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ผลประเมินโครงการฯและกิจกรรม\ผลประเมินโครงการ ประจำปี 2562\"/>
    </mc:Choice>
  </mc:AlternateContent>
  <bookViews>
    <workbookView xWindow="0" yWindow="0" windowWidth="20490" windowHeight="7755" activeTab="1"/>
  </bookViews>
  <sheets>
    <sheet name="Sheet1" sheetId="25" r:id="rId1"/>
    <sheet name="DATA" sheetId="1" r:id="rId2"/>
    <sheet name="บทสรุป" sheetId="9" r:id="rId3"/>
    <sheet name="ตารางที่1-2" sheetId="14" r:id="rId4"/>
    <sheet name="ตารางที่3" sheetId="26" r:id="rId5"/>
    <sheet name="ตาราง 5" sheetId="24" r:id="rId6"/>
    <sheet name="ตาราง 6" sheetId="23" r:id="rId7"/>
    <sheet name="ตอนที่ 4" sheetId="28" r:id="rId8"/>
    <sheet name="ข้อเสนอแนะ" sheetId="15" r:id="rId9"/>
  </sheets>
  <definedNames>
    <definedName name="_xlnm._FilterDatabase" localSheetId="1" hidden="1">DATA!$A$1:$BO$168</definedName>
  </definedNames>
  <calcPr calcId="162913"/>
</workbook>
</file>

<file path=xl/calcChain.xml><?xml version="1.0" encoding="utf-8"?>
<calcChain xmlns="http://schemas.openxmlformats.org/spreadsheetml/2006/main">
  <c r="D59" i="15" l="1"/>
  <c r="F85" i="28"/>
  <c r="E88" i="28"/>
  <c r="F84" i="28" s="1"/>
  <c r="E72" i="28"/>
  <c r="F71" i="28" s="1"/>
  <c r="E49" i="28"/>
  <c r="F45" i="28" s="1"/>
  <c r="E30" i="28"/>
  <c r="F27" i="28" s="1"/>
  <c r="E12" i="28"/>
  <c r="F11" i="28" s="1"/>
  <c r="F86" i="28" l="1"/>
  <c r="F83" i="28"/>
  <c r="F88" i="28" s="1"/>
  <c r="F87" i="28"/>
  <c r="F69" i="28"/>
  <c r="F72" i="28" s="1"/>
  <c r="F70" i="28"/>
  <c r="F24" i="28"/>
  <c r="F46" i="28"/>
  <c r="F47" i="28"/>
  <c r="F44" i="28"/>
  <c r="F48" i="28"/>
  <c r="F28" i="28"/>
  <c r="F25" i="28"/>
  <c r="F29" i="28"/>
  <c r="F22" i="28"/>
  <c r="F26" i="28"/>
  <c r="F23" i="28"/>
  <c r="F9" i="28"/>
  <c r="F10" i="28"/>
  <c r="G12" i="24"/>
  <c r="G13" i="24" s="1"/>
  <c r="F12" i="24"/>
  <c r="F13" i="24" s="1"/>
  <c r="H13" i="24" s="1"/>
  <c r="G9" i="24"/>
  <c r="G10" i="24" s="1"/>
  <c r="F9" i="24"/>
  <c r="F10" i="24" s="1"/>
  <c r="H10" i="24" s="1"/>
  <c r="AK178" i="1"/>
  <c r="AK177" i="1"/>
  <c r="AK176" i="1"/>
  <c r="AO170" i="1"/>
  <c r="AO169" i="1"/>
  <c r="AL172" i="1"/>
  <c r="AL171" i="1"/>
  <c r="AL170" i="1"/>
  <c r="AL169" i="1"/>
  <c r="P185" i="1"/>
  <c r="P178" i="1"/>
  <c r="P177" i="1"/>
  <c r="P176" i="1"/>
  <c r="P175" i="1"/>
  <c r="E76" i="14"/>
  <c r="E70" i="14"/>
  <c r="E53" i="14"/>
  <c r="F49" i="28" l="1"/>
  <c r="F30" i="28"/>
  <c r="F12" i="28"/>
  <c r="H12" i="24"/>
  <c r="H9" i="24"/>
  <c r="G31" i="23"/>
  <c r="F31" i="23"/>
  <c r="G30" i="23"/>
  <c r="F30" i="23"/>
  <c r="G29" i="23"/>
  <c r="F29" i="23"/>
  <c r="G28" i="23"/>
  <c r="F28" i="23"/>
  <c r="G12" i="23"/>
  <c r="F12" i="23"/>
  <c r="H12" i="23" s="1"/>
  <c r="F31" i="26"/>
  <c r="G23" i="26" s="1"/>
  <c r="E22" i="14"/>
  <c r="G29" i="26" l="1"/>
  <c r="G26" i="26"/>
  <c r="G25" i="26"/>
  <c r="G30" i="26"/>
  <c r="G28" i="26"/>
  <c r="G24" i="26"/>
  <c r="G22" i="26"/>
  <c r="G27" i="26"/>
  <c r="E9" i="14"/>
  <c r="E43" i="14" s="1"/>
  <c r="P165" i="1"/>
  <c r="P164" i="1"/>
  <c r="O165" i="1"/>
  <c r="O164" i="1"/>
  <c r="C187" i="1"/>
  <c r="C186" i="1"/>
  <c r="C185" i="1"/>
  <c r="C179" i="1"/>
  <c r="C168" i="1"/>
  <c r="C175" i="1"/>
  <c r="C174" i="1"/>
  <c r="C167" i="1"/>
  <c r="G31" i="26" l="1"/>
  <c r="F24" i="14"/>
  <c r="F28" i="14"/>
  <c r="F36" i="14"/>
  <c r="F42" i="14"/>
  <c r="F25" i="14"/>
  <c r="F29" i="14"/>
  <c r="F37" i="14"/>
  <c r="F19" i="14"/>
  <c r="F26" i="14"/>
  <c r="F30" i="14"/>
  <c r="F38" i="14"/>
  <c r="F20" i="14"/>
  <c r="F27" i="14"/>
  <c r="F31" i="14"/>
  <c r="F23" i="14"/>
  <c r="F10" i="14"/>
  <c r="F18" i="14"/>
  <c r="F17" i="14"/>
  <c r="D41" i="15"/>
  <c r="D17" i="15"/>
  <c r="D50" i="15" l="1"/>
  <c r="AK165" i="1" l="1"/>
  <c r="AL165" i="1"/>
  <c r="AO165" i="1"/>
  <c r="AP165" i="1"/>
  <c r="AQ165" i="1"/>
  <c r="AK164" i="1"/>
  <c r="AL164" i="1"/>
  <c r="AO164" i="1"/>
  <c r="AP164" i="1"/>
  <c r="AQ164" i="1"/>
  <c r="AI166" i="1"/>
  <c r="AE167" i="1"/>
  <c r="AF167" i="1"/>
  <c r="AE166" i="1"/>
  <c r="AF166" i="1"/>
  <c r="AD167" i="1"/>
  <c r="AD166" i="1"/>
  <c r="AC167" i="1"/>
  <c r="AC166" i="1"/>
  <c r="AB164" i="1"/>
  <c r="AF164" i="1"/>
  <c r="AJ165" i="1"/>
  <c r="AJ164" i="1"/>
  <c r="AI164" i="1" l="1"/>
  <c r="AI167" i="1"/>
  <c r="AI165" i="1"/>
  <c r="AH165" i="1"/>
  <c r="AG165" i="1"/>
  <c r="AH164" i="1"/>
  <c r="AG164" i="1"/>
  <c r="U165" i="1"/>
  <c r="U164" i="1"/>
  <c r="AA167" i="1"/>
  <c r="AA166" i="1"/>
  <c r="V167" i="1"/>
  <c r="V166" i="1"/>
  <c r="S167" i="1"/>
  <c r="S166" i="1"/>
  <c r="Q165" i="1"/>
  <c r="R165" i="1"/>
  <c r="S165" i="1"/>
  <c r="T165" i="1"/>
  <c r="V165" i="1"/>
  <c r="W165" i="1"/>
  <c r="X165" i="1"/>
  <c r="Y165" i="1"/>
  <c r="Z165" i="1"/>
  <c r="AA165" i="1"/>
  <c r="AB165" i="1"/>
  <c r="AC165" i="1"/>
  <c r="AD165" i="1"/>
  <c r="AE165" i="1"/>
  <c r="AF165" i="1"/>
  <c r="R164" i="1"/>
  <c r="S164" i="1"/>
  <c r="T164" i="1"/>
  <c r="V164" i="1"/>
  <c r="W164" i="1"/>
  <c r="X164" i="1"/>
  <c r="Y164" i="1"/>
  <c r="Z164" i="1"/>
  <c r="AA164" i="1"/>
  <c r="AC164" i="1"/>
  <c r="AD164" i="1"/>
  <c r="AE164" i="1"/>
  <c r="Q164" i="1"/>
  <c r="G165" i="1"/>
  <c r="I165" i="1"/>
  <c r="J165" i="1"/>
  <c r="L165" i="1"/>
  <c r="M165" i="1"/>
  <c r="N165" i="1"/>
  <c r="G164" i="1"/>
  <c r="I164" i="1"/>
  <c r="J164" i="1"/>
  <c r="L164" i="1"/>
  <c r="M164" i="1"/>
  <c r="N164" i="1"/>
  <c r="F165" i="1"/>
  <c r="F164" i="1"/>
  <c r="AR164" i="1" l="1"/>
  <c r="AR165" i="1"/>
  <c r="F12" i="26"/>
  <c r="G7" i="26" l="1"/>
  <c r="G9" i="26"/>
  <c r="G11" i="26"/>
  <c r="G8" i="26"/>
  <c r="G10" i="26"/>
  <c r="G12" i="26"/>
  <c r="F11" i="14"/>
  <c r="F12" i="14"/>
  <c r="F13" i="14"/>
  <c r="F14" i="14"/>
  <c r="F16" i="14"/>
  <c r="F22" i="14"/>
  <c r="F40" i="14"/>
  <c r="F43" i="14"/>
  <c r="F9" i="14"/>
  <c r="F9" i="23" l="1"/>
  <c r="F14" i="23"/>
  <c r="F23" i="23"/>
  <c r="F21" i="23"/>
  <c r="G21" i="23"/>
  <c r="G18" i="23"/>
  <c r="F18" i="23"/>
  <c r="F26" i="23"/>
  <c r="C176" i="1" l="1"/>
  <c r="G8" i="23"/>
  <c r="G16" i="23"/>
  <c r="G17" i="23"/>
  <c r="G19" i="23"/>
  <c r="G20" i="23"/>
  <c r="G23" i="23"/>
  <c r="G24" i="23"/>
  <c r="G25" i="23"/>
  <c r="F8" i="23"/>
  <c r="F17" i="23"/>
  <c r="F19" i="23"/>
  <c r="F20" i="23"/>
  <c r="H20" i="23" s="1"/>
  <c r="F24" i="23"/>
  <c r="H24" i="23" s="1"/>
  <c r="F25" i="23"/>
  <c r="H25" i="23" s="1"/>
  <c r="C204" i="1"/>
  <c r="C205" i="1"/>
  <c r="C203" i="1"/>
  <c r="C202" i="1"/>
  <c r="C201" i="1"/>
  <c r="C199" i="1"/>
  <c r="C196" i="1"/>
  <c r="C194" i="1"/>
  <c r="C195" i="1"/>
  <c r="C193" i="1"/>
  <c r="C190" i="1" l="1"/>
  <c r="B60" i="25" l="1"/>
  <c r="B59" i="25"/>
  <c r="B58" i="25"/>
  <c r="B57" i="25"/>
  <c r="B56" i="25"/>
  <c r="B55" i="25"/>
  <c r="B54" i="25"/>
  <c r="B53" i="25"/>
  <c r="B52" i="25"/>
  <c r="B51" i="25"/>
  <c r="B49" i="25"/>
  <c r="B48" i="25"/>
  <c r="B47" i="25"/>
  <c r="B46" i="25"/>
  <c r="Y45" i="25"/>
  <c r="B45" i="25"/>
  <c r="AI43" i="25"/>
  <c r="AH43" i="25"/>
  <c r="AG43" i="25"/>
  <c r="AC43" i="25"/>
  <c r="AB43" i="25"/>
  <c r="AA43" i="25"/>
  <c r="Z43" i="25"/>
  <c r="Y43" i="25"/>
  <c r="X43" i="25"/>
  <c r="W43" i="25"/>
  <c r="V43" i="25"/>
  <c r="U43" i="25"/>
  <c r="T43" i="25"/>
  <c r="S43" i="25"/>
  <c r="R43" i="25"/>
  <c r="Q43" i="25"/>
  <c r="P43" i="25"/>
  <c r="O43" i="25"/>
  <c r="O47" i="25" s="1"/>
  <c r="AI42" i="25"/>
  <c r="AH42" i="25"/>
  <c r="AG42" i="25"/>
  <c r="AC42" i="25"/>
  <c r="AB42" i="25"/>
  <c r="AA42" i="25"/>
  <c r="Z42" i="25"/>
  <c r="Y42" i="25"/>
  <c r="Y47" i="25" s="1"/>
  <c r="X42" i="25"/>
  <c r="W42" i="25"/>
  <c r="V42" i="25"/>
  <c r="U42" i="25"/>
  <c r="T42" i="25"/>
  <c r="S42" i="25"/>
  <c r="R42" i="25"/>
  <c r="Q42" i="25"/>
  <c r="P42" i="25"/>
  <c r="O42" i="25"/>
  <c r="O45" i="25" s="1"/>
  <c r="B61" i="25" l="1"/>
  <c r="B83" i="14" l="1"/>
  <c r="G26" i="23"/>
  <c r="G7" i="23"/>
  <c r="F7" i="23"/>
  <c r="C200" i="1"/>
  <c r="C198" i="1"/>
  <c r="C197" i="1"/>
  <c r="E84" i="14" l="1"/>
  <c r="F76" i="14" s="1"/>
  <c r="C206" i="1"/>
  <c r="F70" i="14" l="1"/>
  <c r="F53" i="14"/>
  <c r="F75" i="14"/>
  <c r="F59" i="14"/>
  <c r="F79" i="14"/>
  <c r="F78" i="14"/>
  <c r="F77" i="14"/>
  <c r="F82" i="14"/>
  <c r="F74" i="14"/>
  <c r="F84" i="14"/>
  <c r="F58" i="14"/>
  <c r="F55" i="14"/>
  <c r="F71" i="14"/>
  <c r="F54" i="14"/>
  <c r="F80" i="14"/>
  <c r="F73" i="14"/>
  <c r="F83" i="14"/>
  <c r="F72" i="14"/>
  <c r="F81" i="14"/>
  <c r="F57" i="14"/>
  <c r="F56" i="14"/>
  <c r="H29" i="23" l="1"/>
  <c r="H30" i="23"/>
  <c r="F6" i="23" l="1"/>
  <c r="H6" i="23" s="1"/>
  <c r="H31" i="23"/>
  <c r="H26" i="23"/>
  <c r="H21" i="23"/>
  <c r="H14" i="23"/>
  <c r="H9" i="23"/>
  <c r="G14" i="23"/>
  <c r="G9" i="23"/>
  <c r="G13" i="23"/>
  <c r="G11" i="23"/>
  <c r="H28" i="23"/>
  <c r="H23" i="23"/>
  <c r="H19" i="23"/>
  <c r="H18" i="23"/>
  <c r="H17" i="23"/>
  <c r="F16" i="23"/>
  <c r="H16" i="23" s="1"/>
  <c r="F13" i="23"/>
  <c r="H13" i="23" s="1"/>
  <c r="F11" i="23"/>
  <c r="H11" i="23" s="1"/>
  <c r="H8" i="23"/>
  <c r="H7" i="23"/>
  <c r="G6" i="23" l="1"/>
  <c r="G32" i="23"/>
  <c r="F32" i="23"/>
  <c r="H32" i="23" s="1"/>
</calcChain>
</file>

<file path=xl/sharedStrings.xml><?xml version="1.0" encoding="utf-8"?>
<sst xmlns="http://schemas.openxmlformats.org/spreadsheetml/2006/main" count="957" uniqueCount="381">
  <si>
    <t>สถานภาพ</t>
  </si>
  <si>
    <t>จำนวน</t>
  </si>
  <si>
    <t>ร้อยละ</t>
  </si>
  <si>
    <t>รวม</t>
  </si>
  <si>
    <t>รายการ</t>
  </si>
  <si>
    <t>SD</t>
  </si>
  <si>
    <t>ระดับความคิดเห็น</t>
  </si>
  <si>
    <t xml:space="preserve">   1.1  ความสะดวกในการลงทะเบียน</t>
  </si>
  <si>
    <t>เฉลี่ยรวมด้านกระบวนการและขั้นตอนการให้บริการ</t>
  </si>
  <si>
    <t>2. ด้านเจ้าหน้าที่ผู้ให้บริการ</t>
  </si>
  <si>
    <t xml:space="preserve">    2.2 เจ้าหน้าที่ให้บริการด้วยความรวดเร็ว</t>
  </si>
  <si>
    <t>3. ด้านสิ่งอำนวยความสะดวก</t>
  </si>
  <si>
    <t>รวมเฉลี่ยทุกด้าน</t>
  </si>
  <si>
    <t>ความรู้ก่อนการอบรม</t>
  </si>
  <si>
    <t>เฉลี่ยรวม</t>
  </si>
  <si>
    <t>ความรู้หลังเข้ารับการอบรม</t>
  </si>
  <si>
    <t>บทสรุปสำหรับผู้บริหาร</t>
  </si>
  <si>
    <t>ไม่ระบุ</t>
  </si>
  <si>
    <t xml:space="preserve">            เฉลี่ยรวมด้านเจ้าหน้าที่ให้บริการ</t>
  </si>
  <si>
    <t xml:space="preserve">            เฉลี่ยรวมด้านสิ่งอำนวยความสะดวก</t>
  </si>
  <si>
    <r>
      <t>ตอนที่ 2</t>
    </r>
    <r>
      <rPr>
        <b/>
        <sz val="16"/>
        <rFont val="TH SarabunPSK"/>
        <family val="2"/>
      </rPr>
      <t xml:space="preserve">   สอบถามความคิดเห็นเกี่ยวกับการจัดโครงการฯ</t>
    </r>
  </si>
  <si>
    <t xml:space="preserve">       เฉลี่ยรวมด้านคุณภาพการให้บริการ</t>
  </si>
  <si>
    <t>อาจารย์</t>
  </si>
  <si>
    <t>สาขาวิชา</t>
  </si>
  <si>
    <t>5. ด้านเอกสารประกอบการอบรม</t>
  </si>
  <si>
    <t xml:space="preserve">            เฉลี่ยรวมด้านเอกสารประกอบการอบรม</t>
  </si>
  <si>
    <t>สังกัดคณะ</t>
  </si>
  <si>
    <r>
      <t>ตอนที่ 3</t>
    </r>
    <r>
      <rPr>
        <b/>
        <sz val="16"/>
        <rFont val="TH SarabunPSK"/>
        <family val="2"/>
      </rPr>
      <t xml:space="preserve"> ข้อเสนอแนะ</t>
    </r>
  </si>
  <si>
    <t>ที่</t>
  </si>
  <si>
    <t>ความถี่</t>
  </si>
  <si>
    <t>ผู้ช่วยศาสตราจารย์</t>
  </si>
  <si>
    <t>สหเวชศาสตร์</t>
  </si>
  <si>
    <t>วิทยาศาสตร์การแพทย์</t>
  </si>
  <si>
    <t>สาธารณสุขศาสตร์</t>
  </si>
  <si>
    <t>มนุษยศาสตร์</t>
  </si>
  <si>
    <t>วิทยาศาสตร์</t>
  </si>
  <si>
    <t>รองศาสตราจารย์</t>
  </si>
  <si>
    <t>สถาปัตยกรรมศาสตร์</t>
  </si>
  <si>
    <t>- 7 -</t>
  </si>
  <si>
    <t>- 8 -</t>
  </si>
  <si>
    <t>- 2 -</t>
  </si>
  <si>
    <t>- 3 -</t>
  </si>
  <si>
    <t>- 4 -</t>
  </si>
  <si>
    <t>- 5 -</t>
  </si>
  <si>
    <t>- 6 -</t>
  </si>
  <si>
    <t>4.1.1</t>
  </si>
  <si>
    <t>4.1.2</t>
  </si>
  <si>
    <t>4.2.1</t>
  </si>
  <si>
    <t>4.2.2</t>
  </si>
  <si>
    <t>คณะ/หน่วยงาน</t>
  </si>
  <si>
    <t>เกษตรศาสตร์ ทรัพยากรธรรมชาติและสิ่งแวดล้อม</t>
  </si>
  <si>
    <t xml:space="preserve">ผลการประเมินโครงการสนับสนุนการจัดทำสิ่งพิมพ์ทางวิชาการ ของสำนักพิมพ์มหาวิทยาลัยนเรศวร </t>
  </si>
  <si>
    <t>ณ ห้องสัมมนาเอกาทศรถ 301 อาคารเอกาทศรถ มหาวิทยาลัยนเรศวร</t>
  </si>
  <si>
    <t>คณะมนุษยศาสตร์</t>
  </si>
  <si>
    <t>คณะสหเวชศาสตร์</t>
  </si>
  <si>
    <t>คณะวิทยาศาสตร์</t>
  </si>
  <si>
    <t>คณะวิทยาศาสตร์การแพทย์</t>
  </si>
  <si>
    <t>คณะสาธารณสุขศาสตร์</t>
  </si>
  <si>
    <t>คณะเกษตรศาสตร์ ทรัพยากรธรรมชาติและสิ่งแวดล้อม</t>
  </si>
  <si>
    <t>คณะสถาปัตยกรรมศาสตร์</t>
  </si>
  <si>
    <t xml:space="preserve">ผลประเมินการโครงการสนับสนุนการจัดทำสิ่งพิมพ์ทางวิชาการ ของสำนักพิมพ์มหาวิทยาลัยนเรศวร   </t>
  </si>
  <si>
    <t xml:space="preserve">        สำนักพิมพ์มหาวิทยาลัยนเรศวร บัณฑิตวิทยาลัย จัดโครงการสนับสนุนการจัดทำสิ่งพิมพ์ทางวิชาการ </t>
  </si>
  <si>
    <t>4. ด้านคุณภาพการให้บริการ (โครงการสนับสนุนการจัดทำสิ่งพิมพ์ทางวิชาการฯ)</t>
  </si>
  <si>
    <t xml:space="preserve"> − อาจารย์</t>
  </si>
  <si>
    <t xml:space="preserve"> − ผู้ช่วยศาสตราจารย์</t>
  </si>
  <si>
    <t xml:space="preserve"> − รองศาสตราจารย์</t>
  </si>
  <si>
    <t>จากตาราง 5 ก่อนเข้ารับการอบรมผู้เข้าร่วมโครงการมีความรู้ความเข้าใจเกี่ยวกับกิจกรรม</t>
  </si>
  <si>
    <t>ข้อมูลทั่วไป</t>
  </si>
  <si>
    <t>ตำแหน่งวิชาการ</t>
  </si>
  <si>
    <t>Web บว</t>
  </si>
  <si>
    <t>Web สนพ.</t>
  </si>
  <si>
    <t>FB บว</t>
  </si>
  <si>
    <t>FB สนพ.</t>
  </si>
  <si>
    <t>Line บว.</t>
  </si>
  <si>
    <t>Line สนพ.</t>
  </si>
  <si>
    <t>คณะที่สังกัด</t>
  </si>
  <si>
    <t>อีเมล์</t>
  </si>
  <si>
    <t>ป้าย</t>
  </si>
  <si>
    <t>ใบปลิว</t>
  </si>
  <si>
    <t>ห้อง</t>
  </si>
  <si>
    <t>วิทย์</t>
  </si>
  <si>
    <t>สุขภาพ</t>
  </si>
  <si>
    <t>สังคม</t>
  </si>
  <si>
    <t>ผู้บริหารบัณฑิตฯ</t>
  </si>
  <si>
    <t>จนท.</t>
  </si>
  <si>
    <t>web บว</t>
  </si>
  <si>
    <t>web สนง</t>
  </si>
  <si>
    <t>คณาจารย์</t>
  </si>
  <si>
    <t>เพื่อน</t>
  </si>
  <si>
    <t>พยาบาลศาสตร์</t>
  </si>
  <si>
    <t>บุคคลภายนอก</t>
  </si>
  <si>
    <t>บุคลากร</t>
  </si>
  <si>
    <t>กองกฎหมาย</t>
  </si>
  <si>
    <t>สังคมศาสตร์</t>
  </si>
  <si>
    <t>กองการศึกษาทั่วไป</t>
  </si>
  <si>
    <t>ทันตแพทยศาสตร์</t>
  </si>
  <si>
    <t xml:space="preserve"> − ไม่ระบุ</t>
  </si>
  <si>
    <t>คณะพยาบาลศาสตร์</t>
  </si>
  <si>
    <t xml:space="preserve">บุคลากรสายสนับสนุน </t>
  </si>
  <si>
    <t xml:space="preserve">    2.1 เจ้าหน้าที่ให้บริการด้วยความเต็มใจ ยิ้มแย้มแจ่มใส</t>
  </si>
  <si>
    <t>1. ด้านกระบวนการขั้นตอนการให้บริการ</t>
  </si>
  <si>
    <t xml:space="preserve">   3.5 ความสะอาดของสถานที่จัดอบรม</t>
  </si>
  <si>
    <t xml:space="preserve">   3.1 ความเหมาะสมของขนาดห้องอบรม</t>
  </si>
  <si>
    <t xml:space="preserve">   3.2 ความชัดเจนของจอภาพนำเสนอ</t>
  </si>
  <si>
    <t xml:space="preserve">   3.3 ความชัดเจนของระบบเสียงภายในห้องอบรม</t>
  </si>
  <si>
    <t xml:space="preserve">   3.4 ความสว่างภายในห้องอบรม</t>
  </si>
  <si>
    <t xml:space="preserve">   5.1 ความชัดเจน ความสมบูรณ์ของเอกสารประกอบการอบรม</t>
  </si>
  <si>
    <t xml:space="preserve">   5.2 เนื้อหาสาระของเอกสารประกอบการอบรมตรงตามความต้องการของท่าน
ตรงตามความต้องการของท่าน</t>
  </si>
  <si>
    <t xml:space="preserve">   5.3 ประโยชน์ที่ได้รับจากเอกสารประกอบการอบรม</t>
  </si>
  <si>
    <t>คณะสังคมศาสตร์</t>
  </si>
  <si>
    <t>คณะทันตแพทยศาสตร์</t>
  </si>
  <si>
    <t>(ตอบได้มากกว่า 1 ข้อ)</t>
  </si>
  <si>
    <t>การประชาสัมพันธ์</t>
  </si>
  <si>
    <t>Facebook บัณฑิตวิทยาลัย</t>
  </si>
  <si>
    <t>ใบปลิว/โปสเตอร์ประชาสัมพันธ์</t>
  </si>
  <si>
    <t>Website บัณฑิตวิทยาลัย</t>
  </si>
  <si>
    <t>Website สำนักพิมพ์มหาวิทยาลัยนเรศวร</t>
  </si>
  <si>
    <r>
      <t>ตอนที่ 1</t>
    </r>
    <r>
      <rPr>
        <b/>
        <sz val="16"/>
        <rFont val="TH SarabunPSK"/>
        <family val="2"/>
      </rPr>
      <t xml:space="preserve">  แสดงข้อมูลทั่วไปของผู้ตอบแบบสอบถาม</t>
    </r>
  </si>
  <si>
    <r>
      <t>ตาราง 1 แสดงจำนวนและร้อยละของ</t>
    </r>
    <r>
      <rPr>
        <sz val="16"/>
        <rFont val="TH SarabunPSK"/>
        <family val="2"/>
      </rPr>
      <t>ผู้ตอบแบบสอบถาม จำแนกตามสถานภาพ</t>
    </r>
  </si>
  <si>
    <t>คณาจารย์ ตำแหน่งทางวิชาการ</t>
  </si>
  <si>
    <t>หน่วยงานภายนอก</t>
  </si>
  <si>
    <t>website คณะต้นสังกัด</t>
  </si>
  <si>
    <t>FB คณะต้นสังกัด</t>
  </si>
  <si>
    <t>ข่าวสารประชาสัมพันธ์จากที่คณะสังกัด</t>
  </si>
  <si>
    <t>ข่าวสารประชาสัมพันธ์จากภาควิชาที่สังกัด</t>
  </si>
  <si>
    <t>โปรเตอร์ ประชาสัมพันธ์</t>
  </si>
  <si>
    <t>การเขียนหนังสือ/ตำรา ที่เน้นทางด้านบริหารธุรกิจ การเงิน บัญชี</t>
  </si>
  <si>
    <t>อื่นๆ</t>
  </si>
  <si>
    <t>คณะศึกษาศาสตร์</t>
  </si>
  <si>
    <t>3.1 ข้อเสนอแนะเพื่อการปรับปรุงการดำเนินโครงการฯ ครั้งต่อไป</t>
  </si>
  <si>
    <t>3.2 หัวข้อที่ต้องการให้จัดโครงการฯ ครั้งต่อไป</t>
  </si>
  <si>
    <t>คณะวิศวกรรมศาสตร์</t>
  </si>
  <si>
    <t>จัดงานดี ทั้งระบบติดตาม การตอบรับ การประชาสัมพันธ์ และกระบวนการทำงานของคณะทำงาน</t>
  </si>
  <si>
    <t>การเขียนตำรา หนังสือทางด้านภาษาอังกฤษ</t>
  </si>
  <si>
    <t>ควรมีการตรวจสอบคุณภาพของเนื้อหาต้นฉบับให้มีความถูกต้อง เพราะจะได้ไม่เสียเวลา</t>
  </si>
  <si>
    <t>เมื่อส่งขอตำแหน่งแล้วจะมีผู้ทรงมาให้ปรับปรุงหนังสือใหม่ให้มีคุณภาพ</t>
  </si>
  <si>
    <t>ควรจัดโครงการเพื่อพัฒนา คณาจารย์และบุคลากร</t>
  </si>
  <si>
    <t>ควรจัดการอบรมแบบนี้อีกและควรเชิญวิทยากรในสายอื่นๆ เช่น ภาษาอังกฤษ มาให้ความรู้</t>
  </si>
  <si>
    <t>การเขียนตำราวิชาการในสาขามนุษยศาสตร์ - สังคม</t>
  </si>
  <si>
    <t>เชิญวิทยากรสายมนุษยศาสตร์ (ภาษาอังกฤษ)</t>
  </si>
  <si>
    <t>มหาวิทยาลัยเทคโนโลยีราชมงคลล้านนา พิษณุโลก</t>
  </si>
  <si>
    <t>มหาวิทยาลัยราชภัฏเลย</t>
  </si>
  <si>
    <t>คณะวิทยาศาสตร์และเทคโนโลยี/มหาวิทยาลัยราชภัฏกำแพงเพชร</t>
  </si>
  <si>
    <t>มหาวิทยาลัยราชภัฎกำแพงเพชร</t>
  </si>
  <si>
    <t>การทำวิจัยเพื่อประกอบการขอตำแหน่งทางวิชาการ</t>
  </si>
  <si>
    <t>เทคนิคต่างๆ เกี่ยวกับการเขียนตำรา/หนังสือ</t>
  </si>
  <si>
    <t>มหาวิทยาลัยราชภัฏพิบูลสงคราม</t>
  </si>
  <si>
    <t>ควรรับจัดพิมพ์หนังสือ/ตำรา จากบุคคลภายนอกมหาวิทยาลัยนเรศวร</t>
  </si>
  <si>
    <t>มากกว่า 3 ปี</t>
  </si>
  <si>
    <t>มหาวิทยาลัยพิษณุโลก</t>
  </si>
  <si>
    <t>การอบรมการเขียนบทความทางวิชาการ</t>
  </si>
  <si>
    <t>อีเมล์ NU</t>
  </si>
  <si>
    <t>ผลงานของเจ้าหน้าที่สายสนับสนุน</t>
  </si>
  <si>
    <t>วิทยาลัยนานาชาติ</t>
  </si>
  <si>
    <t>ควรมี Workshop / file / ตัวอย่าง</t>
  </si>
  <si>
    <t>การวางเทมเพลตเฉพาะทาง</t>
  </si>
  <si>
    <t>สร้างสรรค์ผลงานทางวิชาการด้านมนุษยศาสตร์และสังคมศาสตร์ให้เป็นที่ยอมรับอย่างเป็นรูปธรรม</t>
  </si>
  <si>
    <t>เทคนิคการนำรูปมาใช้งาน</t>
  </si>
  <si>
    <t>การจัดหน้าปกหนังสือ</t>
  </si>
  <si>
    <t>ควรมี Process ให้น้อยลงแต่มีคุณภาพของงานเช่นเดิม เช่น หากผ่านผู้ทรงคุณวุฒิ 2 ท่านเรียบร้อยแล้ว ควรได้รับข้อยกเว้น</t>
  </si>
  <si>
    <t>case report  , research  article</t>
  </si>
  <si>
    <t>สถาบันการจัดการแห่งแปซิฟิกจังหวัดพะเยา</t>
  </si>
  <si>
    <t>เจ้าหน้าที่ บว.</t>
  </si>
  <si>
    <t>พยาบาลวิชาชีพ</t>
  </si>
  <si>
    <t>โรงพยาบาลสุโขทัย</t>
  </si>
  <si>
    <t>งานวิจัย</t>
  </si>
  <si>
    <t>อีเมล์สำนักพิมพ์</t>
  </si>
  <si>
    <t>อยู่ในกระบวนการสำนักพิมพ์</t>
  </si>
  <si>
    <t>ควรจัดอบรมทุกปีเพื่อเป็นการกระตุ้นในการผลิตผลงาน</t>
  </si>
  <si>
    <t>การขอใช้ภาพลิขสิทธิ์จากต่างประเทศ หรือแหล่งอื่น การติดต่อขอลิขสิทธิ์เพื่อการแปล</t>
  </si>
  <si>
    <t>คณะบริหารธุรกิจ เศรษฐศาสตร์และการสื่อสาร</t>
  </si>
  <si>
    <t>ศาสตราจารย์</t>
  </si>
  <si>
    <t>ควรมีโต๊ะที่เพียงพอ</t>
  </si>
  <si>
    <t>การเขียนหนังสือด้วยตนเองจนพร้อมที่จะส่งโรงพิมพ์</t>
  </si>
  <si>
    <t>จัดอบรมการใช้โปรแกรมทำต้นฉบับ</t>
  </si>
  <si>
    <t>คณะครุศาสตร์ ม.ราชภัฏพิบูลสงคราม</t>
  </si>
  <si>
    <t>ขั้นตอนการจัดพิมพ์ การประเมิน หนังสือ/ตำรา</t>
  </si>
  <si>
    <t>นิสิตบัณฑิตศึกษา</t>
  </si>
  <si>
    <t>มหาวิทยาลัยราชภัฏนครสวรรค์</t>
  </si>
  <si>
    <t>คณะแพทยศาสตร์</t>
  </si>
  <si>
    <t>งานวิจัย/คู่มือการปฏิบัติงาน</t>
  </si>
  <si>
    <t>มหาวิทยาลัยพะเยา</t>
  </si>
  <si>
    <t>บทความวิชาการ</t>
  </si>
  <si>
    <t>คณะนิติศาสตร์</t>
  </si>
  <si>
    <t>วิทยาลัยพื่อการค้นคว้าระดับรากฐาน</t>
  </si>
  <si>
    <t>โรงเรียนชุมแสงชนูทิศ</t>
  </si>
  <si>
    <t>ครู</t>
  </si>
  <si>
    <t>คณะครุศาสตร์</t>
  </si>
  <si>
    <t>มหาวิทยาลัยราชภัฏเพชรบูรณ์</t>
  </si>
  <si>
    <t>สำนักหอสมุด</t>
  </si>
  <si>
    <t>คณะวิทยาศาสตร์และเทคโนโลยี มหาวิทยาลัยราชภัฎพิบูลสงคราม</t>
  </si>
  <si>
    <t>มหาวิทยาลัยราชภัฏนครราชสีมา</t>
  </si>
  <si>
    <t>มหาวิทยาลัยราชภัฎนครสวรรค์</t>
  </si>
  <si>
    <t>ตำแหน่งทางวิชาการ</t>
  </si>
  <si>
    <t>วันที่ 16 พฤษภาคม 2562</t>
  </si>
  <si>
    <t xml:space="preserve"> − ศาสตราจารย์</t>
  </si>
  <si>
    <t>- คณะแพทยศาสตร์</t>
  </si>
  <si>
    <t>- สำนักหอสมุด</t>
  </si>
  <si>
    <t>- คณะสาธารณสุขศาสตร์</t>
  </si>
  <si>
    <t>- วิทยาลัยนานาชาติ</t>
  </si>
  <si>
    <t>- โรงเรียนชุมแสงชนูทิศ</t>
  </si>
  <si>
    <t>- มหาวิทยาลัยราชภัฏพิบูลสงคราม</t>
  </si>
  <si>
    <t>- มหาวิทยาลัยราชภัฏกำแพงเพชร</t>
  </si>
  <si>
    <t>- โรงพยาบาลสุโขทัย</t>
  </si>
  <si>
    <t>- มหาวิทยาลัยเทคโนโลยีราชมงคลล้านนา พิษณุโลก</t>
  </si>
  <si>
    <t>- มหาวิทยาลัยพะเยา</t>
  </si>
  <si>
    <t>- มหาวิทยาลัยพิษณุโลก</t>
  </si>
  <si>
    <t>- มหาวิทยาลัยราชภัฏนครสวรรค์</t>
  </si>
  <si>
    <t>- มหาวิทยาลัยราชภัฏเลย</t>
  </si>
  <si>
    <t>- มหาวิทยาลัยราชภัฏนครราชสีมา</t>
  </si>
  <si>
    <t>- มหาวิทยาลัยราชภัฏเพชรบูรณ์</t>
  </si>
  <si>
    <t>- สถาบันการจัดการแห่งแปซิฟิก จ.พะเยา</t>
  </si>
  <si>
    <t>วิทยาลัยเพื่อการค้นคว้าระดับรากฐาน</t>
  </si>
  <si>
    <r>
      <t xml:space="preserve">     ตาราง 4 </t>
    </r>
    <r>
      <rPr>
        <sz val="16"/>
        <rFont val="TH SarabunPSK"/>
        <family val="2"/>
      </rPr>
      <t xml:space="preserve"> แสดงจำนวนและร้อยละของผู้ตอบแบบสอบถาม จำแนกตามการประชาสัมพันธ์โครงการฯ </t>
    </r>
  </si>
  <si>
    <t>Facebook สำนักพิมพ์มหาวิทยาลัยนเรศวร</t>
  </si>
  <si>
    <t>ข่าวสารประชาสัมพันธ์จากคณะที่สังกัด</t>
  </si>
  <si>
    <t>NU Mail</t>
  </si>
  <si>
    <t>4.1  ความรู้ความเข้าใจก่อนการอบรม</t>
  </si>
  <si>
    <t>4.2  ความรู้ความเข้าใจหลังการอบรม</t>
  </si>
  <si>
    <t>ที่จัดในโครงการฯ ภาพรวม อยู่ในระดับปานกลาง (ค่าเฉลี่ย 2.87) และหลังเข้ารับการอบรมค่าเฉลี่ยความรู้</t>
  </si>
  <si>
    <t xml:space="preserve">ความเข้าใจสูงขึ้น อยู่ในระดับมาก (ค่าเฉลี่ย 4.25) </t>
  </si>
  <si>
    <t xml:space="preserve">    2.3 เจ้าหน้าที่ตอบข้อสอบถามได้อย่างรวดเร็วและถูกต้อง</t>
  </si>
  <si>
    <r>
      <t>ตาราง 6</t>
    </r>
    <r>
      <rPr>
        <sz val="15"/>
        <rFont val="TH SarabunPSK"/>
        <family val="2"/>
      </rPr>
      <t xml:space="preserve">  แสดงค่าเฉลี่ย ค่าเบี่ยงเบนมาตรฐาน และระดับความคิดเห็นเกี่ยวกับการจัดโครงการฯ (N =162)</t>
    </r>
  </si>
  <si>
    <t>ตอนที่ 4 ข้อคิดเห็นเพิ่มเติมเกี่ยวกับสำนักพิมพ์มหาวิทยาลัยนเรศวร</t>
  </si>
  <si>
    <t>มีต้นฉบับ</t>
  </si>
  <si>
    <t>ไม่มีต้นฉบับ</t>
  </si>
  <si>
    <t>หนังสือ</t>
  </si>
  <si>
    <t>ตำรา</t>
  </si>
  <si>
    <t>งานแปล</t>
  </si>
  <si>
    <t>เอกสารคำสอน</t>
  </si>
  <si>
    <t>อื่น ๆ</t>
  </si>
  <si>
    <t>จัดทำต้นฉบับเสร็จสิ้นเรียบร้อยแล้ว</t>
  </si>
  <si>
    <t>อยู่ระหว่างการทำต้นฉบับคาดว่าจะแล้วเสร็จภายใน 6 เดือน</t>
  </si>
  <si>
    <t>อยู่ระหว่างการทำต้นฉบับคาดว่าจะแล้วเสร็จภายใน 1 ปี</t>
  </si>
  <si>
    <t>อยู่ระหว่างการทำต้นฉบับคาดว่าจะแล้วเสร็จภายใน 2 ปี</t>
  </si>
  <si>
    <t>สนใจ</t>
  </si>
  <si>
    <t>อยู่ในขั้นตอนการตัดสินใจ</t>
  </si>
  <si>
    <t>ภายใน 1 ปี</t>
  </si>
  <si>
    <t>ภายใน 2 ปี</t>
  </si>
  <si>
    <t>ภายใน 3 ปี</t>
  </si>
  <si>
    <r>
      <t xml:space="preserve">ตาราง 2  </t>
    </r>
    <r>
      <rPr>
        <sz val="16"/>
        <rFont val="TH SarabunPSK"/>
        <family val="2"/>
      </rPr>
      <t>แสดงจำนวนและร้อยละของผู้ตอบแบบสอบถามที่เป็นคณาจารย์ในมหาวิทยาลัยนเรศวร จำแนกตาม</t>
    </r>
  </si>
  <si>
    <t xml:space="preserve">    สังกัดคณะ</t>
  </si>
  <si>
    <t>กลุ่มวิทยาศาสตร์สุขภาพ</t>
  </si>
  <si>
    <t>กลุ่มวิทยาศาสตร์เทคโนโลยี</t>
  </si>
  <si>
    <t>กลุ่มสังคมศาสตร์</t>
  </si>
  <si>
    <t xml:space="preserve">อยู่ในกระบวนการสำนักพิมพ์ </t>
  </si>
  <si>
    <t>จัดทำต้นฉบับแล้ว</t>
  </si>
  <si>
    <t>ข้อ 2</t>
  </si>
  <si>
    <t>ข้อ 3</t>
  </si>
  <si>
    <t>ข้อ 4</t>
  </si>
  <si>
    <t>ไม่สน</t>
  </si>
  <si>
    <t>1 ปี</t>
  </si>
  <si>
    <t>2 ปี</t>
  </si>
  <si>
    <t>3 ปี</t>
  </si>
  <si>
    <t>จากตารางแสดงจำนวน และร้อยละของผู้ตอบแบบสอบถาม จำแนกตามสถานภาพ พบว่า ส่วนใหญ่</t>
  </si>
  <si>
    <t>ผู้ตอบแบบสอบถามเป็นอาจารย์ในมหาวิทยาลัยนเรศวรที่มีตำแหน่งอาจารย์มากที่สุด คิดเป็นร้อยละ 31.48</t>
  </si>
  <si>
    <t>รองลงมาได้แก่ อาจารย์ในมหาวิทยาลัยที่มีตำแหน่งทางวิชาการเป็นผู้ช่วยศาสตราจารย์ ร้อยละ 23.46 และ</t>
  </si>
  <si>
    <t>บุคคลภายนอกจากมหาวิทยาลัยเทคโนโลยีราชมงคลล้านนา พิษณุโลก ร้อยละ 7.41</t>
  </si>
  <si>
    <t xml:space="preserve">จากตารางแสดงจำนวนร้อยละของผู้ตอบแบบสอบถามที่เป็นคณาจารย์ในมหาวิทยาลัยนเรศวร จำแนกตาม </t>
  </si>
  <si>
    <t>สังกัดคณะ พบว่า ผู้ตอบแบบสอบถามส่วนใหญ่สังกัดกลุ่มสาขาวิชาสังคมศาสตร์ ร้อยละ 44.44  รองลงมาได้แก่</t>
  </si>
  <si>
    <t>กลุ่มสาขาวิทยาศาสตร์เทคโนโลยี ร้อยละ 41.98 และกลุ่มสาขาวิชาวิทยาศาสตร์สุขภาพ ร้อยละ 34.57</t>
  </si>
  <si>
    <t xml:space="preserve">เมื่อพิจารณาเป็นรายคณะ  พบว่า  ผู้ตอบแบบสอบถามส่วนใหญ่สังกัดคณะวิทยาศาสตร์มากที่สุด ร้อยละ </t>
  </si>
  <si>
    <t>22.22  รองลงมาได้แก่ คณะวิทยาศาสตร์การแพทย์ และคณะศึกษาศาสตร์ ร้อยละ 18.52 และคณะมนุษยศาสตร์</t>
  </si>
  <si>
    <t>ร้อยละ 9.88</t>
  </si>
  <si>
    <t xml:space="preserve">    สังกัดคณะ (ต่อ)</t>
  </si>
  <si>
    <r>
      <t xml:space="preserve">     ตาราง 3 </t>
    </r>
    <r>
      <rPr>
        <sz val="16"/>
        <rFont val="TH SarabunPSK"/>
        <family val="2"/>
      </rPr>
      <t xml:space="preserve"> แสดงจำนวนและร้อยละของผู้ตอบแบบสอบถามที่เป็นคณาจารย์ในมหาวิทยาลัยนเรศวร   </t>
    </r>
  </si>
  <si>
    <t xml:space="preserve">    จำแนกตามตำแหน่งทางวิชาการ</t>
  </si>
  <si>
    <t xml:space="preserve">          จากตารางแสดงจำนวนและร้อยละของผู้ตอบแบบสอบถามที่เป็นคณาจารย์ใน</t>
  </si>
  <si>
    <t>มหาวิทยาลัยนเรศวร จำแนกตามตำแหน่งทางวิชาการ  พบว่า  ผู้ตอบแบบสอบถามส่วนใหญ่</t>
  </si>
  <si>
    <t>ดำรงตำแหน่งอาจารย์ ร้อยละ 44.40  รองลงมาได้แก่ ผู้ช่วยศาสตราจารย์ ร้อยละ 35.71</t>
  </si>
  <si>
    <t>และรองศาสตราจารย์ ร้อยละ 8.16</t>
  </si>
  <si>
    <t xml:space="preserve">          จากตารางแสดงจำนวนและร้อยละของผู้ตอบแบบสอบถามจำแนกตามการประชาสัมพันธ์</t>
  </si>
  <si>
    <t>พบว่า ผู้ตอบแบบสอบถามส่วนใหญ่ทราบข่าวการจัดโครงการฯ จากเว็บไซต์บัณฑิตวิทยาลัยมากที่สุด</t>
  </si>
  <si>
    <t>คิดเป็นร้อยละ 16.02  รองลงมาได้แก่  Facebook สำนักพิมพ์มหาวิทยาลัยนเรศวร ร้อยละ 15.58</t>
  </si>
  <si>
    <t>และเว็บไซต์สำนักพิมพ์มหาวิทยาลัยนเรศวร ร้อยละ 14.29</t>
  </si>
  <si>
    <r>
      <t>ตาราง 5</t>
    </r>
    <r>
      <rPr>
        <sz val="16"/>
        <rFont val="TH SarabunPSK"/>
        <family val="2"/>
      </rPr>
      <t xml:space="preserve"> แสดงค่าเฉลี่ย ค่าเบี่ยงเบนมาตรฐาน และระดับความรู้ ความเข้าใจเกี่ยวกับกิจกรรมในโครงการฯ </t>
    </r>
  </si>
  <si>
    <t xml:space="preserve">          (N = 162)</t>
  </si>
  <si>
    <t xml:space="preserve">4.3  ความรู้ และความสามารถในการถ่ายทอดความรู้ของวิทยากร </t>
  </si>
  <si>
    <t>จากตารางแสดงค่าเฉลี่ย ค่าเบี่ยงเบนมาตรฐาน และระดับความคิดเห็นเกี่ยวกับการจัดโครงการฯ</t>
  </si>
  <si>
    <t>พบว่า ในภาพรวมอยู่ในระดับมากที่สุด (ค่าเฉลี่ย 4.54) เมื่อพิจารณาเป็นรายด้าน พบว่า ด้านเจ้าหน้าที่</t>
  </si>
  <si>
    <t>ให้บริการอยู่ในระดับสูงที่สุด (ค่าเฉลี่ย 4.72) รองลงมาได้แก่ ด้านคุณภาพการให้บริการ อยู่ในระดับมากที่สุด</t>
  </si>
  <si>
    <t>(ค่าเฉลี่ย 4.56) และด้านกระบวนการและขั้นตอนการให้บริการ อยู่ในระดับมากที่สุด (ค่าเฉลี่ย 4.55)</t>
  </si>
  <si>
    <t>เมื่อพิจารณารายข้อ พบว่า เจ้าหน้าที่ให้บริการด้วยความเต็มใจยิ้มแย้มแจ่มใสอยู่ในระดับมากที่สุด</t>
  </si>
  <si>
    <t>(ค่าเฉลี่ย 4.76) รองลงมาได้แก่ เจ้าหน้าที่ให้บริการด้วยความรวดเร็ว อยู่ในระดับมากที่สุด (ค่าเฉลี่ย 4.74)</t>
  </si>
  <si>
    <t>และความรู้ และความสามารถในการถ่ายทอดความรู้ของวิทยากร อยู่ในระดับมากที่สุด (ค่าเฉลี่ย 4.70)</t>
  </si>
  <si>
    <r>
      <t xml:space="preserve">ตาราง 7  </t>
    </r>
    <r>
      <rPr>
        <sz val="16"/>
        <rFont val="TH SarabunPSK"/>
        <family val="2"/>
      </rPr>
      <t>แสดงจำนวนและร้อยละของผู้ตอบแบบสอบถามข้อมูลการมีต้นฉบับเอกสารสิ่งพิมพ์</t>
    </r>
  </si>
  <si>
    <t>ทางวิชาการ</t>
  </si>
  <si>
    <t xml:space="preserve">จากตารางแสดงจำนวนและร้อยละของผู้ตอบแบบสอบถามข้อมูลการมีต้นฉบับ  พบว่า </t>
  </si>
  <si>
    <t>ผู้ตอบแบบสอบถามมีต้นฉบับ ร้อยละ 32.10  ไม่มีต้นฉบับ ร้อยละ 22.22</t>
  </si>
  <si>
    <r>
      <t xml:space="preserve">ตาราง 8  </t>
    </r>
    <r>
      <rPr>
        <sz val="16"/>
        <rFont val="TH SarabunPSK"/>
        <family val="2"/>
      </rPr>
      <t>แสดงจำนวนและร้อยละของผู้ตอบแบบสอบถาม จำแนกตามประเภทของเอกสารสื่อสิ่งพิมพ์</t>
    </r>
  </si>
  <si>
    <t xml:space="preserve">            ทางวิชาการที่อยู่ระหว่างจัดทำ (ตอบได้มากกว่า 1 ข้อ)</t>
  </si>
  <si>
    <t>จากตารางแสดงจำนวนและร้อยละของผู้ตอบแบบสอบถาม จำแนกตามประเภทของเอกสาร</t>
  </si>
  <si>
    <t>สิ่งพิมพ์ทางวิชาการที่อยู่ระหว่างจัดทำ  พบว่า  ผู้ตอบแบบสอบถามส่วนใหญ่อยู่ระหว่างการจัดทำหนังสือ</t>
  </si>
  <si>
    <t>มากที่สุด คิดเป็นร้อยละ 22.84 รองลงมาได้แก่  ตำรา ร้อยละ 8.02 และ เอกสารคำสอน ร้อยละ 4.32</t>
  </si>
  <si>
    <r>
      <t xml:space="preserve">ตาราง 9  </t>
    </r>
    <r>
      <rPr>
        <sz val="16"/>
        <rFont val="TH SarabunPSK"/>
        <family val="2"/>
      </rPr>
      <t>แสดงจำนวนและร้อยละของผู้ตอบแบบสอบถาม ในการดำเนินการเขียนเอกสารสิ่งพิมพ์ทางวิชาการ</t>
    </r>
  </si>
  <si>
    <t xml:space="preserve">           อยู่ในขั้นตอนใด</t>
  </si>
  <si>
    <t>จากตารางแสดงจำนวน และร้อยละของผู้ตอบแบบสอบถามในการดำเนินการเขียนเอกสาร</t>
  </si>
  <si>
    <t>สิ่งพิมพ์ทางวิชาการอยู่ในขั้นตอนใด  พบว่า  ส่วนใหญ่อยู่ระหว่างการทำต้นฉบับคาดว่าจะแล้วเสร็จภายใน 2 ปี</t>
  </si>
  <si>
    <t>ร้อยละ 21.60  รองลงมาได้แก่ จัดทำต้นฉบับเสร็จสิ้นเรียบร้อยแล้ว ร้อยละ 10.49 และ อยู่ระหว่างการทำ</t>
  </si>
  <si>
    <t>ต้นฉบับคาดว่าจะแล้วเสร็จภายใน 1 ปี ร้อยละ 9.88</t>
  </si>
  <si>
    <t>- 9 -</t>
  </si>
  <si>
    <t>- 10 -</t>
  </si>
  <si>
    <r>
      <t xml:space="preserve">ตาราง 10  </t>
    </r>
    <r>
      <rPr>
        <sz val="16"/>
        <rFont val="TH SarabunPSK"/>
        <family val="2"/>
      </rPr>
      <t>แสดงจำนวนและร้อยละของผู้ตอบแบบสอบถาม เกี่ยวกับความสนใจที่จะจัดทำเอกสารสิ่งพิมพ์</t>
    </r>
  </si>
  <si>
    <t xml:space="preserve">             ทางวิชาการกับสำนักพิมพ์มหาวิทยาลัยนเรศวร</t>
  </si>
  <si>
    <t>จากตารางแสดงจำนวนและร้อยละของผู้ตอบแบบสอบถาม เกี่ยวกับความสนใจที่จะจัดทำ</t>
  </si>
  <si>
    <t>เอกสารสิ่งพิมพ์ทางวิชาการกับสำนักพิมพ์มหาวิทยาลัยนเรศวร  พบว่า  ส่วนใหญ่สนใจที่จะจัดทำเอกสาร</t>
  </si>
  <si>
    <t>สิ่งพิมพ์ทางวิชาการกับสำนักพิมพ์มหาวิทยาลัยนเรศวร ร้อยละ 69.14 และอยู่ในขั้นตอนการตัดสินใจ</t>
  </si>
  <si>
    <t>ร้อยละ 17.90</t>
  </si>
  <si>
    <r>
      <t xml:space="preserve">ตาราง 11  </t>
    </r>
    <r>
      <rPr>
        <sz val="16"/>
        <rFont val="TH SarabunPSK"/>
        <family val="2"/>
      </rPr>
      <t>แสดงจำนวนและร้อยละของผู้ตอบแบบสอบถาม เกี่ยวกับการคาดว่าจะส่งต้นฉบับเอกสาร</t>
    </r>
  </si>
  <si>
    <t xml:space="preserve">             สิ่งพิมพ์ทางวิชาการกับสำนักพิมพ์มหาวิทยาลัยนเรศวร</t>
  </si>
  <si>
    <t>เกิน 3 ปี</t>
  </si>
  <si>
    <t>จากตารางแสดงจำนวนและร้อยละของผู้ตอบแบบสอบถาม เกี่ยวกับการคาดว่าจะส่งต้นฉบับ</t>
  </si>
  <si>
    <t>เอกสารสิ่งพิมพ์ทางวิชาการกับสำนักพิมพ์มหาวิทยาลัยนเรศวร  พบว่า  ส่วนใหญ่คาดว่าจะส่งต้นฉบับ</t>
  </si>
  <si>
    <t>ภายใน 2 ปี ร้อยละ 29.63  รองลงมาได้แก่ ภายใน 3 ปี ร้อยละ 24.07 และ ภายใน 1 ปี ร้อยละ 18.52</t>
  </si>
  <si>
    <t>ควรจัดโครงการทั้งวัน</t>
  </si>
  <si>
    <t>ควรเชิญผู้เชี่ยวชาญในการเขียนตำรา หนังสือในด้านมนุษยศาสตร์มาบรรยายอบรม</t>
  </si>
  <si>
    <t>ปัญหาที่พบเกี่ยวกับตำรา ลิขสิทธิ์ คำศัพท์ เทคนิค การอ้างอิงภาพ</t>
  </si>
  <si>
    <t>อบรมปฏิบัติการสร้างผลงานหนังสือ/ตำราทางวิชาการ/บทความทางวิชาการ</t>
  </si>
  <si>
    <t>บริการด้านใดที่สำนักพิมพ์มหาวิทยาลัยนเรศวรควรจัดบริการเพิ่มเติมเพื่ออำนวย</t>
  </si>
  <si>
    <t>ความสะดวกในการจัดทำเอกสารสิ่งพิมพ์ทางวิชาการให้กับท่าน</t>
  </si>
  <si>
    <t>ท่านคิดว่าสำนักพิมพ์มหาวิทยาลัยนเรศวรควรปรับปรุงกระบวนการจัดทำเอกสาร</t>
  </si>
  <si>
    <t>สิ่งพิมพ์ทางวิชาการในด้านใดบ้าง</t>
  </si>
  <si>
    <t>วันที่ 16  พฤษภาคม  2562</t>
  </si>
  <si>
    <t>จากข้อมูลผู้ตอบแบบสอบถามที่เป็นคณาจารย์ในมหาวิทยาลัยนเรศวร จำแนกตามตำแหน่งทางวิชาการ</t>
  </si>
  <si>
    <t>ผลการสอบถามข้อมูลการทราบข่าวประชาสัมพันธ์  พบว่า  ผู้ตอบแบบสอบถามส่วนใหญ่ทราบข่าว</t>
  </si>
  <si>
    <t>ก่อนเข้ารับการอบรมผู้เข้าร่วมโครงการมีความรู้ความเข้าใจเกี่ยวกับกิจกรรม ที่จัดในโครงการฯ ภาพรวม</t>
  </si>
  <si>
    <t>จากตารางแสดงจำนวนและร้อยละของผู้ตอบแบบสอบถามข้อมูลการมีต้นฉบับ  พบว่า ผู้ตอบแบบ</t>
  </si>
  <si>
    <t>ของสำนักพิมพ์มหาวิทยาลัยนเรศวร เมื่อวันที่ 16 พฤษภาคม 2562 ณ ห้องสัมมนาเอกาทศรถ 301  อาคารเอกาทศรถ</t>
  </si>
  <si>
    <t>มหาวิทยาลัยนเรศวร โดยมีวัตถุประสงค์เพื่อให้คณาจารย์และบุคลากรของมหาวิทยาลัยนเรศวร ตลอดจนผู้ที่สนใจ</t>
  </si>
  <si>
    <t>มีความรู้ความเข้าใจที่ถูกต้องในการจัดทำเอกสารสิ่งพิมพ์ทางวิชาการและเพื่อเป็นการสนับสนุน และส่งเสริมให้</t>
  </si>
  <si>
    <t xml:space="preserve">ร้อยละ 9.88 </t>
  </si>
  <si>
    <t>พบว่า  ผู้ตอบแบบสอบถามส่วนใหญ่ดำรงตำแหน่งอาจารย์ ร้อยละ 44.40  รองลงมาได้แก่ ผู้ช่วยศาสตราจารย์</t>
  </si>
  <si>
    <t>ร้อยละ 35.71 และรองศาสตราจารย์ ร้อยละ 8.16</t>
  </si>
  <si>
    <t>การจัดโครงการฯ จากเว็บไซต์บัณฑิตวิทยาลัยมากที่สุด ร้อยละ 16.02  รองลงมาได้แก่ Facebook สำนักพิมพ์ฯ</t>
  </si>
  <si>
    <t>ร้อยละ 15.58 และเว็บไซต์สำนักพิมพ์มหาวิทยาลัยนเรศวร ร้อยละ 14.29</t>
  </si>
  <si>
    <t>อยู่ในระดับปานกลาง (ค่าเฉลี่ย 2.87) และหลังเข้ารับการอบรมค่าเฉลี่ยความรู้ ความเข้าใจสูงขึ้น อยู่ในระดับมาก</t>
  </si>
  <si>
    <t xml:space="preserve">(ค่าเฉลี่ย 4.25) </t>
  </si>
  <si>
    <t>พบว่า ในภาพรวมอยู่ในระดับมากที่สุด (ค่าเฉลี่ย 4.54) เมื่อพิจารณาเป็นรายด้าน พบว่า ด้านเจ้าหน้าที่ให้บริการอยู่ใน</t>
  </si>
  <si>
    <t>ระดับสูงที่สุด (ค่าเฉลี่ย 4.72) รองลงมาได้แก่ ด้านคุณภาพการให้บริการ อยู่ในระดับมากที่สุด (ค่าเฉลี่ย 4.56) และ</t>
  </si>
  <si>
    <t>(ค่าเฉลี่ย 4.76) รองลงมาได้แก่ เจ้าหน้าที่ให้บริการด้วยความรวดเร็ว อยู่ในระดับมากที่สุด (ค่าเฉลี่ย 4.74) และ</t>
  </si>
  <si>
    <t>ความรู้ และความสามารถในการถ่ายทอดความรู้ของวิทยากร อยู่ในระดับมากที่สุด (ค่าเฉลี่ย 4.70)</t>
  </si>
  <si>
    <t>สอบถามมีต้นฉบับ ร้อยละ 32.10  ไม่มีต้นฉบับ ร้อยละ 22.22</t>
  </si>
  <si>
    <t>สิ่งพิมพ์ทางวิชาการที่อยู่ระหว่างจัดทำ  พบว่า  ผู้ตอบแบบสอบถามส่วนใหญ่อยู่ระหว่างการจัดทำหนังสือมากที่สุด</t>
  </si>
  <si>
    <t>คิดเป็นร้อยละ 22.84 รองลงมาได้แก่  ตำรา ร้อยละ 8.02 และ เอกสารคำสอน ร้อยละ 4.32</t>
  </si>
  <si>
    <t>ร้อยละ 21.60  รองลงมาได้แก่ จัดทำต้นฉบับเสร็จสิ้นเรียบร้อยแล้ว ร้อยละ 10.49 และ อยู่ระหว่างการทำต้นฉบับ</t>
  </si>
  <si>
    <t>คาดว่าจะแล้วเสร็จภายใน 1 ปี ร้อยละ 9.88</t>
  </si>
  <si>
    <t>จากตารางแสดงจำนวนและร้อยละของผู้ตอบแบบสอบถาม เกี่ยวกับความสนใจที่จะจัดทำเอกสารสิ่งพิมพ์</t>
  </si>
  <si>
    <t>ทางวิชาการกับสำนักพิมพ์มหาวิทยาลัยนเรศวร  พบว่า  ส่วนใหญ่สนใจที่จะจัดทำเอกสารสิ่งพิมพ์ทางวิชาการกับ</t>
  </si>
  <si>
    <t>สำนักพิมพ์มหาวิทยาลัยนเรศวร ร้อยละ 69.14 และอยู่ในขั้นตอนการตัดสินใจ ร้อยละ 17.90</t>
  </si>
  <si>
    <t>จากตารางแสดงจำนวนและร้อยละของผู้ตอบแบบสอบถาม เกี่ยวกับการคาดว่าจะส่งต้นฉบับเอกสาร</t>
  </si>
  <si>
    <t>สิ่งพิมพ์ทางวิชาการกับสำนักพิมพ์มหาวิทยาลัยนเรศวร  พบว่า  ส่วนใหญ่คาดว่าจะส่งต้นฉบับ ภายใน 2 ปี ร้อยละ 29.63</t>
  </si>
  <si>
    <t>รองลงมาได้แก่ ภายใน 3 ปี ร้อยละ 24.07 และ ภายใน 1 ปี ร้อยละ 18.52</t>
  </si>
  <si>
    <t xml:space="preserve">บทความทางวิชาการ </t>
  </si>
  <si>
    <t>จากการสอบถามความต้องการรับบริการที่สำนักพิมพ์มหาวิทยาลัยนเรศวรควรจัดบริการเพิ่มเติมเพื่อ</t>
  </si>
  <si>
    <t>อำนวยความสะดวกในการจัดทำเอกสารสิ่งพิมพ์ทางวิชาการ พบว่า ควรรับจัดพิมพ์หนังสือ/ตำรา จากบุคคลภายนอก</t>
  </si>
  <si>
    <t>มหาวิทยาลัยนเรศวร ผลงานของเจ้าหน้าที่สายสนับสนุน  เทคนิคการนำรูปมาใช้งาน  การจัดปกหนังสือ</t>
  </si>
  <si>
    <t>การเขียนหนังสือ/ตำรา ที่เน้นสายทางธุรกิจ หรือทางสังคมศาสตร์หรือยกตัวอย่างทางด้านธุรกิจเนื่องจากในการจัดอบรมครั้งนี้มีแต่ ตัวอย่างทางวิทยาศาสตร์</t>
  </si>
  <si>
    <t>และด้านกระบวนการและขั้นตอนการให้บริการ อยู่ในระดับมากที่สุด (ค่าเฉลี่ย 4.55)</t>
  </si>
  <si>
    <t>ข้อเสนอแนะเพื่อการปรับปรุงการดำเนินโครงการฯ ครั้งต่อไป พบว่า ควรเชิญผู้เชี่ยวชาญในการเขียน</t>
  </si>
  <si>
    <t>หนังสือตำราในด้านมนุษยศาสตร์มาบรรยายอบรม  และควรมี Workshop / file / ตัวอย่าง</t>
  </si>
  <si>
    <t>หัวข้อที่ต้องการให้จัดโครงการฯ ครั้งต่อไป ได้แก่ อบรมปฏิบัติการสร้างผลงานหนังสือ/ตำราทางวิชาการ/</t>
  </si>
  <si>
    <t>จากการสอบถามความคิดเห็นที่มีต่อสำนักพิมพ์มหาวิทยาลัยนเรศวรควรปรับปรุงกระบวนการจัดทำ</t>
  </si>
  <si>
    <t>เอกสารสิ่งพิมพ์ทางวิชาการ พบว่า ผู้ตอบแบบสอบถามให้ความคิดเห็นว่าจัดงานดี ทั้งระบบติดตาม การตอบรับการ</t>
  </si>
  <si>
    <t>ประชาสัมพันธ์ และกระบวนการทำงานของคณะทำงาน ควรมีการตรวจสอบคุณภาพของเนื้อหาต้นฉบับให้มีความถูกต้อง</t>
  </si>
  <si>
    <t>เพราะจะได้ไม่เสียเวลาเมื่อส่งขอตำแหน่งแล้วจะมีผู้ทรงมาให้ปรับปรุงหนังสือใหม่ให้มีคุณภาพ  และควรมี Process</t>
  </si>
  <si>
    <t>ให้น้อยลงแต่มีคุณภาพของงานเช่นเดิม เช่น หากผ่านผู้ทรงคุณวุฒิ 2 ท่านเรียบร้อยแล้ว ควรได้รับข้อยกเว้น</t>
  </si>
  <si>
    <t xml:space="preserve">พบว่า  เป้าหมายผู้เข้าร่วมโครงการ จำนวน 380 คน มีผู้เข้าร่วมโครงการ จำนวน 309 คน ผู้ตอบแบบสอบถาม              </t>
  </si>
  <si>
    <t>จำนวน 162 คน คิดเป็นร้อยละ 52.43 ของจำนวนผู้ที่เข้าร่วมโครงการฯ ผู้ตอบแบบสอบถามส่วนใหญ่สังกัดกลุ่ม</t>
  </si>
  <si>
    <t>สาขาวิชาสังคมศาสตร์ ร้อยละ 44.44  รองลงมาได้แก่ กลุ่มสาขาวิทยาศาสตร์เทคโนโลยี ร้อยละ 41.98 และ</t>
  </si>
  <si>
    <t>กลุ่มสาขาวิชาวิทยาศาสตร์สุขภาพ ร้อยละ 34.57</t>
  </si>
  <si>
    <t>คณาจารย์และบุคลากรของมหาวิทยาลัยนเรศวร มีการผลิตและเผยแพร่ผลงานทางวิชาการ อาทิ หนังสือ ตำรา</t>
  </si>
  <si>
    <t>ให้เพิ่มมากยิ่งขึ้น</t>
  </si>
  <si>
    <t xml:space="preserve">        เมื่อพิจารณาเป็นรายคณะ พบว่า ผู้ตอบแบบสอบถามส่วนใหญ่สังกัดคณะวิทยาศาสตร์มากที่สุด</t>
  </si>
  <si>
    <t>ร้อยละ 22.22 รองลงมาได้แก่ คณะวิทยาศาสตร์การแพทย์ และคณะศึกษาศาสตร์ ร้อยละ 18.52 และคณะมนุษยศาสตร์</t>
  </si>
  <si>
    <t>- 11 -</t>
  </si>
  <si>
    <t>- 12 -</t>
  </si>
  <si>
    <t>- 13 -</t>
  </si>
  <si>
    <t xml:space="preserve">   1.2  ความเหมาะสมของวันจัดโครงการ (วันพฤหัสบดีที่ 16 พฤษภาคม 2562)</t>
  </si>
  <si>
    <t xml:space="preserve">   1.3  ความเหมาะสมของระยะเวลาในการจัดโครงการ (08.30 - 12.00 น.)</t>
  </si>
  <si>
    <t>4.4  การเข้ารับการอบรมในครั้งนี้เป็นประโยชน์ต่อท่านในการจัดทำหนังสือตำรา และเอกสารสิ่งพิมพ์ทางวิชาการอื่น ๆ หรือการขอตำแหน่งทางวิชาการ</t>
  </si>
  <si>
    <t>4.5  ความคุ้มค่ากับเวลาและต้นทุนที่เสียไป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</si>
</sst>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E+00"/>
  </numFmts>
  <fonts count="34">
    <font>
      <sz val="11"/>
      <color theme="1"/>
      <name val="Calibri"/>
      <family val="2"/>
      <charset val="222"/>
      <scheme val="minor"/>
    </font>
    <font>
      <sz val="16"/>
      <name val="TH SarabunPSK"/>
      <family val="2"/>
    </font>
    <font>
      <sz val="15"/>
      <name val="TH SarabunPSK"/>
      <family val="2"/>
    </font>
    <font>
      <b/>
      <sz val="18"/>
      <name val="TH SarabunPSK"/>
      <family val="2"/>
    </font>
    <font>
      <i/>
      <sz val="15"/>
      <name val="TH SarabunPSK"/>
      <family val="2"/>
    </font>
    <font>
      <b/>
      <u/>
      <sz val="16"/>
      <name val="TH SarabunPSK"/>
      <family val="2"/>
    </font>
    <font>
      <b/>
      <sz val="16"/>
      <name val="TH SarabunPSK"/>
      <family val="2"/>
    </font>
    <font>
      <sz val="16"/>
      <color theme="1"/>
      <name val="TH SarabunPSK"/>
      <family val="2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sz val="16"/>
      <color rgb="FFFF0000"/>
      <name val="TH SarabunPSK"/>
      <family val="2"/>
    </font>
    <font>
      <b/>
      <sz val="16"/>
      <color rgb="FFFF0000"/>
      <name val="TH SarabunPSK"/>
      <family val="2"/>
    </font>
    <font>
      <sz val="18"/>
      <name val="TH SarabunPSK"/>
      <family val="2"/>
    </font>
    <font>
      <i/>
      <sz val="16"/>
      <name val="TH SarabunPSK"/>
      <family val="2"/>
    </font>
    <font>
      <b/>
      <i/>
      <sz val="16"/>
      <name val="TH SarabunPSK"/>
      <family val="2"/>
    </font>
    <font>
      <sz val="18"/>
      <name val="Calibri"/>
      <family val="2"/>
      <charset val="222"/>
      <scheme val="minor"/>
    </font>
    <font>
      <sz val="11"/>
      <name val="Calibri"/>
      <family val="2"/>
      <charset val="222"/>
      <scheme val="minor"/>
    </font>
    <font>
      <sz val="16"/>
      <name val="Calibri"/>
      <family val="2"/>
      <charset val="222"/>
      <scheme val="minor"/>
    </font>
    <font>
      <b/>
      <sz val="18"/>
      <color theme="1"/>
      <name val="TH SarabunPSK"/>
      <family val="2"/>
    </font>
    <font>
      <b/>
      <u/>
      <sz val="16"/>
      <color rgb="FF000000"/>
      <name val="TH SarabunPSK"/>
      <family val="2"/>
    </font>
    <font>
      <b/>
      <sz val="14"/>
      <color rgb="FF000000"/>
      <name val="Cordia New"/>
      <family val="2"/>
    </font>
    <font>
      <b/>
      <sz val="8"/>
      <color rgb="FF000000"/>
      <name val="Cordia New"/>
      <family val="2"/>
    </font>
    <font>
      <sz val="14"/>
      <color rgb="FF000000"/>
      <name val="Cordia New"/>
      <family val="2"/>
    </font>
    <font>
      <b/>
      <sz val="12"/>
      <color rgb="FF000000"/>
      <name val="Cordia New"/>
      <family val="2"/>
    </font>
    <font>
      <b/>
      <sz val="16"/>
      <color rgb="FF000000"/>
      <name val="TH Sarabun New"/>
      <family val="2"/>
    </font>
    <font>
      <sz val="15"/>
      <color theme="1"/>
      <name val="TH SarabunPSK"/>
      <family val="2"/>
    </font>
    <font>
      <b/>
      <i/>
      <sz val="15"/>
      <color theme="1"/>
      <name val="TH SarabunPSK"/>
      <family val="2"/>
    </font>
    <font>
      <i/>
      <sz val="15"/>
      <color theme="1"/>
      <name val="TH SarabunPSK"/>
      <family val="2"/>
    </font>
    <font>
      <b/>
      <sz val="15"/>
      <color theme="1"/>
      <name val="TH SarabunPSK"/>
      <family val="2"/>
    </font>
    <font>
      <b/>
      <sz val="15"/>
      <name val="TH SarabunPSK"/>
      <family val="2"/>
    </font>
    <font>
      <sz val="16"/>
      <color theme="1"/>
      <name val="Calibri"/>
      <family val="2"/>
      <charset val="222"/>
      <scheme val="minor"/>
    </font>
    <font>
      <sz val="16"/>
      <color theme="0"/>
      <name val="TH SarabunPSK"/>
      <family val="2"/>
    </font>
    <font>
      <b/>
      <u/>
      <sz val="16"/>
      <color theme="0"/>
      <name val="TH SarabunPSK"/>
      <family val="2"/>
    </font>
    <font>
      <b/>
      <sz val="16"/>
      <color theme="1"/>
      <name val="TH SarabunPSK"/>
      <family val="2"/>
    </font>
  </fonts>
  <fills count="2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AD1DC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CFE2F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CE5CD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99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0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/>
    <xf numFmtId="0" fontId="5" fillId="0" borderId="0" xfId="0" applyFont="1"/>
    <xf numFmtId="0" fontId="1" fillId="0" borderId="0" xfId="0" applyFont="1" applyBorder="1"/>
    <xf numFmtId="0" fontId="7" fillId="0" borderId="0" xfId="0" applyFont="1"/>
    <xf numFmtId="0" fontId="1" fillId="0" borderId="13" xfId="0" applyFont="1" applyBorder="1" applyAlignment="1">
      <alignment horizontal="center"/>
    </xf>
    <xf numFmtId="0" fontId="9" fillId="0" borderId="0" xfId="0" applyFont="1" applyAlignment="1">
      <alignment wrapText="1"/>
    </xf>
    <xf numFmtId="0" fontId="1" fillId="0" borderId="0" xfId="0" applyFont="1" applyAlignment="1"/>
    <xf numFmtId="0" fontId="10" fillId="0" borderId="0" xfId="0" applyFont="1"/>
    <xf numFmtId="0" fontId="12" fillId="0" borderId="0" xfId="0" applyFont="1"/>
    <xf numFmtId="0" fontId="13" fillId="0" borderId="0" xfId="0" applyFont="1"/>
    <xf numFmtId="2" fontId="1" fillId="0" borderId="13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1" fontId="6" fillId="0" borderId="7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2" fontId="1" fillId="0" borderId="13" xfId="0" applyNumberFormat="1" applyFont="1" applyBorder="1" applyAlignment="1">
      <alignment horizontal="center"/>
    </xf>
    <xf numFmtId="2" fontId="1" fillId="0" borderId="13" xfId="0" applyNumberFormat="1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6" fillId="0" borderId="1" xfId="0" applyFont="1" applyBorder="1"/>
    <xf numFmtId="0" fontId="1" fillId="0" borderId="2" xfId="0" applyFont="1" applyBorder="1"/>
    <xf numFmtId="0" fontId="14" fillId="0" borderId="3" xfId="0" applyFont="1" applyBorder="1" applyAlignment="1">
      <alignment horizontal="center"/>
    </xf>
    <xf numFmtId="2" fontId="14" fillId="0" borderId="8" xfId="0" applyNumberFormat="1" applyFont="1" applyBorder="1" applyAlignment="1">
      <alignment horizontal="center"/>
    </xf>
    <xf numFmtId="0" fontId="1" fillId="0" borderId="13" xfId="0" applyFont="1" applyBorder="1"/>
    <xf numFmtId="2" fontId="1" fillId="0" borderId="0" xfId="0" applyNumberFormat="1" applyFont="1"/>
    <xf numFmtId="0" fontId="1" fillId="0" borderId="0" xfId="0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2" fontId="11" fillId="0" borderId="0" xfId="0" applyNumberFormat="1" applyFont="1" applyFill="1" applyBorder="1" applyAlignment="1">
      <alignment horizontal="center"/>
    </xf>
    <xf numFmtId="0" fontId="13" fillId="0" borderId="0" xfId="0" applyFont="1" applyAlignment="1"/>
    <xf numFmtId="2" fontId="6" fillId="0" borderId="7" xfId="0" applyNumberFormat="1" applyFont="1" applyFill="1" applyBorder="1" applyAlignment="1">
      <alignment horizontal="center"/>
    </xf>
    <xf numFmtId="0" fontId="15" fillId="0" borderId="0" xfId="0" applyFont="1"/>
    <xf numFmtId="0" fontId="16" fillId="0" borderId="0" xfId="0" applyFont="1"/>
    <xf numFmtId="0" fontId="1" fillId="0" borderId="0" xfId="0" applyFont="1" applyAlignment="1">
      <alignment horizontal="left" indent="5"/>
    </xf>
    <xf numFmtId="0" fontId="17" fillId="0" borderId="0" xfId="0" applyFont="1"/>
    <xf numFmtId="0" fontId="1" fillId="0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6" fillId="0" borderId="1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8" fillId="0" borderId="0" xfId="0" applyFont="1" applyAlignment="1"/>
    <xf numFmtId="0" fontId="1" fillId="0" borderId="14" xfId="0" applyFont="1" applyFill="1" applyBorder="1" applyAlignment="1">
      <alignment horizontal="center"/>
    </xf>
    <xf numFmtId="2" fontId="1" fillId="0" borderId="14" xfId="0" applyNumberFormat="1" applyFont="1" applyFill="1" applyBorder="1" applyAlignment="1">
      <alignment horizontal="center"/>
    </xf>
    <xf numFmtId="49" fontId="1" fillId="0" borderId="0" xfId="0" applyNumberFormat="1" applyFont="1" applyAlignment="1">
      <alignment horizontal="center"/>
    </xf>
    <xf numFmtId="2" fontId="1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49" fontId="1" fillId="0" borderId="0" xfId="0" applyNumberFormat="1" applyFont="1" applyAlignment="1">
      <alignment horizontal="center"/>
    </xf>
    <xf numFmtId="0" fontId="9" fillId="3" borderId="0" xfId="0" applyFont="1" applyFill="1" applyAlignment="1">
      <alignment wrapText="1"/>
    </xf>
    <xf numFmtId="0" fontId="9" fillId="4" borderId="0" xfId="0" applyFont="1" applyFill="1" applyAlignment="1">
      <alignment wrapText="1"/>
    </xf>
    <xf numFmtId="0" fontId="9" fillId="5" borderId="0" xfId="0" applyFont="1" applyFill="1" applyAlignment="1">
      <alignment wrapText="1"/>
    </xf>
    <xf numFmtId="0" fontId="6" fillId="0" borderId="13" xfId="0" applyFont="1" applyBorder="1" applyAlignment="1">
      <alignment horizontal="center"/>
    </xf>
    <xf numFmtId="0" fontId="6" fillId="0" borderId="11" xfId="0" applyFont="1" applyBorder="1" applyAlignment="1"/>
    <xf numFmtId="0" fontId="6" fillId="0" borderId="11" xfId="0" applyFont="1" applyBorder="1" applyAlignment="1">
      <alignment horizontal="center"/>
    </xf>
    <xf numFmtId="0" fontId="6" fillId="0" borderId="0" xfId="0" applyFont="1"/>
    <xf numFmtId="0" fontId="1" fillId="0" borderId="11" xfId="0" applyFont="1" applyBorder="1"/>
    <xf numFmtId="0" fontId="1" fillId="0" borderId="13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left"/>
    </xf>
    <xf numFmtId="0" fontId="6" fillId="0" borderId="0" xfId="0" applyFont="1" applyAlignment="1"/>
    <xf numFmtId="0" fontId="1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Alignment="1"/>
    <xf numFmtId="0" fontId="1" fillId="0" borderId="0" xfId="0" applyFont="1" applyAlignment="1"/>
    <xf numFmtId="0" fontId="5" fillId="0" borderId="0" xfId="0" applyFont="1" applyAlignment="1"/>
    <xf numFmtId="0" fontId="5" fillId="0" borderId="0" xfId="0" applyFont="1" applyAlignment="1">
      <alignment horizontal="left" indent="5"/>
    </xf>
    <xf numFmtId="0" fontId="1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6" fillId="0" borderId="28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9" fillId="0" borderId="13" xfId="0" applyFont="1" applyBorder="1" applyAlignment="1">
      <alignment wrapText="1"/>
    </xf>
    <xf numFmtId="0" fontId="1" fillId="0" borderId="13" xfId="0" applyFont="1" applyBorder="1" applyAlignment="1">
      <alignment wrapText="1"/>
    </xf>
    <xf numFmtId="2" fontId="8" fillId="6" borderId="13" xfId="0" applyNumberFormat="1" applyFont="1" applyFill="1" applyBorder="1" applyAlignment="1">
      <alignment wrapText="1"/>
    </xf>
    <xf numFmtId="0" fontId="9" fillId="8" borderId="0" xfId="0" applyFont="1" applyFill="1" applyAlignment="1">
      <alignment wrapText="1"/>
    </xf>
    <xf numFmtId="2" fontId="6" fillId="6" borderId="0" xfId="0" applyNumberFormat="1" applyFont="1" applyFill="1" applyAlignment="1">
      <alignment wrapText="1"/>
    </xf>
    <xf numFmtId="0" fontId="9" fillId="0" borderId="13" xfId="0" applyFont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9" fillId="9" borderId="13" xfId="0" applyFont="1" applyFill="1" applyBorder="1" applyAlignment="1">
      <alignment wrapText="1"/>
    </xf>
    <xf numFmtId="0" fontId="1" fillId="0" borderId="14" xfId="0" applyFont="1" applyBorder="1" applyAlignment="1">
      <alignment horizontal="center"/>
    </xf>
    <xf numFmtId="0" fontId="19" fillId="0" borderId="0" xfId="0" applyFont="1" applyAlignment="1">
      <alignment wrapText="1"/>
    </xf>
    <xf numFmtId="0" fontId="9" fillId="7" borderId="0" xfId="0" applyFont="1" applyFill="1" applyAlignment="1">
      <alignment wrapText="1"/>
    </xf>
    <xf numFmtId="0" fontId="9" fillId="7" borderId="0" xfId="0" applyFont="1" applyFill="1" applyBorder="1" applyAlignment="1">
      <alignment wrapText="1"/>
    </xf>
    <xf numFmtId="0" fontId="6" fillId="0" borderId="0" xfId="0" applyFont="1" applyAlignment="1">
      <alignment wrapText="1"/>
    </xf>
    <xf numFmtId="0" fontId="1" fillId="0" borderId="0" xfId="0" applyFont="1" applyFill="1" applyBorder="1" applyAlignment="1">
      <alignment horizontal="left" vertical="center"/>
    </xf>
    <xf numFmtId="2" fontId="6" fillId="0" borderId="16" xfId="0" applyNumberFormat="1" applyFont="1" applyBorder="1" applyAlignment="1">
      <alignment horizontal="center"/>
    </xf>
    <xf numFmtId="0" fontId="3" fillId="0" borderId="0" xfId="0" applyFont="1" applyAlignment="1"/>
    <xf numFmtId="2" fontId="6" fillId="0" borderId="14" xfId="0" applyNumberFormat="1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2" fontId="14" fillId="0" borderId="16" xfId="0" applyNumberFormat="1" applyFont="1" applyBorder="1" applyAlignment="1">
      <alignment horizontal="center"/>
    </xf>
    <xf numFmtId="2" fontId="1" fillId="0" borderId="11" xfId="0" applyNumberFormat="1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6" fillId="0" borderId="0" xfId="0" applyFont="1" applyFill="1" applyBorder="1" applyAlignment="1"/>
    <xf numFmtId="0" fontId="6" fillId="0" borderId="29" xfId="0" applyFont="1" applyFill="1" applyBorder="1" applyAlignment="1">
      <alignment horizontal="left"/>
    </xf>
    <xf numFmtId="0" fontId="1" fillId="0" borderId="27" xfId="0" applyFont="1" applyFill="1" applyBorder="1" applyAlignment="1">
      <alignment horizontal="center"/>
    </xf>
    <xf numFmtId="1" fontId="6" fillId="0" borderId="20" xfId="0" applyNumberFormat="1" applyFont="1" applyFill="1" applyBorder="1" applyAlignment="1">
      <alignment horizontal="center"/>
    </xf>
    <xf numFmtId="2" fontId="6" fillId="0" borderId="14" xfId="0" applyNumberFormat="1" applyFont="1" applyFill="1" applyBorder="1" applyAlignment="1">
      <alignment horizontal="center"/>
    </xf>
    <xf numFmtId="1" fontId="1" fillId="0" borderId="13" xfId="0" applyNumberFormat="1" applyFont="1" applyFill="1" applyBorder="1" applyAlignment="1">
      <alignment horizontal="center"/>
    </xf>
    <xf numFmtId="0" fontId="20" fillId="11" borderId="0" xfId="0" applyFont="1" applyFill="1" applyAlignment="1">
      <alignment horizontal="center" wrapText="1"/>
    </xf>
    <xf numFmtId="0" fontId="21" fillId="0" borderId="0" xfId="0" applyFont="1" applyAlignment="1">
      <alignment horizontal="center" wrapText="1"/>
    </xf>
    <xf numFmtId="0" fontId="20" fillId="12" borderId="0" xfId="0" applyFont="1" applyFill="1" applyAlignment="1">
      <alignment horizontal="center" wrapText="1"/>
    </xf>
    <xf numFmtId="0" fontId="20" fillId="13" borderId="0" xfId="0" applyFont="1" applyFill="1" applyAlignment="1">
      <alignment horizontal="center" wrapText="1"/>
    </xf>
    <xf numFmtId="0" fontId="20" fillId="14" borderId="0" xfId="0" applyFont="1" applyFill="1" applyAlignment="1">
      <alignment horizontal="center" wrapText="1"/>
    </xf>
    <xf numFmtId="0" fontId="20" fillId="15" borderId="0" xfId="0" applyFont="1" applyFill="1" applyAlignment="1">
      <alignment horizontal="center" wrapText="1"/>
    </xf>
    <xf numFmtId="0" fontId="20" fillId="16" borderId="0" xfId="0" applyFont="1" applyFill="1" applyAlignment="1">
      <alignment horizontal="center" wrapText="1"/>
    </xf>
    <xf numFmtId="0" fontId="20" fillId="0" borderId="0" xfId="0" applyFont="1" applyAlignment="1">
      <alignment wrapText="1"/>
    </xf>
    <xf numFmtId="0" fontId="20" fillId="0" borderId="0" xfId="0" applyFont="1" applyAlignment="1">
      <alignment horizontal="center" wrapText="1"/>
    </xf>
    <xf numFmtId="0" fontId="22" fillId="0" borderId="0" xfId="0" applyFont="1" applyAlignment="1">
      <alignment horizontal="center" wrapText="1"/>
    </xf>
    <xf numFmtId="2" fontId="22" fillId="12" borderId="0" xfId="0" applyNumberFormat="1" applyFont="1" applyFill="1" applyAlignment="1">
      <alignment horizontal="center" wrapText="1"/>
    </xf>
    <xf numFmtId="2" fontId="22" fillId="15" borderId="0" xfId="0" applyNumberFormat="1" applyFont="1" applyFill="1" applyAlignment="1">
      <alignment horizontal="center" wrapText="1"/>
    </xf>
    <xf numFmtId="0" fontId="22" fillId="0" borderId="0" xfId="0" applyFont="1" applyAlignment="1">
      <alignment wrapText="1"/>
    </xf>
    <xf numFmtId="0" fontId="22" fillId="12" borderId="0" xfId="0" applyFont="1" applyFill="1" applyAlignment="1">
      <alignment horizontal="center" wrapText="1"/>
    </xf>
    <xf numFmtId="0" fontId="22" fillId="13" borderId="0" xfId="0" applyFont="1" applyFill="1" applyAlignment="1">
      <alignment horizontal="center" wrapText="1"/>
    </xf>
    <xf numFmtId="0" fontId="22" fillId="14" borderId="0" xfId="0" applyFont="1" applyFill="1" applyAlignment="1">
      <alignment horizontal="center" wrapText="1"/>
    </xf>
    <xf numFmtId="0" fontId="22" fillId="15" borderId="0" xfId="0" applyFont="1" applyFill="1" applyAlignment="1">
      <alignment horizontal="center" wrapText="1"/>
    </xf>
    <xf numFmtId="0" fontId="22" fillId="16" borderId="0" xfId="0" applyFont="1" applyFill="1" applyAlignment="1">
      <alignment horizontal="center" wrapText="1"/>
    </xf>
    <xf numFmtId="164" fontId="22" fillId="15" borderId="0" xfId="0" applyNumberFormat="1" applyFont="1" applyFill="1" applyAlignment="1">
      <alignment horizontal="center" wrapText="1"/>
    </xf>
    <xf numFmtId="2" fontId="22" fillId="13" borderId="0" xfId="0" applyNumberFormat="1" applyFont="1" applyFill="1" applyAlignment="1">
      <alignment horizontal="center" wrapText="1"/>
    </xf>
    <xf numFmtId="0" fontId="23" fillId="0" borderId="0" xfId="0" applyFont="1" applyAlignment="1">
      <alignment horizontal="center" wrapText="1"/>
    </xf>
    <xf numFmtId="0" fontId="9" fillId="0" borderId="14" xfId="0" applyFont="1" applyBorder="1" applyAlignment="1">
      <alignment horizontal="center" wrapText="1"/>
    </xf>
    <xf numFmtId="0" fontId="9" fillId="0" borderId="14" xfId="0" applyFont="1" applyBorder="1" applyAlignment="1">
      <alignment wrapText="1"/>
    </xf>
    <xf numFmtId="0" fontId="9" fillId="9" borderId="14" xfId="0" applyFont="1" applyFill="1" applyBorder="1" applyAlignment="1">
      <alignment wrapText="1"/>
    </xf>
    <xf numFmtId="0" fontId="9" fillId="9" borderId="25" xfId="0" applyFont="1" applyFill="1" applyBorder="1" applyAlignment="1">
      <alignment wrapText="1"/>
    </xf>
    <xf numFmtId="0" fontId="9" fillId="9" borderId="11" xfId="0" applyFont="1" applyFill="1" applyBorder="1" applyAlignment="1">
      <alignment wrapText="1"/>
    </xf>
    <xf numFmtId="0" fontId="9" fillId="0" borderId="0" xfId="0" applyFont="1" applyBorder="1" applyAlignment="1">
      <alignment wrapText="1"/>
    </xf>
    <xf numFmtId="2" fontId="8" fillId="6" borderId="0" xfId="0" applyNumberFormat="1" applyFont="1" applyFill="1" applyBorder="1" applyAlignment="1">
      <alignment wrapText="1"/>
    </xf>
    <xf numFmtId="0" fontId="8" fillId="2" borderId="0" xfId="0" applyFont="1" applyFill="1" applyBorder="1" applyAlignment="1">
      <alignment wrapText="1"/>
    </xf>
    <xf numFmtId="0" fontId="8" fillId="0" borderId="0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6" fillId="0" borderId="28" xfId="0" applyFont="1" applyFill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25" xfId="0" applyFont="1" applyBorder="1"/>
    <xf numFmtId="0" fontId="1" fillId="0" borderId="0" xfId="0" applyFont="1" applyAlignment="1">
      <alignment horizontal="left"/>
    </xf>
    <xf numFmtId="0" fontId="1" fillId="0" borderId="31" xfId="0" applyFont="1" applyFill="1" applyBorder="1" applyAlignment="1">
      <alignment horizontal="left"/>
    </xf>
    <xf numFmtId="1" fontId="6" fillId="0" borderId="13" xfId="0" applyNumberFormat="1" applyFont="1" applyFill="1" applyBorder="1" applyAlignment="1">
      <alignment horizontal="center"/>
    </xf>
    <xf numFmtId="2" fontId="25" fillId="0" borderId="14" xfId="0" applyNumberFormat="1" applyFont="1" applyBorder="1" applyAlignment="1">
      <alignment horizontal="center"/>
    </xf>
    <xf numFmtId="0" fontId="25" fillId="0" borderId="14" xfId="0" applyFont="1" applyBorder="1" applyAlignment="1">
      <alignment horizontal="center"/>
    </xf>
    <xf numFmtId="2" fontId="25" fillId="0" borderId="13" xfId="0" applyNumberFormat="1" applyFont="1" applyBorder="1" applyAlignment="1">
      <alignment horizontal="center"/>
    </xf>
    <xf numFmtId="0" fontId="25" fillId="0" borderId="13" xfId="0" applyFont="1" applyBorder="1" applyAlignment="1">
      <alignment horizontal="center"/>
    </xf>
    <xf numFmtId="0" fontId="25" fillId="0" borderId="13" xfId="0" applyFont="1" applyBorder="1"/>
    <xf numFmtId="2" fontId="26" fillId="0" borderId="10" xfId="0" applyNumberFormat="1" applyFont="1" applyBorder="1" applyAlignment="1">
      <alignment horizontal="center"/>
    </xf>
    <xf numFmtId="0" fontId="26" fillId="0" borderId="9" xfId="0" applyFont="1" applyBorder="1" applyAlignment="1">
      <alignment horizontal="center"/>
    </xf>
    <xf numFmtId="2" fontId="26" fillId="0" borderId="13" xfId="0" applyNumberFormat="1" applyFont="1" applyBorder="1" applyAlignment="1">
      <alignment horizontal="center"/>
    </xf>
    <xf numFmtId="0" fontId="26" fillId="0" borderId="14" xfId="0" applyFont="1" applyBorder="1" applyAlignment="1">
      <alignment horizontal="center"/>
    </xf>
    <xf numFmtId="0" fontId="26" fillId="0" borderId="13" xfId="0" applyFont="1" applyBorder="1" applyAlignment="1">
      <alignment horizontal="center"/>
    </xf>
    <xf numFmtId="2" fontId="27" fillId="0" borderId="13" xfId="0" applyNumberFormat="1" applyFont="1" applyBorder="1" applyAlignment="1">
      <alignment horizontal="center" vertical="top"/>
    </xf>
    <xf numFmtId="0" fontId="25" fillId="0" borderId="13" xfId="0" applyFont="1" applyBorder="1" applyAlignment="1">
      <alignment horizontal="center" vertical="top"/>
    </xf>
    <xf numFmtId="2" fontId="27" fillId="0" borderId="13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 vertical="top"/>
    </xf>
    <xf numFmtId="2" fontId="26" fillId="0" borderId="16" xfId="0" applyNumberFormat="1" applyFont="1" applyFill="1" applyBorder="1" applyAlignment="1">
      <alignment horizontal="center"/>
    </xf>
    <xf numFmtId="0" fontId="26" fillId="0" borderId="16" xfId="0" applyFont="1" applyFill="1" applyBorder="1" applyAlignment="1">
      <alignment horizontal="center"/>
    </xf>
    <xf numFmtId="0" fontId="25" fillId="0" borderId="11" xfId="0" applyFont="1" applyBorder="1" applyAlignment="1"/>
    <xf numFmtId="0" fontId="25" fillId="0" borderId="12" xfId="0" applyFont="1" applyBorder="1" applyAlignment="1"/>
    <xf numFmtId="0" fontId="25" fillId="0" borderId="23" xfId="0" applyFont="1" applyBorder="1" applyAlignment="1"/>
    <xf numFmtId="0" fontId="2" fillId="0" borderId="0" xfId="0" applyFont="1" applyAlignment="1"/>
    <xf numFmtId="0" fontId="29" fillId="0" borderId="20" xfId="0" applyFont="1" applyBorder="1" applyAlignment="1">
      <alignment horizontal="center"/>
    </xf>
    <xf numFmtId="0" fontId="28" fillId="0" borderId="20" xfId="0" applyFont="1" applyFill="1" applyBorder="1" applyAlignment="1">
      <alignment horizontal="center" vertical="center"/>
    </xf>
    <xf numFmtId="0" fontId="25" fillId="0" borderId="0" xfId="0" applyFont="1"/>
    <xf numFmtId="2" fontId="25" fillId="0" borderId="0" xfId="0" applyNumberFormat="1" applyFont="1"/>
    <xf numFmtId="0" fontId="6" fillId="0" borderId="20" xfId="0" applyFont="1" applyFill="1" applyBorder="1" applyAlignment="1">
      <alignment horizontal="center"/>
    </xf>
    <xf numFmtId="0" fontId="1" fillId="0" borderId="11" xfId="0" applyFont="1" applyFill="1" applyBorder="1" applyAlignment="1"/>
    <xf numFmtId="0" fontId="1" fillId="0" borderId="12" xfId="0" applyFont="1" applyFill="1" applyBorder="1" applyAlignment="1"/>
    <xf numFmtId="0" fontId="30" fillId="0" borderId="0" xfId="0" applyFont="1"/>
    <xf numFmtId="0" fontId="6" fillId="17" borderId="13" xfId="0" applyFont="1" applyFill="1" applyBorder="1" applyAlignment="1">
      <alignment horizontal="right"/>
    </xf>
    <xf numFmtId="2" fontId="8" fillId="17" borderId="13" xfId="0" applyNumberFormat="1" applyFont="1" applyFill="1" applyBorder="1" applyAlignment="1">
      <alignment wrapText="1"/>
    </xf>
    <xf numFmtId="0" fontId="24" fillId="10" borderId="13" xfId="0" applyFont="1" applyFill="1" applyBorder="1" applyAlignment="1">
      <alignment horizontal="center" vertical="top" wrapText="1"/>
    </xf>
    <xf numFmtId="0" fontId="24" fillId="10" borderId="13" xfId="0" applyFont="1" applyFill="1" applyBorder="1" applyAlignment="1">
      <alignment vertical="top" wrapText="1"/>
    </xf>
    <xf numFmtId="0" fontId="24" fillId="10" borderId="11" xfId="0" applyFont="1" applyFill="1" applyBorder="1" applyAlignment="1">
      <alignment vertical="top" wrapText="1"/>
    </xf>
    <xf numFmtId="0" fontId="24" fillId="0" borderId="0" xfId="0" applyFont="1" applyBorder="1" applyAlignment="1">
      <alignment vertical="top" wrapText="1"/>
    </xf>
    <xf numFmtId="0" fontId="24" fillId="0" borderId="23" xfId="0" applyFont="1" applyBorder="1" applyAlignment="1">
      <alignment vertical="top" wrapText="1"/>
    </xf>
    <xf numFmtId="0" fontId="24" fillId="0" borderId="13" xfId="0" applyFont="1" applyBorder="1" applyAlignment="1">
      <alignment vertical="top" wrapText="1"/>
    </xf>
    <xf numFmtId="0" fontId="9" fillId="18" borderId="14" xfId="0" applyFont="1" applyFill="1" applyBorder="1" applyAlignment="1">
      <alignment wrapText="1"/>
    </xf>
    <xf numFmtId="0" fontId="9" fillId="18" borderId="13" xfId="0" applyFont="1" applyFill="1" applyBorder="1" applyAlignment="1">
      <alignment wrapText="1"/>
    </xf>
    <xf numFmtId="0" fontId="9" fillId="19" borderId="14" xfId="0" applyFont="1" applyFill="1" applyBorder="1" applyAlignment="1">
      <alignment wrapText="1"/>
    </xf>
    <xf numFmtId="0" fontId="9" fillId="19" borderId="13" xfId="0" applyFont="1" applyFill="1" applyBorder="1" applyAlignment="1">
      <alignment wrapText="1"/>
    </xf>
    <xf numFmtId="0" fontId="9" fillId="11" borderId="14" xfId="0" applyFont="1" applyFill="1" applyBorder="1" applyAlignment="1">
      <alignment wrapText="1"/>
    </xf>
    <xf numFmtId="0" fontId="9" fillId="11" borderId="13" xfId="0" applyFont="1" applyFill="1" applyBorder="1" applyAlignment="1">
      <alignment wrapText="1"/>
    </xf>
    <xf numFmtId="0" fontId="6" fillId="0" borderId="35" xfId="0" applyFont="1" applyBorder="1" applyAlignment="1">
      <alignment horizontal="center"/>
    </xf>
    <xf numFmtId="0" fontId="1" fillId="0" borderId="35" xfId="0" applyFont="1" applyBorder="1"/>
    <xf numFmtId="0" fontId="1" fillId="0" borderId="14" xfId="0" applyFont="1" applyBorder="1"/>
    <xf numFmtId="0" fontId="9" fillId="0" borderId="13" xfId="0" applyFont="1" applyBorder="1" applyAlignment="1">
      <alignment horizontal="center" vertical="top" wrapText="1"/>
    </xf>
    <xf numFmtId="0" fontId="9" fillId="0" borderId="14" xfId="0" applyFont="1" applyBorder="1" applyAlignment="1">
      <alignment vertical="top" wrapText="1"/>
    </xf>
    <xf numFmtId="0" fontId="9" fillId="0" borderId="13" xfId="0" applyFont="1" applyBorder="1" applyAlignment="1">
      <alignment vertical="top" wrapText="1"/>
    </xf>
    <xf numFmtId="0" fontId="9" fillId="11" borderId="13" xfId="0" applyFont="1" applyFill="1" applyBorder="1" applyAlignment="1">
      <alignment vertical="top" wrapText="1"/>
    </xf>
    <xf numFmtId="0" fontId="9" fillId="19" borderId="13" xfId="0" applyFont="1" applyFill="1" applyBorder="1" applyAlignment="1">
      <alignment vertical="top" wrapText="1"/>
    </xf>
    <xf numFmtId="0" fontId="9" fillId="9" borderId="13" xfId="0" applyFont="1" applyFill="1" applyBorder="1" applyAlignment="1">
      <alignment vertical="top" wrapText="1"/>
    </xf>
    <xf numFmtId="0" fontId="9" fillId="9" borderId="11" xfId="0" applyFont="1" applyFill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24" fillId="18" borderId="13" xfId="0" applyFont="1" applyFill="1" applyBorder="1" applyAlignment="1">
      <alignment horizontal="right" vertical="top" wrapText="1"/>
    </xf>
    <xf numFmtId="0" fontId="24" fillId="18" borderId="13" xfId="0" applyFont="1" applyFill="1" applyBorder="1" applyAlignment="1">
      <alignment horizontal="center" vertical="top" wrapText="1"/>
    </xf>
    <xf numFmtId="0" fontId="24" fillId="18" borderId="13" xfId="0" applyFont="1" applyFill="1" applyBorder="1" applyAlignment="1">
      <alignment vertical="top" wrapText="1"/>
    </xf>
    <xf numFmtId="0" fontId="9" fillId="18" borderId="13" xfId="0" applyFont="1" applyFill="1" applyBorder="1" applyAlignment="1">
      <alignment vertical="top" wrapText="1"/>
    </xf>
    <xf numFmtId="2" fontId="8" fillId="18" borderId="13" xfId="0" applyNumberFormat="1" applyFont="1" applyFill="1" applyBorder="1" applyAlignment="1">
      <alignment wrapText="1"/>
    </xf>
    <xf numFmtId="0" fontId="9" fillId="18" borderId="0" xfId="0" applyFont="1" applyFill="1" applyAlignment="1">
      <alignment wrapText="1"/>
    </xf>
    <xf numFmtId="2" fontId="6" fillId="18" borderId="0" xfId="0" applyNumberFormat="1" applyFont="1" applyFill="1" applyAlignment="1">
      <alignment wrapText="1"/>
    </xf>
    <xf numFmtId="0" fontId="9" fillId="18" borderId="14" xfId="0" applyFont="1" applyFill="1" applyBorder="1" applyAlignment="1">
      <alignment vertical="top" wrapText="1"/>
    </xf>
    <xf numFmtId="0" fontId="6" fillId="18" borderId="13" xfId="0" applyFont="1" applyFill="1" applyBorder="1" applyAlignment="1">
      <alignment horizontal="right"/>
    </xf>
    <xf numFmtId="0" fontId="1" fillId="0" borderId="14" xfId="0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9" fillId="20" borderId="13" xfId="0" applyFont="1" applyFill="1" applyBorder="1" applyAlignment="1">
      <alignment horizontal="center" wrapText="1"/>
    </xf>
    <xf numFmtId="0" fontId="1" fillId="0" borderId="25" xfId="0" applyFont="1" applyBorder="1" applyAlignment="1">
      <alignment horizontal="center" vertical="top"/>
    </xf>
    <xf numFmtId="0" fontId="1" fillId="0" borderId="25" xfId="0" applyFont="1" applyBorder="1" applyAlignment="1">
      <alignment vertical="top" wrapText="1"/>
    </xf>
    <xf numFmtId="0" fontId="31" fillId="7" borderId="0" xfId="0" applyFont="1" applyFill="1" applyBorder="1" applyAlignment="1">
      <alignment wrapText="1"/>
    </xf>
    <xf numFmtId="0" fontId="31" fillId="0" borderId="0" xfId="0" applyFont="1" applyAlignment="1">
      <alignment wrapText="1"/>
    </xf>
    <xf numFmtId="0" fontId="32" fillId="0" borderId="0" xfId="0" applyFont="1" applyAlignment="1">
      <alignment wrapText="1"/>
    </xf>
    <xf numFmtId="0" fontId="1" fillId="0" borderId="29" xfId="0" applyFont="1" applyFill="1" applyBorder="1" applyAlignment="1">
      <alignment horizontal="left" wrapText="1"/>
    </xf>
    <xf numFmtId="0" fontId="1" fillId="0" borderId="30" xfId="0" applyFont="1" applyFill="1" applyBorder="1" applyAlignment="1">
      <alignment horizontal="left" wrapText="1"/>
    </xf>
    <xf numFmtId="0" fontId="1" fillId="0" borderId="31" xfId="0" applyFont="1" applyFill="1" applyBorder="1" applyAlignment="1">
      <alignment horizontal="left" wrapText="1"/>
    </xf>
    <xf numFmtId="0" fontId="1" fillId="0" borderId="35" xfId="0" applyFont="1" applyFill="1" applyBorder="1" applyAlignment="1">
      <alignment horizontal="center"/>
    </xf>
    <xf numFmtId="1" fontId="1" fillId="0" borderId="14" xfId="0" applyNumberFormat="1" applyFont="1" applyFill="1" applyBorder="1" applyAlignment="1">
      <alignment horizontal="center"/>
    </xf>
    <xf numFmtId="0" fontId="9" fillId="20" borderId="13" xfId="0" applyFont="1" applyFill="1" applyBorder="1" applyAlignment="1">
      <alignment vertical="top" wrapText="1"/>
    </xf>
    <xf numFmtId="0" fontId="9" fillId="20" borderId="13" xfId="0" applyFont="1" applyFill="1" applyBorder="1" applyAlignment="1">
      <alignment wrapText="1"/>
    </xf>
    <xf numFmtId="0" fontId="9" fillId="21" borderId="13" xfId="0" applyFont="1" applyFill="1" applyBorder="1" applyAlignment="1">
      <alignment wrapText="1"/>
    </xf>
    <xf numFmtId="0" fontId="9" fillId="21" borderId="13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11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1" fillId="0" borderId="23" xfId="0" applyFont="1" applyFill="1" applyBorder="1" applyAlignment="1">
      <alignment horizontal="left"/>
    </xf>
    <xf numFmtId="49" fontId="1" fillId="0" borderId="0" xfId="0" applyNumberFormat="1" applyFont="1" applyAlignment="1">
      <alignment horizontal="center"/>
    </xf>
    <xf numFmtId="0" fontId="1" fillId="0" borderId="25" xfId="0" applyFont="1" applyFill="1" applyBorder="1" applyAlignment="1">
      <alignment horizontal="left"/>
    </xf>
    <xf numFmtId="0" fontId="1" fillId="0" borderId="26" xfId="0" applyFont="1" applyFill="1" applyBorder="1" applyAlignment="1">
      <alignment horizontal="left"/>
    </xf>
    <xf numFmtId="0" fontId="1" fillId="0" borderId="27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 wrapText="1"/>
    </xf>
    <xf numFmtId="0" fontId="6" fillId="0" borderId="28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left" wrapText="1"/>
    </xf>
    <xf numFmtId="0" fontId="1" fillId="0" borderId="23" xfId="0" applyFont="1" applyFill="1" applyBorder="1" applyAlignment="1">
      <alignment horizontal="left" wrapText="1"/>
    </xf>
    <xf numFmtId="0" fontId="6" fillId="0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9" fillId="20" borderId="14" xfId="0" applyFont="1" applyFill="1" applyBorder="1" applyAlignment="1">
      <alignment wrapText="1"/>
    </xf>
    <xf numFmtId="0" fontId="1" fillId="0" borderId="0" xfId="0" applyFont="1" applyAlignment="1">
      <alignment horizontal="center"/>
    </xf>
    <xf numFmtId="0" fontId="1" fillId="0" borderId="12" xfId="0" applyFont="1" applyFill="1" applyBorder="1" applyAlignment="1">
      <alignment horizontal="left"/>
    </xf>
    <xf numFmtId="0" fontId="1" fillId="0" borderId="23" xfId="0" applyFont="1" applyFill="1" applyBorder="1" applyAlignment="1">
      <alignment horizontal="left"/>
    </xf>
    <xf numFmtId="0" fontId="6" fillId="0" borderId="28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29" xfId="0" quotePrefix="1" applyFont="1" applyFill="1" applyBorder="1" applyAlignment="1">
      <alignment horizontal="left"/>
    </xf>
    <xf numFmtId="0" fontId="1" fillId="0" borderId="36" xfId="0" quotePrefix="1" applyFont="1" applyFill="1" applyBorder="1" applyAlignment="1">
      <alignment horizontal="left"/>
    </xf>
    <xf numFmtId="0" fontId="1" fillId="0" borderId="15" xfId="0" applyFont="1" applyFill="1" applyBorder="1" applyAlignment="1">
      <alignment horizontal="left"/>
    </xf>
    <xf numFmtId="0" fontId="13" fillId="0" borderId="0" xfId="0" applyFont="1" applyBorder="1"/>
    <xf numFmtId="0" fontId="1" fillId="0" borderId="0" xfId="0" quotePrefix="1" applyFont="1" applyFill="1" applyBorder="1" applyAlignment="1">
      <alignment horizontal="left"/>
    </xf>
    <xf numFmtId="1" fontId="1" fillId="0" borderId="0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1" fillId="0" borderId="11" xfId="0" quotePrefix="1" applyFont="1" applyFill="1" applyBorder="1" applyAlignment="1">
      <alignment horizontal="left"/>
    </xf>
    <xf numFmtId="0" fontId="1" fillId="0" borderId="25" xfId="0" applyFont="1" applyFill="1" applyBorder="1" applyAlignment="1"/>
    <xf numFmtId="0" fontId="1" fillId="0" borderId="26" xfId="0" applyFont="1" applyFill="1" applyBorder="1" applyAlignment="1"/>
    <xf numFmtId="0" fontId="1" fillId="0" borderId="27" xfId="0" applyFont="1" applyFill="1" applyBorder="1" applyAlignment="1"/>
    <xf numFmtId="0" fontId="1" fillId="0" borderId="23" xfId="0" applyFont="1" applyFill="1" applyBorder="1" applyAlignment="1"/>
    <xf numFmtId="49" fontId="2" fillId="0" borderId="0" xfId="0" applyNumberFormat="1" applyFont="1" applyAlignment="1"/>
    <xf numFmtId="0" fontId="1" fillId="0" borderId="36" xfId="0" applyFont="1" applyFill="1" applyBorder="1" applyAlignment="1"/>
    <xf numFmtId="0" fontId="1" fillId="0" borderId="0" xfId="0" applyFont="1" applyFill="1" applyBorder="1" applyAlignment="1"/>
    <xf numFmtId="0" fontId="1" fillId="0" borderId="15" xfId="0" applyFont="1" applyFill="1" applyBorder="1" applyAlignment="1"/>
    <xf numFmtId="0" fontId="1" fillId="0" borderId="10" xfId="0" applyFont="1" applyFill="1" applyBorder="1" applyAlignment="1">
      <alignment horizontal="center"/>
    </xf>
    <xf numFmtId="2" fontId="1" fillId="0" borderId="35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6" fillId="0" borderId="36" xfId="0" applyFont="1" applyFill="1" applyBorder="1" applyAlignment="1">
      <alignment horizontal="left"/>
    </xf>
    <xf numFmtId="0" fontId="6" fillId="0" borderId="11" xfId="0" applyFont="1" applyFill="1" applyBorder="1" applyAlignment="1"/>
    <xf numFmtId="0" fontId="6" fillId="0" borderId="11" xfId="0" applyFont="1" applyFill="1" applyBorder="1" applyAlignment="1">
      <alignment horizontal="left"/>
    </xf>
    <xf numFmtId="0" fontId="6" fillId="0" borderId="13" xfId="0" applyFont="1" applyFill="1" applyBorder="1" applyAlignment="1">
      <alignment horizontal="center"/>
    </xf>
    <xf numFmtId="2" fontId="6" fillId="0" borderId="13" xfId="0" applyNumberFormat="1" applyFont="1" applyFill="1" applyBorder="1" applyAlignment="1">
      <alignment horizontal="center"/>
    </xf>
    <xf numFmtId="0" fontId="1" fillId="0" borderId="36" xfId="0" applyFont="1" applyFill="1" applyBorder="1" applyAlignment="1">
      <alignment horizontal="left" wrapText="1"/>
    </xf>
    <xf numFmtId="0" fontId="1" fillId="0" borderId="29" xfId="0" applyFont="1" applyFill="1" applyBorder="1" applyAlignment="1">
      <alignment horizontal="left" wrapText="1"/>
    </xf>
    <xf numFmtId="0" fontId="1" fillId="0" borderId="3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 wrapText="1"/>
    </xf>
    <xf numFmtId="0" fontId="1" fillId="0" borderId="15" xfId="0" applyFont="1" applyFill="1" applyBorder="1" applyAlignment="1">
      <alignment horizontal="left" wrapText="1"/>
    </xf>
    <xf numFmtId="1" fontId="6" fillId="0" borderId="14" xfId="0" applyNumberFormat="1" applyFont="1" applyFill="1" applyBorder="1" applyAlignment="1">
      <alignment horizontal="center"/>
    </xf>
    <xf numFmtId="1" fontId="1" fillId="0" borderId="35" xfId="0" applyNumberFormat="1" applyFont="1" applyFill="1" applyBorder="1" applyAlignment="1">
      <alignment horizontal="center"/>
    </xf>
    <xf numFmtId="0" fontId="1" fillId="0" borderId="30" xfId="0" applyFont="1" applyFill="1" applyBorder="1" applyAlignment="1">
      <alignment horizontal="left" wrapText="1"/>
    </xf>
    <xf numFmtId="0" fontId="1" fillId="0" borderId="31" xfId="0" applyFont="1" applyFill="1" applyBorder="1" applyAlignment="1">
      <alignment horizontal="left" wrapText="1"/>
    </xf>
    <xf numFmtId="2" fontId="33" fillId="0" borderId="0" xfId="0" applyNumberFormat="1" applyFont="1" applyBorder="1" applyAlignment="1">
      <alignment horizontal="center"/>
    </xf>
    <xf numFmtId="0" fontId="1" fillId="0" borderId="11" xfId="0" applyFont="1" applyBorder="1" applyAlignment="1">
      <alignment wrapText="1"/>
    </xf>
    <xf numFmtId="0" fontId="1" fillId="0" borderId="11" xfId="0" applyFont="1" applyBorder="1" applyAlignment="1">
      <alignment horizontal="center" vertical="top"/>
    </xf>
    <xf numFmtId="0" fontId="1" fillId="0" borderId="0" xfId="0" applyFont="1" applyAlignment="1">
      <alignment horizontal="left"/>
    </xf>
    <xf numFmtId="0" fontId="1" fillId="0" borderId="25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0" fontId="6" fillId="0" borderId="0" xfId="0" applyFont="1" applyAlignment="1"/>
    <xf numFmtId="0" fontId="1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6" fillId="0" borderId="0" xfId="0" applyFont="1" applyAlignment="1"/>
    <xf numFmtId="0" fontId="1" fillId="0" borderId="0" xfId="0" applyFont="1" applyBorder="1" applyAlignment="1">
      <alignment wrapText="1"/>
    </xf>
    <xf numFmtId="0" fontId="1" fillId="0" borderId="14" xfId="0" applyFont="1" applyBorder="1" applyAlignment="1">
      <alignment horizontal="center" vertical="top" wrapText="1"/>
    </xf>
    <xf numFmtId="2" fontId="33" fillId="0" borderId="7" xfId="0" applyNumberFormat="1" applyFont="1" applyBorder="1" applyAlignment="1">
      <alignment horizont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6" fillId="0" borderId="21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0" fontId="6" fillId="0" borderId="28" xfId="0" applyFont="1" applyFill="1" applyBorder="1" applyAlignment="1">
      <alignment horizontal="center"/>
    </xf>
    <xf numFmtId="0" fontId="1" fillId="0" borderId="13" xfId="0" applyFont="1" applyFill="1" applyBorder="1" applyAlignment="1"/>
    <xf numFmtId="0" fontId="1" fillId="0" borderId="11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1" fillId="0" borderId="23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 wrapText="1"/>
    </xf>
    <xf numFmtId="0" fontId="1" fillId="0" borderId="29" xfId="0" applyFont="1" applyFill="1" applyBorder="1" applyAlignment="1">
      <alignment horizontal="left" wrapText="1"/>
    </xf>
    <xf numFmtId="0" fontId="1" fillId="0" borderId="30" xfId="0" applyFont="1" applyFill="1" applyBorder="1" applyAlignment="1">
      <alignment horizontal="left" wrapText="1"/>
    </xf>
    <xf numFmtId="0" fontId="1" fillId="0" borderId="31" xfId="0" applyFont="1" applyFill="1" applyBorder="1" applyAlignment="1">
      <alignment horizontal="left" wrapText="1"/>
    </xf>
    <xf numFmtId="0" fontId="6" fillId="0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left"/>
    </xf>
    <xf numFmtId="0" fontId="1" fillId="0" borderId="31" xfId="0" applyFont="1" applyFill="1" applyBorder="1" applyAlignment="1">
      <alignment horizontal="left"/>
    </xf>
    <xf numFmtId="0" fontId="6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25" xfId="0" applyFont="1" applyFill="1" applyBorder="1" applyAlignment="1">
      <alignment horizontal="left"/>
    </xf>
    <xf numFmtId="0" fontId="1" fillId="0" borderId="26" xfId="0" applyFont="1" applyFill="1" applyBorder="1" applyAlignment="1">
      <alignment horizontal="left"/>
    </xf>
    <xf numFmtId="0" fontId="1" fillId="0" borderId="27" xfId="0" applyFont="1" applyFill="1" applyBorder="1" applyAlignment="1">
      <alignment horizontal="left"/>
    </xf>
    <xf numFmtId="0" fontId="6" fillId="0" borderId="25" xfId="0" applyFont="1" applyFill="1" applyBorder="1" applyAlignment="1">
      <alignment horizontal="left"/>
    </xf>
    <xf numFmtId="0" fontId="6" fillId="0" borderId="26" xfId="0" applyFont="1" applyFill="1" applyBorder="1" applyAlignment="1">
      <alignment horizontal="left"/>
    </xf>
    <xf numFmtId="0" fontId="6" fillId="0" borderId="27" xfId="0" applyFont="1" applyFill="1" applyBorder="1" applyAlignment="1">
      <alignment horizontal="left"/>
    </xf>
    <xf numFmtId="0" fontId="33" fillId="0" borderId="0" xfId="0" applyFont="1" applyAlignment="1">
      <alignment horizontal="center"/>
    </xf>
    <xf numFmtId="0" fontId="1" fillId="0" borderId="14" xfId="0" applyFont="1" applyFill="1" applyBorder="1" applyAlignment="1"/>
    <xf numFmtId="0" fontId="6" fillId="0" borderId="20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left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 wrapText="1"/>
    </xf>
    <xf numFmtId="0" fontId="1" fillId="0" borderId="12" xfId="0" applyFont="1" applyBorder="1" applyAlignment="1">
      <alignment horizontal="left" wrapText="1"/>
    </xf>
    <xf numFmtId="0" fontId="1" fillId="0" borderId="23" xfId="0" applyFont="1" applyBorder="1" applyAlignment="1">
      <alignment horizontal="left" wrapText="1"/>
    </xf>
    <xf numFmtId="0" fontId="28" fillId="0" borderId="4" xfId="0" applyFont="1" applyFill="1" applyBorder="1" applyAlignment="1">
      <alignment horizontal="center" vertical="center"/>
    </xf>
    <xf numFmtId="0" fontId="28" fillId="0" borderId="5" xfId="0" applyFont="1" applyFill="1" applyBorder="1" applyAlignment="1">
      <alignment horizontal="center" vertical="center"/>
    </xf>
    <xf numFmtId="0" fontId="28" fillId="0" borderId="6" xfId="0" applyFont="1" applyFill="1" applyBorder="1" applyAlignment="1">
      <alignment horizontal="center" vertical="center"/>
    </xf>
    <xf numFmtId="0" fontId="26" fillId="0" borderId="11" xfId="0" applyFont="1" applyBorder="1" applyAlignment="1">
      <alignment horizontal="center"/>
    </xf>
    <xf numFmtId="0" fontId="26" fillId="0" borderId="12" xfId="0" applyFont="1" applyBorder="1" applyAlignment="1">
      <alignment horizontal="center"/>
    </xf>
    <xf numFmtId="0" fontId="26" fillId="0" borderId="23" xfId="0" applyFont="1" applyBorder="1" applyAlignment="1">
      <alignment horizontal="center"/>
    </xf>
    <xf numFmtId="0" fontId="25" fillId="0" borderId="11" xfId="0" applyFont="1" applyBorder="1" applyAlignment="1">
      <alignment horizontal="left"/>
    </xf>
    <xf numFmtId="0" fontId="25" fillId="0" borderId="12" xfId="0" applyFont="1" applyBorder="1" applyAlignment="1">
      <alignment horizontal="left"/>
    </xf>
    <xf numFmtId="0" fontId="25" fillId="0" borderId="23" xfId="0" applyFont="1" applyBorder="1" applyAlignment="1">
      <alignment horizontal="left"/>
    </xf>
    <xf numFmtId="0" fontId="2" fillId="0" borderId="13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left" vertical="top" wrapText="1"/>
    </xf>
    <xf numFmtId="0" fontId="25" fillId="0" borderId="13" xfId="0" applyFont="1" applyBorder="1" applyAlignment="1">
      <alignment horizontal="left" vertical="top"/>
    </xf>
    <xf numFmtId="49" fontId="2" fillId="0" borderId="0" xfId="0" applyNumberFormat="1" applyFont="1" applyAlignment="1">
      <alignment horizontal="center"/>
    </xf>
    <xf numFmtId="0" fontId="28" fillId="0" borderId="32" xfId="0" applyFont="1" applyFill="1" applyBorder="1" applyAlignment="1">
      <alignment horizontal="center" vertical="center"/>
    </xf>
    <xf numFmtId="0" fontId="28" fillId="0" borderId="33" xfId="0" applyFont="1" applyFill="1" applyBorder="1" applyAlignment="1">
      <alignment horizontal="center" vertical="center"/>
    </xf>
    <xf numFmtId="0" fontId="28" fillId="0" borderId="34" xfId="0" applyFont="1" applyFill="1" applyBorder="1" applyAlignment="1">
      <alignment horizontal="center" vertical="center"/>
    </xf>
    <xf numFmtId="0" fontId="25" fillId="0" borderId="25" xfId="0" applyFont="1" applyBorder="1" applyAlignment="1">
      <alignment horizontal="left"/>
    </xf>
    <xf numFmtId="0" fontId="25" fillId="0" borderId="26" xfId="0" applyFont="1" applyBorder="1" applyAlignment="1">
      <alignment horizontal="left"/>
    </xf>
    <xf numFmtId="0" fontId="25" fillId="0" borderId="27" xfId="0" applyFont="1" applyBorder="1" applyAlignment="1">
      <alignment horizontal="left"/>
    </xf>
    <xf numFmtId="0" fontId="1" fillId="0" borderId="12" xfId="0" applyFont="1" applyFill="1" applyBorder="1" applyAlignment="1">
      <alignment horizontal="left" wrapText="1"/>
    </xf>
    <xf numFmtId="0" fontId="1" fillId="0" borderId="23" xfId="0" applyFont="1" applyFill="1" applyBorder="1" applyAlignment="1">
      <alignment horizontal="left" wrapText="1"/>
    </xf>
    <xf numFmtId="0" fontId="1" fillId="0" borderId="32" xfId="0" applyFont="1" applyFill="1" applyBorder="1" applyAlignment="1">
      <alignment horizontal="left"/>
    </xf>
    <xf numFmtId="0" fontId="1" fillId="0" borderId="33" xfId="0" applyFont="1" applyFill="1" applyBorder="1" applyAlignment="1">
      <alignment horizontal="left"/>
    </xf>
    <xf numFmtId="0" fontId="1" fillId="0" borderId="34" xfId="0" applyFont="1" applyFill="1" applyBorder="1" applyAlignment="1">
      <alignment horizontal="left"/>
    </xf>
    <xf numFmtId="0" fontId="6" fillId="0" borderId="37" xfId="0" applyFont="1" applyFill="1" applyBorder="1" applyAlignment="1">
      <alignment horizontal="center"/>
    </xf>
    <xf numFmtId="0" fontId="6" fillId="0" borderId="38" xfId="0" applyFont="1" applyFill="1" applyBorder="1" applyAlignment="1">
      <alignment horizontal="center"/>
    </xf>
    <xf numFmtId="0" fontId="6" fillId="0" borderId="39" xfId="0" applyFont="1" applyFill="1" applyBorder="1" applyAlignment="1">
      <alignment horizontal="center"/>
    </xf>
    <xf numFmtId="0" fontId="6" fillId="0" borderId="0" xfId="0" applyFont="1" applyAlignment="1"/>
    <xf numFmtId="0" fontId="7" fillId="0" borderId="29" xfId="0" applyFont="1" applyBorder="1" applyAlignment="1">
      <alignment horizontal="center" vertical="top"/>
    </xf>
    <xf numFmtId="0" fontId="7" fillId="0" borderId="25" xfId="0" applyFont="1" applyBorder="1" applyAlignment="1">
      <alignment horizontal="center" vertical="top"/>
    </xf>
    <xf numFmtId="0" fontId="1" fillId="0" borderId="31" xfId="0" applyFont="1" applyBorder="1" applyAlignment="1">
      <alignment horizontal="center" vertical="top"/>
    </xf>
    <xf numFmtId="0" fontId="1" fillId="0" borderId="27" xfId="0" applyFont="1" applyBorder="1" applyAlignment="1">
      <alignment horizontal="center" vertical="top"/>
    </xf>
    <xf numFmtId="0" fontId="1" fillId="0" borderId="35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1" fillId="0" borderId="35" xfId="0" applyFont="1" applyBorder="1" applyAlignment="1">
      <alignment horizontal="left" wrapText="1"/>
    </xf>
    <xf numFmtId="0" fontId="1" fillId="0" borderId="14" xfId="0" applyFont="1" applyBorder="1" applyAlignment="1">
      <alignment horizontal="left" wrapText="1"/>
    </xf>
    <xf numFmtId="0" fontId="28" fillId="0" borderId="0" xfId="0" applyFont="1" applyFill="1" applyBorder="1" applyAlignment="1">
      <alignment horizontal="center" vertical="center"/>
    </xf>
    <xf numFmtId="2" fontId="26" fillId="0" borderId="0" xfId="0" applyNumberFormat="1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99"/>
      <color rgb="FFF8BFA6"/>
      <color rgb="FFF0F5A9"/>
      <color rgb="FFF8D6E5"/>
      <color rgb="FFEDADE4"/>
      <color rgb="FFEB7D9C"/>
      <color rgb="FFB1CAD9"/>
      <color rgb="FFFFCC99"/>
      <color rgb="FF7679FA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285748</xdr:colOff>
      <xdr:row>11</xdr:row>
      <xdr:rowOff>55562</xdr:rowOff>
    </xdr:from>
    <xdr:ext cx="238125" cy="174625"/>
    <xdr:sp macro="" textlink="">
      <xdr:nvSpPr>
        <xdr:cNvPr id="2" name="TextBox 1"/>
        <xdr:cNvSpPr txBox="1"/>
      </xdr:nvSpPr>
      <xdr:spPr>
        <a:xfrm>
          <a:off x="5262561" y="3889375"/>
          <a:ext cx="238125" cy="1746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285748</xdr:colOff>
      <xdr:row>21</xdr:row>
      <xdr:rowOff>0</xdr:rowOff>
    </xdr:from>
    <xdr:ext cx="238125" cy="172227"/>
    <xdr:sp macro="" textlink="">
      <xdr:nvSpPr>
        <xdr:cNvPr id="3" name="TextBox 2"/>
        <xdr:cNvSpPr txBox="1"/>
      </xdr:nvSpPr>
      <xdr:spPr>
        <a:xfrm>
          <a:off x="5262561" y="4159250"/>
          <a:ext cx="2381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285748</xdr:colOff>
      <xdr:row>21</xdr:row>
      <xdr:rowOff>0</xdr:rowOff>
    </xdr:from>
    <xdr:ext cx="238125" cy="172227"/>
    <xdr:sp macro="" textlink="">
      <xdr:nvSpPr>
        <xdr:cNvPr id="4" name="TextBox 3"/>
        <xdr:cNvSpPr txBox="1"/>
      </xdr:nvSpPr>
      <xdr:spPr>
        <a:xfrm>
          <a:off x="5262561" y="4429125"/>
          <a:ext cx="2381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285748</xdr:colOff>
      <xdr:row>21</xdr:row>
      <xdr:rowOff>55562</xdr:rowOff>
    </xdr:from>
    <xdr:ext cx="238125" cy="172227"/>
    <xdr:sp macro="" textlink="">
      <xdr:nvSpPr>
        <xdr:cNvPr id="5" name="TextBox 4"/>
        <xdr:cNvSpPr txBox="1"/>
      </xdr:nvSpPr>
      <xdr:spPr>
        <a:xfrm>
          <a:off x="5262561" y="6318250"/>
          <a:ext cx="2381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285748</xdr:colOff>
      <xdr:row>44</xdr:row>
      <xdr:rowOff>0</xdr:rowOff>
    </xdr:from>
    <xdr:ext cx="238125" cy="174625"/>
    <xdr:sp macro="" textlink="">
      <xdr:nvSpPr>
        <xdr:cNvPr id="6" name="TextBox 5"/>
        <xdr:cNvSpPr txBox="1"/>
      </xdr:nvSpPr>
      <xdr:spPr>
        <a:xfrm>
          <a:off x="5865811" y="4159250"/>
          <a:ext cx="238125" cy="1746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285748</xdr:colOff>
      <xdr:row>44</xdr:row>
      <xdr:rowOff>0</xdr:rowOff>
    </xdr:from>
    <xdr:ext cx="238125" cy="172227"/>
    <xdr:sp macro="" textlink="">
      <xdr:nvSpPr>
        <xdr:cNvPr id="7" name="TextBox 6"/>
        <xdr:cNvSpPr txBox="1"/>
      </xdr:nvSpPr>
      <xdr:spPr>
        <a:xfrm>
          <a:off x="5865811" y="4405313"/>
          <a:ext cx="2381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285748</xdr:colOff>
      <xdr:row>44</xdr:row>
      <xdr:rowOff>0</xdr:rowOff>
    </xdr:from>
    <xdr:ext cx="238125" cy="172227"/>
    <xdr:sp macro="" textlink="">
      <xdr:nvSpPr>
        <xdr:cNvPr id="8" name="TextBox 7"/>
        <xdr:cNvSpPr txBox="1"/>
      </xdr:nvSpPr>
      <xdr:spPr>
        <a:xfrm>
          <a:off x="5865811" y="4405313"/>
          <a:ext cx="2381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285748</xdr:colOff>
      <xdr:row>44</xdr:row>
      <xdr:rowOff>0</xdr:rowOff>
    </xdr:from>
    <xdr:ext cx="238125" cy="172227"/>
    <xdr:sp macro="" textlink="">
      <xdr:nvSpPr>
        <xdr:cNvPr id="9" name="TextBox 8"/>
        <xdr:cNvSpPr txBox="1"/>
      </xdr:nvSpPr>
      <xdr:spPr>
        <a:xfrm>
          <a:off x="5865811" y="4762500"/>
          <a:ext cx="2381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285748</xdr:colOff>
      <xdr:row>11</xdr:row>
      <xdr:rowOff>55562</xdr:rowOff>
    </xdr:from>
    <xdr:ext cx="238125" cy="174625"/>
    <xdr:sp macro="" textlink="">
      <xdr:nvSpPr>
        <xdr:cNvPr id="10" name="TextBox 9"/>
        <xdr:cNvSpPr txBox="1"/>
      </xdr:nvSpPr>
      <xdr:spPr>
        <a:xfrm>
          <a:off x="5857873" y="4484687"/>
          <a:ext cx="238125" cy="1746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285748</xdr:colOff>
      <xdr:row>21</xdr:row>
      <xdr:rowOff>0</xdr:rowOff>
    </xdr:from>
    <xdr:ext cx="238125" cy="172227"/>
    <xdr:sp macro="" textlink="">
      <xdr:nvSpPr>
        <xdr:cNvPr id="11" name="TextBox 10"/>
        <xdr:cNvSpPr txBox="1"/>
      </xdr:nvSpPr>
      <xdr:spPr>
        <a:xfrm>
          <a:off x="5857873" y="4733925"/>
          <a:ext cx="2381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285748</xdr:colOff>
      <xdr:row>21</xdr:row>
      <xdr:rowOff>0</xdr:rowOff>
    </xdr:from>
    <xdr:ext cx="238125" cy="172227"/>
    <xdr:sp macro="" textlink="">
      <xdr:nvSpPr>
        <xdr:cNvPr id="12" name="TextBox 11"/>
        <xdr:cNvSpPr txBox="1"/>
      </xdr:nvSpPr>
      <xdr:spPr>
        <a:xfrm>
          <a:off x="5857873" y="4733925"/>
          <a:ext cx="2381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285748</xdr:colOff>
      <xdr:row>42</xdr:row>
      <xdr:rowOff>55562</xdr:rowOff>
    </xdr:from>
    <xdr:ext cx="238125" cy="172227"/>
    <xdr:sp macro="" textlink="">
      <xdr:nvSpPr>
        <xdr:cNvPr id="13" name="TextBox 12"/>
        <xdr:cNvSpPr txBox="1"/>
      </xdr:nvSpPr>
      <xdr:spPr>
        <a:xfrm>
          <a:off x="5857873" y="5703887"/>
          <a:ext cx="2381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185738</xdr:colOff>
      <xdr:row>5</xdr:row>
      <xdr:rowOff>229394</xdr:rowOff>
    </xdr:from>
    <xdr:ext cx="13266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/>
            <xdr:cNvSpPr txBox="1"/>
          </xdr:nvSpPr>
          <xdr:spPr>
            <a:xfrm>
              <a:off x="3995738" y="1943894"/>
              <a:ext cx="13266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3995738" y="1943894"/>
              <a:ext cx="13266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×</a:t>
              </a:r>
              <a:endParaRPr lang="en-US" sz="1100"/>
            </a:p>
          </xdr:txBody>
        </xdr:sp>
      </mc:Fallback>
    </mc:AlternateContent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142560</xdr:colOff>
      <xdr:row>3</xdr:row>
      <xdr:rowOff>33179</xdr:rowOff>
    </xdr:from>
    <xdr:ext cx="13266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/>
            <xdr:cNvSpPr txBox="1"/>
          </xdr:nvSpPr>
          <xdr:spPr>
            <a:xfrm>
              <a:off x="4490042" y="631893"/>
              <a:ext cx="13266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4490042" y="631893"/>
              <a:ext cx="13266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×</a:t>
              </a:r>
              <a:endParaRPr lang="en-US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7"/>
  <sheetViews>
    <sheetView workbookViewId="0">
      <selection activeCell="C1" sqref="C1:N1"/>
    </sheetView>
  </sheetViews>
  <sheetFormatPr defaultColWidth="17.140625" defaultRowHeight="21.75"/>
  <cols>
    <col min="1" max="1" width="8.140625" style="109" bestFit="1" customWidth="1"/>
    <col min="2" max="2" width="5.85546875" style="118" bestFit="1" customWidth="1"/>
    <col min="3" max="3" width="8.7109375" style="118" customWidth="1"/>
    <col min="4" max="4" width="4.28515625" style="118" bestFit="1" customWidth="1"/>
    <col min="5" max="5" width="5.5703125" style="118" bestFit="1" customWidth="1"/>
    <col min="6" max="14" width="5.5703125" style="118" customWidth="1"/>
    <col min="15" max="24" width="7.7109375" style="118" customWidth="1"/>
    <col min="25" max="25" width="9.140625" style="125" bestFit="1" customWidth="1"/>
    <col min="26" max="26" width="5.140625" style="125" bestFit="1" customWidth="1"/>
    <col min="27" max="32" width="7.5703125" style="125" customWidth="1"/>
    <col min="33" max="33" width="7.5703125" style="118" customWidth="1"/>
    <col min="34" max="35" width="7.28515625" style="118" customWidth="1"/>
    <col min="36" max="16384" width="17.140625" style="121"/>
  </cols>
  <sheetData>
    <row r="1" spans="1:35" s="116" customFormat="1" ht="27.75" customHeight="1">
      <c r="A1" s="109" t="s">
        <v>28</v>
      </c>
      <c r="B1" s="110" t="s">
        <v>67</v>
      </c>
      <c r="C1" s="110" t="s">
        <v>68</v>
      </c>
      <c r="D1" s="110" t="s">
        <v>69</v>
      </c>
      <c r="E1" s="110" t="s">
        <v>70</v>
      </c>
      <c r="F1" s="110" t="s">
        <v>71</v>
      </c>
      <c r="G1" s="110" t="s">
        <v>72</v>
      </c>
      <c r="H1" s="110" t="s">
        <v>73</v>
      </c>
      <c r="I1" s="110" t="s">
        <v>74</v>
      </c>
      <c r="J1" s="110" t="s">
        <v>75</v>
      </c>
      <c r="K1" s="110" t="s">
        <v>76</v>
      </c>
      <c r="L1" s="110" t="s">
        <v>77</v>
      </c>
      <c r="M1" s="110" t="s">
        <v>78</v>
      </c>
      <c r="N1" s="110" t="s">
        <v>79</v>
      </c>
      <c r="O1" s="111">
        <v>1.1000000000000001</v>
      </c>
      <c r="P1" s="111">
        <v>1.2</v>
      </c>
      <c r="Q1" s="111">
        <v>1.3</v>
      </c>
      <c r="R1" s="112">
        <v>2.1</v>
      </c>
      <c r="S1" s="112">
        <v>2.2000000000000002</v>
      </c>
      <c r="T1" s="113">
        <v>3.1</v>
      </c>
      <c r="U1" s="113">
        <v>3.2</v>
      </c>
      <c r="V1" s="113">
        <v>3.3</v>
      </c>
      <c r="W1" s="113">
        <v>3.4</v>
      </c>
      <c r="X1" s="113">
        <v>3.5</v>
      </c>
      <c r="Y1" s="114" t="s">
        <v>45</v>
      </c>
      <c r="Z1" s="114" t="s">
        <v>46</v>
      </c>
      <c r="AA1" s="114" t="s">
        <v>47</v>
      </c>
      <c r="AB1" s="114" t="s">
        <v>48</v>
      </c>
      <c r="AC1" s="114">
        <v>4.3</v>
      </c>
      <c r="AD1" s="114">
        <v>4.4000000000000004</v>
      </c>
      <c r="AE1" s="114">
        <v>4.5</v>
      </c>
      <c r="AF1" s="114">
        <v>4.5999999999999996</v>
      </c>
      <c r="AG1" s="115">
        <v>5.0999999999999996</v>
      </c>
      <c r="AH1" s="115">
        <v>5.2</v>
      </c>
      <c r="AI1" s="115">
        <v>5.3</v>
      </c>
    </row>
    <row r="2" spans="1:35" s="116" customFormat="1" ht="21">
      <c r="A2" s="109">
        <v>1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1"/>
      <c r="P2" s="111"/>
      <c r="Q2" s="111"/>
      <c r="R2" s="112"/>
      <c r="S2" s="112"/>
      <c r="T2" s="113"/>
      <c r="U2" s="113"/>
      <c r="V2" s="113"/>
      <c r="W2" s="113"/>
      <c r="X2" s="113"/>
      <c r="Y2" s="114"/>
      <c r="Z2" s="114"/>
      <c r="AA2" s="114"/>
      <c r="AB2" s="114"/>
      <c r="AC2" s="114"/>
      <c r="AD2" s="114"/>
      <c r="AE2" s="114"/>
      <c r="AF2" s="114"/>
      <c r="AG2" s="115"/>
      <c r="AH2" s="115"/>
      <c r="AI2" s="115"/>
    </row>
    <row r="3" spans="1:35" s="116" customFormat="1" ht="21">
      <c r="A3" s="109">
        <v>2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1"/>
      <c r="P3" s="111"/>
      <c r="Q3" s="111"/>
      <c r="R3" s="112"/>
      <c r="S3" s="112"/>
      <c r="T3" s="113"/>
      <c r="U3" s="113"/>
      <c r="V3" s="113"/>
      <c r="W3" s="113"/>
      <c r="X3" s="113"/>
      <c r="Y3" s="114"/>
      <c r="Z3" s="114"/>
      <c r="AA3" s="114"/>
      <c r="AB3" s="114"/>
      <c r="AC3" s="114"/>
      <c r="AD3" s="114"/>
      <c r="AE3" s="114"/>
      <c r="AF3" s="114"/>
      <c r="AG3" s="115"/>
      <c r="AH3" s="115"/>
      <c r="AI3" s="115"/>
    </row>
    <row r="4" spans="1:35" s="116" customFormat="1" ht="21">
      <c r="A4" s="109">
        <v>3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1"/>
      <c r="P4" s="111"/>
      <c r="Q4" s="111"/>
      <c r="R4" s="112"/>
      <c r="S4" s="112"/>
      <c r="T4" s="113"/>
      <c r="U4" s="113"/>
      <c r="V4" s="113"/>
      <c r="W4" s="113"/>
      <c r="X4" s="113"/>
      <c r="Y4" s="114"/>
      <c r="Z4" s="114"/>
      <c r="AA4" s="114"/>
      <c r="AB4" s="114"/>
      <c r="AC4" s="114"/>
      <c r="AD4" s="114"/>
      <c r="AE4" s="114"/>
      <c r="AF4" s="114"/>
      <c r="AG4" s="115"/>
      <c r="AH4" s="115"/>
      <c r="AI4" s="115"/>
    </row>
    <row r="5" spans="1:35" s="116" customFormat="1" ht="21">
      <c r="A5" s="109">
        <v>4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1"/>
      <c r="P5" s="111"/>
      <c r="Q5" s="111"/>
      <c r="R5" s="112"/>
      <c r="S5" s="112"/>
      <c r="T5" s="113"/>
      <c r="U5" s="113"/>
      <c r="V5" s="113"/>
      <c r="W5" s="113"/>
      <c r="X5" s="113"/>
      <c r="Y5" s="114"/>
      <c r="Z5" s="114"/>
      <c r="AA5" s="114"/>
      <c r="AB5" s="114"/>
      <c r="AC5" s="114"/>
      <c r="AD5" s="114"/>
      <c r="AE5" s="114"/>
      <c r="AF5" s="114"/>
      <c r="AG5" s="115"/>
      <c r="AH5" s="115"/>
      <c r="AI5" s="115"/>
    </row>
    <row r="6" spans="1:35" s="116" customFormat="1" ht="21">
      <c r="A6" s="109">
        <v>5</v>
      </c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1"/>
      <c r="P6" s="111"/>
      <c r="Q6" s="111"/>
      <c r="R6" s="112"/>
      <c r="S6" s="112"/>
      <c r="T6" s="113"/>
      <c r="U6" s="113"/>
      <c r="V6" s="113"/>
      <c r="W6" s="113"/>
      <c r="X6" s="113"/>
      <c r="Y6" s="114"/>
      <c r="Z6" s="114"/>
      <c r="AA6" s="114"/>
      <c r="AB6" s="114"/>
      <c r="AC6" s="114"/>
      <c r="AD6" s="114"/>
      <c r="AE6" s="114"/>
      <c r="AF6" s="114"/>
      <c r="AG6" s="115"/>
      <c r="AH6" s="115"/>
      <c r="AI6" s="115"/>
    </row>
    <row r="7" spans="1:35" s="116" customFormat="1" ht="21">
      <c r="A7" s="109">
        <v>6</v>
      </c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1"/>
      <c r="P7" s="111"/>
      <c r="Q7" s="111"/>
      <c r="R7" s="112"/>
      <c r="S7" s="112"/>
      <c r="T7" s="113"/>
      <c r="U7" s="113"/>
      <c r="V7" s="113"/>
      <c r="W7" s="113"/>
      <c r="X7" s="113"/>
      <c r="Y7" s="114"/>
      <c r="Z7" s="114"/>
      <c r="AA7" s="114"/>
      <c r="AB7" s="114"/>
      <c r="AC7" s="114"/>
      <c r="AD7" s="114"/>
      <c r="AE7" s="114"/>
      <c r="AF7" s="114"/>
      <c r="AG7" s="115"/>
      <c r="AH7" s="115"/>
      <c r="AI7" s="115"/>
    </row>
    <row r="8" spans="1:35" s="116" customFormat="1" ht="21">
      <c r="A8" s="109">
        <v>7</v>
      </c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1"/>
      <c r="P8" s="111"/>
      <c r="Q8" s="111"/>
      <c r="R8" s="112"/>
      <c r="S8" s="112"/>
      <c r="T8" s="113"/>
      <c r="U8" s="113"/>
      <c r="V8" s="113"/>
      <c r="W8" s="113"/>
      <c r="X8" s="113"/>
      <c r="Y8" s="114"/>
      <c r="Z8" s="114"/>
      <c r="AA8" s="114"/>
      <c r="AB8" s="114"/>
      <c r="AC8" s="114"/>
      <c r="AD8" s="114"/>
      <c r="AE8" s="114"/>
      <c r="AF8" s="114"/>
      <c r="AG8" s="115"/>
      <c r="AH8" s="115"/>
      <c r="AI8" s="115"/>
    </row>
    <row r="9" spans="1:35" s="116" customFormat="1" ht="21">
      <c r="A9" s="109">
        <v>8</v>
      </c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1"/>
      <c r="P9" s="111"/>
      <c r="Q9" s="111"/>
      <c r="R9" s="112"/>
      <c r="S9" s="112"/>
      <c r="T9" s="113"/>
      <c r="U9" s="113"/>
      <c r="V9" s="113"/>
      <c r="W9" s="113"/>
      <c r="X9" s="113"/>
      <c r="Y9" s="114"/>
      <c r="Z9" s="114"/>
      <c r="AA9" s="114"/>
      <c r="AB9" s="114"/>
      <c r="AC9" s="114"/>
      <c r="AD9" s="114"/>
      <c r="AE9" s="114"/>
      <c r="AF9" s="114"/>
      <c r="AG9" s="115"/>
      <c r="AH9" s="115"/>
      <c r="AI9" s="115"/>
    </row>
    <row r="10" spans="1:35" s="116" customFormat="1" ht="21">
      <c r="A10" s="109">
        <v>9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1"/>
      <c r="P10" s="111"/>
      <c r="Q10" s="111"/>
      <c r="R10" s="112"/>
      <c r="S10" s="112"/>
      <c r="T10" s="113"/>
      <c r="U10" s="113"/>
      <c r="V10" s="113"/>
      <c r="W10" s="113"/>
      <c r="X10" s="113"/>
      <c r="Y10" s="114"/>
      <c r="Z10" s="114"/>
      <c r="AA10" s="114"/>
      <c r="AB10" s="114"/>
      <c r="AC10" s="114"/>
      <c r="AD10" s="114"/>
      <c r="AE10" s="114"/>
      <c r="AF10" s="114"/>
      <c r="AG10" s="115"/>
      <c r="AH10" s="115"/>
      <c r="AI10" s="115"/>
    </row>
    <row r="11" spans="1:35" s="116" customFormat="1" ht="21">
      <c r="A11" s="109">
        <v>10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1"/>
      <c r="P11" s="111"/>
      <c r="Q11" s="111"/>
      <c r="R11" s="112"/>
      <c r="S11" s="112"/>
      <c r="T11" s="113"/>
      <c r="U11" s="113"/>
      <c r="V11" s="113"/>
      <c r="W11" s="113"/>
      <c r="X11" s="113"/>
      <c r="Y11" s="114"/>
      <c r="Z11" s="114"/>
      <c r="AA11" s="114"/>
      <c r="AB11" s="114"/>
      <c r="AC11" s="114"/>
      <c r="AD11" s="114"/>
      <c r="AE11" s="114"/>
      <c r="AF11" s="114"/>
      <c r="AG11" s="115"/>
      <c r="AH11" s="115"/>
      <c r="AI11" s="115"/>
    </row>
    <row r="12" spans="1:35" s="116" customFormat="1" ht="21">
      <c r="A12" s="109">
        <v>11</v>
      </c>
      <c r="B12" s="117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1"/>
      <c r="P12" s="111"/>
      <c r="Q12" s="111"/>
      <c r="R12" s="112"/>
      <c r="S12" s="112"/>
      <c r="T12" s="113"/>
      <c r="U12" s="113"/>
      <c r="V12" s="113"/>
      <c r="W12" s="113"/>
      <c r="X12" s="113"/>
      <c r="Y12" s="114"/>
      <c r="Z12" s="114"/>
      <c r="AA12" s="114"/>
      <c r="AB12" s="114"/>
      <c r="AC12" s="114"/>
      <c r="AD12" s="114"/>
      <c r="AE12" s="114"/>
      <c r="AF12" s="114"/>
      <c r="AG12" s="115"/>
      <c r="AH12" s="115"/>
      <c r="AI12" s="115"/>
    </row>
    <row r="13" spans="1:35" s="116" customFormat="1" ht="21">
      <c r="A13" s="109">
        <v>12</v>
      </c>
      <c r="B13" s="117"/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1"/>
      <c r="P13" s="111"/>
      <c r="Q13" s="111"/>
      <c r="R13" s="112"/>
      <c r="S13" s="112"/>
      <c r="T13" s="113"/>
      <c r="U13" s="113"/>
      <c r="V13" s="113"/>
      <c r="W13" s="113"/>
      <c r="X13" s="113"/>
      <c r="Y13" s="114"/>
      <c r="Z13" s="114"/>
      <c r="AA13" s="114"/>
      <c r="AB13" s="114"/>
      <c r="AC13" s="114"/>
      <c r="AD13" s="114"/>
      <c r="AE13" s="114"/>
      <c r="AF13" s="114"/>
      <c r="AG13" s="115"/>
      <c r="AH13" s="115"/>
      <c r="AI13" s="115"/>
    </row>
    <row r="14" spans="1:35" s="116" customFormat="1" ht="21">
      <c r="A14" s="109">
        <v>13</v>
      </c>
      <c r="B14" s="117"/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1"/>
      <c r="P14" s="111"/>
      <c r="Q14" s="111"/>
      <c r="R14" s="112"/>
      <c r="S14" s="112"/>
      <c r="T14" s="113"/>
      <c r="U14" s="113"/>
      <c r="V14" s="113"/>
      <c r="W14" s="113"/>
      <c r="X14" s="113"/>
      <c r="Y14" s="114"/>
      <c r="Z14" s="114"/>
      <c r="AA14" s="114"/>
      <c r="AB14" s="114"/>
      <c r="AC14" s="114"/>
      <c r="AD14" s="114"/>
      <c r="AE14" s="114"/>
      <c r="AF14" s="114"/>
      <c r="AG14" s="115"/>
      <c r="AH14" s="115"/>
      <c r="AI14" s="115"/>
    </row>
    <row r="15" spans="1:35" s="116" customFormat="1" ht="21">
      <c r="A15" s="109">
        <v>14</v>
      </c>
      <c r="B15" s="117"/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1"/>
      <c r="P15" s="111"/>
      <c r="Q15" s="111"/>
      <c r="R15" s="112"/>
      <c r="S15" s="112"/>
      <c r="T15" s="113"/>
      <c r="U15" s="113"/>
      <c r="V15" s="113"/>
      <c r="W15" s="113"/>
      <c r="X15" s="113"/>
      <c r="Y15" s="114"/>
      <c r="Z15" s="114"/>
      <c r="AA15" s="114"/>
      <c r="AB15" s="114"/>
      <c r="AC15" s="114"/>
      <c r="AD15" s="114"/>
      <c r="AE15" s="114"/>
      <c r="AF15" s="114"/>
      <c r="AG15" s="115"/>
      <c r="AH15" s="115"/>
      <c r="AI15" s="115"/>
    </row>
    <row r="16" spans="1:35" s="116" customFormat="1" ht="21">
      <c r="A16" s="109">
        <v>15</v>
      </c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O16" s="111"/>
      <c r="P16" s="111"/>
      <c r="Q16" s="111"/>
      <c r="R16" s="112"/>
      <c r="S16" s="112"/>
      <c r="T16" s="113"/>
      <c r="U16" s="113"/>
      <c r="V16" s="113"/>
      <c r="W16" s="113"/>
      <c r="X16" s="113"/>
      <c r="Y16" s="114"/>
      <c r="Z16" s="114"/>
      <c r="AA16" s="114"/>
      <c r="AB16" s="114"/>
      <c r="AC16" s="114"/>
      <c r="AD16" s="114"/>
      <c r="AE16" s="114"/>
      <c r="AF16" s="114"/>
      <c r="AG16" s="115"/>
      <c r="AH16" s="115"/>
      <c r="AI16" s="115"/>
    </row>
    <row r="17" spans="1:35" s="116" customFormat="1" ht="21">
      <c r="A17" s="109">
        <v>16</v>
      </c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1"/>
      <c r="P17" s="111"/>
      <c r="Q17" s="111"/>
      <c r="R17" s="112"/>
      <c r="S17" s="112"/>
      <c r="T17" s="113"/>
      <c r="U17" s="113"/>
      <c r="V17" s="113"/>
      <c r="W17" s="113"/>
      <c r="X17" s="113"/>
      <c r="Y17" s="114"/>
      <c r="Z17" s="114"/>
      <c r="AA17" s="114"/>
      <c r="AB17" s="114"/>
      <c r="AC17" s="114"/>
      <c r="AD17" s="114"/>
      <c r="AE17" s="114"/>
      <c r="AF17" s="114"/>
      <c r="AG17" s="115"/>
      <c r="AH17" s="115"/>
      <c r="AI17" s="115"/>
    </row>
    <row r="18" spans="1:35" s="116" customFormat="1" ht="21">
      <c r="A18" s="109">
        <v>17</v>
      </c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1"/>
      <c r="P18" s="111"/>
      <c r="Q18" s="111"/>
      <c r="R18" s="112"/>
      <c r="S18" s="112"/>
      <c r="T18" s="113"/>
      <c r="U18" s="113"/>
      <c r="V18" s="113"/>
      <c r="W18" s="113"/>
      <c r="X18" s="113"/>
      <c r="Y18" s="114"/>
      <c r="Z18" s="114"/>
      <c r="AA18" s="114"/>
      <c r="AB18" s="114"/>
      <c r="AC18" s="114"/>
      <c r="AD18" s="114"/>
      <c r="AE18" s="114"/>
      <c r="AF18" s="114"/>
      <c r="AG18" s="115"/>
      <c r="AH18" s="115"/>
      <c r="AI18" s="115"/>
    </row>
    <row r="19" spans="1:35" s="116" customFormat="1" ht="21">
      <c r="A19" s="109">
        <v>18</v>
      </c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1"/>
      <c r="P19" s="111"/>
      <c r="Q19" s="111"/>
      <c r="R19" s="112"/>
      <c r="S19" s="112"/>
      <c r="T19" s="113"/>
      <c r="U19" s="113"/>
      <c r="V19" s="113"/>
      <c r="W19" s="113"/>
      <c r="X19" s="113"/>
      <c r="Y19" s="114"/>
      <c r="Z19" s="114"/>
      <c r="AA19" s="114"/>
      <c r="AB19" s="114"/>
      <c r="AC19" s="114"/>
      <c r="AD19" s="114"/>
      <c r="AE19" s="114"/>
      <c r="AF19" s="114"/>
      <c r="AG19" s="115"/>
      <c r="AH19" s="115"/>
      <c r="AI19" s="115"/>
    </row>
    <row r="20" spans="1:35" s="116" customFormat="1" ht="21">
      <c r="A20" s="109">
        <v>19</v>
      </c>
      <c r="B20" s="117"/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117"/>
      <c r="N20" s="117"/>
      <c r="O20" s="111"/>
      <c r="P20" s="111"/>
      <c r="Q20" s="111"/>
      <c r="R20" s="112"/>
      <c r="S20" s="112"/>
      <c r="T20" s="113"/>
      <c r="U20" s="113"/>
      <c r="V20" s="113"/>
      <c r="W20" s="113"/>
      <c r="X20" s="113"/>
      <c r="Y20" s="114"/>
      <c r="Z20" s="114"/>
      <c r="AA20" s="114"/>
      <c r="AB20" s="114"/>
      <c r="AC20" s="114"/>
      <c r="AD20" s="114"/>
      <c r="AE20" s="114"/>
      <c r="AF20" s="114"/>
      <c r="AG20" s="115"/>
      <c r="AH20" s="115"/>
      <c r="AI20" s="115"/>
    </row>
    <row r="21" spans="1:35" s="116" customFormat="1" ht="21">
      <c r="A21" s="109">
        <v>20</v>
      </c>
      <c r="B21" s="117"/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111"/>
      <c r="P21" s="111"/>
      <c r="Q21" s="111"/>
      <c r="R21" s="112"/>
      <c r="S21" s="112"/>
      <c r="T21" s="113"/>
      <c r="U21" s="113"/>
      <c r="V21" s="113"/>
      <c r="W21" s="113"/>
      <c r="X21" s="113"/>
      <c r="Y21" s="114"/>
      <c r="Z21" s="114"/>
      <c r="AA21" s="114"/>
      <c r="AB21" s="114"/>
      <c r="AC21" s="114"/>
      <c r="AD21" s="114"/>
      <c r="AE21" s="114"/>
      <c r="AF21" s="114"/>
      <c r="AG21" s="115"/>
      <c r="AH21" s="115"/>
      <c r="AI21" s="115"/>
    </row>
    <row r="22" spans="1:35" s="116" customFormat="1" ht="21">
      <c r="A22" s="109">
        <v>21</v>
      </c>
      <c r="B22" s="117"/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1"/>
      <c r="P22" s="111"/>
      <c r="Q22" s="111"/>
      <c r="R22" s="112"/>
      <c r="S22" s="112"/>
      <c r="T22" s="113"/>
      <c r="U22" s="113"/>
      <c r="V22" s="113"/>
      <c r="W22" s="113"/>
      <c r="X22" s="113"/>
      <c r="Y22" s="114"/>
      <c r="Z22" s="114"/>
      <c r="AA22" s="114"/>
      <c r="AB22" s="114"/>
      <c r="AC22" s="114"/>
      <c r="AD22" s="114"/>
      <c r="AE22" s="114"/>
      <c r="AF22" s="114"/>
      <c r="AG22" s="115"/>
      <c r="AH22" s="115"/>
      <c r="AI22" s="115"/>
    </row>
    <row r="23" spans="1:35" s="116" customFormat="1" ht="21">
      <c r="A23" s="109">
        <v>22</v>
      </c>
      <c r="B23" s="117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1"/>
      <c r="P23" s="111"/>
      <c r="Q23" s="111"/>
      <c r="R23" s="112"/>
      <c r="S23" s="112"/>
      <c r="T23" s="113"/>
      <c r="U23" s="113"/>
      <c r="V23" s="113"/>
      <c r="W23" s="113"/>
      <c r="X23" s="113"/>
      <c r="Y23" s="114"/>
      <c r="Z23" s="114"/>
      <c r="AA23" s="114"/>
      <c r="AB23" s="114"/>
      <c r="AC23" s="114"/>
      <c r="AD23" s="114"/>
      <c r="AE23" s="114"/>
      <c r="AF23" s="114"/>
      <c r="AG23" s="115"/>
      <c r="AH23" s="115"/>
      <c r="AI23" s="115"/>
    </row>
    <row r="24" spans="1:35" s="116" customFormat="1" ht="21">
      <c r="A24" s="109">
        <v>23</v>
      </c>
      <c r="B24" s="117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1"/>
      <c r="P24" s="111"/>
      <c r="Q24" s="111"/>
      <c r="R24" s="112"/>
      <c r="S24" s="112"/>
      <c r="T24" s="113"/>
      <c r="U24" s="113"/>
      <c r="V24" s="113"/>
      <c r="W24" s="113"/>
      <c r="X24" s="113"/>
      <c r="Y24" s="114"/>
      <c r="Z24" s="114"/>
      <c r="AA24" s="114"/>
      <c r="AB24" s="114"/>
      <c r="AC24" s="114"/>
      <c r="AD24" s="114"/>
      <c r="AE24" s="114"/>
      <c r="AF24" s="114"/>
      <c r="AG24" s="115"/>
      <c r="AH24" s="115"/>
      <c r="AI24" s="115"/>
    </row>
    <row r="25" spans="1:35" s="116" customFormat="1" ht="21">
      <c r="A25" s="109">
        <v>24</v>
      </c>
      <c r="B25" s="117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1"/>
      <c r="P25" s="111"/>
      <c r="Q25" s="111"/>
      <c r="R25" s="112"/>
      <c r="S25" s="112"/>
      <c r="T25" s="113"/>
      <c r="U25" s="113"/>
      <c r="V25" s="113"/>
      <c r="W25" s="113"/>
      <c r="X25" s="113"/>
      <c r="Y25" s="114"/>
      <c r="Z25" s="114"/>
      <c r="AA25" s="114"/>
      <c r="AB25" s="114"/>
      <c r="AC25" s="114"/>
      <c r="AD25" s="114"/>
      <c r="AE25" s="114"/>
      <c r="AF25" s="114"/>
      <c r="AG25" s="115"/>
      <c r="AH25" s="115"/>
      <c r="AI25" s="115"/>
    </row>
    <row r="26" spans="1:35" s="116" customFormat="1" ht="21">
      <c r="A26" s="109">
        <v>25</v>
      </c>
      <c r="B26" s="117"/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11"/>
      <c r="P26" s="111"/>
      <c r="Q26" s="111"/>
      <c r="R26" s="112"/>
      <c r="S26" s="112"/>
      <c r="T26" s="113"/>
      <c r="U26" s="113"/>
      <c r="V26" s="113"/>
      <c r="W26" s="113"/>
      <c r="X26" s="113"/>
      <c r="Y26" s="114"/>
      <c r="Z26" s="114"/>
      <c r="AA26" s="114"/>
      <c r="AB26" s="114"/>
      <c r="AC26" s="114"/>
      <c r="AD26" s="114"/>
      <c r="AE26" s="114"/>
      <c r="AF26" s="114"/>
      <c r="AG26" s="115"/>
      <c r="AH26" s="115"/>
      <c r="AI26" s="115"/>
    </row>
    <row r="27" spans="1:35" s="116" customFormat="1" ht="21">
      <c r="A27" s="109">
        <v>26</v>
      </c>
      <c r="B27" s="117"/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17"/>
      <c r="N27" s="117"/>
      <c r="O27" s="111"/>
      <c r="P27" s="111"/>
      <c r="Q27" s="111"/>
      <c r="R27" s="112"/>
      <c r="S27" s="112"/>
      <c r="T27" s="113"/>
      <c r="U27" s="113"/>
      <c r="V27" s="113"/>
      <c r="W27" s="113"/>
      <c r="X27" s="113"/>
      <c r="Y27" s="114"/>
      <c r="Z27" s="114"/>
      <c r="AA27" s="114"/>
      <c r="AB27" s="114"/>
      <c r="AC27" s="114"/>
      <c r="AD27" s="114"/>
      <c r="AE27" s="114"/>
      <c r="AF27" s="114"/>
      <c r="AG27" s="115"/>
      <c r="AH27" s="115"/>
      <c r="AI27" s="115"/>
    </row>
    <row r="28" spans="1:35" s="116" customFormat="1" ht="21">
      <c r="A28" s="109">
        <v>27</v>
      </c>
      <c r="B28" s="117"/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O28" s="111"/>
      <c r="P28" s="111"/>
      <c r="Q28" s="111"/>
      <c r="R28" s="112"/>
      <c r="S28" s="112"/>
      <c r="T28" s="113"/>
      <c r="U28" s="113"/>
      <c r="V28" s="113"/>
      <c r="W28" s="113"/>
      <c r="X28" s="113"/>
      <c r="Y28" s="114"/>
      <c r="Z28" s="114"/>
      <c r="AA28" s="114"/>
      <c r="AB28" s="114"/>
      <c r="AC28" s="114"/>
      <c r="AD28" s="114"/>
      <c r="AE28" s="114"/>
      <c r="AF28" s="114"/>
      <c r="AG28" s="115"/>
      <c r="AH28" s="115"/>
      <c r="AI28" s="115"/>
    </row>
    <row r="29" spans="1:35" s="116" customFormat="1" ht="21">
      <c r="A29" s="109">
        <v>28</v>
      </c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1"/>
      <c r="P29" s="111"/>
      <c r="Q29" s="111"/>
      <c r="R29" s="112"/>
      <c r="S29" s="112"/>
      <c r="T29" s="113"/>
      <c r="U29" s="113"/>
      <c r="V29" s="113"/>
      <c r="W29" s="113"/>
      <c r="X29" s="113"/>
      <c r="Y29" s="114"/>
      <c r="Z29" s="114"/>
      <c r="AA29" s="114"/>
      <c r="AB29" s="114"/>
      <c r="AC29" s="114"/>
      <c r="AD29" s="114"/>
      <c r="AE29" s="114"/>
      <c r="AF29" s="114"/>
      <c r="AG29" s="115"/>
      <c r="AH29" s="115"/>
      <c r="AI29" s="115"/>
    </row>
    <row r="30" spans="1:35" s="116" customFormat="1" ht="21">
      <c r="A30" s="109">
        <v>29</v>
      </c>
      <c r="B30" s="117"/>
      <c r="C30" s="117"/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11"/>
      <c r="P30" s="111"/>
      <c r="Q30" s="111"/>
      <c r="R30" s="112"/>
      <c r="S30" s="112"/>
      <c r="T30" s="113"/>
      <c r="U30" s="113"/>
      <c r="V30" s="113"/>
      <c r="W30" s="113"/>
      <c r="X30" s="113"/>
      <c r="Y30" s="114"/>
      <c r="Z30" s="114"/>
      <c r="AA30" s="114"/>
      <c r="AB30" s="114"/>
      <c r="AC30" s="114"/>
      <c r="AD30" s="114"/>
      <c r="AE30" s="114"/>
      <c r="AF30" s="114"/>
      <c r="AG30" s="115"/>
      <c r="AH30" s="115"/>
      <c r="AI30" s="115"/>
    </row>
    <row r="31" spans="1:35" s="116" customFormat="1" ht="21">
      <c r="A31" s="109">
        <v>30</v>
      </c>
      <c r="B31" s="117"/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1"/>
      <c r="P31" s="111"/>
      <c r="Q31" s="111"/>
      <c r="R31" s="112"/>
      <c r="S31" s="112"/>
      <c r="T31" s="113"/>
      <c r="U31" s="113"/>
      <c r="V31" s="113"/>
      <c r="W31" s="113"/>
      <c r="X31" s="113"/>
      <c r="Y31" s="114"/>
      <c r="Z31" s="114"/>
      <c r="AA31" s="114"/>
      <c r="AB31" s="114"/>
      <c r="AC31" s="114"/>
      <c r="AD31" s="114"/>
      <c r="AE31" s="114"/>
      <c r="AF31" s="114"/>
      <c r="AG31" s="115"/>
      <c r="AH31" s="115"/>
      <c r="AI31" s="115"/>
    </row>
    <row r="32" spans="1:35" s="116" customFormat="1" ht="21">
      <c r="A32" s="109">
        <v>31</v>
      </c>
      <c r="B32" s="117"/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1"/>
      <c r="P32" s="111"/>
      <c r="Q32" s="111"/>
      <c r="R32" s="112"/>
      <c r="S32" s="112"/>
      <c r="T32" s="113"/>
      <c r="U32" s="113"/>
      <c r="V32" s="113"/>
      <c r="W32" s="113"/>
      <c r="X32" s="113"/>
      <c r="Y32" s="114"/>
      <c r="Z32" s="114"/>
      <c r="AA32" s="114"/>
      <c r="AB32" s="114"/>
      <c r="AC32" s="114"/>
      <c r="AD32" s="114"/>
      <c r="AE32" s="114"/>
      <c r="AF32" s="114"/>
      <c r="AG32" s="115"/>
      <c r="AH32" s="115"/>
      <c r="AI32" s="115"/>
    </row>
    <row r="33" spans="1:35" s="116" customFormat="1" ht="21">
      <c r="A33" s="109">
        <v>32</v>
      </c>
      <c r="B33" s="117"/>
      <c r="C33" s="117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1"/>
      <c r="P33" s="111"/>
      <c r="Q33" s="111"/>
      <c r="R33" s="112"/>
      <c r="S33" s="112"/>
      <c r="T33" s="113"/>
      <c r="U33" s="113"/>
      <c r="V33" s="113"/>
      <c r="W33" s="113"/>
      <c r="X33" s="113"/>
      <c r="Y33" s="114"/>
      <c r="Z33" s="114"/>
      <c r="AA33" s="114"/>
      <c r="AB33" s="114"/>
      <c r="AC33" s="114"/>
      <c r="AD33" s="114"/>
      <c r="AE33" s="114"/>
      <c r="AF33" s="114"/>
      <c r="AG33" s="115"/>
      <c r="AH33" s="115"/>
      <c r="AI33" s="115"/>
    </row>
    <row r="34" spans="1:35" s="116" customFormat="1" ht="21">
      <c r="A34" s="109">
        <v>33</v>
      </c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1"/>
      <c r="P34" s="111"/>
      <c r="Q34" s="111"/>
      <c r="R34" s="112"/>
      <c r="S34" s="112"/>
      <c r="T34" s="113"/>
      <c r="U34" s="113"/>
      <c r="V34" s="113"/>
      <c r="W34" s="113"/>
      <c r="X34" s="113"/>
      <c r="Y34" s="114"/>
      <c r="Z34" s="114"/>
      <c r="AA34" s="114"/>
      <c r="AB34" s="114"/>
      <c r="AC34" s="114"/>
      <c r="AD34" s="114"/>
      <c r="AE34" s="114"/>
      <c r="AF34" s="114"/>
      <c r="AG34" s="115"/>
      <c r="AH34" s="115"/>
      <c r="AI34" s="115"/>
    </row>
    <row r="35" spans="1:35" s="116" customFormat="1" ht="21">
      <c r="A35" s="109">
        <v>34</v>
      </c>
      <c r="B35" s="117"/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1"/>
      <c r="P35" s="111"/>
      <c r="Q35" s="111"/>
      <c r="R35" s="112"/>
      <c r="S35" s="112"/>
      <c r="T35" s="113"/>
      <c r="U35" s="113"/>
      <c r="V35" s="113"/>
      <c r="W35" s="113"/>
      <c r="X35" s="113"/>
      <c r="Y35" s="114"/>
      <c r="Z35" s="114"/>
      <c r="AA35" s="114"/>
      <c r="AB35" s="114"/>
      <c r="AC35" s="114"/>
      <c r="AD35" s="114"/>
      <c r="AE35" s="114"/>
      <c r="AF35" s="114"/>
      <c r="AG35" s="115"/>
      <c r="AH35" s="115"/>
      <c r="AI35" s="115"/>
    </row>
    <row r="36" spans="1:35" s="116" customFormat="1" ht="21">
      <c r="A36" s="109">
        <v>35</v>
      </c>
      <c r="B36" s="117"/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11"/>
      <c r="P36" s="111"/>
      <c r="Q36" s="111"/>
      <c r="R36" s="112"/>
      <c r="S36" s="112"/>
      <c r="T36" s="113"/>
      <c r="U36" s="113"/>
      <c r="V36" s="113"/>
      <c r="W36" s="113"/>
      <c r="X36" s="113"/>
      <c r="Y36" s="114"/>
      <c r="Z36" s="114"/>
      <c r="AA36" s="114"/>
      <c r="AB36" s="114"/>
      <c r="AC36" s="114"/>
      <c r="AD36" s="114"/>
      <c r="AE36" s="114"/>
      <c r="AF36" s="114"/>
      <c r="AG36" s="115"/>
      <c r="AH36" s="115"/>
      <c r="AI36" s="115"/>
    </row>
    <row r="37" spans="1:35" s="116" customFormat="1" ht="21">
      <c r="A37" s="109">
        <v>36</v>
      </c>
      <c r="B37" s="117"/>
      <c r="C37" s="117"/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1"/>
      <c r="P37" s="111"/>
      <c r="Q37" s="111"/>
      <c r="R37" s="112"/>
      <c r="S37" s="112"/>
      <c r="T37" s="113"/>
      <c r="U37" s="113"/>
      <c r="V37" s="113"/>
      <c r="W37" s="113"/>
      <c r="X37" s="113"/>
      <c r="Y37" s="114"/>
      <c r="Z37" s="114"/>
      <c r="AA37" s="114"/>
      <c r="AB37" s="114"/>
      <c r="AC37" s="114"/>
      <c r="AD37" s="114"/>
      <c r="AE37" s="114"/>
      <c r="AF37" s="114"/>
      <c r="AG37" s="115"/>
      <c r="AH37" s="115"/>
      <c r="AI37" s="115"/>
    </row>
    <row r="38" spans="1:35" s="116" customFormat="1" ht="21">
      <c r="A38" s="109">
        <v>37</v>
      </c>
      <c r="B38" s="117"/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1"/>
      <c r="P38" s="111"/>
      <c r="Q38" s="111"/>
      <c r="R38" s="112"/>
      <c r="S38" s="112"/>
      <c r="T38" s="113"/>
      <c r="U38" s="113"/>
      <c r="V38" s="113"/>
      <c r="W38" s="113"/>
      <c r="X38" s="113"/>
      <c r="Y38" s="114"/>
      <c r="Z38" s="114"/>
      <c r="AA38" s="114"/>
      <c r="AB38" s="114"/>
      <c r="AC38" s="114"/>
      <c r="AD38" s="114"/>
      <c r="AE38" s="114"/>
      <c r="AF38" s="114"/>
      <c r="AG38" s="115"/>
      <c r="AH38" s="115"/>
      <c r="AI38" s="115"/>
    </row>
    <row r="39" spans="1:35" s="116" customFormat="1" ht="21">
      <c r="A39" s="109">
        <v>38</v>
      </c>
      <c r="B39" s="117"/>
      <c r="C39" s="117"/>
      <c r="D39" s="117"/>
      <c r="E39" s="117"/>
      <c r="F39" s="117"/>
      <c r="G39" s="117"/>
      <c r="H39" s="117"/>
      <c r="I39" s="117"/>
      <c r="J39" s="117"/>
      <c r="K39" s="117"/>
      <c r="L39" s="117"/>
      <c r="M39" s="117"/>
      <c r="N39" s="117"/>
      <c r="O39" s="111"/>
      <c r="P39" s="111"/>
      <c r="Q39" s="111"/>
      <c r="R39" s="112"/>
      <c r="S39" s="112"/>
      <c r="T39" s="113"/>
      <c r="U39" s="113"/>
      <c r="V39" s="113"/>
      <c r="W39" s="113"/>
      <c r="X39" s="113"/>
      <c r="Y39" s="114"/>
      <c r="Z39" s="114"/>
      <c r="AA39" s="114"/>
      <c r="AB39" s="114"/>
      <c r="AC39" s="114"/>
      <c r="AD39" s="114"/>
      <c r="AE39" s="114"/>
      <c r="AF39" s="114"/>
      <c r="AG39" s="115"/>
      <c r="AH39" s="115"/>
      <c r="AI39" s="115"/>
    </row>
    <row r="40" spans="1:35" s="116" customFormat="1" ht="21">
      <c r="A40" s="109">
        <v>39</v>
      </c>
      <c r="B40" s="117"/>
      <c r="C40" s="117"/>
      <c r="D40" s="117"/>
      <c r="E40" s="117"/>
      <c r="F40" s="117"/>
      <c r="G40" s="117"/>
      <c r="H40" s="117"/>
      <c r="I40" s="117"/>
      <c r="J40" s="117"/>
      <c r="K40" s="117"/>
      <c r="L40" s="117"/>
      <c r="M40" s="117"/>
      <c r="N40" s="117"/>
      <c r="O40" s="111"/>
      <c r="P40" s="111"/>
      <c r="Q40" s="111"/>
      <c r="R40" s="112"/>
      <c r="S40" s="112"/>
      <c r="T40" s="113"/>
      <c r="U40" s="113"/>
      <c r="V40" s="113"/>
      <c r="W40" s="113"/>
      <c r="X40" s="113"/>
      <c r="Y40" s="114"/>
      <c r="Z40" s="114"/>
      <c r="AA40" s="114"/>
      <c r="AB40" s="114"/>
      <c r="AC40" s="114"/>
      <c r="AD40" s="114"/>
      <c r="AE40" s="114"/>
      <c r="AF40" s="114"/>
      <c r="AG40" s="115"/>
      <c r="AH40" s="115"/>
      <c r="AI40" s="115"/>
    </row>
    <row r="41" spans="1:35" s="116" customFormat="1" ht="21">
      <c r="A41" s="109">
        <v>40</v>
      </c>
      <c r="B41" s="117"/>
      <c r="C41" s="117"/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1"/>
      <c r="P41" s="111"/>
      <c r="Q41" s="111"/>
      <c r="R41" s="112"/>
      <c r="S41" s="112"/>
      <c r="T41" s="113"/>
      <c r="U41" s="113"/>
      <c r="V41" s="113"/>
      <c r="W41" s="113"/>
      <c r="X41" s="113"/>
      <c r="Y41" s="114"/>
      <c r="Z41" s="114"/>
      <c r="AA41" s="114"/>
      <c r="AB41" s="114"/>
      <c r="AC41" s="114"/>
      <c r="AD41" s="114"/>
      <c r="AE41" s="114"/>
      <c r="AF41" s="114"/>
      <c r="AG41" s="115"/>
      <c r="AH41" s="115"/>
      <c r="AI41" s="115"/>
    </row>
    <row r="42" spans="1:35">
      <c r="O42" s="119" t="e">
        <f t="shared" ref="O42:AI42" si="0">AVERAGE(O2:O41)</f>
        <v>#DIV/0!</v>
      </c>
      <c r="P42" s="119" t="e">
        <f t="shared" si="0"/>
        <v>#DIV/0!</v>
      </c>
      <c r="Q42" s="119" t="e">
        <f t="shared" si="0"/>
        <v>#DIV/0!</v>
      </c>
      <c r="R42" s="119" t="e">
        <f t="shared" si="0"/>
        <v>#DIV/0!</v>
      </c>
      <c r="S42" s="119" t="e">
        <f t="shared" si="0"/>
        <v>#DIV/0!</v>
      </c>
      <c r="T42" s="119" t="e">
        <f t="shared" si="0"/>
        <v>#DIV/0!</v>
      </c>
      <c r="U42" s="119" t="e">
        <f t="shared" si="0"/>
        <v>#DIV/0!</v>
      </c>
      <c r="V42" s="119" t="e">
        <f t="shared" si="0"/>
        <v>#DIV/0!</v>
      </c>
      <c r="W42" s="119" t="e">
        <f t="shared" si="0"/>
        <v>#DIV/0!</v>
      </c>
      <c r="X42" s="119" t="e">
        <f t="shared" si="0"/>
        <v>#DIV/0!</v>
      </c>
      <c r="Y42" s="120" t="e">
        <f t="shared" si="0"/>
        <v>#DIV/0!</v>
      </c>
      <c r="Z42" s="120" t="e">
        <f t="shared" si="0"/>
        <v>#DIV/0!</v>
      </c>
      <c r="AA42" s="120" t="e">
        <f t="shared" si="0"/>
        <v>#DIV/0!</v>
      </c>
      <c r="AB42" s="120" t="e">
        <f t="shared" si="0"/>
        <v>#DIV/0!</v>
      </c>
      <c r="AC42" s="120" t="e">
        <f t="shared" si="0"/>
        <v>#DIV/0!</v>
      </c>
      <c r="AD42" s="120"/>
      <c r="AE42" s="120"/>
      <c r="AF42" s="120"/>
      <c r="AG42" s="119" t="e">
        <f t="shared" si="0"/>
        <v>#DIV/0!</v>
      </c>
      <c r="AH42" s="119" t="e">
        <f t="shared" si="0"/>
        <v>#DIV/0!</v>
      </c>
      <c r="AI42" s="119" t="e">
        <f t="shared" si="0"/>
        <v>#DIV/0!</v>
      </c>
    </row>
    <row r="43" spans="1:35">
      <c r="O43" s="119" t="e">
        <f t="shared" ref="O43:AI43" si="1">STDEVA(O2:O41)</f>
        <v>#DIV/0!</v>
      </c>
      <c r="P43" s="119" t="e">
        <f t="shared" si="1"/>
        <v>#DIV/0!</v>
      </c>
      <c r="Q43" s="119" t="e">
        <f t="shared" si="1"/>
        <v>#DIV/0!</v>
      </c>
      <c r="R43" s="119" t="e">
        <f t="shared" si="1"/>
        <v>#DIV/0!</v>
      </c>
      <c r="S43" s="119" t="e">
        <f t="shared" si="1"/>
        <v>#DIV/0!</v>
      </c>
      <c r="T43" s="119" t="e">
        <f t="shared" si="1"/>
        <v>#DIV/0!</v>
      </c>
      <c r="U43" s="119" t="e">
        <f t="shared" si="1"/>
        <v>#DIV/0!</v>
      </c>
      <c r="V43" s="119" t="e">
        <f t="shared" si="1"/>
        <v>#DIV/0!</v>
      </c>
      <c r="W43" s="119" t="e">
        <f t="shared" si="1"/>
        <v>#DIV/0!</v>
      </c>
      <c r="X43" s="119" t="e">
        <f t="shared" si="1"/>
        <v>#DIV/0!</v>
      </c>
      <c r="Y43" s="120" t="e">
        <f t="shared" si="1"/>
        <v>#DIV/0!</v>
      </c>
      <c r="Z43" s="120" t="e">
        <f t="shared" si="1"/>
        <v>#DIV/0!</v>
      </c>
      <c r="AA43" s="120" t="e">
        <f t="shared" si="1"/>
        <v>#DIV/0!</v>
      </c>
      <c r="AB43" s="120" t="e">
        <f t="shared" si="1"/>
        <v>#DIV/0!</v>
      </c>
      <c r="AC43" s="120" t="e">
        <f t="shared" si="1"/>
        <v>#DIV/0!</v>
      </c>
      <c r="AD43" s="120"/>
      <c r="AE43" s="120"/>
      <c r="AF43" s="120"/>
      <c r="AG43" s="119" t="e">
        <f t="shared" si="1"/>
        <v>#DIV/0!</v>
      </c>
      <c r="AH43" s="119" t="e">
        <f t="shared" si="1"/>
        <v>#DIV/0!</v>
      </c>
      <c r="AI43" s="119" t="e">
        <f t="shared" si="1"/>
        <v>#DIV/0!</v>
      </c>
    </row>
    <row r="44" spans="1:35">
      <c r="O44" s="122"/>
      <c r="P44" s="122"/>
      <c r="Q44" s="122"/>
      <c r="S44" s="123"/>
      <c r="T44" s="124"/>
      <c r="U44" s="124"/>
      <c r="V44" s="124"/>
      <c r="W44" s="124"/>
      <c r="X44" s="124"/>
      <c r="AG44" s="126"/>
      <c r="AH44" s="126"/>
      <c r="AI44" s="126"/>
    </row>
    <row r="45" spans="1:35">
      <c r="A45" s="109" t="s">
        <v>80</v>
      </c>
      <c r="B45" s="118">
        <f>COUNTIF(B2:B41,1)</f>
        <v>0</v>
      </c>
      <c r="O45" s="119" t="e">
        <f>AVERAGE(O42:Q42)</f>
        <v>#DIV/0!</v>
      </c>
      <c r="P45" s="122"/>
      <c r="Q45" s="122"/>
      <c r="R45" s="123"/>
      <c r="S45" s="123"/>
      <c r="T45" s="124"/>
      <c r="U45" s="124"/>
      <c r="V45" s="124"/>
      <c r="W45" s="124"/>
      <c r="X45" s="124"/>
      <c r="Y45" s="127" t="e">
        <f>_xlfn.T.TEST(Y2:Y41,Z2:Z41,1,1)</f>
        <v>#DIV/0!</v>
      </c>
      <c r="AG45" s="126"/>
      <c r="AH45" s="126"/>
      <c r="AI45" s="126"/>
    </row>
    <row r="46" spans="1:35">
      <c r="A46" s="109" t="s">
        <v>81</v>
      </c>
      <c r="B46" s="118">
        <f>COUNTIF(B2:B41,2)</f>
        <v>0</v>
      </c>
      <c r="O46" s="128"/>
      <c r="P46" s="122"/>
      <c r="Q46" s="122"/>
      <c r="R46" s="123"/>
      <c r="S46" s="123"/>
      <c r="T46" s="124"/>
      <c r="U46" s="124"/>
      <c r="V46" s="124"/>
      <c r="W46" s="124"/>
      <c r="X46" s="124"/>
      <c r="AG46" s="126"/>
      <c r="AH46" s="126"/>
      <c r="AI46" s="126"/>
    </row>
    <row r="47" spans="1:35">
      <c r="A47" s="109" t="s">
        <v>82</v>
      </c>
      <c r="B47" s="118">
        <f>COUNTIF(B2:B41,3)</f>
        <v>0</v>
      </c>
      <c r="O47" s="119" t="e">
        <f>AVERAGE(O43:Q43)</f>
        <v>#DIV/0!</v>
      </c>
      <c r="P47" s="122"/>
      <c r="Q47" s="122"/>
      <c r="R47" s="123"/>
      <c r="S47" s="123"/>
      <c r="T47" s="124"/>
      <c r="U47" s="124"/>
      <c r="V47" s="124"/>
      <c r="W47" s="124"/>
      <c r="X47" s="124"/>
      <c r="Y47" s="120" t="e">
        <f>AVERAGE(Y42:Y42)</f>
        <v>#DIV/0!</v>
      </c>
      <c r="AG47" s="126"/>
      <c r="AH47" s="126"/>
      <c r="AI47" s="126"/>
    </row>
    <row r="48" spans="1:35" ht="42.75">
      <c r="A48" s="109" t="s">
        <v>83</v>
      </c>
      <c r="B48" s="118">
        <f>COUNTIF(B1:B42,4)</f>
        <v>0</v>
      </c>
      <c r="O48" s="119"/>
      <c r="P48" s="122"/>
      <c r="Q48" s="122"/>
      <c r="R48" s="123"/>
      <c r="S48" s="123"/>
      <c r="T48" s="124"/>
      <c r="U48" s="124"/>
      <c r="V48" s="124"/>
      <c r="W48" s="124"/>
      <c r="X48" s="124"/>
      <c r="Y48" s="120"/>
      <c r="AG48" s="126"/>
      <c r="AH48" s="126"/>
      <c r="AI48" s="126"/>
    </row>
    <row r="49" spans="1:35">
      <c r="A49" s="109" t="s">
        <v>84</v>
      </c>
      <c r="B49" s="118">
        <f>COUNTIF(B1:B44,5)</f>
        <v>0</v>
      </c>
      <c r="O49" s="122"/>
      <c r="P49" s="122"/>
      <c r="Q49" s="122"/>
      <c r="R49" s="123"/>
      <c r="S49" s="123"/>
      <c r="T49" s="124"/>
      <c r="U49" s="124"/>
      <c r="V49" s="124"/>
      <c r="W49" s="124"/>
      <c r="X49" s="124"/>
      <c r="AG49" s="126"/>
      <c r="AH49" s="126"/>
      <c r="AI49" s="126"/>
    </row>
    <row r="50" spans="1:35">
      <c r="O50" s="122"/>
      <c r="P50" s="122"/>
      <c r="Q50" s="122"/>
      <c r="R50" s="123"/>
      <c r="S50" s="123"/>
      <c r="T50" s="124"/>
      <c r="U50" s="124"/>
      <c r="V50" s="124"/>
      <c r="W50" s="124"/>
      <c r="X50" s="124"/>
      <c r="AG50" s="126"/>
      <c r="AH50" s="126"/>
      <c r="AI50" s="126"/>
    </row>
    <row r="51" spans="1:35">
      <c r="A51" s="129" t="s">
        <v>85</v>
      </c>
      <c r="B51" s="118">
        <f>COUNTIF(D2:D41,1)</f>
        <v>0</v>
      </c>
      <c r="O51" s="122"/>
      <c r="P51" s="122"/>
      <c r="Q51" s="122"/>
      <c r="R51" s="123"/>
      <c r="S51" s="123"/>
      <c r="T51" s="124"/>
      <c r="U51" s="124"/>
      <c r="V51" s="124"/>
      <c r="W51" s="124"/>
      <c r="X51" s="124"/>
      <c r="AG51" s="126"/>
      <c r="AH51" s="126"/>
      <c r="AI51" s="126"/>
    </row>
    <row r="52" spans="1:35">
      <c r="A52" s="129" t="s">
        <v>86</v>
      </c>
      <c r="B52" s="118">
        <f>COUNTIF(E2:E41,1)</f>
        <v>0</v>
      </c>
      <c r="O52" s="122"/>
      <c r="P52" s="122"/>
      <c r="Q52" s="122"/>
      <c r="R52" s="123"/>
      <c r="S52" s="123"/>
      <c r="T52" s="124"/>
      <c r="U52" s="124"/>
      <c r="V52" s="124"/>
      <c r="W52" s="124"/>
      <c r="X52" s="124"/>
      <c r="AG52" s="126"/>
      <c r="AH52" s="126"/>
      <c r="AI52" s="126"/>
    </row>
    <row r="53" spans="1:35">
      <c r="A53" s="129" t="s">
        <v>71</v>
      </c>
      <c r="B53" s="118">
        <f>COUNTIF(F2:F41,1)</f>
        <v>0</v>
      </c>
      <c r="O53" s="122"/>
      <c r="P53" s="122"/>
      <c r="Q53" s="122"/>
      <c r="R53" s="123"/>
      <c r="S53" s="123"/>
      <c r="T53" s="124"/>
      <c r="U53" s="124"/>
      <c r="V53" s="124"/>
      <c r="W53" s="124"/>
      <c r="X53" s="124"/>
      <c r="AG53" s="126"/>
      <c r="AH53" s="126"/>
      <c r="AI53" s="126"/>
    </row>
    <row r="54" spans="1:35">
      <c r="A54" s="129" t="s">
        <v>72</v>
      </c>
      <c r="B54" s="118">
        <f>COUNTIF(G2:G41,1)</f>
        <v>0</v>
      </c>
      <c r="O54" s="122"/>
      <c r="P54" s="122"/>
      <c r="Q54" s="122"/>
      <c r="R54" s="123"/>
      <c r="S54" s="123"/>
      <c r="T54" s="124"/>
      <c r="U54" s="124"/>
      <c r="V54" s="124"/>
      <c r="W54" s="124"/>
      <c r="X54" s="124"/>
      <c r="AG54" s="126"/>
      <c r="AH54" s="126"/>
      <c r="AI54" s="126"/>
    </row>
    <row r="55" spans="1:35">
      <c r="A55" s="129" t="s">
        <v>73</v>
      </c>
      <c r="B55" s="118">
        <f>COUNTIF(H2:H41,1)</f>
        <v>0</v>
      </c>
      <c r="O55" s="122"/>
      <c r="P55" s="122"/>
      <c r="Q55" s="122"/>
      <c r="R55" s="123"/>
      <c r="S55" s="123"/>
      <c r="T55" s="124"/>
      <c r="U55" s="124"/>
      <c r="V55" s="124"/>
      <c r="W55" s="124"/>
      <c r="X55" s="124"/>
      <c r="AG55" s="126"/>
      <c r="AH55" s="126"/>
      <c r="AI55" s="126"/>
    </row>
    <row r="56" spans="1:35">
      <c r="A56" s="129" t="s">
        <v>74</v>
      </c>
      <c r="B56" s="118">
        <f>COUNTIF(I2:I41,1)</f>
        <v>0</v>
      </c>
      <c r="O56" s="122"/>
      <c r="P56" s="122"/>
      <c r="Q56" s="122"/>
      <c r="R56" s="123"/>
      <c r="S56" s="123"/>
      <c r="T56" s="124"/>
      <c r="U56" s="124"/>
      <c r="V56" s="124"/>
      <c r="W56" s="124"/>
      <c r="X56" s="124"/>
      <c r="AG56" s="126"/>
      <c r="AH56" s="126"/>
      <c r="AI56" s="126"/>
    </row>
    <row r="57" spans="1:35" ht="37.5">
      <c r="A57" s="129" t="s">
        <v>75</v>
      </c>
      <c r="B57" s="118">
        <f>COUNTIF(J2:J41,1)</f>
        <v>0</v>
      </c>
      <c r="O57" s="122"/>
      <c r="P57" s="122"/>
      <c r="Q57" s="122"/>
      <c r="R57" s="123"/>
      <c r="S57" s="123"/>
      <c r="T57" s="124"/>
      <c r="U57" s="124"/>
      <c r="V57" s="124"/>
      <c r="W57" s="124"/>
      <c r="X57" s="124"/>
      <c r="AG57" s="126"/>
      <c r="AH57" s="126"/>
      <c r="AI57" s="126"/>
    </row>
    <row r="58" spans="1:35">
      <c r="A58" s="129" t="s">
        <v>76</v>
      </c>
      <c r="B58" s="118">
        <f>COUNTIF(K2:K41,1)</f>
        <v>0</v>
      </c>
      <c r="O58" s="122"/>
      <c r="P58" s="122"/>
      <c r="Q58" s="122"/>
      <c r="R58" s="123"/>
      <c r="S58" s="123"/>
      <c r="T58" s="124"/>
      <c r="U58" s="124"/>
      <c r="V58" s="124"/>
      <c r="W58" s="124"/>
      <c r="X58" s="124"/>
      <c r="AG58" s="126"/>
      <c r="AH58" s="126"/>
      <c r="AI58" s="126"/>
    </row>
    <row r="59" spans="1:35">
      <c r="A59" s="129" t="s">
        <v>77</v>
      </c>
      <c r="B59" s="118">
        <f>COUNTIF(L2:L41,1)</f>
        <v>0</v>
      </c>
      <c r="O59" s="122"/>
      <c r="P59" s="122"/>
      <c r="Q59" s="122"/>
      <c r="R59" s="123"/>
      <c r="S59" s="123"/>
      <c r="T59" s="124"/>
      <c r="U59" s="124"/>
      <c r="V59" s="124"/>
      <c r="W59" s="124"/>
      <c r="X59" s="124"/>
      <c r="AG59" s="126"/>
      <c r="AH59" s="126"/>
      <c r="AI59" s="126"/>
    </row>
    <row r="60" spans="1:35">
      <c r="A60" s="129" t="s">
        <v>78</v>
      </c>
      <c r="B60" s="118">
        <f>COUNTIF(M2:M41,1)</f>
        <v>0</v>
      </c>
      <c r="O60" s="122"/>
      <c r="P60" s="122"/>
      <c r="Q60" s="122"/>
      <c r="R60" s="123"/>
      <c r="S60" s="123"/>
      <c r="T60" s="124"/>
      <c r="U60" s="124"/>
      <c r="V60" s="124"/>
      <c r="W60" s="124"/>
      <c r="X60" s="124"/>
      <c r="AG60" s="126"/>
      <c r="AH60" s="126"/>
      <c r="AI60" s="126"/>
    </row>
    <row r="61" spans="1:35">
      <c r="B61" s="117">
        <f>SUM(B51:B60)</f>
        <v>0</v>
      </c>
      <c r="O61" s="122"/>
      <c r="P61" s="122"/>
      <c r="Q61" s="122"/>
      <c r="R61" s="123"/>
      <c r="S61" s="123"/>
      <c r="T61" s="124"/>
      <c r="U61" s="124"/>
      <c r="V61" s="124"/>
      <c r="W61" s="124"/>
      <c r="X61" s="124"/>
      <c r="AG61" s="126"/>
      <c r="AH61" s="126"/>
      <c r="AI61" s="126"/>
    </row>
    <row r="62" spans="1:35">
      <c r="O62" s="122"/>
      <c r="P62" s="122"/>
      <c r="Q62" s="122"/>
      <c r="R62" s="123"/>
      <c r="S62" s="123"/>
      <c r="T62" s="124"/>
      <c r="U62" s="124"/>
      <c r="V62" s="124"/>
      <c r="W62" s="124"/>
      <c r="X62" s="124"/>
      <c r="AG62" s="126"/>
      <c r="AH62" s="126"/>
      <c r="AI62" s="126"/>
    </row>
    <row r="63" spans="1:35">
      <c r="O63" s="122"/>
      <c r="P63" s="122"/>
      <c r="Q63" s="122"/>
      <c r="R63" s="123"/>
      <c r="S63" s="123"/>
      <c r="T63" s="124"/>
      <c r="U63" s="124"/>
      <c r="V63" s="124"/>
      <c r="W63" s="124"/>
      <c r="X63" s="124"/>
      <c r="AG63" s="126"/>
      <c r="AH63" s="126"/>
      <c r="AI63" s="126"/>
    </row>
    <row r="64" spans="1:35">
      <c r="O64" s="122"/>
      <c r="P64" s="122"/>
      <c r="Q64" s="122"/>
      <c r="R64" s="123"/>
      <c r="S64" s="123"/>
      <c r="T64" s="124"/>
      <c r="U64" s="124"/>
      <c r="V64" s="124"/>
      <c r="W64" s="124"/>
      <c r="X64" s="124"/>
      <c r="AG64" s="126"/>
      <c r="AH64" s="126"/>
      <c r="AI64" s="126"/>
    </row>
    <row r="65" spans="15:35">
      <c r="O65" s="122"/>
      <c r="P65" s="122"/>
      <c r="Q65" s="122"/>
      <c r="R65" s="123"/>
      <c r="S65" s="123"/>
      <c r="T65" s="124"/>
      <c r="U65" s="124"/>
      <c r="V65" s="124"/>
      <c r="W65" s="124"/>
      <c r="X65" s="124"/>
      <c r="AG65" s="126"/>
      <c r="AH65" s="126"/>
      <c r="AI65" s="126"/>
    </row>
    <row r="66" spans="15:35">
      <c r="O66" s="122"/>
      <c r="P66" s="122"/>
      <c r="Q66" s="122"/>
      <c r="R66" s="123"/>
      <c r="S66" s="123"/>
      <c r="T66" s="124"/>
      <c r="U66" s="124"/>
      <c r="V66" s="124"/>
      <c r="W66" s="124"/>
      <c r="X66" s="124"/>
      <c r="AG66" s="126"/>
      <c r="AH66" s="126"/>
      <c r="AI66" s="126"/>
    </row>
    <row r="67" spans="15:35">
      <c r="O67" s="122"/>
      <c r="P67" s="122"/>
      <c r="Q67" s="122"/>
      <c r="R67" s="123"/>
      <c r="S67" s="123"/>
      <c r="T67" s="124"/>
      <c r="U67" s="124"/>
      <c r="V67" s="124"/>
      <c r="W67" s="124"/>
      <c r="X67" s="124"/>
      <c r="AG67" s="126"/>
      <c r="AH67" s="126"/>
      <c r="AI67" s="12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422"/>
  <sheetViews>
    <sheetView tabSelected="1" topLeftCell="R1" zoomScale="130" zoomScaleNormal="130" workbookViewId="0">
      <selection activeCell="D1" sqref="D1"/>
    </sheetView>
  </sheetViews>
  <sheetFormatPr defaultColWidth="15" defaultRowHeight="24"/>
  <cols>
    <col min="1" max="1" width="5.7109375" style="87" customWidth="1"/>
    <col min="2" max="2" width="41.42578125" style="8" customWidth="1"/>
    <col min="3" max="3" width="14.7109375" style="8" customWidth="1"/>
    <col min="4" max="4" width="58.42578125" style="8" bestFit="1" customWidth="1"/>
    <col min="5" max="5" width="17.5703125" style="8" customWidth="1"/>
    <col min="6" max="7" width="8.28515625" style="8" customWidth="1"/>
    <col min="8" max="8" width="12.140625" style="8" customWidth="1"/>
    <col min="9" max="10" width="8.28515625" style="8" customWidth="1"/>
    <col min="11" max="11" width="10.85546875" style="8" customWidth="1"/>
    <col min="12" max="12" width="8.28515625" style="8" customWidth="1"/>
    <col min="13" max="13" width="9.28515625" style="8" customWidth="1"/>
    <col min="14" max="16" width="14.85546875" style="8" customWidth="1"/>
    <col min="17" max="17" width="5.140625" style="54" bestFit="1" customWidth="1"/>
    <col min="18" max="18" width="5" style="54" customWidth="1"/>
    <col min="19" max="19" width="5.140625" style="54" bestFit="1" customWidth="1"/>
    <col min="20" max="22" width="5.140625" style="206" bestFit="1" customWidth="1"/>
    <col min="23" max="24" width="5.140625" style="53" bestFit="1" customWidth="1"/>
    <col min="25" max="25" width="5.140625" style="53" customWidth="1"/>
    <col min="26" max="27" width="5.140625" style="53" bestFit="1" customWidth="1"/>
    <col min="28" max="29" width="5.7109375" style="206" bestFit="1" customWidth="1"/>
    <col min="30" max="32" width="5.7109375" style="206" customWidth="1"/>
    <col min="33" max="35" width="5.140625" style="52" bestFit="1" customWidth="1"/>
    <col min="36" max="43" width="5.7109375" style="206" customWidth="1"/>
    <col min="44" max="45" width="8.42578125" style="135" bestFit="1" customWidth="1"/>
    <col min="46" max="66" width="15" style="135"/>
    <col min="67" max="16384" width="15" style="8"/>
  </cols>
  <sheetData>
    <row r="1" spans="1:67" s="182" customFormat="1" ht="168">
      <c r="A1" s="177" t="s">
        <v>28</v>
      </c>
      <c r="B1" s="177" t="s">
        <v>0</v>
      </c>
      <c r="C1" s="177"/>
      <c r="D1" s="177" t="s">
        <v>49</v>
      </c>
      <c r="E1" s="177" t="s">
        <v>68</v>
      </c>
      <c r="F1" s="177" t="s">
        <v>69</v>
      </c>
      <c r="G1" s="177" t="s">
        <v>70</v>
      </c>
      <c r="H1" s="177" t="s">
        <v>121</v>
      </c>
      <c r="I1" s="177" t="s">
        <v>71</v>
      </c>
      <c r="J1" s="177" t="s">
        <v>72</v>
      </c>
      <c r="K1" s="177" t="s">
        <v>122</v>
      </c>
      <c r="L1" s="177" t="s">
        <v>123</v>
      </c>
      <c r="M1" s="177" t="s">
        <v>124</v>
      </c>
      <c r="N1" s="177" t="s">
        <v>125</v>
      </c>
      <c r="O1" s="177" t="s">
        <v>151</v>
      </c>
      <c r="P1" s="177" t="s">
        <v>88</v>
      </c>
      <c r="Q1" s="178">
        <v>1.1000000000000001</v>
      </c>
      <c r="R1" s="178">
        <v>1.2</v>
      </c>
      <c r="S1" s="178">
        <v>1.3</v>
      </c>
      <c r="T1" s="203">
        <v>2.1</v>
      </c>
      <c r="U1" s="203">
        <v>2.2000000000000002</v>
      </c>
      <c r="V1" s="203">
        <v>2.2999999999999998</v>
      </c>
      <c r="W1" s="178">
        <v>3.1</v>
      </c>
      <c r="X1" s="178">
        <v>3.2</v>
      </c>
      <c r="Y1" s="178">
        <v>3.3</v>
      </c>
      <c r="Z1" s="178">
        <v>3.4</v>
      </c>
      <c r="AA1" s="178">
        <v>3.5</v>
      </c>
      <c r="AB1" s="201">
        <v>4.0999999999999996</v>
      </c>
      <c r="AC1" s="201">
        <v>4.2</v>
      </c>
      <c r="AD1" s="201">
        <v>4.3</v>
      </c>
      <c r="AE1" s="201">
        <v>4.4000000000000004</v>
      </c>
      <c r="AF1" s="201">
        <v>4.5</v>
      </c>
      <c r="AG1" s="178">
        <v>5.0999999999999996</v>
      </c>
      <c r="AH1" s="178">
        <v>5.2</v>
      </c>
      <c r="AI1" s="179">
        <v>5.3</v>
      </c>
      <c r="AJ1" s="201">
        <v>4.0999999999999996</v>
      </c>
      <c r="AK1" s="202">
        <v>4.2</v>
      </c>
      <c r="AL1" s="202"/>
      <c r="AM1" s="202"/>
      <c r="AN1" s="202"/>
      <c r="AO1" s="201">
        <v>4.3</v>
      </c>
      <c r="AP1" s="201">
        <v>4.4000000000000004</v>
      </c>
      <c r="AQ1" s="201">
        <v>4.5</v>
      </c>
      <c r="AR1" s="180" t="s">
        <v>127</v>
      </c>
      <c r="AS1" s="180"/>
      <c r="AT1" s="180"/>
      <c r="AU1" s="180"/>
      <c r="AV1" s="180"/>
      <c r="AW1" s="180"/>
      <c r="AX1" s="180"/>
      <c r="AY1" s="180"/>
      <c r="AZ1" s="180"/>
      <c r="BA1" s="180"/>
      <c r="BB1" s="180"/>
      <c r="BC1" s="180"/>
      <c r="BD1" s="180"/>
      <c r="BE1" s="180"/>
      <c r="BF1" s="180"/>
      <c r="BG1" s="180"/>
      <c r="BH1" s="180"/>
      <c r="BI1" s="180"/>
      <c r="BJ1" s="180"/>
      <c r="BK1" s="180"/>
      <c r="BL1" s="180"/>
      <c r="BM1" s="180"/>
      <c r="BN1" s="180"/>
      <c r="BO1" s="181"/>
    </row>
    <row r="2" spans="1:67">
      <c r="A2" s="130">
        <v>1</v>
      </c>
      <c r="B2" s="131" t="s">
        <v>87</v>
      </c>
      <c r="C2" s="131"/>
      <c r="D2" s="247" t="s">
        <v>120</v>
      </c>
      <c r="E2" s="131" t="s">
        <v>30</v>
      </c>
      <c r="F2" s="131">
        <v>0</v>
      </c>
      <c r="G2" s="131">
        <v>0</v>
      </c>
      <c r="H2" s="131">
        <v>0</v>
      </c>
      <c r="I2" s="131">
        <v>0</v>
      </c>
      <c r="J2" s="131">
        <v>1</v>
      </c>
      <c r="K2" s="131">
        <v>0</v>
      </c>
      <c r="L2" s="131">
        <v>0</v>
      </c>
      <c r="M2" s="131">
        <v>0</v>
      </c>
      <c r="N2" s="131">
        <v>0</v>
      </c>
      <c r="O2" s="131"/>
      <c r="P2" s="131"/>
      <c r="Q2" s="187">
        <v>4</v>
      </c>
      <c r="R2" s="187">
        <v>5</v>
      </c>
      <c r="S2" s="187">
        <v>5</v>
      </c>
      <c r="T2" s="183">
        <v>5</v>
      </c>
      <c r="U2" s="183">
        <v>5</v>
      </c>
      <c r="V2" s="183">
        <v>5</v>
      </c>
      <c r="W2" s="185">
        <v>5</v>
      </c>
      <c r="X2" s="185">
        <v>4</v>
      </c>
      <c r="Y2" s="185">
        <v>5</v>
      </c>
      <c r="Z2" s="185">
        <v>5</v>
      </c>
      <c r="AA2" s="185">
        <v>5</v>
      </c>
      <c r="AB2" s="183">
        <v>3</v>
      </c>
      <c r="AC2" s="183">
        <v>4</v>
      </c>
      <c r="AD2" s="183">
        <v>4</v>
      </c>
      <c r="AE2" s="183">
        <v>4</v>
      </c>
      <c r="AF2" s="183">
        <v>4</v>
      </c>
      <c r="AG2" s="132">
        <v>4</v>
      </c>
      <c r="AH2" s="132">
        <v>4</v>
      </c>
      <c r="AI2" s="133">
        <v>4</v>
      </c>
      <c r="AJ2" s="183">
        <v>1</v>
      </c>
      <c r="AK2" s="183">
        <v>1</v>
      </c>
      <c r="AL2" s="183">
        <v>2</v>
      </c>
      <c r="AM2" s="183">
        <v>0</v>
      </c>
      <c r="AN2" s="183">
        <v>0</v>
      </c>
      <c r="AO2" s="183">
        <v>2</v>
      </c>
      <c r="AP2" s="183">
        <v>1</v>
      </c>
      <c r="AQ2" s="183">
        <v>1</v>
      </c>
    </row>
    <row r="3" spans="1:67" s="200" customFormat="1">
      <c r="A3" s="192">
        <v>2</v>
      </c>
      <c r="B3" s="193" t="s">
        <v>90</v>
      </c>
      <c r="C3" s="194"/>
      <c r="D3" s="223" t="s">
        <v>146</v>
      </c>
      <c r="E3" s="194" t="s">
        <v>30</v>
      </c>
      <c r="F3" s="194">
        <v>0</v>
      </c>
      <c r="G3" s="194">
        <v>1</v>
      </c>
      <c r="H3" s="194">
        <v>0</v>
      </c>
      <c r="I3" s="194">
        <v>0</v>
      </c>
      <c r="J3" s="194">
        <v>1</v>
      </c>
      <c r="K3" s="194">
        <v>0</v>
      </c>
      <c r="L3" s="194">
        <v>0</v>
      </c>
      <c r="M3" s="194">
        <v>0</v>
      </c>
      <c r="N3" s="194">
        <v>0</v>
      </c>
      <c r="O3" s="194"/>
      <c r="P3" s="194"/>
      <c r="Q3" s="195">
        <v>5</v>
      </c>
      <c r="R3" s="195">
        <v>5</v>
      </c>
      <c r="S3" s="195">
        <v>5</v>
      </c>
      <c r="T3" s="204">
        <v>5</v>
      </c>
      <c r="U3" s="204">
        <v>5</v>
      </c>
      <c r="V3" s="204">
        <v>5</v>
      </c>
      <c r="W3" s="196">
        <v>4</v>
      </c>
      <c r="X3" s="196">
        <v>4</v>
      </c>
      <c r="Y3" s="196">
        <v>5</v>
      </c>
      <c r="Z3" s="196">
        <v>5</v>
      </c>
      <c r="AA3" s="196">
        <v>5</v>
      </c>
      <c r="AB3" s="204">
        <v>4</v>
      </c>
      <c r="AC3" s="204">
        <v>5</v>
      </c>
      <c r="AD3" s="204">
        <v>5</v>
      </c>
      <c r="AE3" s="204">
        <v>5</v>
      </c>
      <c r="AF3" s="204">
        <v>5</v>
      </c>
      <c r="AG3" s="197">
        <v>5</v>
      </c>
      <c r="AH3" s="197">
        <v>5</v>
      </c>
      <c r="AI3" s="198">
        <v>5</v>
      </c>
      <c r="AJ3" s="208">
        <v>1</v>
      </c>
      <c r="AK3" s="208">
        <v>2</v>
      </c>
      <c r="AL3" s="208">
        <v>4</v>
      </c>
      <c r="AM3" s="183">
        <v>0</v>
      </c>
      <c r="AN3" s="183">
        <v>0</v>
      </c>
      <c r="AO3" s="208">
        <v>1</v>
      </c>
      <c r="AP3" s="208">
        <v>1</v>
      </c>
      <c r="AQ3" s="208">
        <v>1</v>
      </c>
      <c r="AR3" s="199"/>
      <c r="AS3" s="199"/>
      <c r="AT3" s="199"/>
      <c r="AU3" s="199"/>
      <c r="AV3" s="199"/>
      <c r="AW3" s="199"/>
      <c r="AX3" s="199"/>
      <c r="AY3" s="199"/>
      <c r="AZ3" s="199"/>
      <c r="BA3" s="199"/>
      <c r="BB3" s="199"/>
      <c r="BC3" s="199"/>
      <c r="BD3" s="199"/>
      <c r="BE3" s="199"/>
      <c r="BF3" s="199"/>
      <c r="BG3" s="199"/>
      <c r="BH3" s="199"/>
      <c r="BI3" s="199"/>
      <c r="BJ3" s="199"/>
      <c r="BK3" s="199"/>
      <c r="BL3" s="199"/>
      <c r="BM3" s="199"/>
      <c r="BN3" s="199"/>
    </row>
    <row r="4" spans="1:67">
      <c r="A4" s="86">
        <v>3</v>
      </c>
      <c r="B4" s="131" t="s">
        <v>91</v>
      </c>
      <c r="C4" s="81"/>
      <c r="D4" s="81" t="s">
        <v>55</v>
      </c>
      <c r="E4" s="81" t="s">
        <v>17</v>
      </c>
      <c r="F4" s="81">
        <v>1</v>
      </c>
      <c r="G4" s="81">
        <v>0</v>
      </c>
      <c r="H4" s="81">
        <v>0</v>
      </c>
      <c r="I4" s="81">
        <v>0</v>
      </c>
      <c r="J4" s="81">
        <v>0</v>
      </c>
      <c r="K4" s="81">
        <v>0</v>
      </c>
      <c r="L4" s="81">
        <v>0</v>
      </c>
      <c r="M4" s="81">
        <v>0</v>
      </c>
      <c r="N4" s="81">
        <v>0</v>
      </c>
      <c r="O4" s="81"/>
      <c r="P4" s="81"/>
      <c r="Q4" s="188">
        <v>4</v>
      </c>
      <c r="R4" s="188">
        <v>4</v>
      </c>
      <c r="S4" s="188">
        <v>4</v>
      </c>
      <c r="T4" s="184">
        <v>4</v>
      </c>
      <c r="U4" s="184">
        <v>4</v>
      </c>
      <c r="V4" s="184">
        <v>4</v>
      </c>
      <c r="W4" s="186">
        <v>4</v>
      </c>
      <c r="X4" s="186">
        <v>4</v>
      </c>
      <c r="Y4" s="186">
        <v>4</v>
      </c>
      <c r="Z4" s="186">
        <v>4</v>
      </c>
      <c r="AA4" s="186">
        <v>4</v>
      </c>
      <c r="AB4" s="184">
        <v>2</v>
      </c>
      <c r="AC4" s="184">
        <v>4</v>
      </c>
      <c r="AD4" s="184">
        <v>5</v>
      </c>
      <c r="AE4" s="184">
        <v>5</v>
      </c>
      <c r="AF4" s="184">
        <v>4</v>
      </c>
      <c r="AG4" s="88">
        <v>4</v>
      </c>
      <c r="AH4" s="88">
        <v>4</v>
      </c>
      <c r="AI4" s="134">
        <v>4</v>
      </c>
      <c r="AJ4" s="183">
        <v>2</v>
      </c>
      <c r="AK4" s="183">
        <v>0</v>
      </c>
      <c r="AL4" s="183">
        <v>0</v>
      </c>
      <c r="AM4" s="183">
        <v>0</v>
      </c>
      <c r="AN4" s="183">
        <v>0</v>
      </c>
      <c r="AO4" s="183">
        <v>0</v>
      </c>
      <c r="AP4" s="183">
        <v>1</v>
      </c>
      <c r="AQ4" s="183">
        <v>2</v>
      </c>
    </row>
    <row r="5" spans="1:67">
      <c r="A5" s="86">
        <v>4</v>
      </c>
      <c r="B5" s="131" t="s">
        <v>87</v>
      </c>
      <c r="C5" s="81"/>
      <c r="D5" s="81" t="s">
        <v>56</v>
      </c>
      <c r="E5" s="81" t="s">
        <v>30</v>
      </c>
      <c r="F5" s="81">
        <v>1</v>
      </c>
      <c r="G5" s="81">
        <v>0</v>
      </c>
      <c r="H5" s="81">
        <v>0</v>
      </c>
      <c r="I5" s="81">
        <v>0</v>
      </c>
      <c r="J5" s="81">
        <v>0</v>
      </c>
      <c r="K5" s="81">
        <v>0</v>
      </c>
      <c r="L5" s="81">
        <v>0</v>
      </c>
      <c r="M5" s="81">
        <v>0</v>
      </c>
      <c r="N5" s="81">
        <v>0</v>
      </c>
      <c r="O5" s="81"/>
      <c r="P5" s="81"/>
      <c r="Q5" s="188">
        <v>5</v>
      </c>
      <c r="R5" s="188">
        <v>5</v>
      </c>
      <c r="S5" s="188">
        <v>5</v>
      </c>
      <c r="T5" s="184">
        <v>5</v>
      </c>
      <c r="U5" s="184">
        <v>5</v>
      </c>
      <c r="V5" s="184">
        <v>4</v>
      </c>
      <c r="W5" s="186">
        <v>5</v>
      </c>
      <c r="X5" s="186">
        <v>5</v>
      </c>
      <c r="Y5" s="186">
        <v>4</v>
      </c>
      <c r="Z5" s="186">
        <v>4</v>
      </c>
      <c r="AA5" s="186">
        <v>5</v>
      </c>
      <c r="AB5" s="184">
        <v>3</v>
      </c>
      <c r="AC5" s="184">
        <v>4</v>
      </c>
      <c r="AD5" s="184">
        <v>5</v>
      </c>
      <c r="AE5" s="184">
        <v>4</v>
      </c>
      <c r="AF5" s="184">
        <v>4</v>
      </c>
      <c r="AG5" s="88">
        <v>4</v>
      </c>
      <c r="AH5" s="88">
        <v>4</v>
      </c>
      <c r="AI5" s="134">
        <v>4</v>
      </c>
      <c r="AJ5" s="183">
        <v>2</v>
      </c>
      <c r="AK5" s="183">
        <v>0</v>
      </c>
      <c r="AL5" s="183">
        <v>0</v>
      </c>
      <c r="AM5" s="183">
        <v>0</v>
      </c>
      <c r="AN5" s="183">
        <v>0</v>
      </c>
      <c r="AO5" s="183">
        <v>0</v>
      </c>
      <c r="AP5" s="183">
        <v>1</v>
      </c>
      <c r="AQ5" s="183">
        <v>3</v>
      </c>
    </row>
    <row r="6" spans="1:67">
      <c r="A6" s="86">
        <v>5</v>
      </c>
      <c r="B6" s="131" t="s">
        <v>90</v>
      </c>
      <c r="C6" s="81">
        <v>1</v>
      </c>
      <c r="D6" s="225" t="s">
        <v>142</v>
      </c>
      <c r="E6" s="81" t="s">
        <v>22</v>
      </c>
      <c r="F6" s="81">
        <v>0</v>
      </c>
      <c r="G6" s="81">
        <v>0</v>
      </c>
      <c r="H6" s="81">
        <v>0</v>
      </c>
      <c r="I6" s="81">
        <v>0</v>
      </c>
      <c r="J6" s="81">
        <v>0</v>
      </c>
      <c r="K6" s="81">
        <v>0</v>
      </c>
      <c r="L6" s="81">
        <v>1</v>
      </c>
      <c r="M6" s="81">
        <v>0</v>
      </c>
      <c r="N6" s="81">
        <v>0</v>
      </c>
      <c r="O6" s="81"/>
      <c r="P6" s="81"/>
      <c r="Q6" s="188">
        <v>5</v>
      </c>
      <c r="R6" s="188">
        <v>3</v>
      </c>
      <c r="S6" s="188">
        <v>4</v>
      </c>
      <c r="T6" s="184">
        <v>4</v>
      </c>
      <c r="U6" s="184">
        <v>4</v>
      </c>
      <c r="V6" s="184">
        <v>4</v>
      </c>
      <c r="W6" s="186">
        <v>5</v>
      </c>
      <c r="X6" s="186">
        <v>5</v>
      </c>
      <c r="Y6" s="186">
        <v>5</v>
      </c>
      <c r="Z6" s="186">
        <v>4</v>
      </c>
      <c r="AA6" s="186">
        <v>4</v>
      </c>
      <c r="AB6" s="184">
        <v>3</v>
      </c>
      <c r="AC6" s="184">
        <v>4</v>
      </c>
      <c r="AD6" s="184">
        <v>4</v>
      </c>
      <c r="AE6" s="184">
        <v>4</v>
      </c>
      <c r="AF6" s="184">
        <v>4</v>
      </c>
      <c r="AG6" s="88">
        <v>3</v>
      </c>
      <c r="AH6" s="88">
        <v>4</v>
      </c>
      <c r="AI6" s="134">
        <v>4</v>
      </c>
      <c r="AJ6" s="183">
        <v>2</v>
      </c>
      <c r="AK6" s="183">
        <v>2</v>
      </c>
      <c r="AL6" s="183">
        <v>4</v>
      </c>
      <c r="AM6" s="183">
        <v>0</v>
      </c>
      <c r="AN6" s="183">
        <v>0</v>
      </c>
      <c r="AO6" s="183">
        <v>3</v>
      </c>
      <c r="AP6" s="183">
        <v>2</v>
      </c>
      <c r="AQ6" s="183">
        <v>3</v>
      </c>
    </row>
    <row r="7" spans="1:67">
      <c r="A7" s="86">
        <v>6</v>
      </c>
      <c r="B7" s="131" t="s">
        <v>87</v>
      </c>
      <c r="C7" s="81"/>
      <c r="D7" s="224" t="s">
        <v>120</v>
      </c>
      <c r="E7" s="81" t="s">
        <v>22</v>
      </c>
      <c r="F7" s="81">
        <v>0</v>
      </c>
      <c r="G7" s="81">
        <v>0</v>
      </c>
      <c r="H7" s="81">
        <v>0</v>
      </c>
      <c r="I7" s="81">
        <v>1</v>
      </c>
      <c r="J7" s="81">
        <v>0</v>
      </c>
      <c r="K7" s="81">
        <v>0</v>
      </c>
      <c r="L7" s="81">
        <v>0</v>
      </c>
      <c r="M7" s="81">
        <v>0</v>
      </c>
      <c r="N7" s="81">
        <v>0</v>
      </c>
      <c r="O7" s="81"/>
      <c r="P7" s="81"/>
      <c r="Q7" s="188">
        <v>4</v>
      </c>
      <c r="R7" s="188">
        <v>3</v>
      </c>
      <c r="S7" s="188">
        <v>3</v>
      </c>
      <c r="T7" s="184">
        <v>4</v>
      </c>
      <c r="U7" s="184">
        <v>4</v>
      </c>
      <c r="V7" s="184">
        <v>5</v>
      </c>
      <c r="W7" s="186">
        <v>4</v>
      </c>
      <c r="X7" s="186">
        <v>3</v>
      </c>
      <c r="Y7" s="186">
        <v>1</v>
      </c>
      <c r="Z7" s="186">
        <v>3</v>
      </c>
      <c r="AA7" s="186">
        <v>3</v>
      </c>
      <c r="AB7" s="184">
        <v>2</v>
      </c>
      <c r="AC7" s="184">
        <v>4</v>
      </c>
      <c r="AD7" s="184">
        <v>4</v>
      </c>
      <c r="AE7" s="184">
        <v>4</v>
      </c>
      <c r="AF7" s="184">
        <v>4</v>
      </c>
      <c r="AG7" s="88">
        <v>3</v>
      </c>
      <c r="AH7" s="88">
        <v>3</v>
      </c>
      <c r="AI7" s="134">
        <v>4</v>
      </c>
      <c r="AJ7" s="183">
        <v>2</v>
      </c>
      <c r="AK7" s="183">
        <v>0</v>
      </c>
      <c r="AL7" s="183">
        <v>0</v>
      </c>
      <c r="AM7" s="183">
        <v>0</v>
      </c>
      <c r="AN7" s="183">
        <v>0</v>
      </c>
      <c r="AO7" s="183">
        <v>0</v>
      </c>
      <c r="AP7" s="183">
        <v>1</v>
      </c>
      <c r="AQ7" s="183">
        <v>3</v>
      </c>
    </row>
    <row r="8" spans="1:67">
      <c r="A8" s="86">
        <v>7</v>
      </c>
      <c r="B8" s="131" t="s">
        <v>17</v>
      </c>
      <c r="C8" s="81"/>
      <c r="D8" s="81" t="s">
        <v>128</v>
      </c>
      <c r="E8" s="81" t="s">
        <v>22</v>
      </c>
      <c r="F8" s="81">
        <v>0</v>
      </c>
      <c r="G8" s="81">
        <v>0</v>
      </c>
      <c r="H8" s="81">
        <v>0</v>
      </c>
      <c r="I8" s="81">
        <v>0</v>
      </c>
      <c r="J8" s="81">
        <v>1</v>
      </c>
      <c r="K8" s="81">
        <v>0</v>
      </c>
      <c r="L8" s="81">
        <v>0</v>
      </c>
      <c r="M8" s="81">
        <v>0</v>
      </c>
      <c r="N8" s="81">
        <v>0</v>
      </c>
      <c r="O8" s="81"/>
      <c r="P8" s="81"/>
      <c r="Q8" s="188">
        <v>5</v>
      </c>
      <c r="R8" s="188">
        <v>4</v>
      </c>
      <c r="S8" s="188">
        <v>3</v>
      </c>
      <c r="T8" s="184">
        <v>5</v>
      </c>
      <c r="U8" s="184">
        <v>5</v>
      </c>
      <c r="V8" s="184">
        <v>5</v>
      </c>
      <c r="W8" s="186">
        <v>5</v>
      </c>
      <c r="X8" s="186">
        <v>5</v>
      </c>
      <c r="Y8" s="186">
        <v>5</v>
      </c>
      <c r="Z8" s="186">
        <v>5</v>
      </c>
      <c r="AA8" s="186">
        <v>5</v>
      </c>
      <c r="AB8" s="184">
        <v>3</v>
      </c>
      <c r="AC8" s="184">
        <v>5</v>
      </c>
      <c r="AD8" s="184">
        <v>5</v>
      </c>
      <c r="AE8" s="184">
        <v>5</v>
      </c>
      <c r="AF8" s="184">
        <v>5</v>
      </c>
      <c r="AG8" s="88">
        <v>5</v>
      </c>
      <c r="AH8" s="88">
        <v>5</v>
      </c>
      <c r="AI8" s="134">
        <v>5</v>
      </c>
      <c r="AJ8" s="183">
        <v>2</v>
      </c>
      <c r="AK8" s="183">
        <v>3</v>
      </c>
      <c r="AL8" s="183">
        <v>0</v>
      </c>
      <c r="AM8" s="183">
        <v>0</v>
      </c>
      <c r="AN8" s="183">
        <v>0</v>
      </c>
      <c r="AO8" s="183">
        <v>3</v>
      </c>
      <c r="AP8" s="183">
        <v>1</v>
      </c>
      <c r="AQ8" s="183">
        <v>2</v>
      </c>
    </row>
    <row r="9" spans="1:67">
      <c r="A9" s="86">
        <v>8</v>
      </c>
      <c r="B9" s="131" t="s">
        <v>87</v>
      </c>
      <c r="C9" s="81"/>
      <c r="D9" s="81" t="s">
        <v>131</v>
      </c>
      <c r="E9" s="81" t="s">
        <v>30</v>
      </c>
      <c r="F9" s="81">
        <v>1</v>
      </c>
      <c r="G9" s="81">
        <v>0</v>
      </c>
      <c r="H9" s="81">
        <v>0</v>
      </c>
      <c r="I9" s="81">
        <v>0</v>
      </c>
      <c r="J9" s="81">
        <v>0</v>
      </c>
      <c r="K9" s="81">
        <v>0</v>
      </c>
      <c r="L9" s="81">
        <v>1</v>
      </c>
      <c r="M9" s="81">
        <v>0</v>
      </c>
      <c r="N9" s="81">
        <v>0</v>
      </c>
      <c r="O9" s="81"/>
      <c r="P9" s="81"/>
      <c r="Q9" s="188">
        <v>5</v>
      </c>
      <c r="R9" s="188">
        <v>5</v>
      </c>
      <c r="S9" s="188">
        <v>5</v>
      </c>
      <c r="T9" s="184">
        <v>5</v>
      </c>
      <c r="U9" s="184">
        <v>5</v>
      </c>
      <c r="V9" s="184">
        <v>5</v>
      </c>
      <c r="W9" s="186">
        <v>5</v>
      </c>
      <c r="X9" s="186">
        <v>5</v>
      </c>
      <c r="Y9" s="186">
        <v>5</v>
      </c>
      <c r="Z9" s="186">
        <v>5</v>
      </c>
      <c r="AA9" s="186">
        <v>5</v>
      </c>
      <c r="AB9" s="184">
        <v>4</v>
      </c>
      <c r="AC9" s="184">
        <v>5</v>
      </c>
      <c r="AD9" s="184">
        <v>5</v>
      </c>
      <c r="AE9" s="184">
        <v>5</v>
      </c>
      <c r="AF9" s="184">
        <v>5</v>
      </c>
      <c r="AG9" s="88">
        <v>4</v>
      </c>
      <c r="AH9" s="88">
        <v>4</v>
      </c>
      <c r="AI9" s="134">
        <v>4</v>
      </c>
      <c r="AJ9" s="183">
        <v>0</v>
      </c>
      <c r="AK9" s="183">
        <v>0</v>
      </c>
      <c r="AL9" s="183">
        <v>0</v>
      </c>
      <c r="AM9" s="183">
        <v>0</v>
      </c>
      <c r="AN9" s="183">
        <v>0</v>
      </c>
      <c r="AO9" s="183">
        <v>0</v>
      </c>
      <c r="AP9" s="183">
        <v>0</v>
      </c>
      <c r="AQ9" s="183">
        <v>0</v>
      </c>
    </row>
    <row r="10" spans="1:67">
      <c r="A10" s="86">
        <v>9</v>
      </c>
      <c r="B10" s="131" t="s">
        <v>87</v>
      </c>
      <c r="C10" s="81"/>
      <c r="D10" s="81" t="s">
        <v>131</v>
      </c>
      <c r="E10" s="81" t="s">
        <v>30</v>
      </c>
      <c r="F10" s="81">
        <v>1</v>
      </c>
      <c r="G10" s="81">
        <v>0</v>
      </c>
      <c r="H10" s="81">
        <v>0</v>
      </c>
      <c r="I10" s="81">
        <v>1</v>
      </c>
      <c r="J10" s="81">
        <v>0</v>
      </c>
      <c r="K10" s="81">
        <v>0</v>
      </c>
      <c r="L10" s="81">
        <v>0</v>
      </c>
      <c r="M10" s="81">
        <v>0</v>
      </c>
      <c r="N10" s="81">
        <v>0</v>
      </c>
      <c r="O10" s="81"/>
      <c r="P10" s="81"/>
      <c r="Q10" s="188">
        <v>4</v>
      </c>
      <c r="R10" s="188">
        <v>4</v>
      </c>
      <c r="S10" s="188">
        <v>5</v>
      </c>
      <c r="T10" s="184">
        <v>5</v>
      </c>
      <c r="U10" s="184">
        <v>5</v>
      </c>
      <c r="V10" s="184">
        <v>5</v>
      </c>
      <c r="W10" s="186">
        <v>5</v>
      </c>
      <c r="X10" s="186">
        <v>4</v>
      </c>
      <c r="Y10" s="186">
        <v>4</v>
      </c>
      <c r="Z10" s="186">
        <v>4</v>
      </c>
      <c r="AA10" s="186">
        <v>4</v>
      </c>
      <c r="AB10" s="184">
        <v>3</v>
      </c>
      <c r="AC10" s="184">
        <v>5</v>
      </c>
      <c r="AD10" s="184">
        <v>5</v>
      </c>
      <c r="AE10" s="184">
        <v>5</v>
      </c>
      <c r="AF10" s="184">
        <v>5</v>
      </c>
      <c r="AG10" s="88">
        <v>5</v>
      </c>
      <c r="AH10" s="88">
        <v>5</v>
      </c>
      <c r="AI10" s="134">
        <v>5</v>
      </c>
      <c r="AJ10" s="183">
        <v>2</v>
      </c>
      <c r="AK10" s="183">
        <v>0</v>
      </c>
      <c r="AL10" s="183">
        <v>0</v>
      </c>
      <c r="AM10" s="183">
        <v>0</v>
      </c>
      <c r="AN10" s="183">
        <v>0</v>
      </c>
      <c r="AO10" s="183">
        <v>0</v>
      </c>
      <c r="AP10" s="183">
        <v>4</v>
      </c>
      <c r="AQ10" s="183">
        <v>3</v>
      </c>
    </row>
    <row r="11" spans="1:67">
      <c r="A11" s="86">
        <v>10</v>
      </c>
      <c r="B11" s="131" t="s">
        <v>87</v>
      </c>
      <c r="C11" s="81"/>
      <c r="D11" s="81" t="s">
        <v>53</v>
      </c>
      <c r="E11" s="81" t="s">
        <v>22</v>
      </c>
      <c r="F11" s="81">
        <v>0</v>
      </c>
      <c r="G11" s="81">
        <v>0</v>
      </c>
      <c r="H11" s="81">
        <v>0</v>
      </c>
      <c r="I11" s="81">
        <v>0</v>
      </c>
      <c r="J11" s="81">
        <v>0</v>
      </c>
      <c r="K11" s="81">
        <v>1</v>
      </c>
      <c r="L11" s="81">
        <v>0</v>
      </c>
      <c r="M11" s="81">
        <v>0</v>
      </c>
      <c r="N11" s="81">
        <v>0</v>
      </c>
      <c r="O11" s="81"/>
      <c r="P11" s="81"/>
      <c r="Q11" s="188">
        <v>5</v>
      </c>
      <c r="R11" s="188">
        <v>5</v>
      </c>
      <c r="S11" s="188">
        <v>5</v>
      </c>
      <c r="T11" s="184">
        <v>5</v>
      </c>
      <c r="U11" s="184">
        <v>5</v>
      </c>
      <c r="V11" s="184">
        <v>5</v>
      </c>
      <c r="W11" s="186">
        <v>5</v>
      </c>
      <c r="X11" s="186">
        <v>5</v>
      </c>
      <c r="Y11" s="186">
        <v>4</v>
      </c>
      <c r="Z11" s="186">
        <v>4</v>
      </c>
      <c r="AA11" s="186">
        <v>5</v>
      </c>
      <c r="AB11" s="184">
        <v>2</v>
      </c>
      <c r="AC11" s="184">
        <v>4</v>
      </c>
      <c r="AD11" s="184">
        <v>5</v>
      </c>
      <c r="AE11" s="184">
        <v>4</v>
      </c>
      <c r="AF11" s="184">
        <v>5</v>
      </c>
      <c r="AG11" s="88">
        <v>4</v>
      </c>
      <c r="AH11" s="88">
        <v>4</v>
      </c>
      <c r="AI11" s="134">
        <v>5</v>
      </c>
      <c r="AJ11" s="183">
        <v>2</v>
      </c>
      <c r="AK11" s="183">
        <v>0</v>
      </c>
      <c r="AL11" s="183">
        <v>0</v>
      </c>
      <c r="AM11" s="183">
        <v>0</v>
      </c>
      <c r="AN11" s="183">
        <v>0</v>
      </c>
      <c r="AO11" s="183">
        <v>0</v>
      </c>
      <c r="AP11" s="183">
        <v>1</v>
      </c>
      <c r="AQ11" s="183">
        <v>3</v>
      </c>
    </row>
    <row r="12" spans="1:67">
      <c r="A12" s="86">
        <v>11</v>
      </c>
      <c r="B12" s="131" t="s">
        <v>87</v>
      </c>
      <c r="C12" s="81"/>
      <c r="D12" s="81" t="s">
        <v>53</v>
      </c>
      <c r="E12" s="81" t="s">
        <v>22</v>
      </c>
      <c r="F12" s="81">
        <v>0</v>
      </c>
      <c r="G12" s="81">
        <v>0</v>
      </c>
      <c r="H12" s="81">
        <v>0</v>
      </c>
      <c r="I12" s="81">
        <v>0</v>
      </c>
      <c r="J12" s="81">
        <v>0</v>
      </c>
      <c r="K12" s="81">
        <v>1</v>
      </c>
      <c r="L12" s="81">
        <v>0</v>
      </c>
      <c r="M12" s="81">
        <v>0</v>
      </c>
      <c r="N12" s="81">
        <v>0</v>
      </c>
      <c r="O12" s="81"/>
      <c r="P12" s="81"/>
      <c r="Q12" s="188">
        <v>5</v>
      </c>
      <c r="R12" s="188">
        <v>5</v>
      </c>
      <c r="S12" s="188">
        <v>5</v>
      </c>
      <c r="T12" s="184">
        <v>5</v>
      </c>
      <c r="U12" s="184">
        <v>5</v>
      </c>
      <c r="V12" s="184">
        <v>5</v>
      </c>
      <c r="W12" s="186">
        <v>5</v>
      </c>
      <c r="X12" s="186">
        <v>5</v>
      </c>
      <c r="Y12" s="186">
        <v>5</v>
      </c>
      <c r="Z12" s="186">
        <v>5</v>
      </c>
      <c r="AA12" s="186">
        <v>5</v>
      </c>
      <c r="AB12" s="184">
        <v>3</v>
      </c>
      <c r="AC12" s="184">
        <v>5</v>
      </c>
      <c r="AD12" s="184">
        <v>5</v>
      </c>
      <c r="AE12" s="184">
        <v>5</v>
      </c>
      <c r="AF12" s="184">
        <v>5</v>
      </c>
      <c r="AG12" s="88">
        <v>5</v>
      </c>
      <c r="AH12" s="88">
        <v>5</v>
      </c>
      <c r="AI12" s="134">
        <v>5</v>
      </c>
      <c r="AJ12" s="183">
        <v>2</v>
      </c>
      <c r="AK12" s="183">
        <v>0</v>
      </c>
      <c r="AL12" s="183">
        <v>0</v>
      </c>
      <c r="AM12" s="183">
        <v>0</v>
      </c>
      <c r="AN12" s="183">
        <v>0</v>
      </c>
      <c r="AO12" s="183">
        <v>0</v>
      </c>
      <c r="AP12" s="183">
        <v>2</v>
      </c>
      <c r="AQ12" s="183">
        <v>0</v>
      </c>
    </row>
    <row r="13" spans="1:67">
      <c r="A13" s="86">
        <v>12</v>
      </c>
      <c r="B13" s="131" t="s">
        <v>87</v>
      </c>
      <c r="C13" s="81"/>
      <c r="D13" s="81" t="s">
        <v>54</v>
      </c>
      <c r="E13" s="81" t="s">
        <v>36</v>
      </c>
      <c r="F13" s="81">
        <v>1</v>
      </c>
      <c r="G13" s="81">
        <v>0</v>
      </c>
      <c r="H13" s="81">
        <v>0</v>
      </c>
      <c r="I13" s="81">
        <v>0</v>
      </c>
      <c r="J13" s="81">
        <v>0</v>
      </c>
      <c r="K13" s="81">
        <v>0</v>
      </c>
      <c r="L13" s="81">
        <v>1</v>
      </c>
      <c r="M13" s="81">
        <v>0</v>
      </c>
      <c r="N13" s="81">
        <v>0</v>
      </c>
      <c r="O13" s="81"/>
      <c r="P13" s="81"/>
      <c r="Q13" s="188">
        <v>4</v>
      </c>
      <c r="R13" s="188">
        <v>4</v>
      </c>
      <c r="S13" s="188">
        <v>4</v>
      </c>
      <c r="T13" s="184">
        <v>4</v>
      </c>
      <c r="U13" s="184">
        <v>4</v>
      </c>
      <c r="V13" s="184">
        <v>4</v>
      </c>
      <c r="W13" s="186">
        <v>4</v>
      </c>
      <c r="X13" s="186">
        <v>5</v>
      </c>
      <c r="Y13" s="186">
        <v>5</v>
      </c>
      <c r="Z13" s="186">
        <v>5</v>
      </c>
      <c r="AA13" s="186">
        <v>5</v>
      </c>
      <c r="AB13" s="184">
        <v>3</v>
      </c>
      <c r="AC13" s="184">
        <v>4</v>
      </c>
      <c r="AD13" s="184">
        <v>4</v>
      </c>
      <c r="AE13" s="184">
        <v>4</v>
      </c>
      <c r="AF13" s="184">
        <v>4</v>
      </c>
      <c r="AG13" s="88">
        <v>4</v>
      </c>
      <c r="AH13" s="88">
        <v>4</v>
      </c>
      <c r="AI13" s="134">
        <v>4</v>
      </c>
      <c r="AJ13" s="183">
        <v>1</v>
      </c>
      <c r="AK13" s="183">
        <v>1</v>
      </c>
      <c r="AL13" s="183">
        <v>0</v>
      </c>
      <c r="AM13" s="183">
        <v>0</v>
      </c>
      <c r="AN13" s="183">
        <v>0</v>
      </c>
      <c r="AO13" s="183">
        <v>1</v>
      </c>
      <c r="AP13" s="183">
        <v>1</v>
      </c>
      <c r="AQ13" s="183">
        <v>1</v>
      </c>
    </row>
    <row r="14" spans="1:67">
      <c r="A14" s="86">
        <v>13</v>
      </c>
      <c r="B14" s="131" t="s">
        <v>87</v>
      </c>
      <c r="C14" s="81"/>
      <c r="D14" s="81" t="s">
        <v>56</v>
      </c>
      <c r="E14" s="81" t="s">
        <v>30</v>
      </c>
      <c r="F14" s="81">
        <v>0</v>
      </c>
      <c r="G14" s="81">
        <v>0</v>
      </c>
      <c r="H14" s="81">
        <v>0</v>
      </c>
      <c r="I14" s="81">
        <v>0</v>
      </c>
      <c r="J14" s="81">
        <v>0</v>
      </c>
      <c r="K14" s="81">
        <v>0</v>
      </c>
      <c r="L14" s="81">
        <v>1</v>
      </c>
      <c r="M14" s="81">
        <v>0</v>
      </c>
      <c r="N14" s="81">
        <v>0</v>
      </c>
      <c r="O14" s="81"/>
      <c r="P14" s="81"/>
      <c r="Q14" s="188">
        <v>5</v>
      </c>
      <c r="R14" s="188">
        <v>5</v>
      </c>
      <c r="S14" s="188">
        <v>5</v>
      </c>
      <c r="T14" s="184">
        <v>5</v>
      </c>
      <c r="U14" s="184">
        <v>5</v>
      </c>
      <c r="V14" s="184">
        <v>5</v>
      </c>
      <c r="W14" s="186">
        <v>5</v>
      </c>
      <c r="X14" s="186">
        <v>5</v>
      </c>
      <c r="Y14" s="186">
        <v>5</v>
      </c>
      <c r="Z14" s="186">
        <v>5</v>
      </c>
      <c r="AA14" s="186">
        <v>5</v>
      </c>
      <c r="AB14" s="184">
        <v>3</v>
      </c>
      <c r="AC14" s="184">
        <v>4</v>
      </c>
      <c r="AD14" s="184">
        <v>5</v>
      </c>
      <c r="AE14" s="184">
        <v>4</v>
      </c>
      <c r="AF14" s="184">
        <v>4</v>
      </c>
      <c r="AG14" s="88">
        <v>4</v>
      </c>
      <c r="AH14" s="88">
        <v>4</v>
      </c>
      <c r="AI14" s="134">
        <v>4</v>
      </c>
      <c r="AJ14" s="183">
        <v>1</v>
      </c>
      <c r="AK14" s="183">
        <v>1</v>
      </c>
      <c r="AL14" s="183">
        <v>2</v>
      </c>
      <c r="AM14" s="183">
        <v>0</v>
      </c>
      <c r="AN14" s="183">
        <v>0</v>
      </c>
      <c r="AO14" s="183">
        <v>4</v>
      </c>
      <c r="AP14" s="183">
        <v>1</v>
      </c>
      <c r="AQ14" s="183">
        <v>2</v>
      </c>
    </row>
    <row r="15" spans="1:67">
      <c r="A15" s="86">
        <v>14</v>
      </c>
      <c r="B15" s="131" t="s">
        <v>17</v>
      </c>
      <c r="C15" s="81"/>
      <c r="D15" s="81" t="s">
        <v>55</v>
      </c>
      <c r="E15" s="81" t="s">
        <v>30</v>
      </c>
      <c r="F15" s="81">
        <v>1</v>
      </c>
      <c r="G15" s="81">
        <v>0</v>
      </c>
      <c r="H15" s="81">
        <v>0</v>
      </c>
      <c r="I15" s="81">
        <v>0</v>
      </c>
      <c r="J15" s="81">
        <v>0</v>
      </c>
      <c r="K15" s="81">
        <v>0</v>
      </c>
      <c r="L15" s="81">
        <v>1</v>
      </c>
      <c r="M15" s="81">
        <v>0</v>
      </c>
      <c r="N15" s="81">
        <v>0</v>
      </c>
      <c r="O15" s="81"/>
      <c r="P15" s="81"/>
      <c r="Q15" s="188">
        <v>5</v>
      </c>
      <c r="R15" s="188">
        <v>5</v>
      </c>
      <c r="S15" s="188">
        <v>5</v>
      </c>
      <c r="T15" s="184">
        <v>5</v>
      </c>
      <c r="U15" s="184">
        <v>5</v>
      </c>
      <c r="V15" s="184">
        <v>5</v>
      </c>
      <c r="W15" s="186">
        <v>5</v>
      </c>
      <c r="X15" s="186">
        <v>5</v>
      </c>
      <c r="Y15" s="186">
        <v>5</v>
      </c>
      <c r="Z15" s="186">
        <v>5</v>
      </c>
      <c r="AA15" s="186">
        <v>5</v>
      </c>
      <c r="AB15" s="184">
        <v>5</v>
      </c>
      <c r="AC15" s="184">
        <v>5</v>
      </c>
      <c r="AD15" s="184">
        <v>5</v>
      </c>
      <c r="AE15" s="184">
        <v>5</v>
      </c>
      <c r="AF15" s="184">
        <v>5</v>
      </c>
      <c r="AG15" s="88">
        <v>5</v>
      </c>
      <c r="AH15" s="88">
        <v>5</v>
      </c>
      <c r="AI15" s="134">
        <v>5</v>
      </c>
      <c r="AJ15" s="183">
        <v>0</v>
      </c>
      <c r="AK15" s="183">
        <v>0</v>
      </c>
      <c r="AL15" s="183">
        <v>0</v>
      </c>
      <c r="AM15" s="183">
        <v>0</v>
      </c>
      <c r="AN15" s="183">
        <v>0</v>
      </c>
      <c r="AO15" s="183">
        <v>0</v>
      </c>
      <c r="AP15" s="183">
        <v>0</v>
      </c>
      <c r="AQ15" s="183">
        <v>0</v>
      </c>
    </row>
    <row r="16" spans="1:67">
      <c r="A16" s="86">
        <v>15</v>
      </c>
      <c r="B16" s="131" t="s">
        <v>87</v>
      </c>
      <c r="C16" s="81"/>
      <c r="D16" s="81" t="s">
        <v>56</v>
      </c>
      <c r="E16" s="81" t="s">
        <v>22</v>
      </c>
      <c r="F16" s="81">
        <v>0</v>
      </c>
      <c r="G16" s="81">
        <v>0</v>
      </c>
      <c r="H16" s="81">
        <v>0</v>
      </c>
      <c r="I16" s="81">
        <v>1</v>
      </c>
      <c r="J16" s="81">
        <v>1</v>
      </c>
      <c r="K16" s="81">
        <v>0</v>
      </c>
      <c r="L16" s="81">
        <v>0</v>
      </c>
      <c r="M16" s="81">
        <v>0</v>
      </c>
      <c r="N16" s="81">
        <v>0</v>
      </c>
      <c r="O16" s="81"/>
      <c r="P16" s="81"/>
      <c r="Q16" s="188">
        <v>4</v>
      </c>
      <c r="R16" s="188">
        <v>4</v>
      </c>
      <c r="S16" s="188">
        <v>4</v>
      </c>
      <c r="T16" s="184">
        <v>4</v>
      </c>
      <c r="U16" s="184">
        <v>4</v>
      </c>
      <c r="V16" s="184">
        <v>4</v>
      </c>
      <c r="W16" s="186">
        <v>3</v>
      </c>
      <c r="X16" s="186">
        <v>3</v>
      </c>
      <c r="Y16" s="186">
        <v>4</v>
      </c>
      <c r="Z16" s="186">
        <v>3</v>
      </c>
      <c r="AA16" s="186">
        <v>4</v>
      </c>
      <c r="AB16" s="184">
        <v>3</v>
      </c>
      <c r="AC16" s="184">
        <v>4</v>
      </c>
      <c r="AD16" s="184">
        <v>5</v>
      </c>
      <c r="AE16" s="184">
        <v>5</v>
      </c>
      <c r="AF16" s="184">
        <v>5</v>
      </c>
      <c r="AG16" s="88">
        <v>4</v>
      </c>
      <c r="AH16" s="88">
        <v>4</v>
      </c>
      <c r="AI16" s="134">
        <v>4</v>
      </c>
      <c r="AJ16" s="183">
        <v>0</v>
      </c>
      <c r="AK16" s="183">
        <v>0</v>
      </c>
      <c r="AL16" s="183">
        <v>0</v>
      </c>
      <c r="AM16" s="183">
        <v>0</v>
      </c>
      <c r="AN16" s="183">
        <v>0</v>
      </c>
      <c r="AO16" s="183">
        <v>0</v>
      </c>
      <c r="AP16" s="183">
        <v>0</v>
      </c>
      <c r="AQ16" s="183">
        <v>0</v>
      </c>
    </row>
    <row r="17" spans="1:66" ht="21" customHeight="1">
      <c r="A17" s="86">
        <v>16</v>
      </c>
      <c r="B17" s="131" t="s">
        <v>87</v>
      </c>
      <c r="C17" s="81"/>
      <c r="D17" s="81" t="s">
        <v>55</v>
      </c>
      <c r="E17" s="81" t="s">
        <v>22</v>
      </c>
      <c r="F17" s="81">
        <v>0</v>
      </c>
      <c r="G17" s="81">
        <v>0</v>
      </c>
      <c r="H17" s="81">
        <v>0</v>
      </c>
      <c r="I17" s="81">
        <v>0</v>
      </c>
      <c r="J17" s="81">
        <v>0</v>
      </c>
      <c r="K17" s="81">
        <v>0</v>
      </c>
      <c r="L17" s="81">
        <v>1</v>
      </c>
      <c r="M17" s="81">
        <v>0</v>
      </c>
      <c r="N17" s="81">
        <v>0</v>
      </c>
      <c r="O17" s="81"/>
      <c r="P17" s="81"/>
      <c r="Q17" s="188">
        <v>5</v>
      </c>
      <c r="R17" s="188">
        <v>4</v>
      </c>
      <c r="S17" s="188">
        <v>4</v>
      </c>
      <c r="T17" s="184">
        <v>5</v>
      </c>
      <c r="U17" s="184">
        <v>5</v>
      </c>
      <c r="V17" s="184">
        <v>4</v>
      </c>
      <c r="W17" s="186">
        <v>4</v>
      </c>
      <c r="X17" s="186">
        <v>5</v>
      </c>
      <c r="Y17" s="186">
        <v>4</v>
      </c>
      <c r="Z17" s="186">
        <v>4</v>
      </c>
      <c r="AA17" s="186">
        <v>4</v>
      </c>
      <c r="AB17" s="184">
        <v>3</v>
      </c>
      <c r="AC17" s="184">
        <v>4</v>
      </c>
      <c r="AD17" s="184">
        <v>5</v>
      </c>
      <c r="AE17" s="184">
        <v>4</v>
      </c>
      <c r="AF17" s="184">
        <v>5</v>
      </c>
      <c r="AG17" s="88">
        <v>4</v>
      </c>
      <c r="AH17" s="88">
        <v>5</v>
      </c>
      <c r="AI17" s="134">
        <v>5</v>
      </c>
      <c r="AJ17" s="183">
        <v>1</v>
      </c>
      <c r="AK17" s="183">
        <v>3</v>
      </c>
      <c r="AL17" s="183">
        <v>0</v>
      </c>
      <c r="AM17" s="183">
        <v>0</v>
      </c>
      <c r="AN17" s="183">
        <v>0</v>
      </c>
      <c r="AO17" s="183">
        <v>2</v>
      </c>
      <c r="AP17" s="183">
        <v>1</v>
      </c>
      <c r="AQ17" s="183">
        <v>3</v>
      </c>
    </row>
    <row r="18" spans="1:66">
      <c r="A18" s="86">
        <v>17</v>
      </c>
      <c r="B18" s="131" t="s">
        <v>90</v>
      </c>
      <c r="C18" s="81">
        <v>2</v>
      </c>
      <c r="D18" s="223" t="s">
        <v>146</v>
      </c>
      <c r="E18" s="82" t="s">
        <v>22</v>
      </c>
      <c r="F18" s="82">
        <v>0</v>
      </c>
      <c r="G18" s="82">
        <v>0</v>
      </c>
      <c r="H18" s="82">
        <v>0</v>
      </c>
      <c r="I18" s="82">
        <v>0</v>
      </c>
      <c r="J18" s="82">
        <v>0</v>
      </c>
      <c r="K18" s="82">
        <v>1</v>
      </c>
      <c r="L18" s="82">
        <v>0</v>
      </c>
      <c r="M18" s="82">
        <v>0</v>
      </c>
      <c r="N18" s="82">
        <v>0</v>
      </c>
      <c r="O18" s="82"/>
      <c r="P18" s="82"/>
      <c r="Q18" s="188">
        <v>4</v>
      </c>
      <c r="R18" s="188">
        <v>4</v>
      </c>
      <c r="S18" s="188">
        <v>4</v>
      </c>
      <c r="T18" s="184">
        <v>5</v>
      </c>
      <c r="U18" s="184">
        <v>5</v>
      </c>
      <c r="V18" s="184">
        <v>4</v>
      </c>
      <c r="W18" s="186">
        <v>5</v>
      </c>
      <c r="X18" s="186">
        <v>4</v>
      </c>
      <c r="Y18" s="186">
        <v>5</v>
      </c>
      <c r="Z18" s="186">
        <v>4</v>
      </c>
      <c r="AA18" s="186">
        <v>4</v>
      </c>
      <c r="AB18" s="184">
        <v>2</v>
      </c>
      <c r="AC18" s="184">
        <v>4</v>
      </c>
      <c r="AD18" s="184">
        <v>4</v>
      </c>
      <c r="AE18" s="184">
        <v>4</v>
      </c>
      <c r="AF18" s="184">
        <v>4</v>
      </c>
      <c r="AG18" s="88">
        <v>4</v>
      </c>
      <c r="AH18" s="88">
        <v>4</v>
      </c>
      <c r="AI18" s="134">
        <v>4</v>
      </c>
      <c r="AJ18" s="183">
        <v>2</v>
      </c>
      <c r="AK18" s="183">
        <v>0</v>
      </c>
      <c r="AL18" s="183">
        <v>0</v>
      </c>
      <c r="AM18" s="183">
        <v>0</v>
      </c>
      <c r="AN18" s="183">
        <v>0</v>
      </c>
      <c r="AO18" s="183">
        <v>0</v>
      </c>
      <c r="AP18" s="183">
        <v>2</v>
      </c>
      <c r="AQ18" s="183">
        <v>0</v>
      </c>
    </row>
    <row r="19" spans="1:66">
      <c r="A19" s="86">
        <v>18</v>
      </c>
      <c r="B19" s="131" t="s">
        <v>90</v>
      </c>
      <c r="C19" s="81">
        <v>3</v>
      </c>
      <c r="D19" s="226" t="s">
        <v>143</v>
      </c>
      <c r="E19" s="82" t="s">
        <v>22</v>
      </c>
      <c r="F19" s="81">
        <v>0</v>
      </c>
      <c r="G19" s="81">
        <v>0</v>
      </c>
      <c r="H19" s="81">
        <v>0</v>
      </c>
      <c r="I19" s="81">
        <v>0</v>
      </c>
      <c r="J19" s="81">
        <v>1</v>
      </c>
      <c r="K19" s="81">
        <v>0</v>
      </c>
      <c r="L19" s="81">
        <v>0</v>
      </c>
      <c r="M19" s="81">
        <v>0</v>
      </c>
      <c r="N19" s="81">
        <v>0</v>
      </c>
      <c r="O19" s="81"/>
      <c r="P19" s="81"/>
      <c r="Q19" s="188">
        <v>5</v>
      </c>
      <c r="R19" s="188">
        <v>5</v>
      </c>
      <c r="S19" s="188">
        <v>5</v>
      </c>
      <c r="T19" s="184">
        <v>5</v>
      </c>
      <c r="U19" s="184">
        <v>5</v>
      </c>
      <c r="V19" s="184">
        <v>5</v>
      </c>
      <c r="W19" s="186">
        <v>4</v>
      </c>
      <c r="X19" s="186">
        <v>5</v>
      </c>
      <c r="Y19" s="186">
        <v>5</v>
      </c>
      <c r="Z19" s="186">
        <v>5</v>
      </c>
      <c r="AA19" s="186">
        <v>5</v>
      </c>
      <c r="AB19" s="184">
        <v>2</v>
      </c>
      <c r="AC19" s="184">
        <v>5</v>
      </c>
      <c r="AD19" s="184">
        <v>5</v>
      </c>
      <c r="AE19" s="184">
        <v>5</v>
      </c>
      <c r="AF19" s="184">
        <v>5</v>
      </c>
      <c r="AG19" s="88">
        <v>3</v>
      </c>
      <c r="AH19" s="88">
        <v>4</v>
      </c>
      <c r="AI19" s="134">
        <v>4</v>
      </c>
      <c r="AJ19" s="183">
        <v>2</v>
      </c>
      <c r="AK19" s="183">
        <v>0</v>
      </c>
      <c r="AL19" s="183">
        <v>0</v>
      </c>
      <c r="AM19" s="183">
        <v>0</v>
      </c>
      <c r="AN19" s="183">
        <v>0</v>
      </c>
      <c r="AO19" s="183">
        <v>0</v>
      </c>
      <c r="AP19" s="183">
        <v>2</v>
      </c>
      <c r="AQ19" s="183">
        <v>0</v>
      </c>
    </row>
    <row r="20" spans="1:66">
      <c r="A20" s="86">
        <v>19</v>
      </c>
      <c r="B20" s="131" t="s">
        <v>90</v>
      </c>
      <c r="C20" s="81">
        <v>4</v>
      </c>
      <c r="D20" s="226" t="s">
        <v>143</v>
      </c>
      <c r="E20" s="82" t="s">
        <v>22</v>
      </c>
      <c r="F20" s="81">
        <v>0</v>
      </c>
      <c r="G20" s="81">
        <v>0</v>
      </c>
      <c r="H20" s="81">
        <v>0</v>
      </c>
      <c r="I20" s="81">
        <v>0</v>
      </c>
      <c r="J20" s="81">
        <v>1</v>
      </c>
      <c r="K20" s="81">
        <v>0</v>
      </c>
      <c r="L20" s="81">
        <v>0</v>
      </c>
      <c r="M20" s="81">
        <v>0</v>
      </c>
      <c r="N20" s="81">
        <v>0</v>
      </c>
      <c r="O20" s="81"/>
      <c r="P20" s="81"/>
      <c r="Q20" s="188">
        <v>5</v>
      </c>
      <c r="R20" s="188">
        <v>5</v>
      </c>
      <c r="S20" s="188">
        <v>5</v>
      </c>
      <c r="T20" s="184">
        <v>5</v>
      </c>
      <c r="U20" s="184">
        <v>5</v>
      </c>
      <c r="V20" s="184">
        <v>5</v>
      </c>
      <c r="W20" s="186">
        <v>4</v>
      </c>
      <c r="X20" s="186">
        <v>5</v>
      </c>
      <c r="Y20" s="186">
        <v>4</v>
      </c>
      <c r="Z20" s="186">
        <v>5</v>
      </c>
      <c r="AA20" s="186">
        <v>5</v>
      </c>
      <c r="AB20" s="184">
        <v>2</v>
      </c>
      <c r="AC20" s="184">
        <v>5</v>
      </c>
      <c r="AD20" s="184">
        <v>5</v>
      </c>
      <c r="AE20" s="184">
        <v>5</v>
      </c>
      <c r="AF20" s="184">
        <v>5</v>
      </c>
      <c r="AG20" s="88">
        <v>5</v>
      </c>
      <c r="AH20" s="88">
        <v>5</v>
      </c>
      <c r="AI20" s="134">
        <v>5</v>
      </c>
      <c r="AJ20" s="183">
        <v>2</v>
      </c>
      <c r="AK20" s="183">
        <v>0</v>
      </c>
      <c r="AL20" s="183">
        <v>0</v>
      </c>
      <c r="AM20" s="183">
        <v>0</v>
      </c>
      <c r="AN20" s="183">
        <v>0</v>
      </c>
      <c r="AO20" s="183">
        <v>0</v>
      </c>
      <c r="AP20" s="183">
        <v>2</v>
      </c>
      <c r="AQ20" s="183">
        <v>0</v>
      </c>
    </row>
    <row r="21" spans="1:66">
      <c r="A21" s="86">
        <v>20</v>
      </c>
      <c r="B21" s="131" t="s">
        <v>87</v>
      </c>
      <c r="C21" s="81"/>
      <c r="D21" s="81" t="s">
        <v>109</v>
      </c>
      <c r="E21" s="81" t="s">
        <v>22</v>
      </c>
      <c r="F21" s="81">
        <v>0</v>
      </c>
      <c r="G21" s="81">
        <v>1</v>
      </c>
      <c r="H21" s="81">
        <v>0</v>
      </c>
      <c r="I21" s="81">
        <v>0</v>
      </c>
      <c r="J21" s="81">
        <v>0</v>
      </c>
      <c r="K21" s="81">
        <v>0</v>
      </c>
      <c r="L21" s="81">
        <v>0</v>
      </c>
      <c r="M21" s="81">
        <v>0</v>
      </c>
      <c r="N21" s="81">
        <v>0</v>
      </c>
      <c r="O21" s="81"/>
      <c r="P21" s="81"/>
      <c r="Q21" s="188">
        <v>5</v>
      </c>
      <c r="R21" s="188">
        <v>3</v>
      </c>
      <c r="S21" s="188">
        <v>3</v>
      </c>
      <c r="T21" s="184">
        <v>5</v>
      </c>
      <c r="U21" s="184">
        <v>5</v>
      </c>
      <c r="V21" s="184">
        <v>5</v>
      </c>
      <c r="W21" s="186">
        <v>5</v>
      </c>
      <c r="X21" s="186">
        <v>5</v>
      </c>
      <c r="Y21" s="186">
        <v>5</v>
      </c>
      <c r="Z21" s="186">
        <v>4</v>
      </c>
      <c r="AA21" s="186">
        <v>5</v>
      </c>
      <c r="AB21" s="184">
        <v>3</v>
      </c>
      <c r="AC21" s="184">
        <v>5</v>
      </c>
      <c r="AD21" s="184">
        <v>5</v>
      </c>
      <c r="AE21" s="184">
        <v>5</v>
      </c>
      <c r="AF21" s="184">
        <v>5</v>
      </c>
      <c r="AG21" s="88">
        <v>4</v>
      </c>
      <c r="AH21" s="88">
        <v>4</v>
      </c>
      <c r="AI21" s="134">
        <v>4</v>
      </c>
      <c r="AJ21" s="183">
        <v>0</v>
      </c>
      <c r="AK21" s="183">
        <v>0</v>
      </c>
      <c r="AL21" s="183">
        <v>0</v>
      </c>
      <c r="AM21" s="183">
        <v>0</v>
      </c>
      <c r="AN21" s="183">
        <v>0</v>
      </c>
      <c r="AO21" s="183">
        <v>0</v>
      </c>
      <c r="AP21" s="183">
        <v>0</v>
      </c>
      <c r="AQ21" s="183">
        <v>0</v>
      </c>
    </row>
    <row r="22" spans="1:66">
      <c r="A22" s="86">
        <v>21</v>
      </c>
      <c r="B22" s="131" t="s">
        <v>87</v>
      </c>
      <c r="C22" s="81"/>
      <c r="D22" s="81" t="s">
        <v>128</v>
      </c>
      <c r="E22" s="81" t="s">
        <v>30</v>
      </c>
      <c r="F22" s="81">
        <v>0</v>
      </c>
      <c r="G22" s="81">
        <v>0</v>
      </c>
      <c r="H22" s="81">
        <v>0</v>
      </c>
      <c r="I22" s="81">
        <v>0</v>
      </c>
      <c r="J22" s="81">
        <v>1</v>
      </c>
      <c r="K22" s="81">
        <v>0</v>
      </c>
      <c r="L22" s="81">
        <v>0</v>
      </c>
      <c r="M22" s="81">
        <v>0</v>
      </c>
      <c r="N22" s="81">
        <v>0</v>
      </c>
      <c r="O22" s="81"/>
      <c r="P22" s="81"/>
      <c r="Q22" s="188">
        <v>5</v>
      </c>
      <c r="R22" s="188">
        <v>5</v>
      </c>
      <c r="S22" s="188">
        <v>4</v>
      </c>
      <c r="T22" s="184">
        <v>5</v>
      </c>
      <c r="U22" s="184">
        <v>5</v>
      </c>
      <c r="V22" s="184">
        <v>5</v>
      </c>
      <c r="W22" s="186">
        <v>5</v>
      </c>
      <c r="X22" s="186">
        <v>5</v>
      </c>
      <c r="Y22" s="186">
        <v>5</v>
      </c>
      <c r="Z22" s="186">
        <v>5</v>
      </c>
      <c r="AA22" s="186">
        <v>5</v>
      </c>
      <c r="AB22" s="184">
        <v>3</v>
      </c>
      <c r="AC22" s="184">
        <v>5</v>
      </c>
      <c r="AD22" s="184">
        <v>5</v>
      </c>
      <c r="AE22" s="184">
        <v>5</v>
      </c>
      <c r="AF22" s="184">
        <v>5</v>
      </c>
      <c r="AG22" s="88">
        <v>4</v>
      </c>
      <c r="AH22" s="88">
        <v>5</v>
      </c>
      <c r="AI22" s="134">
        <v>5</v>
      </c>
      <c r="AJ22" s="183">
        <v>1</v>
      </c>
      <c r="AK22" s="183">
        <v>1</v>
      </c>
      <c r="AL22" s="183">
        <v>0</v>
      </c>
      <c r="AM22" s="183">
        <v>0</v>
      </c>
      <c r="AN22" s="183">
        <v>0</v>
      </c>
      <c r="AO22" s="183">
        <v>1</v>
      </c>
      <c r="AP22" s="183">
        <v>1</v>
      </c>
      <c r="AQ22" s="183">
        <v>3</v>
      </c>
    </row>
    <row r="23" spans="1:66">
      <c r="A23" s="86">
        <v>22</v>
      </c>
      <c r="B23" s="131" t="s">
        <v>87</v>
      </c>
      <c r="C23" s="81"/>
      <c r="D23" s="81" t="s">
        <v>128</v>
      </c>
      <c r="E23" s="81" t="s">
        <v>30</v>
      </c>
      <c r="F23" s="81">
        <v>0</v>
      </c>
      <c r="G23" s="81">
        <v>0</v>
      </c>
      <c r="H23" s="81">
        <v>0</v>
      </c>
      <c r="I23" s="81">
        <v>0</v>
      </c>
      <c r="J23" s="81">
        <v>1</v>
      </c>
      <c r="K23" s="81">
        <v>0</v>
      </c>
      <c r="L23" s="81">
        <v>0</v>
      </c>
      <c r="M23" s="81">
        <v>0</v>
      </c>
      <c r="N23" s="81">
        <v>1</v>
      </c>
      <c r="O23" s="81"/>
      <c r="P23" s="81"/>
      <c r="Q23" s="188">
        <v>4</v>
      </c>
      <c r="R23" s="188">
        <v>4</v>
      </c>
      <c r="S23" s="188">
        <v>3</v>
      </c>
      <c r="T23" s="184">
        <v>5</v>
      </c>
      <c r="U23" s="184">
        <v>4</v>
      </c>
      <c r="V23" s="184">
        <v>4</v>
      </c>
      <c r="W23" s="186">
        <v>5</v>
      </c>
      <c r="X23" s="186">
        <v>3</v>
      </c>
      <c r="Y23" s="186">
        <v>4</v>
      </c>
      <c r="Z23" s="186">
        <v>4</v>
      </c>
      <c r="AA23" s="186">
        <v>5</v>
      </c>
      <c r="AB23" s="184">
        <v>3</v>
      </c>
      <c r="AC23" s="184">
        <v>5</v>
      </c>
      <c r="AD23" s="184">
        <v>4</v>
      </c>
      <c r="AE23" s="184">
        <v>4</v>
      </c>
      <c r="AF23" s="184">
        <v>4</v>
      </c>
      <c r="AG23" s="88">
        <v>4</v>
      </c>
      <c r="AH23" s="88">
        <v>5</v>
      </c>
      <c r="AI23" s="134">
        <v>5</v>
      </c>
      <c r="AJ23" s="183">
        <v>2</v>
      </c>
      <c r="AK23" s="183">
        <v>1</v>
      </c>
      <c r="AL23" s="183">
        <v>3</v>
      </c>
      <c r="AM23" s="183">
        <v>0</v>
      </c>
      <c r="AN23" s="183">
        <v>0</v>
      </c>
      <c r="AO23" s="183">
        <v>4</v>
      </c>
      <c r="AP23" s="183">
        <v>4</v>
      </c>
      <c r="AQ23" s="183">
        <v>2</v>
      </c>
    </row>
    <row r="24" spans="1:66" s="200" customFormat="1">
      <c r="A24" s="192">
        <v>23</v>
      </c>
      <c r="B24" s="193" t="s">
        <v>90</v>
      </c>
      <c r="C24" s="194">
        <v>5</v>
      </c>
      <c r="D24" s="226" t="s">
        <v>140</v>
      </c>
      <c r="E24" s="194" t="s">
        <v>22</v>
      </c>
      <c r="F24" s="194">
        <v>1</v>
      </c>
      <c r="G24" s="194">
        <v>1</v>
      </c>
      <c r="H24" s="194">
        <v>0</v>
      </c>
      <c r="I24" s="194">
        <v>0</v>
      </c>
      <c r="J24" s="194">
        <v>0</v>
      </c>
      <c r="K24" s="194">
        <v>0</v>
      </c>
      <c r="L24" s="194">
        <v>0</v>
      </c>
      <c r="M24" s="194">
        <v>0</v>
      </c>
      <c r="N24" s="194">
        <v>0</v>
      </c>
      <c r="O24" s="194"/>
      <c r="P24" s="194"/>
      <c r="Q24" s="195">
        <v>5</v>
      </c>
      <c r="R24" s="195">
        <v>5</v>
      </c>
      <c r="S24" s="195">
        <v>5</v>
      </c>
      <c r="T24" s="204">
        <v>5</v>
      </c>
      <c r="U24" s="204">
        <v>5</v>
      </c>
      <c r="V24" s="204">
        <v>5</v>
      </c>
      <c r="W24" s="196">
        <v>5</v>
      </c>
      <c r="X24" s="196">
        <v>5</v>
      </c>
      <c r="Y24" s="196">
        <v>5</v>
      </c>
      <c r="Z24" s="196">
        <v>5</v>
      </c>
      <c r="AA24" s="196">
        <v>5</v>
      </c>
      <c r="AB24" s="204">
        <v>2</v>
      </c>
      <c r="AC24" s="204">
        <v>4</v>
      </c>
      <c r="AD24" s="204">
        <v>5</v>
      </c>
      <c r="AE24" s="204">
        <v>5</v>
      </c>
      <c r="AF24" s="204">
        <v>5</v>
      </c>
      <c r="AG24" s="197">
        <v>5</v>
      </c>
      <c r="AH24" s="197">
        <v>4</v>
      </c>
      <c r="AI24" s="198">
        <v>5</v>
      </c>
      <c r="AJ24" s="208">
        <v>2</v>
      </c>
      <c r="AK24" s="208">
        <v>4</v>
      </c>
      <c r="AL24" s="208">
        <v>0</v>
      </c>
      <c r="AM24" s="183">
        <v>0</v>
      </c>
      <c r="AN24" s="183">
        <v>0</v>
      </c>
      <c r="AO24" s="208">
        <v>0</v>
      </c>
      <c r="AP24" s="208">
        <v>1</v>
      </c>
      <c r="AQ24" s="208">
        <v>3</v>
      </c>
      <c r="AR24" s="199"/>
      <c r="AS24" s="199"/>
      <c r="AT24" s="199"/>
      <c r="AU24" s="199"/>
      <c r="AV24" s="199"/>
      <c r="AW24" s="199"/>
      <c r="AX24" s="199"/>
      <c r="AY24" s="199"/>
      <c r="AZ24" s="199"/>
      <c r="BA24" s="199"/>
      <c r="BB24" s="199"/>
      <c r="BC24" s="199"/>
      <c r="BD24" s="199"/>
      <c r="BE24" s="199"/>
      <c r="BF24" s="199"/>
      <c r="BG24" s="199"/>
      <c r="BH24" s="199"/>
      <c r="BI24" s="199"/>
      <c r="BJ24" s="199"/>
      <c r="BK24" s="199"/>
      <c r="BL24" s="199"/>
      <c r="BM24" s="199"/>
      <c r="BN24" s="199"/>
    </row>
    <row r="25" spans="1:66">
      <c r="A25" s="86">
        <v>24</v>
      </c>
      <c r="B25" s="131" t="s">
        <v>90</v>
      </c>
      <c r="C25" s="81">
        <v>6</v>
      </c>
      <c r="D25" s="226" t="s">
        <v>140</v>
      </c>
      <c r="E25" s="194" t="s">
        <v>22</v>
      </c>
      <c r="F25" s="81">
        <v>1</v>
      </c>
      <c r="G25" s="81">
        <v>0</v>
      </c>
      <c r="H25" s="81">
        <v>0</v>
      </c>
      <c r="I25" s="81">
        <v>0</v>
      </c>
      <c r="J25" s="81">
        <v>0</v>
      </c>
      <c r="K25" s="81">
        <v>0</v>
      </c>
      <c r="L25" s="81">
        <v>0</v>
      </c>
      <c r="M25" s="81">
        <v>0</v>
      </c>
      <c r="N25" s="81">
        <v>0</v>
      </c>
      <c r="O25" s="81"/>
      <c r="P25" s="81"/>
      <c r="Q25" s="188">
        <v>5</v>
      </c>
      <c r="R25" s="188">
        <v>5</v>
      </c>
      <c r="S25" s="188">
        <v>5</v>
      </c>
      <c r="T25" s="184">
        <v>5</v>
      </c>
      <c r="U25" s="184">
        <v>5</v>
      </c>
      <c r="V25" s="184">
        <v>5</v>
      </c>
      <c r="W25" s="186">
        <v>5</v>
      </c>
      <c r="X25" s="186">
        <v>5</v>
      </c>
      <c r="Y25" s="186">
        <v>5</v>
      </c>
      <c r="Z25" s="186">
        <v>5</v>
      </c>
      <c r="AA25" s="186">
        <v>5</v>
      </c>
      <c r="AB25" s="184">
        <v>3</v>
      </c>
      <c r="AC25" s="184">
        <v>5</v>
      </c>
      <c r="AD25" s="184">
        <v>5</v>
      </c>
      <c r="AE25" s="184">
        <v>5</v>
      </c>
      <c r="AF25" s="184">
        <v>5</v>
      </c>
      <c r="AG25" s="88">
        <v>5</v>
      </c>
      <c r="AH25" s="88">
        <v>5</v>
      </c>
      <c r="AI25" s="134">
        <v>5</v>
      </c>
      <c r="AJ25" s="183">
        <v>2</v>
      </c>
      <c r="AK25" s="183">
        <v>4</v>
      </c>
      <c r="AL25" s="183">
        <v>0</v>
      </c>
      <c r="AM25" s="183">
        <v>0</v>
      </c>
      <c r="AN25" s="183">
        <v>0</v>
      </c>
      <c r="AO25" s="183">
        <v>4</v>
      </c>
      <c r="AP25" s="183">
        <v>1</v>
      </c>
      <c r="AQ25" s="183">
        <v>3</v>
      </c>
    </row>
    <row r="26" spans="1:66">
      <c r="A26" s="86">
        <v>25</v>
      </c>
      <c r="B26" s="131" t="s">
        <v>87</v>
      </c>
      <c r="C26" s="81"/>
      <c r="D26" s="226" t="s">
        <v>141</v>
      </c>
      <c r="E26" s="194" t="s">
        <v>22</v>
      </c>
      <c r="F26" s="81">
        <v>0</v>
      </c>
      <c r="G26" s="81">
        <v>0</v>
      </c>
      <c r="H26" s="81">
        <v>0</v>
      </c>
      <c r="I26" s="81">
        <v>1</v>
      </c>
      <c r="J26" s="81">
        <v>0</v>
      </c>
      <c r="K26" s="81">
        <v>0</v>
      </c>
      <c r="L26" s="81">
        <v>0</v>
      </c>
      <c r="M26" s="81">
        <v>0</v>
      </c>
      <c r="N26" s="81">
        <v>0</v>
      </c>
      <c r="O26" s="81"/>
      <c r="P26" s="81"/>
      <c r="Q26" s="188">
        <v>5</v>
      </c>
      <c r="R26" s="188">
        <v>3</v>
      </c>
      <c r="S26" s="188">
        <v>3</v>
      </c>
      <c r="T26" s="184">
        <v>5</v>
      </c>
      <c r="U26" s="184">
        <v>5</v>
      </c>
      <c r="V26" s="184">
        <v>5</v>
      </c>
      <c r="W26" s="186">
        <v>5</v>
      </c>
      <c r="X26" s="186">
        <v>5</v>
      </c>
      <c r="Y26" s="186">
        <v>5</v>
      </c>
      <c r="Z26" s="186">
        <v>5</v>
      </c>
      <c r="AA26" s="186">
        <v>5</v>
      </c>
      <c r="AB26" s="184">
        <v>3</v>
      </c>
      <c r="AC26" s="184">
        <v>4</v>
      </c>
      <c r="AD26" s="184">
        <v>5</v>
      </c>
      <c r="AE26" s="184">
        <v>5</v>
      </c>
      <c r="AF26" s="184">
        <v>4</v>
      </c>
      <c r="AG26" s="88">
        <v>3</v>
      </c>
      <c r="AH26" s="88">
        <v>4</v>
      </c>
      <c r="AI26" s="134">
        <v>4</v>
      </c>
      <c r="AJ26" s="183">
        <v>1</v>
      </c>
      <c r="AK26" s="183">
        <v>2</v>
      </c>
      <c r="AL26" s="183">
        <v>4</v>
      </c>
      <c r="AM26" s="183">
        <v>0</v>
      </c>
      <c r="AN26" s="183">
        <v>0</v>
      </c>
      <c r="AO26" s="183">
        <v>1</v>
      </c>
      <c r="AP26" s="183">
        <v>1</v>
      </c>
      <c r="AQ26" s="183">
        <v>0</v>
      </c>
    </row>
    <row r="27" spans="1:66">
      <c r="A27" s="86">
        <v>26</v>
      </c>
      <c r="B27" s="131" t="s">
        <v>90</v>
      </c>
      <c r="C27" s="81">
        <v>7</v>
      </c>
      <c r="D27" s="226" t="s">
        <v>140</v>
      </c>
      <c r="E27" s="81" t="s">
        <v>22</v>
      </c>
      <c r="F27" s="81">
        <v>0</v>
      </c>
      <c r="G27" s="81">
        <v>0</v>
      </c>
      <c r="H27" s="81">
        <v>0</v>
      </c>
      <c r="I27" s="81">
        <v>0</v>
      </c>
      <c r="J27" s="81">
        <v>1</v>
      </c>
      <c r="K27" s="81">
        <v>0</v>
      </c>
      <c r="L27" s="81">
        <v>0</v>
      </c>
      <c r="M27" s="81">
        <v>0</v>
      </c>
      <c r="N27" s="81">
        <v>0</v>
      </c>
      <c r="O27" s="81"/>
      <c r="P27" s="81"/>
      <c r="Q27" s="188">
        <v>4</v>
      </c>
      <c r="R27" s="188">
        <v>4</v>
      </c>
      <c r="S27" s="188">
        <v>4</v>
      </c>
      <c r="T27" s="184">
        <v>5</v>
      </c>
      <c r="U27" s="184">
        <v>5</v>
      </c>
      <c r="V27" s="184">
        <v>5</v>
      </c>
      <c r="W27" s="186">
        <v>5</v>
      </c>
      <c r="X27" s="186">
        <v>5</v>
      </c>
      <c r="Y27" s="186">
        <v>4</v>
      </c>
      <c r="Z27" s="186">
        <v>4</v>
      </c>
      <c r="AA27" s="186">
        <v>4</v>
      </c>
      <c r="AB27" s="184">
        <v>2</v>
      </c>
      <c r="AC27" s="184">
        <v>4</v>
      </c>
      <c r="AD27" s="184">
        <v>5</v>
      </c>
      <c r="AE27" s="184">
        <v>5</v>
      </c>
      <c r="AF27" s="184">
        <v>5</v>
      </c>
      <c r="AG27" s="88">
        <v>4</v>
      </c>
      <c r="AH27" s="88">
        <v>4</v>
      </c>
      <c r="AI27" s="134">
        <v>4</v>
      </c>
      <c r="AJ27" s="183">
        <v>1</v>
      </c>
      <c r="AK27" s="183">
        <v>4</v>
      </c>
      <c r="AL27" s="183">
        <v>0</v>
      </c>
      <c r="AM27" s="183">
        <v>0</v>
      </c>
      <c r="AN27" s="183">
        <v>0</v>
      </c>
      <c r="AO27" s="183">
        <v>2</v>
      </c>
      <c r="AP27" s="183">
        <v>1</v>
      </c>
      <c r="AQ27" s="183">
        <v>2</v>
      </c>
    </row>
    <row r="28" spans="1:66">
      <c r="A28" s="86">
        <v>27</v>
      </c>
      <c r="B28" s="131" t="s">
        <v>87</v>
      </c>
      <c r="C28" s="81"/>
      <c r="D28" s="226" t="s">
        <v>140</v>
      </c>
      <c r="E28" s="81" t="s">
        <v>22</v>
      </c>
      <c r="F28" s="81">
        <v>0</v>
      </c>
      <c r="G28" s="81">
        <v>1</v>
      </c>
      <c r="H28" s="81">
        <v>0</v>
      </c>
      <c r="I28" s="81">
        <v>0</v>
      </c>
      <c r="J28" s="81">
        <v>1</v>
      </c>
      <c r="K28" s="81">
        <v>0</v>
      </c>
      <c r="L28" s="81">
        <v>0</v>
      </c>
      <c r="M28" s="81">
        <v>0</v>
      </c>
      <c r="N28" s="81">
        <v>0</v>
      </c>
      <c r="O28" s="81"/>
      <c r="P28" s="81"/>
      <c r="Q28" s="188">
        <v>5</v>
      </c>
      <c r="R28" s="188">
        <v>4</v>
      </c>
      <c r="S28" s="188">
        <v>4</v>
      </c>
      <c r="T28" s="184">
        <v>4</v>
      </c>
      <c r="U28" s="184">
        <v>4</v>
      </c>
      <c r="V28" s="184">
        <v>5</v>
      </c>
      <c r="W28" s="186">
        <v>4</v>
      </c>
      <c r="X28" s="186">
        <v>4</v>
      </c>
      <c r="Y28" s="186">
        <v>4</v>
      </c>
      <c r="Z28" s="186">
        <v>3</v>
      </c>
      <c r="AA28" s="186">
        <v>4</v>
      </c>
      <c r="AB28" s="184">
        <v>3</v>
      </c>
      <c r="AC28" s="184">
        <v>4</v>
      </c>
      <c r="AD28" s="184">
        <v>5</v>
      </c>
      <c r="AE28" s="184">
        <v>4</v>
      </c>
      <c r="AF28" s="184">
        <v>4</v>
      </c>
      <c r="AG28" s="88">
        <v>4</v>
      </c>
      <c r="AH28" s="88">
        <v>4</v>
      </c>
      <c r="AI28" s="134">
        <v>4</v>
      </c>
      <c r="AJ28" s="183">
        <v>1</v>
      </c>
      <c r="AK28" s="183">
        <v>2</v>
      </c>
      <c r="AL28" s="183">
        <v>0</v>
      </c>
      <c r="AM28" s="183">
        <v>0</v>
      </c>
      <c r="AN28" s="183">
        <v>0</v>
      </c>
      <c r="AO28" s="183">
        <v>4</v>
      </c>
      <c r="AP28" s="183">
        <v>1</v>
      </c>
      <c r="AQ28" s="183">
        <v>2</v>
      </c>
    </row>
    <row r="29" spans="1:66">
      <c r="A29" s="86">
        <v>28</v>
      </c>
      <c r="B29" s="131" t="s">
        <v>87</v>
      </c>
      <c r="C29" s="81"/>
      <c r="D29" s="81" t="s">
        <v>17</v>
      </c>
      <c r="E29" s="81" t="s">
        <v>22</v>
      </c>
      <c r="F29" s="81">
        <v>0</v>
      </c>
      <c r="G29" s="81">
        <v>0</v>
      </c>
      <c r="H29" s="81">
        <v>0</v>
      </c>
      <c r="I29" s="81">
        <v>0</v>
      </c>
      <c r="J29" s="81">
        <v>0</v>
      </c>
      <c r="K29" s="81">
        <v>1</v>
      </c>
      <c r="L29" s="81">
        <v>0</v>
      </c>
      <c r="M29" s="81">
        <v>0</v>
      </c>
      <c r="N29" s="81">
        <v>1</v>
      </c>
      <c r="O29" s="81"/>
      <c r="P29" s="81"/>
      <c r="Q29" s="188">
        <v>4</v>
      </c>
      <c r="R29" s="188">
        <v>4</v>
      </c>
      <c r="S29" s="188">
        <v>4</v>
      </c>
      <c r="T29" s="184">
        <v>4</v>
      </c>
      <c r="U29" s="184">
        <v>4</v>
      </c>
      <c r="V29" s="184">
        <v>4</v>
      </c>
      <c r="W29" s="186">
        <v>4</v>
      </c>
      <c r="X29" s="186">
        <v>5</v>
      </c>
      <c r="Y29" s="186">
        <v>4</v>
      </c>
      <c r="Z29" s="186">
        <v>4</v>
      </c>
      <c r="AA29" s="186">
        <v>4</v>
      </c>
      <c r="AB29" s="184">
        <v>2</v>
      </c>
      <c r="AC29" s="184">
        <v>4</v>
      </c>
      <c r="AD29" s="184">
        <v>5</v>
      </c>
      <c r="AE29" s="184">
        <v>4</v>
      </c>
      <c r="AF29" s="184">
        <v>4</v>
      </c>
      <c r="AG29" s="88">
        <v>4</v>
      </c>
      <c r="AH29" s="88">
        <v>4</v>
      </c>
      <c r="AI29" s="134">
        <v>4</v>
      </c>
      <c r="AJ29" s="183">
        <v>2</v>
      </c>
      <c r="AK29" s="183">
        <v>0</v>
      </c>
      <c r="AL29" s="183">
        <v>0</v>
      </c>
      <c r="AM29" s="183">
        <v>0</v>
      </c>
      <c r="AN29" s="183">
        <v>0</v>
      </c>
      <c r="AO29" s="183">
        <v>0</v>
      </c>
      <c r="AP29" s="183">
        <v>1</v>
      </c>
      <c r="AQ29" s="183">
        <v>3</v>
      </c>
    </row>
    <row r="30" spans="1:66">
      <c r="A30" s="86">
        <v>29</v>
      </c>
      <c r="B30" s="131" t="s">
        <v>90</v>
      </c>
      <c r="C30" s="81">
        <v>8</v>
      </c>
      <c r="D30" s="223" t="s">
        <v>146</v>
      </c>
      <c r="E30" s="81" t="s">
        <v>30</v>
      </c>
      <c r="F30" s="81">
        <v>0</v>
      </c>
      <c r="G30" s="81">
        <v>0</v>
      </c>
      <c r="H30" s="81">
        <v>0</v>
      </c>
      <c r="I30" s="81">
        <v>1</v>
      </c>
      <c r="J30" s="81">
        <v>1</v>
      </c>
      <c r="K30" s="81">
        <v>0</v>
      </c>
      <c r="L30" s="81">
        <v>0</v>
      </c>
      <c r="M30" s="81">
        <v>0</v>
      </c>
      <c r="N30" s="81">
        <v>0</v>
      </c>
      <c r="O30" s="81"/>
      <c r="P30" s="81"/>
      <c r="Q30" s="188">
        <v>5</v>
      </c>
      <c r="R30" s="188">
        <v>5</v>
      </c>
      <c r="S30" s="188">
        <v>5</v>
      </c>
      <c r="T30" s="184">
        <v>5</v>
      </c>
      <c r="U30" s="184">
        <v>5</v>
      </c>
      <c r="V30" s="184">
        <v>5</v>
      </c>
      <c r="W30" s="186">
        <v>5</v>
      </c>
      <c r="X30" s="186">
        <v>5</v>
      </c>
      <c r="Y30" s="186">
        <v>1</v>
      </c>
      <c r="Z30" s="186">
        <v>4</v>
      </c>
      <c r="AA30" s="186">
        <v>5</v>
      </c>
      <c r="AB30" s="184">
        <v>2</v>
      </c>
      <c r="AC30" s="184">
        <v>4</v>
      </c>
      <c r="AD30" s="184">
        <v>5</v>
      </c>
      <c r="AE30" s="184">
        <v>5</v>
      </c>
      <c r="AF30" s="184">
        <v>5</v>
      </c>
      <c r="AG30" s="88">
        <v>5</v>
      </c>
      <c r="AH30" s="88">
        <v>5</v>
      </c>
      <c r="AI30" s="134">
        <v>5</v>
      </c>
      <c r="AJ30" s="183">
        <v>2</v>
      </c>
      <c r="AK30" s="183">
        <v>0</v>
      </c>
      <c r="AL30" s="183">
        <v>0</v>
      </c>
      <c r="AM30" s="183">
        <v>0</v>
      </c>
      <c r="AN30" s="183">
        <v>0</v>
      </c>
      <c r="AO30" s="183">
        <v>0</v>
      </c>
      <c r="AP30" s="183">
        <v>1</v>
      </c>
      <c r="AQ30" s="183">
        <v>0</v>
      </c>
    </row>
    <row r="31" spans="1:66">
      <c r="A31" s="86">
        <v>30</v>
      </c>
      <c r="B31" s="131" t="s">
        <v>87</v>
      </c>
      <c r="C31" s="81"/>
      <c r="D31" s="223" t="s">
        <v>146</v>
      </c>
      <c r="E31" s="81" t="s">
        <v>30</v>
      </c>
      <c r="F31" s="81">
        <v>0</v>
      </c>
      <c r="G31" s="81">
        <v>1</v>
      </c>
      <c r="H31" s="81">
        <v>0</v>
      </c>
      <c r="I31" s="81">
        <v>0</v>
      </c>
      <c r="J31" s="81">
        <v>0</v>
      </c>
      <c r="K31" s="81">
        <v>0</v>
      </c>
      <c r="L31" s="81">
        <v>0</v>
      </c>
      <c r="M31" s="81">
        <v>0</v>
      </c>
      <c r="N31" s="81">
        <v>0</v>
      </c>
      <c r="O31" s="81"/>
      <c r="P31" s="81"/>
      <c r="Q31" s="188">
        <v>5</v>
      </c>
      <c r="R31" s="188">
        <v>5</v>
      </c>
      <c r="S31" s="188">
        <v>5</v>
      </c>
      <c r="T31" s="184">
        <v>5</v>
      </c>
      <c r="U31" s="184">
        <v>5</v>
      </c>
      <c r="V31" s="184">
        <v>5</v>
      </c>
      <c r="W31" s="186">
        <v>5</v>
      </c>
      <c r="X31" s="186">
        <v>5</v>
      </c>
      <c r="Y31" s="186">
        <v>5</v>
      </c>
      <c r="Z31" s="186">
        <v>5</v>
      </c>
      <c r="AA31" s="186">
        <v>5</v>
      </c>
      <c r="AB31" s="184">
        <v>4</v>
      </c>
      <c r="AC31" s="184">
        <v>4</v>
      </c>
      <c r="AD31" s="184">
        <v>5</v>
      </c>
      <c r="AE31" s="184">
        <v>5</v>
      </c>
      <c r="AF31" s="184">
        <v>5</v>
      </c>
      <c r="AG31" s="88">
        <v>5</v>
      </c>
      <c r="AH31" s="88">
        <v>5</v>
      </c>
      <c r="AI31" s="134">
        <v>5</v>
      </c>
      <c r="AJ31" s="183">
        <v>1</v>
      </c>
      <c r="AK31" s="183">
        <v>1</v>
      </c>
      <c r="AL31" s="183">
        <v>2</v>
      </c>
      <c r="AM31" s="183">
        <v>0</v>
      </c>
      <c r="AN31" s="183">
        <v>4</v>
      </c>
      <c r="AO31" s="183">
        <v>2</v>
      </c>
      <c r="AP31" s="183">
        <v>1</v>
      </c>
      <c r="AQ31" s="183">
        <v>1</v>
      </c>
    </row>
    <row r="32" spans="1:66">
      <c r="A32" s="86">
        <v>31</v>
      </c>
      <c r="B32" s="131" t="s">
        <v>90</v>
      </c>
      <c r="C32" s="81">
        <v>9</v>
      </c>
      <c r="D32" s="223" t="s">
        <v>146</v>
      </c>
      <c r="E32" s="81" t="s">
        <v>30</v>
      </c>
      <c r="F32" s="81">
        <v>0</v>
      </c>
      <c r="G32" s="81">
        <v>0</v>
      </c>
      <c r="H32" s="81">
        <v>0</v>
      </c>
      <c r="I32" s="81">
        <v>0</v>
      </c>
      <c r="J32" s="81">
        <v>1</v>
      </c>
      <c r="K32" s="81">
        <v>0</v>
      </c>
      <c r="L32" s="81">
        <v>0</v>
      </c>
      <c r="M32" s="81">
        <v>0</v>
      </c>
      <c r="N32" s="81">
        <v>0</v>
      </c>
      <c r="O32" s="81"/>
      <c r="P32" s="81"/>
      <c r="Q32" s="188">
        <v>5</v>
      </c>
      <c r="R32" s="188">
        <v>5</v>
      </c>
      <c r="S32" s="188">
        <v>5</v>
      </c>
      <c r="T32" s="184">
        <v>5</v>
      </c>
      <c r="U32" s="184">
        <v>5</v>
      </c>
      <c r="V32" s="184">
        <v>5</v>
      </c>
      <c r="W32" s="186">
        <v>5</v>
      </c>
      <c r="X32" s="186">
        <v>5</v>
      </c>
      <c r="Y32" s="186">
        <v>4</v>
      </c>
      <c r="Z32" s="186">
        <v>4</v>
      </c>
      <c r="AA32" s="186">
        <v>4</v>
      </c>
      <c r="AB32" s="184">
        <v>1</v>
      </c>
      <c r="AC32" s="184">
        <v>3</v>
      </c>
      <c r="AD32" s="184">
        <v>5</v>
      </c>
      <c r="AE32" s="184">
        <v>5</v>
      </c>
      <c r="AF32" s="184">
        <v>5</v>
      </c>
      <c r="AG32" s="88">
        <v>5</v>
      </c>
      <c r="AH32" s="88">
        <v>5</v>
      </c>
      <c r="AI32" s="134">
        <v>5</v>
      </c>
      <c r="AJ32" s="183">
        <v>1</v>
      </c>
      <c r="AK32" s="183">
        <v>1</v>
      </c>
      <c r="AL32" s="183">
        <v>2</v>
      </c>
      <c r="AM32" s="183">
        <v>0</v>
      </c>
      <c r="AN32" s="183">
        <v>0</v>
      </c>
      <c r="AO32" s="183">
        <v>4</v>
      </c>
      <c r="AP32" s="183">
        <v>1</v>
      </c>
      <c r="AQ32" s="183">
        <v>3</v>
      </c>
    </row>
    <row r="33" spans="1:44" ht="48">
      <c r="A33" s="86">
        <v>32</v>
      </c>
      <c r="B33" s="131" t="s">
        <v>87</v>
      </c>
      <c r="C33" s="81"/>
      <c r="D33" s="194" t="s">
        <v>57</v>
      </c>
      <c r="E33" s="81" t="s">
        <v>22</v>
      </c>
      <c r="F33" s="81">
        <v>0</v>
      </c>
      <c r="G33" s="81">
        <v>0</v>
      </c>
      <c r="H33" s="81">
        <v>0</v>
      </c>
      <c r="I33" s="81">
        <v>0</v>
      </c>
      <c r="J33" s="81">
        <v>0</v>
      </c>
      <c r="K33" s="81">
        <v>0</v>
      </c>
      <c r="L33" s="81">
        <v>0</v>
      </c>
      <c r="M33" s="81">
        <v>0</v>
      </c>
      <c r="N33" s="81">
        <v>0</v>
      </c>
      <c r="O33" s="81"/>
      <c r="P33" s="81"/>
      <c r="Q33" s="188">
        <v>5</v>
      </c>
      <c r="R33" s="188">
        <v>5</v>
      </c>
      <c r="S33" s="188">
        <v>5</v>
      </c>
      <c r="T33" s="184">
        <v>5</v>
      </c>
      <c r="U33" s="184">
        <v>5</v>
      </c>
      <c r="V33" s="184">
        <v>5</v>
      </c>
      <c r="W33" s="186">
        <v>5</v>
      </c>
      <c r="X33" s="186">
        <v>5</v>
      </c>
      <c r="Y33" s="186">
        <v>5</v>
      </c>
      <c r="Z33" s="186">
        <v>5</v>
      </c>
      <c r="AA33" s="186">
        <v>5</v>
      </c>
      <c r="AB33" s="184">
        <v>3</v>
      </c>
      <c r="AC33" s="184">
        <v>4</v>
      </c>
      <c r="AD33" s="184">
        <v>4</v>
      </c>
      <c r="AE33" s="184">
        <v>4</v>
      </c>
      <c r="AF33" s="184">
        <v>4</v>
      </c>
      <c r="AG33" s="88">
        <v>4</v>
      </c>
      <c r="AH33" s="88">
        <v>3</v>
      </c>
      <c r="AI33" s="134">
        <v>4</v>
      </c>
      <c r="AJ33" s="183">
        <v>2</v>
      </c>
      <c r="AK33" s="183">
        <v>0</v>
      </c>
      <c r="AL33" s="183">
        <v>0</v>
      </c>
      <c r="AM33" s="183">
        <v>0</v>
      </c>
      <c r="AN33" s="183">
        <v>0</v>
      </c>
      <c r="AO33" s="183">
        <v>0</v>
      </c>
      <c r="AP33" s="183">
        <v>1</v>
      </c>
      <c r="AQ33" s="183">
        <v>4</v>
      </c>
      <c r="AR33" s="135" t="s">
        <v>148</v>
      </c>
    </row>
    <row r="34" spans="1:44">
      <c r="A34" s="86">
        <v>33</v>
      </c>
      <c r="B34" s="131" t="s">
        <v>90</v>
      </c>
      <c r="C34" s="81">
        <v>10</v>
      </c>
      <c r="D34" s="194" t="s">
        <v>149</v>
      </c>
      <c r="E34" s="81" t="s">
        <v>30</v>
      </c>
      <c r="F34" s="81">
        <v>1</v>
      </c>
      <c r="G34" s="81">
        <v>0</v>
      </c>
      <c r="H34" s="81">
        <v>0</v>
      </c>
      <c r="I34" s="81">
        <v>0</v>
      </c>
      <c r="J34" s="81">
        <v>0</v>
      </c>
      <c r="K34" s="81">
        <v>0</v>
      </c>
      <c r="L34" s="81">
        <v>0</v>
      </c>
      <c r="M34" s="81">
        <v>0</v>
      </c>
      <c r="N34" s="81">
        <v>1</v>
      </c>
      <c r="O34" s="81"/>
      <c r="P34" s="81"/>
      <c r="Q34" s="188">
        <v>5</v>
      </c>
      <c r="R34" s="188">
        <v>4</v>
      </c>
      <c r="S34" s="188">
        <v>4</v>
      </c>
      <c r="T34" s="184">
        <v>5</v>
      </c>
      <c r="U34" s="184">
        <v>5</v>
      </c>
      <c r="V34" s="184">
        <v>5</v>
      </c>
      <c r="W34" s="186">
        <v>5</v>
      </c>
      <c r="X34" s="186">
        <v>5</v>
      </c>
      <c r="Y34" s="186">
        <v>5</v>
      </c>
      <c r="Z34" s="186">
        <v>5</v>
      </c>
      <c r="AA34" s="186">
        <v>5</v>
      </c>
      <c r="AB34" s="184">
        <v>2</v>
      </c>
      <c r="AC34" s="184">
        <v>4</v>
      </c>
      <c r="AD34" s="184">
        <v>5</v>
      </c>
      <c r="AE34" s="184">
        <v>5</v>
      </c>
      <c r="AF34" s="184">
        <v>5</v>
      </c>
      <c r="AG34" s="88">
        <v>2</v>
      </c>
      <c r="AH34" s="88">
        <v>4</v>
      </c>
      <c r="AI34" s="134">
        <v>2</v>
      </c>
      <c r="AJ34" s="183">
        <v>2</v>
      </c>
      <c r="AK34" s="183">
        <v>0</v>
      </c>
      <c r="AL34" s="183">
        <v>0</v>
      </c>
      <c r="AM34" s="183">
        <v>0</v>
      </c>
      <c r="AN34" s="183">
        <v>0</v>
      </c>
      <c r="AO34" s="183">
        <v>0</v>
      </c>
      <c r="AP34" s="183">
        <v>0</v>
      </c>
      <c r="AQ34" s="183">
        <v>1</v>
      </c>
    </row>
    <row r="35" spans="1:44">
      <c r="A35" s="86">
        <v>34</v>
      </c>
      <c r="B35" s="131" t="s">
        <v>87</v>
      </c>
      <c r="C35" s="81"/>
      <c r="D35" s="223" t="s">
        <v>140</v>
      </c>
      <c r="E35" s="81" t="s">
        <v>30</v>
      </c>
      <c r="F35" s="81">
        <v>0</v>
      </c>
      <c r="G35" s="81">
        <v>0</v>
      </c>
      <c r="H35" s="81">
        <v>0</v>
      </c>
      <c r="I35" s="81">
        <v>0</v>
      </c>
      <c r="J35" s="81">
        <v>0</v>
      </c>
      <c r="K35" s="81">
        <v>0</v>
      </c>
      <c r="L35" s="81">
        <v>0</v>
      </c>
      <c r="M35" s="81">
        <v>0</v>
      </c>
      <c r="N35" s="81">
        <v>0</v>
      </c>
      <c r="O35" s="81"/>
      <c r="P35" s="81">
        <v>1</v>
      </c>
      <c r="Q35" s="188">
        <v>5</v>
      </c>
      <c r="R35" s="188">
        <v>5</v>
      </c>
      <c r="S35" s="188">
        <v>5</v>
      </c>
      <c r="T35" s="184">
        <v>5</v>
      </c>
      <c r="U35" s="184">
        <v>5</v>
      </c>
      <c r="V35" s="184">
        <v>5</v>
      </c>
      <c r="W35" s="186">
        <v>5</v>
      </c>
      <c r="X35" s="186">
        <v>5</v>
      </c>
      <c r="Y35" s="186">
        <v>5</v>
      </c>
      <c r="Z35" s="186">
        <v>5</v>
      </c>
      <c r="AA35" s="186">
        <v>5</v>
      </c>
      <c r="AB35" s="184">
        <v>3</v>
      </c>
      <c r="AC35" s="184">
        <v>5</v>
      </c>
      <c r="AD35" s="184">
        <v>5</v>
      </c>
      <c r="AE35" s="184">
        <v>5</v>
      </c>
      <c r="AF35" s="184">
        <v>5</v>
      </c>
      <c r="AG35" s="88">
        <v>5</v>
      </c>
      <c r="AH35" s="88">
        <v>5</v>
      </c>
      <c r="AI35" s="134">
        <v>5</v>
      </c>
      <c r="AJ35" s="183">
        <v>1</v>
      </c>
      <c r="AK35" s="183">
        <v>1</v>
      </c>
      <c r="AL35" s="183">
        <v>0</v>
      </c>
      <c r="AM35" s="183">
        <v>0</v>
      </c>
      <c r="AN35" s="183">
        <v>0</v>
      </c>
      <c r="AO35" s="183">
        <v>3</v>
      </c>
      <c r="AP35" s="183">
        <v>4</v>
      </c>
      <c r="AQ35" s="183">
        <v>2</v>
      </c>
    </row>
    <row r="36" spans="1:44">
      <c r="A36" s="86">
        <v>35</v>
      </c>
      <c r="B36" s="131" t="s">
        <v>87</v>
      </c>
      <c r="C36" s="81"/>
      <c r="D36" s="223" t="s">
        <v>140</v>
      </c>
      <c r="E36" s="81" t="s">
        <v>30</v>
      </c>
      <c r="F36" s="81">
        <v>0</v>
      </c>
      <c r="G36" s="81">
        <v>0</v>
      </c>
      <c r="H36" s="81">
        <v>0</v>
      </c>
      <c r="I36" s="81">
        <v>0</v>
      </c>
      <c r="J36" s="81">
        <v>0</v>
      </c>
      <c r="K36" s="81">
        <v>0</v>
      </c>
      <c r="L36" s="81">
        <v>0</v>
      </c>
      <c r="M36" s="81">
        <v>0</v>
      </c>
      <c r="N36" s="81">
        <v>0</v>
      </c>
      <c r="O36" s="81"/>
      <c r="P36" s="81">
        <v>0</v>
      </c>
      <c r="Q36" s="188">
        <v>4</v>
      </c>
      <c r="R36" s="188">
        <v>4</v>
      </c>
      <c r="S36" s="188">
        <v>4</v>
      </c>
      <c r="T36" s="184">
        <v>4</v>
      </c>
      <c r="U36" s="184">
        <v>4</v>
      </c>
      <c r="V36" s="184">
        <v>4</v>
      </c>
      <c r="W36" s="186">
        <v>4</v>
      </c>
      <c r="X36" s="186">
        <v>4</v>
      </c>
      <c r="Y36" s="186">
        <v>4</v>
      </c>
      <c r="Z36" s="186">
        <v>4</v>
      </c>
      <c r="AA36" s="186">
        <v>4</v>
      </c>
      <c r="AB36" s="184">
        <v>4</v>
      </c>
      <c r="AC36" s="184">
        <v>4</v>
      </c>
      <c r="AD36" s="184">
        <v>4</v>
      </c>
      <c r="AE36" s="184">
        <v>4</v>
      </c>
      <c r="AF36" s="184">
        <v>4</v>
      </c>
      <c r="AG36" s="88">
        <v>4</v>
      </c>
      <c r="AH36" s="88">
        <v>4</v>
      </c>
      <c r="AI36" s="134">
        <v>2</v>
      </c>
      <c r="AJ36" s="183">
        <v>0</v>
      </c>
      <c r="AK36" s="183">
        <v>0</v>
      </c>
      <c r="AL36" s="183">
        <v>0</v>
      </c>
      <c r="AM36" s="183">
        <v>0</v>
      </c>
      <c r="AN36" s="183">
        <v>4</v>
      </c>
      <c r="AO36" s="183">
        <v>0</v>
      </c>
      <c r="AP36" s="183">
        <v>2</v>
      </c>
      <c r="AQ36" s="183">
        <v>0</v>
      </c>
    </row>
    <row r="37" spans="1:44">
      <c r="A37" s="86">
        <v>36</v>
      </c>
      <c r="B37" s="131" t="s">
        <v>87</v>
      </c>
      <c r="C37" s="81"/>
      <c r="D37" s="194" t="s">
        <v>17</v>
      </c>
      <c r="E37" s="81" t="s">
        <v>22</v>
      </c>
      <c r="F37" s="81">
        <v>0</v>
      </c>
      <c r="G37" s="81">
        <v>0</v>
      </c>
      <c r="H37" s="81">
        <v>0</v>
      </c>
      <c r="I37" s="81">
        <v>1</v>
      </c>
      <c r="J37" s="81">
        <v>1</v>
      </c>
      <c r="K37" s="81">
        <v>0</v>
      </c>
      <c r="L37" s="81">
        <v>0</v>
      </c>
      <c r="M37" s="81">
        <v>0</v>
      </c>
      <c r="N37" s="81">
        <v>0</v>
      </c>
      <c r="O37" s="81"/>
      <c r="P37" s="81">
        <v>0</v>
      </c>
      <c r="Q37" s="188">
        <v>5</v>
      </c>
      <c r="R37" s="188">
        <v>5</v>
      </c>
      <c r="S37" s="188">
        <v>5</v>
      </c>
      <c r="T37" s="184">
        <v>5</v>
      </c>
      <c r="U37" s="184">
        <v>5</v>
      </c>
      <c r="V37" s="184">
        <v>5</v>
      </c>
      <c r="W37" s="186">
        <v>5</v>
      </c>
      <c r="X37" s="186">
        <v>4</v>
      </c>
      <c r="Y37" s="186">
        <v>4</v>
      </c>
      <c r="Z37" s="186">
        <v>4</v>
      </c>
      <c r="AA37" s="186">
        <v>4</v>
      </c>
      <c r="AB37" s="184">
        <v>2</v>
      </c>
      <c r="AC37" s="184">
        <v>5</v>
      </c>
      <c r="AD37" s="184">
        <v>5</v>
      </c>
      <c r="AE37" s="184">
        <v>4</v>
      </c>
      <c r="AF37" s="184">
        <v>4</v>
      </c>
      <c r="AG37" s="88">
        <v>4</v>
      </c>
      <c r="AH37" s="88">
        <v>4</v>
      </c>
      <c r="AI37" s="134">
        <v>5</v>
      </c>
      <c r="AJ37" s="183">
        <v>1</v>
      </c>
      <c r="AK37" s="183">
        <v>0</v>
      </c>
      <c r="AL37" s="183">
        <v>0</v>
      </c>
      <c r="AM37" s="183">
        <v>0</v>
      </c>
      <c r="AN37" s="183">
        <v>0</v>
      </c>
      <c r="AO37" s="183">
        <v>0</v>
      </c>
      <c r="AP37" s="183">
        <v>1</v>
      </c>
      <c r="AQ37" s="183">
        <v>1</v>
      </c>
    </row>
    <row r="38" spans="1:44">
      <c r="A38" s="86">
        <v>37</v>
      </c>
      <c r="B38" s="131" t="s">
        <v>87</v>
      </c>
      <c r="C38" s="81"/>
      <c r="D38" s="194" t="s">
        <v>128</v>
      </c>
      <c r="E38" s="81" t="s">
        <v>30</v>
      </c>
      <c r="F38" s="81">
        <v>0</v>
      </c>
      <c r="G38" s="81">
        <v>0</v>
      </c>
      <c r="H38" s="81">
        <v>0</v>
      </c>
      <c r="I38" s="81">
        <v>1</v>
      </c>
      <c r="J38" s="81">
        <v>0</v>
      </c>
      <c r="K38" s="81">
        <v>0</v>
      </c>
      <c r="L38" s="81">
        <v>0</v>
      </c>
      <c r="M38" s="81">
        <v>0</v>
      </c>
      <c r="N38" s="81">
        <v>0</v>
      </c>
      <c r="O38" s="81"/>
      <c r="P38" s="81">
        <v>0</v>
      </c>
      <c r="Q38" s="188">
        <v>5</v>
      </c>
      <c r="R38" s="188">
        <v>5</v>
      </c>
      <c r="S38" s="188">
        <v>5</v>
      </c>
      <c r="T38" s="184">
        <v>5</v>
      </c>
      <c r="U38" s="184">
        <v>5</v>
      </c>
      <c r="V38" s="184">
        <v>5</v>
      </c>
      <c r="W38" s="186">
        <v>5</v>
      </c>
      <c r="X38" s="186">
        <v>5</v>
      </c>
      <c r="Y38" s="186">
        <v>5</v>
      </c>
      <c r="Z38" s="186">
        <v>5</v>
      </c>
      <c r="AA38" s="186">
        <v>5</v>
      </c>
      <c r="AB38" s="184">
        <v>3</v>
      </c>
      <c r="AC38" s="184">
        <v>5</v>
      </c>
      <c r="AD38" s="184">
        <v>5</v>
      </c>
      <c r="AE38" s="184">
        <v>5</v>
      </c>
      <c r="AF38" s="184">
        <v>5</v>
      </c>
      <c r="AG38" s="88">
        <v>5</v>
      </c>
      <c r="AH38" s="88">
        <v>5</v>
      </c>
      <c r="AI38" s="134">
        <v>5</v>
      </c>
      <c r="AJ38" s="183">
        <v>1</v>
      </c>
      <c r="AK38" s="183">
        <v>1</v>
      </c>
      <c r="AL38" s="183">
        <v>0</v>
      </c>
      <c r="AM38" s="183">
        <v>0</v>
      </c>
      <c r="AN38" s="183">
        <v>0</v>
      </c>
      <c r="AO38" s="183">
        <v>1</v>
      </c>
      <c r="AP38" s="183">
        <v>1</v>
      </c>
      <c r="AQ38" s="183">
        <v>1</v>
      </c>
    </row>
    <row r="39" spans="1:44">
      <c r="A39" s="86">
        <v>38</v>
      </c>
      <c r="B39" s="131" t="s">
        <v>90</v>
      </c>
      <c r="C39" s="81">
        <v>11</v>
      </c>
      <c r="D39" s="194" t="s">
        <v>17</v>
      </c>
      <c r="E39" s="81" t="s">
        <v>22</v>
      </c>
      <c r="F39" s="81">
        <v>0</v>
      </c>
      <c r="G39" s="81">
        <v>0</v>
      </c>
      <c r="H39" s="81">
        <v>0</v>
      </c>
      <c r="I39" s="81">
        <v>0</v>
      </c>
      <c r="J39" s="81">
        <v>0</v>
      </c>
      <c r="K39" s="81">
        <v>0</v>
      </c>
      <c r="L39" s="81">
        <v>0</v>
      </c>
      <c r="M39" s="81">
        <v>0</v>
      </c>
      <c r="N39" s="81">
        <v>0</v>
      </c>
      <c r="O39" s="81"/>
      <c r="P39" s="81">
        <v>0</v>
      </c>
      <c r="Q39" s="188">
        <v>4</v>
      </c>
      <c r="R39" s="188">
        <v>4</v>
      </c>
      <c r="S39" s="188">
        <v>4</v>
      </c>
      <c r="T39" s="184">
        <v>3</v>
      </c>
      <c r="U39" s="184">
        <v>3</v>
      </c>
      <c r="V39" s="184">
        <v>3</v>
      </c>
      <c r="W39" s="186">
        <v>2</v>
      </c>
      <c r="X39" s="186">
        <v>3</v>
      </c>
      <c r="Y39" s="186">
        <v>3</v>
      </c>
      <c r="Z39" s="186">
        <v>3</v>
      </c>
      <c r="AA39" s="186">
        <v>3</v>
      </c>
      <c r="AB39" s="184">
        <v>2</v>
      </c>
      <c r="AC39" s="184">
        <v>4</v>
      </c>
      <c r="AD39" s="184">
        <v>4</v>
      </c>
      <c r="AE39" s="184">
        <v>4</v>
      </c>
      <c r="AF39" s="184">
        <v>5</v>
      </c>
      <c r="AG39" s="88">
        <v>3</v>
      </c>
      <c r="AH39" s="88">
        <v>4</v>
      </c>
      <c r="AI39" s="134">
        <v>5</v>
      </c>
      <c r="AJ39" s="183">
        <v>2</v>
      </c>
      <c r="AK39" s="183">
        <v>0</v>
      </c>
      <c r="AL39" s="183">
        <v>0</v>
      </c>
      <c r="AM39" s="183">
        <v>0</v>
      </c>
      <c r="AN39" s="183">
        <v>0</v>
      </c>
      <c r="AO39" s="183">
        <v>0</v>
      </c>
      <c r="AP39" s="183">
        <v>0</v>
      </c>
      <c r="AQ39" s="183">
        <v>0</v>
      </c>
    </row>
    <row r="40" spans="1:44">
      <c r="A40" s="86">
        <v>39</v>
      </c>
      <c r="B40" s="131" t="s">
        <v>90</v>
      </c>
      <c r="C40" s="81">
        <v>12</v>
      </c>
      <c r="D40" s="226" t="s">
        <v>140</v>
      </c>
      <c r="E40" s="81" t="s">
        <v>30</v>
      </c>
      <c r="F40" s="81">
        <v>0</v>
      </c>
      <c r="G40" s="81">
        <v>0</v>
      </c>
      <c r="H40" s="81"/>
      <c r="I40" s="81">
        <v>0</v>
      </c>
      <c r="J40" s="81">
        <v>0</v>
      </c>
      <c r="K40" s="81"/>
      <c r="L40" s="81">
        <v>0</v>
      </c>
      <c r="M40" s="81">
        <v>1</v>
      </c>
      <c r="N40" s="81">
        <v>1</v>
      </c>
      <c r="O40" s="81"/>
      <c r="P40" s="81"/>
      <c r="Q40" s="188">
        <v>5</v>
      </c>
      <c r="R40" s="188">
        <v>4</v>
      </c>
      <c r="S40" s="188">
        <v>3</v>
      </c>
      <c r="T40" s="184">
        <v>5</v>
      </c>
      <c r="U40" s="184">
        <v>5</v>
      </c>
      <c r="V40" s="184">
        <v>5</v>
      </c>
      <c r="W40" s="186">
        <v>4</v>
      </c>
      <c r="X40" s="186">
        <v>2</v>
      </c>
      <c r="Y40" s="186">
        <v>4</v>
      </c>
      <c r="Z40" s="186">
        <v>4</v>
      </c>
      <c r="AA40" s="186">
        <v>3</v>
      </c>
      <c r="AB40" s="184">
        <v>3</v>
      </c>
      <c r="AC40" s="184">
        <v>3</v>
      </c>
      <c r="AD40" s="184">
        <v>4</v>
      </c>
      <c r="AE40" s="184">
        <v>3</v>
      </c>
      <c r="AF40" s="184">
        <v>3</v>
      </c>
      <c r="AG40" s="88">
        <v>2</v>
      </c>
      <c r="AH40" s="88">
        <v>2</v>
      </c>
      <c r="AI40" s="134">
        <v>3</v>
      </c>
      <c r="AJ40" s="183">
        <v>1</v>
      </c>
      <c r="AK40" s="183">
        <v>1</v>
      </c>
      <c r="AL40" s="183"/>
      <c r="AM40" s="183"/>
      <c r="AN40" s="183"/>
      <c r="AO40" s="183">
        <v>1</v>
      </c>
      <c r="AP40" s="183">
        <v>1</v>
      </c>
      <c r="AQ40" s="183">
        <v>1</v>
      </c>
    </row>
    <row r="41" spans="1:44">
      <c r="A41" s="86">
        <v>40</v>
      </c>
      <c r="B41" s="131" t="s">
        <v>87</v>
      </c>
      <c r="C41" s="81"/>
      <c r="D41" s="226" t="s">
        <v>140</v>
      </c>
      <c r="E41" s="81" t="s">
        <v>30</v>
      </c>
      <c r="F41" s="81">
        <v>0</v>
      </c>
      <c r="G41" s="81">
        <v>0</v>
      </c>
      <c r="H41" s="81"/>
      <c r="I41" s="81">
        <v>0</v>
      </c>
      <c r="J41" s="81">
        <v>0</v>
      </c>
      <c r="K41" s="81"/>
      <c r="L41" s="81">
        <v>0</v>
      </c>
      <c r="M41" s="81">
        <v>1</v>
      </c>
      <c r="N41" s="81">
        <v>1</v>
      </c>
      <c r="O41" s="81"/>
      <c r="P41" s="81"/>
      <c r="Q41" s="188">
        <v>5</v>
      </c>
      <c r="R41" s="188">
        <v>4</v>
      </c>
      <c r="S41" s="188">
        <v>3</v>
      </c>
      <c r="T41" s="184">
        <v>5</v>
      </c>
      <c r="U41" s="184">
        <v>5</v>
      </c>
      <c r="V41" s="184">
        <v>5</v>
      </c>
      <c r="W41" s="186">
        <v>4</v>
      </c>
      <c r="X41" s="186">
        <v>2</v>
      </c>
      <c r="Y41" s="186">
        <v>4</v>
      </c>
      <c r="Z41" s="186">
        <v>4</v>
      </c>
      <c r="AA41" s="186">
        <v>3</v>
      </c>
      <c r="AB41" s="184">
        <v>3</v>
      </c>
      <c r="AC41" s="184">
        <v>3</v>
      </c>
      <c r="AD41" s="184">
        <v>4</v>
      </c>
      <c r="AE41" s="184">
        <v>3</v>
      </c>
      <c r="AF41" s="184">
        <v>3</v>
      </c>
      <c r="AG41" s="88">
        <v>2</v>
      </c>
      <c r="AH41" s="88">
        <v>2</v>
      </c>
      <c r="AI41" s="134">
        <v>3</v>
      </c>
      <c r="AJ41" s="183">
        <v>1</v>
      </c>
      <c r="AK41" s="183">
        <v>1</v>
      </c>
      <c r="AL41" s="183"/>
      <c r="AM41" s="183"/>
      <c r="AN41" s="183"/>
      <c r="AO41" s="183">
        <v>1</v>
      </c>
      <c r="AP41" s="183">
        <v>1</v>
      </c>
      <c r="AQ41" s="183">
        <v>1</v>
      </c>
    </row>
    <row r="42" spans="1:44">
      <c r="A42" s="212">
        <v>41</v>
      </c>
      <c r="B42" s="131" t="s">
        <v>87</v>
      </c>
      <c r="C42" s="81"/>
      <c r="D42" s="226" t="s">
        <v>140</v>
      </c>
      <c r="E42" s="81" t="s">
        <v>30</v>
      </c>
      <c r="F42" s="81">
        <v>0</v>
      </c>
      <c r="G42" s="81">
        <v>0</v>
      </c>
      <c r="H42" s="81"/>
      <c r="I42" s="81">
        <v>0</v>
      </c>
      <c r="J42" s="81">
        <v>0</v>
      </c>
      <c r="K42" s="81"/>
      <c r="L42" s="81">
        <v>0</v>
      </c>
      <c r="M42" s="81">
        <v>1</v>
      </c>
      <c r="N42" s="81">
        <v>1</v>
      </c>
      <c r="O42" s="81"/>
      <c r="P42" s="81"/>
      <c r="Q42" s="188">
        <v>5</v>
      </c>
      <c r="R42" s="188">
        <v>4</v>
      </c>
      <c r="S42" s="188">
        <v>3</v>
      </c>
      <c r="T42" s="184">
        <v>5</v>
      </c>
      <c r="U42" s="184">
        <v>5</v>
      </c>
      <c r="V42" s="184">
        <v>5</v>
      </c>
      <c r="W42" s="186">
        <v>4</v>
      </c>
      <c r="X42" s="186">
        <v>2</v>
      </c>
      <c r="Y42" s="186">
        <v>4</v>
      </c>
      <c r="Z42" s="186">
        <v>4</v>
      </c>
      <c r="AA42" s="186">
        <v>3</v>
      </c>
      <c r="AB42" s="184">
        <v>3</v>
      </c>
      <c r="AC42" s="184">
        <v>3</v>
      </c>
      <c r="AD42" s="184">
        <v>4</v>
      </c>
      <c r="AE42" s="184">
        <v>3</v>
      </c>
      <c r="AF42" s="184">
        <v>3</v>
      </c>
      <c r="AG42" s="88">
        <v>2</v>
      </c>
      <c r="AH42" s="88">
        <v>2</v>
      </c>
      <c r="AI42" s="134">
        <v>3</v>
      </c>
      <c r="AJ42" s="183">
        <v>1</v>
      </c>
      <c r="AK42" s="183">
        <v>1</v>
      </c>
      <c r="AL42" s="183"/>
      <c r="AM42" s="183"/>
      <c r="AN42" s="183"/>
      <c r="AO42" s="183">
        <v>1</v>
      </c>
      <c r="AP42" s="183">
        <v>1</v>
      </c>
      <c r="AQ42" s="183">
        <v>1</v>
      </c>
    </row>
    <row r="43" spans="1:44">
      <c r="A43" s="86">
        <v>42</v>
      </c>
      <c r="B43" s="131" t="s">
        <v>87</v>
      </c>
      <c r="C43" s="81"/>
      <c r="D43" s="223" t="s">
        <v>146</v>
      </c>
      <c r="E43" s="81" t="s">
        <v>22</v>
      </c>
      <c r="F43" s="81">
        <v>0</v>
      </c>
      <c r="G43" s="81">
        <v>0</v>
      </c>
      <c r="H43" s="81">
        <v>0</v>
      </c>
      <c r="I43" s="81">
        <v>1</v>
      </c>
      <c r="J43" s="81">
        <v>0</v>
      </c>
      <c r="K43" s="81">
        <v>1</v>
      </c>
      <c r="L43" s="81">
        <v>0</v>
      </c>
      <c r="M43" s="81">
        <v>0</v>
      </c>
      <c r="N43" s="81">
        <v>0</v>
      </c>
      <c r="O43" s="81">
        <v>0</v>
      </c>
      <c r="P43" s="81"/>
      <c r="Q43" s="188">
        <v>5</v>
      </c>
      <c r="R43" s="188">
        <v>4</v>
      </c>
      <c r="S43" s="188">
        <v>4</v>
      </c>
      <c r="T43" s="184">
        <v>4</v>
      </c>
      <c r="U43" s="184">
        <v>4</v>
      </c>
      <c r="V43" s="184">
        <v>4</v>
      </c>
      <c r="W43" s="186">
        <v>5</v>
      </c>
      <c r="X43" s="186">
        <v>5</v>
      </c>
      <c r="Y43" s="186">
        <v>5</v>
      </c>
      <c r="Z43" s="186">
        <v>5</v>
      </c>
      <c r="AA43" s="186">
        <v>5</v>
      </c>
      <c r="AB43" s="184">
        <v>1</v>
      </c>
      <c r="AC43" s="184">
        <v>3</v>
      </c>
      <c r="AD43" s="184">
        <v>5</v>
      </c>
      <c r="AE43" s="184">
        <v>5</v>
      </c>
      <c r="AF43" s="184">
        <v>5</v>
      </c>
      <c r="AG43" s="88">
        <v>5</v>
      </c>
      <c r="AH43" s="88">
        <v>5</v>
      </c>
      <c r="AI43" s="134">
        <v>5</v>
      </c>
      <c r="AJ43" s="183">
        <v>2</v>
      </c>
      <c r="AK43" s="183">
        <v>0</v>
      </c>
      <c r="AL43" s="183">
        <v>0</v>
      </c>
      <c r="AM43" s="183">
        <v>0</v>
      </c>
      <c r="AN43" s="183">
        <v>0</v>
      </c>
      <c r="AO43" s="183">
        <v>0</v>
      </c>
      <c r="AP43" s="183">
        <v>1</v>
      </c>
      <c r="AQ43" s="183">
        <v>2</v>
      </c>
    </row>
    <row r="44" spans="1:44">
      <c r="A44" s="86">
        <v>43</v>
      </c>
      <c r="B44" s="131" t="s">
        <v>90</v>
      </c>
      <c r="C44" s="81">
        <v>13</v>
      </c>
      <c r="D44" s="225" t="s">
        <v>142</v>
      </c>
      <c r="E44" s="81" t="s">
        <v>30</v>
      </c>
      <c r="F44" s="81">
        <v>0</v>
      </c>
      <c r="G44" s="81">
        <v>0</v>
      </c>
      <c r="H44" s="81">
        <v>0</v>
      </c>
      <c r="I44" s="81">
        <v>1</v>
      </c>
      <c r="J44" s="81">
        <v>0</v>
      </c>
      <c r="K44" s="81">
        <v>0</v>
      </c>
      <c r="L44" s="81">
        <v>0</v>
      </c>
      <c r="M44" s="81">
        <v>0</v>
      </c>
      <c r="N44" s="81">
        <v>0</v>
      </c>
      <c r="O44" s="81">
        <v>0</v>
      </c>
      <c r="P44" s="81"/>
      <c r="Q44" s="188">
        <v>4</v>
      </c>
      <c r="R44" s="188">
        <v>4</v>
      </c>
      <c r="S44" s="188">
        <v>5</v>
      </c>
      <c r="T44" s="184">
        <v>4</v>
      </c>
      <c r="U44" s="184">
        <v>4</v>
      </c>
      <c r="V44" s="184">
        <v>4</v>
      </c>
      <c r="W44" s="186">
        <v>5</v>
      </c>
      <c r="X44" s="186">
        <v>5</v>
      </c>
      <c r="Y44" s="186">
        <v>5</v>
      </c>
      <c r="Z44" s="186">
        <v>5</v>
      </c>
      <c r="AA44" s="186">
        <v>5</v>
      </c>
      <c r="AB44" s="184">
        <v>3</v>
      </c>
      <c r="AC44" s="184">
        <v>4</v>
      </c>
      <c r="AD44" s="184">
        <v>5</v>
      </c>
      <c r="AE44" s="184">
        <v>5</v>
      </c>
      <c r="AF44" s="184">
        <v>5</v>
      </c>
      <c r="AG44" s="88">
        <v>5</v>
      </c>
      <c r="AH44" s="88">
        <v>5</v>
      </c>
      <c r="AI44" s="134">
        <v>5</v>
      </c>
      <c r="AJ44" s="183">
        <v>2</v>
      </c>
      <c r="AK44" s="183">
        <v>0</v>
      </c>
      <c r="AL44" s="183">
        <v>0</v>
      </c>
      <c r="AM44" s="183">
        <v>0</v>
      </c>
      <c r="AN44" s="183">
        <v>0</v>
      </c>
      <c r="AO44" s="183">
        <v>0</v>
      </c>
      <c r="AP44" s="183">
        <v>2</v>
      </c>
      <c r="AQ44" s="183">
        <v>0</v>
      </c>
    </row>
    <row r="45" spans="1:44">
      <c r="A45" s="86">
        <v>44</v>
      </c>
      <c r="B45" s="131" t="s">
        <v>87</v>
      </c>
      <c r="C45" s="81"/>
      <c r="D45" s="81" t="s">
        <v>56</v>
      </c>
      <c r="E45" s="81" t="s">
        <v>30</v>
      </c>
      <c r="F45" s="81">
        <v>1</v>
      </c>
      <c r="G45" s="81">
        <v>1</v>
      </c>
      <c r="H45" s="81">
        <v>0</v>
      </c>
      <c r="I45" s="81">
        <v>1</v>
      </c>
      <c r="J45" s="81">
        <v>0</v>
      </c>
      <c r="K45" s="81">
        <v>0</v>
      </c>
      <c r="L45" s="81">
        <v>1</v>
      </c>
      <c r="M45" s="81">
        <v>0</v>
      </c>
      <c r="N45" s="81">
        <v>0</v>
      </c>
      <c r="O45" s="81">
        <v>0</v>
      </c>
      <c r="P45" s="81"/>
      <c r="Q45" s="188">
        <v>5</v>
      </c>
      <c r="R45" s="188">
        <v>5</v>
      </c>
      <c r="S45" s="188">
        <v>5</v>
      </c>
      <c r="T45" s="184">
        <v>5</v>
      </c>
      <c r="U45" s="184">
        <v>5</v>
      </c>
      <c r="V45" s="184">
        <v>5</v>
      </c>
      <c r="W45" s="186">
        <v>5</v>
      </c>
      <c r="X45" s="186">
        <v>5</v>
      </c>
      <c r="Y45" s="186">
        <v>4</v>
      </c>
      <c r="Z45" s="186">
        <v>4</v>
      </c>
      <c r="AA45" s="186">
        <v>5</v>
      </c>
      <c r="AB45" s="184">
        <v>2</v>
      </c>
      <c r="AC45" s="184">
        <v>4</v>
      </c>
      <c r="AD45" s="184">
        <v>5</v>
      </c>
      <c r="AE45" s="184">
        <v>5</v>
      </c>
      <c r="AF45" s="184">
        <v>5</v>
      </c>
      <c r="AG45" s="88">
        <v>5</v>
      </c>
      <c r="AH45" s="88">
        <v>5</v>
      </c>
      <c r="AI45" s="134">
        <v>5</v>
      </c>
      <c r="AJ45" s="183">
        <v>2</v>
      </c>
      <c r="AK45" s="183">
        <v>0</v>
      </c>
      <c r="AL45" s="183">
        <v>0</v>
      </c>
      <c r="AM45" s="183">
        <v>0</v>
      </c>
      <c r="AN45" s="183">
        <v>4</v>
      </c>
      <c r="AO45" s="183">
        <v>4</v>
      </c>
      <c r="AP45" s="183">
        <v>1</v>
      </c>
      <c r="AQ45" s="183">
        <v>2</v>
      </c>
    </row>
    <row r="46" spans="1:44">
      <c r="A46" s="86">
        <v>45</v>
      </c>
      <c r="B46" s="131" t="s">
        <v>17</v>
      </c>
      <c r="C46" s="81"/>
      <c r="D46" s="81" t="s">
        <v>17</v>
      </c>
      <c r="E46" s="81" t="s">
        <v>30</v>
      </c>
      <c r="F46" s="81">
        <v>0</v>
      </c>
      <c r="G46" s="81">
        <v>0</v>
      </c>
      <c r="H46" s="81">
        <v>0</v>
      </c>
      <c r="I46" s="81">
        <v>0</v>
      </c>
      <c r="J46" s="81">
        <v>0</v>
      </c>
      <c r="K46" s="81">
        <v>0</v>
      </c>
      <c r="L46" s="81">
        <v>0</v>
      </c>
      <c r="M46" s="81">
        <v>0</v>
      </c>
      <c r="N46" s="81">
        <v>0</v>
      </c>
      <c r="O46" s="81">
        <v>0</v>
      </c>
      <c r="P46" s="81"/>
      <c r="Q46" s="188">
        <v>4</v>
      </c>
      <c r="R46" s="188">
        <v>4</v>
      </c>
      <c r="S46" s="188">
        <v>4</v>
      </c>
      <c r="T46" s="184">
        <v>5</v>
      </c>
      <c r="U46" s="184">
        <v>5</v>
      </c>
      <c r="V46" s="184">
        <v>5</v>
      </c>
      <c r="W46" s="186">
        <v>5</v>
      </c>
      <c r="X46" s="186">
        <v>5</v>
      </c>
      <c r="Y46" s="186">
        <v>5</v>
      </c>
      <c r="Z46" s="186">
        <v>5</v>
      </c>
      <c r="AA46" s="186">
        <v>5</v>
      </c>
      <c r="AB46" s="184">
        <v>3</v>
      </c>
      <c r="AC46" s="184">
        <v>5</v>
      </c>
      <c r="AD46" s="184">
        <v>5</v>
      </c>
      <c r="AE46" s="184">
        <v>5</v>
      </c>
      <c r="AF46" s="184">
        <v>5</v>
      </c>
      <c r="AG46" s="88">
        <v>4</v>
      </c>
      <c r="AH46" s="88">
        <v>5</v>
      </c>
      <c r="AI46" s="134">
        <v>5</v>
      </c>
      <c r="AJ46" s="183">
        <v>1</v>
      </c>
      <c r="AK46" s="183">
        <v>0</v>
      </c>
      <c r="AL46" s="183">
        <v>2</v>
      </c>
      <c r="AM46" s="183">
        <v>0</v>
      </c>
      <c r="AN46" s="183">
        <v>4</v>
      </c>
      <c r="AO46" s="183">
        <v>2</v>
      </c>
      <c r="AP46" s="183">
        <v>2</v>
      </c>
      <c r="AQ46" s="183">
        <v>0</v>
      </c>
    </row>
    <row r="47" spans="1:44">
      <c r="A47" s="86">
        <v>46</v>
      </c>
      <c r="B47" s="131" t="s">
        <v>87</v>
      </c>
      <c r="C47" s="81"/>
      <c r="D47" s="226" t="s">
        <v>140</v>
      </c>
      <c r="E47" s="81" t="s">
        <v>22</v>
      </c>
      <c r="F47" s="81">
        <v>0</v>
      </c>
      <c r="G47" s="81">
        <v>0</v>
      </c>
      <c r="H47" s="81">
        <v>0</v>
      </c>
      <c r="I47" s="81">
        <v>0</v>
      </c>
      <c r="J47" s="81">
        <v>1</v>
      </c>
      <c r="K47" s="81">
        <v>0</v>
      </c>
      <c r="L47" s="81">
        <v>0</v>
      </c>
      <c r="M47" s="81">
        <v>0</v>
      </c>
      <c r="N47" s="81">
        <v>0</v>
      </c>
      <c r="O47" s="81">
        <v>0</v>
      </c>
      <c r="P47" s="81"/>
      <c r="Q47" s="188">
        <v>4</v>
      </c>
      <c r="R47" s="188">
        <v>4</v>
      </c>
      <c r="S47" s="188">
        <v>4</v>
      </c>
      <c r="T47" s="184">
        <v>4</v>
      </c>
      <c r="U47" s="184">
        <v>4</v>
      </c>
      <c r="V47" s="184">
        <v>4</v>
      </c>
      <c r="W47" s="186">
        <v>5</v>
      </c>
      <c r="X47" s="186">
        <v>5</v>
      </c>
      <c r="Y47" s="186">
        <v>5</v>
      </c>
      <c r="Z47" s="186">
        <v>5</v>
      </c>
      <c r="AA47" s="186">
        <v>5</v>
      </c>
      <c r="AB47" s="184">
        <v>2</v>
      </c>
      <c r="AC47" s="184">
        <v>4</v>
      </c>
      <c r="AD47" s="184">
        <v>4</v>
      </c>
      <c r="AE47" s="184">
        <v>4</v>
      </c>
      <c r="AF47" s="184">
        <v>4</v>
      </c>
      <c r="AG47" s="88">
        <v>4</v>
      </c>
      <c r="AH47" s="88">
        <v>4</v>
      </c>
      <c r="AI47" s="134">
        <v>4</v>
      </c>
      <c r="AJ47" s="183">
        <v>2</v>
      </c>
      <c r="AK47" s="183">
        <v>0</v>
      </c>
      <c r="AL47" s="183">
        <v>0</v>
      </c>
      <c r="AM47" s="183">
        <v>0</v>
      </c>
      <c r="AN47" s="183">
        <v>0</v>
      </c>
      <c r="AO47" s="183">
        <v>0</v>
      </c>
      <c r="AP47" s="183">
        <v>1</v>
      </c>
      <c r="AQ47" s="183">
        <v>3</v>
      </c>
    </row>
    <row r="48" spans="1:44">
      <c r="A48" s="86">
        <v>47</v>
      </c>
      <c r="B48" s="131" t="s">
        <v>87</v>
      </c>
      <c r="C48" s="81"/>
      <c r="D48" s="81" t="s">
        <v>153</v>
      </c>
      <c r="E48" s="81" t="s">
        <v>22</v>
      </c>
      <c r="F48" s="81">
        <v>0</v>
      </c>
      <c r="G48" s="81">
        <v>0</v>
      </c>
      <c r="H48" s="81">
        <v>0</v>
      </c>
      <c r="I48" s="81">
        <v>0</v>
      </c>
      <c r="J48" s="81">
        <v>0</v>
      </c>
      <c r="K48" s="81">
        <v>0</v>
      </c>
      <c r="L48" s="81">
        <v>0</v>
      </c>
      <c r="M48" s="81">
        <v>0</v>
      </c>
      <c r="N48" s="81">
        <v>0</v>
      </c>
      <c r="O48" s="81">
        <v>1</v>
      </c>
      <c r="P48" s="81"/>
      <c r="Q48" s="188">
        <v>4</v>
      </c>
      <c r="R48" s="188">
        <v>4</v>
      </c>
      <c r="S48" s="188">
        <v>4</v>
      </c>
      <c r="T48" s="184">
        <v>5</v>
      </c>
      <c r="U48" s="184">
        <v>5</v>
      </c>
      <c r="V48" s="184">
        <v>4</v>
      </c>
      <c r="W48" s="186">
        <v>5</v>
      </c>
      <c r="X48" s="186">
        <v>5</v>
      </c>
      <c r="Y48" s="186">
        <v>3</v>
      </c>
      <c r="Z48" s="186">
        <v>4</v>
      </c>
      <c r="AA48" s="186">
        <v>5</v>
      </c>
      <c r="AB48" s="184">
        <v>2</v>
      </c>
      <c r="AC48" s="184">
        <v>4</v>
      </c>
      <c r="AD48" s="184">
        <v>5</v>
      </c>
      <c r="AE48" s="184">
        <v>5</v>
      </c>
      <c r="AF48" s="184">
        <v>5</v>
      </c>
      <c r="AG48" s="88">
        <v>5</v>
      </c>
      <c r="AH48" s="88">
        <v>5</v>
      </c>
      <c r="AI48" s="134">
        <v>5</v>
      </c>
      <c r="AJ48" s="183">
        <v>2</v>
      </c>
      <c r="AK48" s="183">
        <v>0</v>
      </c>
      <c r="AL48" s="183">
        <v>0</v>
      </c>
      <c r="AM48" s="183">
        <v>0</v>
      </c>
      <c r="AN48" s="183">
        <v>4</v>
      </c>
      <c r="AO48" s="183">
        <v>4</v>
      </c>
      <c r="AP48" s="183">
        <v>1</v>
      </c>
      <c r="AQ48" s="183">
        <v>2</v>
      </c>
    </row>
    <row r="49" spans="1:43">
      <c r="A49" s="86">
        <v>48</v>
      </c>
      <c r="B49" s="131" t="s">
        <v>87</v>
      </c>
      <c r="C49" s="81"/>
      <c r="D49" s="226" t="s">
        <v>146</v>
      </c>
      <c r="E49" s="81" t="s">
        <v>22</v>
      </c>
      <c r="F49" s="81">
        <v>0</v>
      </c>
      <c r="G49" s="81">
        <v>0</v>
      </c>
      <c r="H49" s="81">
        <v>0</v>
      </c>
      <c r="I49" s="81">
        <v>0</v>
      </c>
      <c r="J49" s="81">
        <v>0</v>
      </c>
      <c r="K49" s="81">
        <v>0</v>
      </c>
      <c r="L49" s="81">
        <v>1</v>
      </c>
      <c r="M49" s="81">
        <v>0</v>
      </c>
      <c r="N49" s="81">
        <v>1</v>
      </c>
      <c r="O49" s="81">
        <v>0</v>
      </c>
      <c r="P49" s="81"/>
      <c r="Q49" s="188">
        <v>4</v>
      </c>
      <c r="R49" s="188">
        <v>4</v>
      </c>
      <c r="S49" s="188">
        <v>4</v>
      </c>
      <c r="T49" s="184">
        <v>5</v>
      </c>
      <c r="U49" s="184">
        <v>4</v>
      </c>
      <c r="V49" s="184">
        <v>4</v>
      </c>
      <c r="W49" s="186">
        <v>4</v>
      </c>
      <c r="X49" s="186">
        <v>4</v>
      </c>
      <c r="Y49" s="186">
        <v>4</v>
      </c>
      <c r="Z49" s="186">
        <v>4</v>
      </c>
      <c r="AA49" s="186">
        <v>4</v>
      </c>
      <c r="AB49" s="184">
        <v>2</v>
      </c>
      <c r="AC49" s="184">
        <v>4</v>
      </c>
      <c r="AD49" s="184">
        <v>4</v>
      </c>
      <c r="AE49" s="184">
        <v>4</v>
      </c>
      <c r="AF49" s="184">
        <v>4</v>
      </c>
      <c r="AG49" s="88">
        <v>4</v>
      </c>
      <c r="AH49" s="88">
        <v>4</v>
      </c>
      <c r="AI49" s="134">
        <v>4</v>
      </c>
      <c r="AJ49" s="183">
        <v>2</v>
      </c>
      <c r="AK49" s="183">
        <v>0</v>
      </c>
      <c r="AL49" s="183">
        <v>0</v>
      </c>
      <c r="AM49" s="183">
        <v>0</v>
      </c>
      <c r="AN49" s="183">
        <v>4</v>
      </c>
      <c r="AO49" s="183">
        <v>0</v>
      </c>
      <c r="AP49" s="183">
        <v>2</v>
      </c>
      <c r="AQ49" s="183">
        <v>0</v>
      </c>
    </row>
    <row r="50" spans="1:43">
      <c r="A50" s="86">
        <v>49</v>
      </c>
      <c r="B50" s="131" t="s">
        <v>90</v>
      </c>
      <c r="C50" s="81">
        <v>14</v>
      </c>
      <c r="D50" s="81" t="s">
        <v>17</v>
      </c>
      <c r="E50" s="81" t="s">
        <v>22</v>
      </c>
      <c r="F50" s="81">
        <v>0</v>
      </c>
      <c r="G50" s="81">
        <v>0</v>
      </c>
      <c r="H50" s="81">
        <v>1</v>
      </c>
      <c r="I50" s="81">
        <v>0</v>
      </c>
      <c r="J50" s="81">
        <v>0</v>
      </c>
      <c r="K50" s="81">
        <v>0</v>
      </c>
      <c r="L50" s="81">
        <v>0</v>
      </c>
      <c r="M50" s="81">
        <v>0</v>
      </c>
      <c r="N50" s="81">
        <v>0</v>
      </c>
      <c r="O50" s="81">
        <v>0</v>
      </c>
      <c r="P50" s="81"/>
      <c r="Q50" s="188">
        <v>4</v>
      </c>
      <c r="R50" s="188">
        <v>4</v>
      </c>
      <c r="S50" s="188">
        <v>4</v>
      </c>
      <c r="T50" s="184">
        <v>5</v>
      </c>
      <c r="U50" s="184">
        <v>5</v>
      </c>
      <c r="V50" s="184">
        <v>5</v>
      </c>
      <c r="W50" s="186">
        <v>4</v>
      </c>
      <c r="X50" s="186">
        <v>4</v>
      </c>
      <c r="Y50" s="186">
        <v>4</v>
      </c>
      <c r="Z50" s="186">
        <v>5</v>
      </c>
      <c r="AA50" s="186">
        <v>5</v>
      </c>
      <c r="AB50" s="184">
        <v>3</v>
      </c>
      <c r="AC50" s="184">
        <v>5</v>
      </c>
      <c r="AD50" s="184">
        <v>5</v>
      </c>
      <c r="AE50" s="184">
        <v>5</v>
      </c>
      <c r="AF50" s="184">
        <v>5</v>
      </c>
      <c r="AG50" s="88">
        <v>5</v>
      </c>
      <c r="AH50" s="88">
        <v>5</v>
      </c>
      <c r="AI50" s="134">
        <v>5</v>
      </c>
      <c r="AJ50" s="183">
        <v>0</v>
      </c>
      <c r="AK50" s="183">
        <v>0</v>
      </c>
      <c r="AL50" s="183">
        <v>0</v>
      </c>
      <c r="AM50" s="183">
        <v>0</v>
      </c>
      <c r="AN50" s="183">
        <v>0</v>
      </c>
      <c r="AO50" s="183">
        <v>0</v>
      </c>
      <c r="AP50" s="183">
        <v>0</v>
      </c>
      <c r="AQ50" s="183">
        <v>0</v>
      </c>
    </row>
    <row r="51" spans="1:43">
      <c r="A51" s="86">
        <v>50</v>
      </c>
      <c r="B51" s="131" t="s">
        <v>87</v>
      </c>
      <c r="C51" s="81"/>
      <c r="D51" s="81" t="s">
        <v>128</v>
      </c>
      <c r="E51" s="81" t="s">
        <v>22</v>
      </c>
      <c r="F51" s="81">
        <v>1</v>
      </c>
      <c r="G51" s="81">
        <v>0</v>
      </c>
      <c r="H51" s="81">
        <v>0</v>
      </c>
      <c r="I51" s="81">
        <v>0</v>
      </c>
      <c r="J51" s="81">
        <v>0</v>
      </c>
      <c r="K51" s="81">
        <v>0</v>
      </c>
      <c r="L51" s="81">
        <v>0</v>
      </c>
      <c r="M51" s="81">
        <v>0</v>
      </c>
      <c r="N51" s="81">
        <v>0</v>
      </c>
      <c r="O51" s="81">
        <v>0</v>
      </c>
      <c r="P51" s="81"/>
      <c r="Q51" s="188">
        <v>5</v>
      </c>
      <c r="R51" s="188">
        <v>5</v>
      </c>
      <c r="S51" s="188">
        <v>5</v>
      </c>
      <c r="T51" s="184">
        <v>5</v>
      </c>
      <c r="U51" s="184">
        <v>5</v>
      </c>
      <c r="V51" s="184">
        <v>5</v>
      </c>
      <c r="W51" s="186">
        <v>4</v>
      </c>
      <c r="X51" s="186">
        <v>3</v>
      </c>
      <c r="Y51" s="186">
        <v>3</v>
      </c>
      <c r="Z51" s="186">
        <v>4</v>
      </c>
      <c r="AA51" s="186">
        <v>4</v>
      </c>
      <c r="AB51" s="184">
        <v>3</v>
      </c>
      <c r="AC51" s="184">
        <v>4</v>
      </c>
      <c r="AD51" s="184">
        <v>4</v>
      </c>
      <c r="AE51" s="184">
        <v>4</v>
      </c>
      <c r="AF51" s="184">
        <v>4</v>
      </c>
      <c r="AG51" s="88">
        <v>3</v>
      </c>
      <c r="AH51" s="88">
        <v>3</v>
      </c>
      <c r="AI51" s="134">
        <v>3</v>
      </c>
      <c r="AJ51" s="183">
        <v>2</v>
      </c>
      <c r="AK51" s="183">
        <v>0</v>
      </c>
      <c r="AL51" s="183">
        <v>0</v>
      </c>
      <c r="AM51" s="183">
        <v>0</v>
      </c>
      <c r="AN51" s="183">
        <v>0</v>
      </c>
      <c r="AO51" s="183">
        <v>4</v>
      </c>
      <c r="AP51" s="183">
        <v>1</v>
      </c>
      <c r="AQ51" s="183">
        <v>2</v>
      </c>
    </row>
    <row r="52" spans="1:43">
      <c r="A52" s="86">
        <v>51</v>
      </c>
      <c r="B52" s="131" t="s">
        <v>177</v>
      </c>
      <c r="C52" s="81"/>
      <c r="D52" s="81" t="s">
        <v>59</v>
      </c>
      <c r="E52" s="81" t="s">
        <v>17</v>
      </c>
      <c r="F52" s="81">
        <v>0</v>
      </c>
      <c r="G52" s="81">
        <v>0</v>
      </c>
      <c r="H52" s="81">
        <v>0</v>
      </c>
      <c r="I52" s="81">
        <v>0</v>
      </c>
      <c r="J52" s="81">
        <v>0</v>
      </c>
      <c r="K52" s="81">
        <v>1</v>
      </c>
      <c r="L52" s="81">
        <v>0</v>
      </c>
      <c r="M52" s="81">
        <v>0</v>
      </c>
      <c r="N52" s="81">
        <v>0</v>
      </c>
      <c r="O52" s="81">
        <v>0</v>
      </c>
      <c r="P52" s="81"/>
      <c r="Q52" s="188">
        <v>5</v>
      </c>
      <c r="R52" s="188">
        <v>5</v>
      </c>
      <c r="S52" s="188">
        <v>4</v>
      </c>
      <c r="T52" s="184">
        <v>5</v>
      </c>
      <c r="U52" s="184">
        <v>5</v>
      </c>
      <c r="V52" s="184">
        <v>5</v>
      </c>
      <c r="W52" s="186">
        <v>5</v>
      </c>
      <c r="X52" s="186">
        <v>5</v>
      </c>
      <c r="Y52" s="186">
        <v>5</v>
      </c>
      <c r="Z52" s="186">
        <v>5</v>
      </c>
      <c r="AA52" s="186">
        <v>5</v>
      </c>
      <c r="AB52" s="184">
        <v>3</v>
      </c>
      <c r="AC52" s="184">
        <v>4</v>
      </c>
      <c r="AD52" s="184">
        <v>5</v>
      </c>
      <c r="AE52" s="184">
        <v>5</v>
      </c>
      <c r="AF52" s="184">
        <v>4</v>
      </c>
      <c r="AG52" s="88">
        <v>3</v>
      </c>
      <c r="AH52" s="88">
        <v>4</v>
      </c>
      <c r="AI52" s="134">
        <v>5</v>
      </c>
      <c r="AJ52" s="183">
        <v>2</v>
      </c>
      <c r="AK52" s="183">
        <v>0</v>
      </c>
      <c r="AL52" s="183">
        <v>0</v>
      </c>
      <c r="AM52" s="183">
        <v>0</v>
      </c>
      <c r="AN52" s="183">
        <v>0</v>
      </c>
      <c r="AO52" s="183">
        <v>0</v>
      </c>
      <c r="AP52" s="183">
        <v>1</v>
      </c>
      <c r="AQ52" s="183">
        <v>2</v>
      </c>
    </row>
    <row r="53" spans="1:43">
      <c r="A53" s="86">
        <v>52</v>
      </c>
      <c r="B53" s="131" t="s">
        <v>87</v>
      </c>
      <c r="C53" s="81"/>
      <c r="D53" s="81" t="s">
        <v>131</v>
      </c>
      <c r="E53" s="81" t="s">
        <v>22</v>
      </c>
      <c r="F53" s="81">
        <v>0</v>
      </c>
      <c r="G53" s="81">
        <v>0</v>
      </c>
      <c r="H53" s="81">
        <v>0</v>
      </c>
      <c r="I53" s="81">
        <v>0</v>
      </c>
      <c r="J53" s="81">
        <v>0</v>
      </c>
      <c r="K53" s="81">
        <v>0</v>
      </c>
      <c r="L53" s="81">
        <v>1</v>
      </c>
      <c r="M53" s="81">
        <v>0</v>
      </c>
      <c r="N53" s="81">
        <v>0</v>
      </c>
      <c r="O53" s="81">
        <v>0</v>
      </c>
      <c r="P53" s="81"/>
      <c r="Q53" s="188">
        <v>5</v>
      </c>
      <c r="R53" s="188">
        <v>4</v>
      </c>
      <c r="S53" s="188">
        <v>4</v>
      </c>
      <c r="T53" s="184">
        <v>5</v>
      </c>
      <c r="U53" s="184">
        <v>5</v>
      </c>
      <c r="V53" s="184">
        <v>5</v>
      </c>
      <c r="W53" s="186">
        <v>5</v>
      </c>
      <c r="X53" s="186">
        <v>5</v>
      </c>
      <c r="Y53" s="186">
        <v>5</v>
      </c>
      <c r="Z53" s="186">
        <v>5</v>
      </c>
      <c r="AA53" s="186">
        <v>5</v>
      </c>
      <c r="AB53" s="184">
        <v>2</v>
      </c>
      <c r="AC53" s="184">
        <v>5</v>
      </c>
      <c r="AD53" s="184">
        <v>5</v>
      </c>
      <c r="AE53" s="184">
        <v>4</v>
      </c>
      <c r="AF53" s="184">
        <v>4</v>
      </c>
      <c r="AG53" s="88">
        <v>4</v>
      </c>
      <c r="AH53" s="88">
        <v>4</v>
      </c>
      <c r="AI53" s="134">
        <v>4</v>
      </c>
      <c r="AJ53" s="183">
        <v>2</v>
      </c>
      <c r="AK53" s="183">
        <v>0</v>
      </c>
      <c r="AL53" s="183">
        <v>0</v>
      </c>
      <c r="AM53" s="183">
        <v>0</v>
      </c>
      <c r="AN53" s="183">
        <v>4</v>
      </c>
      <c r="AO53" s="183">
        <v>3</v>
      </c>
      <c r="AP53" s="183">
        <v>4</v>
      </c>
      <c r="AQ53" s="183">
        <v>3</v>
      </c>
    </row>
    <row r="54" spans="1:43">
      <c r="A54" s="86">
        <v>53</v>
      </c>
      <c r="B54" s="131" t="s">
        <v>87</v>
      </c>
      <c r="C54" s="81"/>
      <c r="D54" s="81" t="s">
        <v>17</v>
      </c>
      <c r="E54" s="81" t="s">
        <v>22</v>
      </c>
      <c r="F54" s="81">
        <v>1</v>
      </c>
      <c r="G54" s="81">
        <v>0</v>
      </c>
      <c r="H54" s="81">
        <v>0</v>
      </c>
      <c r="I54" s="81">
        <v>1</v>
      </c>
      <c r="J54" s="81">
        <v>0</v>
      </c>
      <c r="K54" s="81">
        <v>0</v>
      </c>
      <c r="L54" s="81">
        <v>0</v>
      </c>
      <c r="M54" s="81">
        <v>0</v>
      </c>
      <c r="N54" s="81">
        <v>0</v>
      </c>
      <c r="O54" s="81">
        <v>0</v>
      </c>
      <c r="P54" s="81"/>
      <c r="Q54" s="188">
        <v>5</v>
      </c>
      <c r="R54" s="188">
        <v>5</v>
      </c>
      <c r="S54" s="188">
        <v>5</v>
      </c>
      <c r="T54" s="184">
        <v>5</v>
      </c>
      <c r="U54" s="184">
        <v>5</v>
      </c>
      <c r="V54" s="184">
        <v>5</v>
      </c>
      <c r="W54" s="186">
        <v>5</v>
      </c>
      <c r="X54" s="186">
        <v>5</v>
      </c>
      <c r="Y54" s="186">
        <v>5</v>
      </c>
      <c r="Z54" s="186">
        <v>5</v>
      </c>
      <c r="AA54" s="186">
        <v>5</v>
      </c>
      <c r="AB54" s="184">
        <v>5</v>
      </c>
      <c r="AC54" s="184">
        <v>5</v>
      </c>
      <c r="AD54" s="184">
        <v>5</v>
      </c>
      <c r="AE54" s="184">
        <v>5</v>
      </c>
      <c r="AF54" s="184">
        <v>5</v>
      </c>
      <c r="AG54" s="88">
        <v>5</v>
      </c>
      <c r="AH54" s="88">
        <v>5</v>
      </c>
      <c r="AI54" s="134">
        <v>5</v>
      </c>
      <c r="AJ54" s="183">
        <v>2</v>
      </c>
      <c r="AK54" s="183">
        <v>1</v>
      </c>
      <c r="AL54" s="183">
        <v>0</v>
      </c>
      <c r="AM54" s="183">
        <v>0</v>
      </c>
      <c r="AN54" s="183">
        <v>0</v>
      </c>
      <c r="AO54" s="183">
        <v>4</v>
      </c>
      <c r="AP54" s="183">
        <v>1</v>
      </c>
      <c r="AQ54" s="183">
        <v>2</v>
      </c>
    </row>
    <row r="55" spans="1:43">
      <c r="A55" s="86">
        <v>54</v>
      </c>
      <c r="B55" s="131" t="s">
        <v>87</v>
      </c>
      <c r="C55" s="81"/>
      <c r="D55" s="81" t="s">
        <v>59</v>
      </c>
      <c r="E55" s="81" t="s">
        <v>22</v>
      </c>
      <c r="F55" s="81">
        <v>0</v>
      </c>
      <c r="G55" s="81">
        <v>0</v>
      </c>
      <c r="H55" s="81">
        <v>0</v>
      </c>
      <c r="I55" s="81">
        <v>0</v>
      </c>
      <c r="J55" s="81">
        <v>0</v>
      </c>
      <c r="K55" s="81">
        <v>0</v>
      </c>
      <c r="L55" s="81">
        <v>0</v>
      </c>
      <c r="M55" s="81">
        <v>0</v>
      </c>
      <c r="N55" s="81">
        <v>0</v>
      </c>
      <c r="O55" s="81">
        <v>0</v>
      </c>
      <c r="P55" s="81">
        <v>1</v>
      </c>
      <c r="Q55" s="188">
        <v>5</v>
      </c>
      <c r="R55" s="188">
        <v>5</v>
      </c>
      <c r="S55" s="188">
        <v>5</v>
      </c>
      <c r="T55" s="184">
        <v>5</v>
      </c>
      <c r="U55" s="184">
        <v>5</v>
      </c>
      <c r="V55" s="184">
        <v>5</v>
      </c>
      <c r="W55" s="186">
        <v>5</v>
      </c>
      <c r="X55" s="186">
        <v>5</v>
      </c>
      <c r="Y55" s="186">
        <v>5</v>
      </c>
      <c r="Z55" s="186">
        <v>5</v>
      </c>
      <c r="AA55" s="186">
        <v>5</v>
      </c>
      <c r="AB55" s="184">
        <v>2</v>
      </c>
      <c r="AC55" s="184">
        <v>4</v>
      </c>
      <c r="AD55" s="184">
        <v>5</v>
      </c>
      <c r="AE55" s="184">
        <v>5</v>
      </c>
      <c r="AF55" s="184">
        <v>5</v>
      </c>
      <c r="AG55" s="88">
        <v>5</v>
      </c>
      <c r="AH55" s="88">
        <v>5</v>
      </c>
      <c r="AI55" s="134">
        <v>5</v>
      </c>
      <c r="AJ55" s="183">
        <v>2</v>
      </c>
      <c r="AK55" s="183">
        <v>0</v>
      </c>
      <c r="AL55" s="183">
        <v>0</v>
      </c>
      <c r="AM55" s="183">
        <v>0</v>
      </c>
      <c r="AN55" s="183">
        <v>4</v>
      </c>
      <c r="AO55" s="183">
        <v>4</v>
      </c>
      <c r="AP55" s="183">
        <v>1</v>
      </c>
      <c r="AQ55" s="183">
        <v>2</v>
      </c>
    </row>
    <row r="56" spans="1:43">
      <c r="A56" s="86">
        <v>55</v>
      </c>
      <c r="B56" s="131" t="s">
        <v>87</v>
      </c>
      <c r="C56" s="81"/>
      <c r="D56" s="81" t="s">
        <v>128</v>
      </c>
      <c r="E56" s="81" t="s">
        <v>22</v>
      </c>
      <c r="F56" s="81">
        <v>0</v>
      </c>
      <c r="G56" s="81">
        <v>0</v>
      </c>
      <c r="H56" s="81">
        <v>0</v>
      </c>
      <c r="I56" s="81">
        <v>1</v>
      </c>
      <c r="J56" s="81">
        <v>1</v>
      </c>
      <c r="K56" s="81">
        <v>0</v>
      </c>
      <c r="L56" s="81">
        <v>0</v>
      </c>
      <c r="M56" s="81">
        <v>1</v>
      </c>
      <c r="N56" s="81">
        <v>0</v>
      </c>
      <c r="O56" s="81">
        <v>0</v>
      </c>
      <c r="P56" s="81">
        <v>0</v>
      </c>
      <c r="Q56" s="188">
        <v>4</v>
      </c>
      <c r="R56" s="188">
        <v>4</v>
      </c>
      <c r="S56" s="188">
        <v>4</v>
      </c>
      <c r="T56" s="184">
        <v>5</v>
      </c>
      <c r="U56" s="184">
        <v>5</v>
      </c>
      <c r="V56" s="184">
        <v>5</v>
      </c>
      <c r="W56" s="186">
        <v>4</v>
      </c>
      <c r="X56" s="186">
        <v>4</v>
      </c>
      <c r="Y56" s="186">
        <v>4</v>
      </c>
      <c r="Z56" s="186">
        <v>4</v>
      </c>
      <c r="AA56" s="186">
        <v>4</v>
      </c>
      <c r="AB56" s="184">
        <v>3</v>
      </c>
      <c r="AC56" s="184">
        <v>4</v>
      </c>
      <c r="AD56" s="184">
        <v>5</v>
      </c>
      <c r="AE56" s="184">
        <v>5</v>
      </c>
      <c r="AF56" s="184">
        <v>5</v>
      </c>
      <c r="AG56" s="88">
        <v>4</v>
      </c>
      <c r="AH56" s="88">
        <v>4</v>
      </c>
      <c r="AI56" s="134">
        <v>4</v>
      </c>
      <c r="AJ56" s="183">
        <v>1</v>
      </c>
      <c r="AK56" s="183">
        <v>0</v>
      </c>
      <c r="AL56" s="183">
        <v>0</v>
      </c>
      <c r="AM56" s="183">
        <v>0</v>
      </c>
      <c r="AN56" s="183">
        <v>4</v>
      </c>
      <c r="AO56" s="183">
        <v>2</v>
      </c>
      <c r="AP56" s="183">
        <v>1</v>
      </c>
      <c r="AQ56" s="183">
        <v>2</v>
      </c>
    </row>
    <row r="57" spans="1:43">
      <c r="A57" s="86">
        <v>56</v>
      </c>
      <c r="B57" s="131" t="s">
        <v>87</v>
      </c>
      <c r="C57" s="81"/>
      <c r="D57" s="226" t="s">
        <v>140</v>
      </c>
      <c r="E57" s="81" t="s">
        <v>30</v>
      </c>
      <c r="F57" s="81">
        <v>0</v>
      </c>
      <c r="G57" s="81">
        <v>0</v>
      </c>
      <c r="H57" s="81">
        <v>0</v>
      </c>
      <c r="I57" s="81">
        <v>0</v>
      </c>
      <c r="J57" s="81">
        <v>0</v>
      </c>
      <c r="K57" s="81">
        <v>0</v>
      </c>
      <c r="L57" s="81">
        <v>0</v>
      </c>
      <c r="M57" s="81">
        <v>0</v>
      </c>
      <c r="N57" s="81">
        <v>1</v>
      </c>
      <c r="O57" s="81">
        <v>0</v>
      </c>
      <c r="P57" s="81">
        <v>0</v>
      </c>
      <c r="Q57" s="188">
        <v>5</v>
      </c>
      <c r="R57" s="188">
        <v>5</v>
      </c>
      <c r="S57" s="188">
        <v>5</v>
      </c>
      <c r="T57" s="184">
        <v>5</v>
      </c>
      <c r="U57" s="184">
        <v>5</v>
      </c>
      <c r="V57" s="184">
        <v>5</v>
      </c>
      <c r="W57" s="186">
        <v>5</v>
      </c>
      <c r="X57" s="186">
        <v>5</v>
      </c>
      <c r="Y57" s="186">
        <v>5</v>
      </c>
      <c r="Z57" s="186">
        <v>5</v>
      </c>
      <c r="AA57" s="186">
        <v>5</v>
      </c>
      <c r="AB57" s="184">
        <v>3</v>
      </c>
      <c r="AC57" s="184">
        <v>4</v>
      </c>
      <c r="AD57" s="184">
        <v>5</v>
      </c>
      <c r="AE57" s="184">
        <v>5</v>
      </c>
      <c r="AF57" s="184">
        <v>5</v>
      </c>
      <c r="AG57" s="88">
        <v>5</v>
      </c>
      <c r="AH57" s="88">
        <v>5</v>
      </c>
      <c r="AI57" s="134">
        <v>5</v>
      </c>
      <c r="AJ57" s="183">
        <v>1</v>
      </c>
      <c r="AK57" s="183">
        <v>0</v>
      </c>
      <c r="AL57" s="183">
        <v>2</v>
      </c>
      <c r="AM57" s="183">
        <v>0</v>
      </c>
      <c r="AN57" s="183">
        <v>0</v>
      </c>
      <c r="AO57" s="183">
        <v>4</v>
      </c>
      <c r="AP57" s="183">
        <v>1</v>
      </c>
      <c r="AQ57" s="183">
        <v>3</v>
      </c>
    </row>
    <row r="58" spans="1:43">
      <c r="A58" s="86">
        <v>57</v>
      </c>
      <c r="B58" s="131" t="s">
        <v>87</v>
      </c>
      <c r="C58" s="81"/>
      <c r="D58" s="81" t="s">
        <v>110</v>
      </c>
      <c r="E58" s="81" t="s">
        <v>17</v>
      </c>
      <c r="F58" s="81">
        <v>0</v>
      </c>
      <c r="G58" s="81">
        <v>0</v>
      </c>
      <c r="H58" s="81">
        <v>0</v>
      </c>
      <c r="I58" s="81">
        <v>0</v>
      </c>
      <c r="J58" s="81">
        <v>0</v>
      </c>
      <c r="K58" s="81">
        <v>0</v>
      </c>
      <c r="L58" s="81">
        <v>1</v>
      </c>
      <c r="M58" s="81">
        <v>0</v>
      </c>
      <c r="N58" s="81">
        <v>0</v>
      </c>
      <c r="O58" s="81">
        <v>0</v>
      </c>
      <c r="P58" s="81">
        <v>0</v>
      </c>
      <c r="Q58" s="188">
        <v>5</v>
      </c>
      <c r="R58" s="188">
        <v>4</v>
      </c>
      <c r="S58" s="188">
        <v>4</v>
      </c>
      <c r="T58" s="184">
        <v>5</v>
      </c>
      <c r="U58" s="184">
        <v>5</v>
      </c>
      <c r="V58" s="184">
        <v>5</v>
      </c>
      <c r="W58" s="186">
        <v>4</v>
      </c>
      <c r="X58" s="186">
        <v>4</v>
      </c>
      <c r="Y58" s="186">
        <v>3</v>
      </c>
      <c r="Z58" s="186">
        <v>4</v>
      </c>
      <c r="AA58" s="186">
        <v>4</v>
      </c>
      <c r="AB58" s="184">
        <v>3</v>
      </c>
      <c r="AC58" s="184">
        <v>5</v>
      </c>
      <c r="AD58" s="184">
        <v>5</v>
      </c>
      <c r="AE58" s="184">
        <v>4</v>
      </c>
      <c r="AF58" s="184">
        <v>4</v>
      </c>
      <c r="AG58" s="88">
        <v>4</v>
      </c>
      <c r="AH58" s="88">
        <v>4</v>
      </c>
      <c r="AI58" s="134">
        <v>4</v>
      </c>
      <c r="AJ58" s="183">
        <v>2</v>
      </c>
      <c r="AK58" s="183">
        <v>0</v>
      </c>
      <c r="AL58" s="183">
        <v>0</v>
      </c>
      <c r="AM58" s="183">
        <v>0</v>
      </c>
      <c r="AN58" s="183">
        <v>4</v>
      </c>
      <c r="AO58" s="183">
        <v>4</v>
      </c>
      <c r="AP58" s="183">
        <v>2</v>
      </c>
      <c r="AQ58" s="183">
        <v>0</v>
      </c>
    </row>
    <row r="59" spans="1:43">
      <c r="A59" s="86">
        <v>58</v>
      </c>
      <c r="B59" s="131" t="s">
        <v>87</v>
      </c>
      <c r="C59" s="81"/>
      <c r="D59" s="223" t="s">
        <v>146</v>
      </c>
      <c r="E59" s="81" t="s">
        <v>22</v>
      </c>
      <c r="F59" s="81">
        <v>0</v>
      </c>
      <c r="G59" s="81">
        <v>1</v>
      </c>
      <c r="H59" s="81">
        <v>0</v>
      </c>
      <c r="I59" s="81">
        <v>0</v>
      </c>
      <c r="J59" s="81">
        <v>0</v>
      </c>
      <c r="K59" s="81">
        <v>0</v>
      </c>
      <c r="L59" s="81">
        <v>0</v>
      </c>
      <c r="M59" s="81">
        <v>0</v>
      </c>
      <c r="N59" s="81">
        <v>0</v>
      </c>
      <c r="O59" s="81">
        <v>0</v>
      </c>
      <c r="P59" s="81">
        <v>0</v>
      </c>
      <c r="Q59" s="188">
        <v>5</v>
      </c>
      <c r="R59" s="188">
        <v>5</v>
      </c>
      <c r="S59" s="188">
        <v>5</v>
      </c>
      <c r="T59" s="184">
        <v>5</v>
      </c>
      <c r="U59" s="184">
        <v>5</v>
      </c>
      <c r="V59" s="184">
        <v>5</v>
      </c>
      <c r="W59" s="186">
        <v>4</v>
      </c>
      <c r="X59" s="186">
        <v>5</v>
      </c>
      <c r="Y59" s="186">
        <v>5</v>
      </c>
      <c r="Z59" s="186">
        <v>5</v>
      </c>
      <c r="AA59" s="186">
        <v>5</v>
      </c>
      <c r="AB59" s="184">
        <v>3</v>
      </c>
      <c r="AC59" s="184">
        <v>4</v>
      </c>
      <c r="AD59" s="184">
        <v>5</v>
      </c>
      <c r="AE59" s="184">
        <v>4</v>
      </c>
      <c r="AF59" s="184">
        <v>4</v>
      </c>
      <c r="AG59" s="88">
        <v>3</v>
      </c>
      <c r="AH59" s="88">
        <v>3</v>
      </c>
      <c r="AI59" s="134">
        <v>4</v>
      </c>
      <c r="AJ59" s="183">
        <v>2</v>
      </c>
      <c r="AK59" s="183">
        <v>0</v>
      </c>
      <c r="AL59" s="183">
        <v>0</v>
      </c>
      <c r="AM59" s="183">
        <v>0</v>
      </c>
      <c r="AN59" s="183">
        <v>0</v>
      </c>
      <c r="AO59" s="183">
        <v>0</v>
      </c>
      <c r="AP59" s="183">
        <v>1</v>
      </c>
      <c r="AQ59" s="183">
        <v>3</v>
      </c>
    </row>
    <row r="60" spans="1:43">
      <c r="A60" s="86">
        <v>59</v>
      </c>
      <c r="B60" s="131" t="s">
        <v>90</v>
      </c>
      <c r="C60" s="81">
        <v>15</v>
      </c>
      <c r="D60" s="226" t="s">
        <v>178</v>
      </c>
      <c r="E60" s="81" t="s">
        <v>22</v>
      </c>
      <c r="F60" s="81">
        <v>0</v>
      </c>
      <c r="G60" s="81">
        <v>1</v>
      </c>
      <c r="H60" s="81">
        <v>0</v>
      </c>
      <c r="I60" s="81">
        <v>0</v>
      </c>
      <c r="J60" s="81">
        <v>1</v>
      </c>
      <c r="K60" s="81">
        <v>0</v>
      </c>
      <c r="L60" s="81">
        <v>0</v>
      </c>
      <c r="M60" s="81">
        <v>0</v>
      </c>
      <c r="N60" s="81">
        <v>0</v>
      </c>
      <c r="O60" s="81">
        <v>0</v>
      </c>
      <c r="P60" s="81">
        <v>0</v>
      </c>
      <c r="Q60" s="188">
        <v>5</v>
      </c>
      <c r="R60" s="188">
        <v>5</v>
      </c>
      <c r="S60" s="188">
        <v>5</v>
      </c>
      <c r="T60" s="184">
        <v>5</v>
      </c>
      <c r="U60" s="184">
        <v>5</v>
      </c>
      <c r="V60" s="184">
        <v>5</v>
      </c>
      <c r="W60" s="186">
        <v>5</v>
      </c>
      <c r="X60" s="186">
        <v>5</v>
      </c>
      <c r="Y60" s="186">
        <v>5</v>
      </c>
      <c r="Z60" s="186">
        <v>5</v>
      </c>
      <c r="AA60" s="186">
        <v>5</v>
      </c>
      <c r="AB60" s="184">
        <v>3</v>
      </c>
      <c r="AC60" s="184">
        <v>4</v>
      </c>
      <c r="AD60" s="184">
        <v>5</v>
      </c>
      <c r="AE60" s="184">
        <v>5</v>
      </c>
      <c r="AF60" s="184">
        <v>5</v>
      </c>
      <c r="AG60" s="88">
        <v>5</v>
      </c>
      <c r="AH60" s="88">
        <v>5</v>
      </c>
      <c r="AI60" s="134">
        <v>5</v>
      </c>
      <c r="AJ60" s="183">
        <v>2</v>
      </c>
      <c r="AK60" s="183">
        <v>0</v>
      </c>
      <c r="AL60" s="183">
        <v>0</v>
      </c>
      <c r="AM60" s="183">
        <v>0</v>
      </c>
      <c r="AN60" s="183">
        <v>0</v>
      </c>
      <c r="AO60" s="183">
        <v>0</v>
      </c>
      <c r="AP60" s="183">
        <v>1</v>
      </c>
      <c r="AQ60" s="183">
        <v>3</v>
      </c>
    </row>
    <row r="61" spans="1:43">
      <c r="A61" s="86">
        <v>60</v>
      </c>
      <c r="B61" s="131" t="s">
        <v>90</v>
      </c>
      <c r="C61" s="81">
        <v>16</v>
      </c>
      <c r="D61" s="81" t="s">
        <v>17</v>
      </c>
      <c r="E61" s="81" t="s">
        <v>22</v>
      </c>
      <c r="F61" s="81">
        <v>0</v>
      </c>
      <c r="G61" s="81">
        <v>1</v>
      </c>
      <c r="H61" s="81">
        <v>0</v>
      </c>
      <c r="I61" s="81">
        <v>0</v>
      </c>
      <c r="J61" s="81">
        <v>0</v>
      </c>
      <c r="K61" s="81">
        <v>0</v>
      </c>
      <c r="L61" s="81">
        <v>0</v>
      </c>
      <c r="M61" s="81">
        <v>0</v>
      </c>
      <c r="N61" s="81">
        <v>0</v>
      </c>
      <c r="O61" s="81">
        <v>0</v>
      </c>
      <c r="P61" s="81">
        <v>0</v>
      </c>
      <c r="Q61" s="188">
        <v>5</v>
      </c>
      <c r="R61" s="188">
        <v>5</v>
      </c>
      <c r="S61" s="188">
        <v>5</v>
      </c>
      <c r="T61" s="184">
        <v>5</v>
      </c>
      <c r="U61" s="184">
        <v>5</v>
      </c>
      <c r="V61" s="184">
        <v>5</v>
      </c>
      <c r="W61" s="186">
        <v>5</v>
      </c>
      <c r="X61" s="186">
        <v>5</v>
      </c>
      <c r="Y61" s="186">
        <v>5</v>
      </c>
      <c r="Z61" s="186">
        <v>5</v>
      </c>
      <c r="AA61" s="186">
        <v>5</v>
      </c>
      <c r="AB61" s="184">
        <v>5</v>
      </c>
      <c r="AC61" s="184">
        <v>5</v>
      </c>
      <c r="AD61" s="184">
        <v>5</v>
      </c>
      <c r="AE61" s="184">
        <v>5</v>
      </c>
      <c r="AF61" s="184">
        <v>5</v>
      </c>
      <c r="AG61" s="88">
        <v>5</v>
      </c>
      <c r="AH61" s="88">
        <v>5</v>
      </c>
      <c r="AI61" s="134">
        <v>5</v>
      </c>
      <c r="AJ61" s="183">
        <v>2</v>
      </c>
      <c r="AK61" s="183">
        <v>0</v>
      </c>
      <c r="AL61" s="183">
        <v>0</v>
      </c>
      <c r="AM61" s="183">
        <v>0</v>
      </c>
      <c r="AN61" s="183">
        <v>0</v>
      </c>
      <c r="AO61" s="183">
        <v>0</v>
      </c>
      <c r="AP61" s="183">
        <v>2</v>
      </c>
      <c r="AQ61" s="183">
        <v>0</v>
      </c>
    </row>
    <row r="62" spans="1:43">
      <c r="A62" s="86">
        <v>61</v>
      </c>
      <c r="B62" s="131" t="s">
        <v>87</v>
      </c>
      <c r="C62" s="81"/>
      <c r="D62" s="81" t="s">
        <v>170</v>
      </c>
      <c r="E62" s="81" t="s">
        <v>22</v>
      </c>
      <c r="F62" s="81">
        <v>0</v>
      </c>
      <c r="G62" s="81">
        <v>0</v>
      </c>
      <c r="H62" s="81">
        <v>0</v>
      </c>
      <c r="I62" s="81">
        <v>0</v>
      </c>
      <c r="J62" s="81">
        <v>1</v>
      </c>
      <c r="K62" s="81">
        <v>0</v>
      </c>
      <c r="L62" s="81">
        <v>0</v>
      </c>
      <c r="M62" s="81">
        <v>0</v>
      </c>
      <c r="N62" s="81">
        <v>0</v>
      </c>
      <c r="O62" s="81">
        <v>0</v>
      </c>
      <c r="P62" s="81">
        <v>0</v>
      </c>
      <c r="Q62" s="188">
        <v>4</v>
      </c>
      <c r="R62" s="188">
        <v>4</v>
      </c>
      <c r="S62" s="188">
        <v>3</v>
      </c>
      <c r="T62" s="184">
        <v>5</v>
      </c>
      <c r="U62" s="184">
        <v>5</v>
      </c>
      <c r="V62" s="184">
        <v>5</v>
      </c>
      <c r="W62" s="186">
        <v>3</v>
      </c>
      <c r="X62" s="186">
        <v>5</v>
      </c>
      <c r="Y62" s="186">
        <v>5</v>
      </c>
      <c r="Z62" s="186">
        <v>5</v>
      </c>
      <c r="AA62" s="186">
        <v>5</v>
      </c>
      <c r="AB62" s="184">
        <v>3</v>
      </c>
      <c r="AC62" s="184">
        <v>4</v>
      </c>
      <c r="AD62" s="184">
        <v>5</v>
      </c>
      <c r="AE62" s="184">
        <v>2</v>
      </c>
      <c r="AF62" s="184">
        <v>3</v>
      </c>
      <c r="AG62" s="88">
        <v>4</v>
      </c>
      <c r="AH62" s="88">
        <v>3</v>
      </c>
      <c r="AI62" s="134">
        <v>3</v>
      </c>
      <c r="AJ62" s="183">
        <v>1</v>
      </c>
      <c r="AK62" s="183">
        <v>0</v>
      </c>
      <c r="AL62" s="183">
        <v>0</v>
      </c>
      <c r="AM62" s="183">
        <v>0</v>
      </c>
      <c r="AN62" s="183">
        <v>4</v>
      </c>
      <c r="AO62" s="183">
        <v>1</v>
      </c>
      <c r="AP62" s="183">
        <v>1</v>
      </c>
      <c r="AQ62" s="183">
        <v>3</v>
      </c>
    </row>
    <row r="63" spans="1:43">
      <c r="A63" s="86">
        <v>62</v>
      </c>
      <c r="B63" s="131" t="s">
        <v>90</v>
      </c>
      <c r="C63" s="81">
        <v>17</v>
      </c>
      <c r="D63" s="225" t="s">
        <v>178</v>
      </c>
      <c r="E63" s="81" t="s">
        <v>22</v>
      </c>
      <c r="F63" s="81">
        <v>0</v>
      </c>
      <c r="G63" s="81">
        <v>0</v>
      </c>
      <c r="H63" s="81">
        <v>0</v>
      </c>
      <c r="I63" s="81">
        <v>0</v>
      </c>
      <c r="J63" s="81">
        <v>1</v>
      </c>
      <c r="K63" s="81">
        <v>0</v>
      </c>
      <c r="L63" s="81">
        <v>0</v>
      </c>
      <c r="M63" s="81">
        <v>0</v>
      </c>
      <c r="N63" s="81">
        <v>0</v>
      </c>
      <c r="O63" s="81">
        <v>0</v>
      </c>
      <c r="P63" s="81">
        <v>0</v>
      </c>
      <c r="Q63" s="188">
        <v>5</v>
      </c>
      <c r="R63" s="188">
        <v>4</v>
      </c>
      <c r="S63" s="188">
        <v>4</v>
      </c>
      <c r="T63" s="184">
        <v>4</v>
      </c>
      <c r="U63" s="184">
        <v>4</v>
      </c>
      <c r="V63" s="184">
        <v>4</v>
      </c>
      <c r="W63" s="186">
        <v>4</v>
      </c>
      <c r="X63" s="186">
        <v>4</v>
      </c>
      <c r="Y63" s="186">
        <v>3</v>
      </c>
      <c r="Z63" s="186">
        <v>3</v>
      </c>
      <c r="AA63" s="186">
        <v>4</v>
      </c>
      <c r="AB63" s="184">
        <v>2</v>
      </c>
      <c r="AC63" s="184">
        <v>4</v>
      </c>
      <c r="AD63" s="184">
        <v>4</v>
      </c>
      <c r="AE63" s="184">
        <v>4</v>
      </c>
      <c r="AF63" s="184">
        <v>5</v>
      </c>
      <c r="AG63" s="88">
        <v>4</v>
      </c>
      <c r="AH63" s="88">
        <v>3</v>
      </c>
      <c r="AI63" s="134">
        <v>3</v>
      </c>
      <c r="AJ63" s="183">
        <v>2</v>
      </c>
      <c r="AK63" s="183">
        <v>0</v>
      </c>
      <c r="AL63" s="183">
        <v>0</v>
      </c>
      <c r="AM63" s="183">
        <v>0</v>
      </c>
      <c r="AN63" s="183">
        <v>0</v>
      </c>
      <c r="AO63" s="183">
        <v>0</v>
      </c>
      <c r="AP63" s="183">
        <v>2</v>
      </c>
      <c r="AQ63" s="183">
        <v>0</v>
      </c>
    </row>
    <row r="64" spans="1:43">
      <c r="A64" s="86">
        <v>63</v>
      </c>
      <c r="B64" s="131" t="s">
        <v>90</v>
      </c>
      <c r="C64" s="81">
        <v>18</v>
      </c>
      <c r="D64" s="81" t="s">
        <v>17</v>
      </c>
      <c r="E64" s="81" t="s">
        <v>22</v>
      </c>
      <c r="F64" s="81">
        <v>0</v>
      </c>
      <c r="G64" s="81">
        <v>0</v>
      </c>
      <c r="H64" s="81">
        <v>0</v>
      </c>
      <c r="I64" s="81">
        <v>1</v>
      </c>
      <c r="J64" s="81">
        <v>0</v>
      </c>
      <c r="K64" s="81">
        <v>0</v>
      </c>
      <c r="L64" s="81">
        <v>0</v>
      </c>
      <c r="M64" s="81">
        <v>0</v>
      </c>
      <c r="N64" s="81">
        <v>0</v>
      </c>
      <c r="O64" s="81">
        <v>0</v>
      </c>
      <c r="P64" s="81">
        <v>0</v>
      </c>
      <c r="Q64" s="188">
        <v>5</v>
      </c>
      <c r="R64" s="188">
        <v>4</v>
      </c>
      <c r="S64" s="188">
        <v>4</v>
      </c>
      <c r="T64" s="184">
        <v>5</v>
      </c>
      <c r="U64" s="184">
        <v>5</v>
      </c>
      <c r="V64" s="184">
        <v>5</v>
      </c>
      <c r="W64" s="186">
        <v>5</v>
      </c>
      <c r="X64" s="186">
        <v>5</v>
      </c>
      <c r="Y64" s="186">
        <v>5</v>
      </c>
      <c r="Z64" s="186">
        <v>5</v>
      </c>
      <c r="AA64" s="186">
        <v>5</v>
      </c>
      <c r="AB64" s="184">
        <v>4</v>
      </c>
      <c r="AC64" s="184">
        <v>5</v>
      </c>
      <c r="AD64" s="184">
        <v>4</v>
      </c>
      <c r="AE64" s="184">
        <v>5</v>
      </c>
      <c r="AF64" s="184">
        <v>5</v>
      </c>
      <c r="AG64" s="88">
        <v>4</v>
      </c>
      <c r="AH64" s="88">
        <v>4</v>
      </c>
      <c r="AI64" s="134">
        <v>5</v>
      </c>
      <c r="AJ64" s="183">
        <v>1</v>
      </c>
      <c r="AK64" s="183">
        <v>2</v>
      </c>
      <c r="AL64" s="183">
        <v>0</v>
      </c>
      <c r="AM64" s="183">
        <v>0</v>
      </c>
      <c r="AN64" s="183">
        <v>0</v>
      </c>
      <c r="AO64" s="183">
        <v>1</v>
      </c>
      <c r="AP64" s="183">
        <v>2</v>
      </c>
      <c r="AQ64" s="183">
        <v>0</v>
      </c>
    </row>
    <row r="65" spans="1:66">
      <c r="A65" s="86">
        <v>64</v>
      </c>
      <c r="B65" s="131" t="s">
        <v>87</v>
      </c>
      <c r="C65" s="81"/>
      <c r="D65" s="81" t="s">
        <v>179</v>
      </c>
      <c r="E65" s="81" t="s">
        <v>30</v>
      </c>
      <c r="F65" s="81">
        <v>0</v>
      </c>
      <c r="G65" s="81">
        <v>0</v>
      </c>
      <c r="H65" s="81">
        <v>0</v>
      </c>
      <c r="I65" s="81">
        <v>0</v>
      </c>
      <c r="J65" s="81">
        <v>0</v>
      </c>
      <c r="K65" s="81">
        <v>0</v>
      </c>
      <c r="L65" s="81">
        <v>0</v>
      </c>
      <c r="M65" s="81">
        <v>1</v>
      </c>
      <c r="N65" s="81">
        <v>1</v>
      </c>
      <c r="O65" s="81">
        <v>0</v>
      </c>
      <c r="P65" s="81">
        <v>1</v>
      </c>
      <c r="Q65" s="188">
        <v>5</v>
      </c>
      <c r="R65" s="188">
        <v>5</v>
      </c>
      <c r="S65" s="188">
        <v>5</v>
      </c>
      <c r="T65" s="184">
        <v>5</v>
      </c>
      <c r="U65" s="184">
        <v>5</v>
      </c>
      <c r="V65" s="184">
        <v>5</v>
      </c>
      <c r="W65" s="186">
        <v>5</v>
      </c>
      <c r="X65" s="186">
        <v>5</v>
      </c>
      <c r="Y65" s="186">
        <v>5</v>
      </c>
      <c r="Z65" s="186">
        <v>5</v>
      </c>
      <c r="AA65" s="186">
        <v>5</v>
      </c>
      <c r="AB65" s="184">
        <v>2</v>
      </c>
      <c r="AC65" s="184">
        <v>4</v>
      </c>
      <c r="AD65" s="184">
        <v>4</v>
      </c>
      <c r="AE65" s="184">
        <v>4</v>
      </c>
      <c r="AF65" s="184">
        <v>4</v>
      </c>
      <c r="AG65" s="88">
        <v>4</v>
      </c>
      <c r="AH65" s="88">
        <v>4</v>
      </c>
      <c r="AI65" s="134">
        <v>4</v>
      </c>
      <c r="AJ65" s="183">
        <v>2</v>
      </c>
      <c r="AK65" s="183">
        <v>1</v>
      </c>
      <c r="AL65" s="183">
        <v>0</v>
      </c>
      <c r="AM65" s="183">
        <v>0</v>
      </c>
      <c r="AN65" s="183">
        <v>1</v>
      </c>
      <c r="AO65" s="183">
        <v>3</v>
      </c>
      <c r="AP65" s="183">
        <v>1</v>
      </c>
      <c r="AQ65" s="183">
        <v>1</v>
      </c>
    </row>
    <row r="66" spans="1:66">
      <c r="A66" s="86">
        <v>65</v>
      </c>
      <c r="B66" s="131" t="s">
        <v>87</v>
      </c>
      <c r="C66" s="81"/>
      <c r="D66" s="81" t="s">
        <v>55</v>
      </c>
      <c r="E66" s="81" t="s">
        <v>22</v>
      </c>
      <c r="F66" s="81">
        <v>1</v>
      </c>
      <c r="G66" s="81">
        <v>0</v>
      </c>
      <c r="H66" s="81">
        <v>0</v>
      </c>
      <c r="I66" s="81">
        <v>0</v>
      </c>
      <c r="J66" s="81">
        <v>0</v>
      </c>
      <c r="K66" s="81">
        <v>0</v>
      </c>
      <c r="L66" s="81">
        <v>0</v>
      </c>
      <c r="M66" s="81">
        <v>0</v>
      </c>
      <c r="N66" s="81">
        <v>0</v>
      </c>
      <c r="O66" s="81">
        <v>0</v>
      </c>
      <c r="P66" s="81">
        <v>0</v>
      </c>
      <c r="Q66" s="188">
        <v>5</v>
      </c>
      <c r="R66" s="188">
        <v>5</v>
      </c>
      <c r="S66" s="188">
        <v>5</v>
      </c>
      <c r="T66" s="184">
        <v>5</v>
      </c>
      <c r="U66" s="184">
        <v>5</v>
      </c>
      <c r="V66" s="184">
        <v>5</v>
      </c>
      <c r="W66" s="186">
        <v>5</v>
      </c>
      <c r="X66" s="186">
        <v>4</v>
      </c>
      <c r="Y66" s="186">
        <v>4</v>
      </c>
      <c r="Z66" s="186">
        <v>4</v>
      </c>
      <c r="AA66" s="186">
        <v>5</v>
      </c>
      <c r="AB66" s="184">
        <v>3</v>
      </c>
      <c r="AC66" s="184">
        <v>4</v>
      </c>
      <c r="AD66" s="184">
        <v>4</v>
      </c>
      <c r="AE66" s="184">
        <v>4</v>
      </c>
      <c r="AF66" s="184">
        <v>4</v>
      </c>
      <c r="AG66" s="88">
        <v>4</v>
      </c>
      <c r="AH66" s="88">
        <v>4</v>
      </c>
      <c r="AI66" s="134">
        <v>4</v>
      </c>
      <c r="AJ66" s="183">
        <v>1</v>
      </c>
      <c r="AK66" s="183">
        <v>0</v>
      </c>
      <c r="AL66" s="183">
        <v>0</v>
      </c>
      <c r="AM66" s="183">
        <v>0</v>
      </c>
      <c r="AN66" s="183">
        <v>4</v>
      </c>
      <c r="AO66" s="183">
        <v>1</v>
      </c>
      <c r="AP66" s="183">
        <v>2</v>
      </c>
      <c r="AQ66" s="183">
        <v>0</v>
      </c>
    </row>
    <row r="67" spans="1:66">
      <c r="A67" s="86">
        <v>66</v>
      </c>
      <c r="B67" s="131" t="s">
        <v>87</v>
      </c>
      <c r="C67" s="81"/>
      <c r="D67" s="81" t="s">
        <v>128</v>
      </c>
      <c r="E67" s="81" t="s">
        <v>22</v>
      </c>
      <c r="F67" s="81">
        <v>0</v>
      </c>
      <c r="G67" s="81">
        <v>0</v>
      </c>
      <c r="H67" s="81">
        <v>0</v>
      </c>
      <c r="I67" s="81">
        <v>0</v>
      </c>
      <c r="J67" s="81">
        <v>0</v>
      </c>
      <c r="K67" s="81">
        <v>0</v>
      </c>
      <c r="L67" s="81">
        <v>1</v>
      </c>
      <c r="M67" s="81">
        <v>0</v>
      </c>
      <c r="N67" s="81">
        <v>0</v>
      </c>
      <c r="O67" s="81">
        <v>0</v>
      </c>
      <c r="P67" s="81">
        <v>0</v>
      </c>
      <c r="Q67" s="188">
        <v>5</v>
      </c>
      <c r="R67" s="188">
        <v>5</v>
      </c>
      <c r="S67" s="188">
        <v>5</v>
      </c>
      <c r="T67" s="184">
        <v>5</v>
      </c>
      <c r="U67" s="184">
        <v>5</v>
      </c>
      <c r="V67" s="184">
        <v>5</v>
      </c>
      <c r="W67" s="186">
        <v>5</v>
      </c>
      <c r="X67" s="186">
        <v>5</v>
      </c>
      <c r="Y67" s="186">
        <v>5</v>
      </c>
      <c r="Z67" s="186">
        <v>5</v>
      </c>
      <c r="AA67" s="186">
        <v>5</v>
      </c>
      <c r="AB67" s="184">
        <v>4</v>
      </c>
      <c r="AC67" s="184">
        <v>5</v>
      </c>
      <c r="AD67" s="184">
        <v>5</v>
      </c>
      <c r="AE67" s="184">
        <v>5</v>
      </c>
      <c r="AF67" s="184">
        <v>5</v>
      </c>
      <c r="AG67" s="88">
        <v>5</v>
      </c>
      <c r="AH67" s="88">
        <v>5</v>
      </c>
      <c r="AI67" s="134">
        <v>5</v>
      </c>
      <c r="AJ67" s="183">
        <v>2</v>
      </c>
      <c r="AK67" s="183">
        <v>1</v>
      </c>
      <c r="AL67" s="183">
        <v>0</v>
      </c>
      <c r="AM67" s="183">
        <v>0</v>
      </c>
      <c r="AN67" s="183">
        <v>0</v>
      </c>
      <c r="AO67" s="183">
        <v>2</v>
      </c>
      <c r="AP67" s="183">
        <v>0</v>
      </c>
      <c r="AQ67" s="183">
        <v>1</v>
      </c>
    </row>
    <row r="68" spans="1:66">
      <c r="A68" s="86">
        <v>67</v>
      </c>
      <c r="B68" s="131" t="s">
        <v>87</v>
      </c>
      <c r="C68" s="81"/>
      <c r="D68" s="81" t="s">
        <v>153</v>
      </c>
      <c r="E68" s="81" t="s">
        <v>22</v>
      </c>
      <c r="F68" s="81">
        <v>0</v>
      </c>
      <c r="G68" s="81">
        <v>0</v>
      </c>
      <c r="H68" s="81">
        <v>0</v>
      </c>
      <c r="I68" s="81">
        <v>0</v>
      </c>
      <c r="J68" s="81">
        <v>0</v>
      </c>
      <c r="K68" s="81">
        <v>0</v>
      </c>
      <c r="L68" s="81">
        <v>1</v>
      </c>
      <c r="M68" s="81">
        <v>0</v>
      </c>
      <c r="N68" s="81">
        <v>0</v>
      </c>
      <c r="O68" s="81">
        <v>0</v>
      </c>
      <c r="P68" s="81">
        <v>0</v>
      </c>
      <c r="Q68" s="188">
        <v>5</v>
      </c>
      <c r="R68" s="188">
        <v>5</v>
      </c>
      <c r="S68" s="188">
        <v>5</v>
      </c>
      <c r="T68" s="184">
        <v>5</v>
      </c>
      <c r="U68" s="184">
        <v>5</v>
      </c>
      <c r="V68" s="184">
        <v>5</v>
      </c>
      <c r="W68" s="186">
        <v>5</v>
      </c>
      <c r="X68" s="186">
        <v>5</v>
      </c>
      <c r="Y68" s="186">
        <v>5</v>
      </c>
      <c r="Z68" s="186">
        <v>5</v>
      </c>
      <c r="AA68" s="186">
        <v>5</v>
      </c>
      <c r="AB68" s="184">
        <v>3</v>
      </c>
      <c r="AC68" s="184">
        <v>5</v>
      </c>
      <c r="AD68" s="184">
        <v>5</v>
      </c>
      <c r="AE68" s="184">
        <v>5</v>
      </c>
      <c r="AF68" s="184">
        <v>5</v>
      </c>
      <c r="AG68" s="88">
        <v>5</v>
      </c>
      <c r="AH68" s="88">
        <v>5</v>
      </c>
      <c r="AI68" s="134">
        <v>5</v>
      </c>
      <c r="AJ68" s="183">
        <v>2</v>
      </c>
      <c r="AK68" s="183">
        <v>4</v>
      </c>
      <c r="AL68" s="183">
        <v>0</v>
      </c>
      <c r="AM68" s="183">
        <v>0</v>
      </c>
      <c r="AN68" s="183">
        <v>0</v>
      </c>
      <c r="AO68" s="183">
        <v>4</v>
      </c>
      <c r="AP68" s="183">
        <v>1</v>
      </c>
      <c r="AQ68" s="183">
        <v>2</v>
      </c>
    </row>
    <row r="69" spans="1:66">
      <c r="A69" s="86">
        <v>68</v>
      </c>
      <c r="B69" s="131" t="s">
        <v>90</v>
      </c>
      <c r="C69" s="81">
        <v>19</v>
      </c>
      <c r="D69" s="225" t="s">
        <v>143</v>
      </c>
      <c r="E69" s="81" t="s">
        <v>30</v>
      </c>
      <c r="F69" s="81">
        <v>0</v>
      </c>
      <c r="G69" s="81">
        <v>1</v>
      </c>
      <c r="H69" s="81">
        <v>0</v>
      </c>
      <c r="I69" s="81">
        <v>0</v>
      </c>
      <c r="J69" s="81">
        <v>0</v>
      </c>
      <c r="K69" s="81">
        <v>0</v>
      </c>
      <c r="L69" s="81">
        <v>0</v>
      </c>
      <c r="M69" s="81">
        <v>0</v>
      </c>
      <c r="N69" s="81">
        <v>0</v>
      </c>
      <c r="O69" s="81">
        <v>0</v>
      </c>
      <c r="P69" s="81">
        <v>0</v>
      </c>
      <c r="Q69" s="188">
        <v>5</v>
      </c>
      <c r="R69" s="188">
        <v>5</v>
      </c>
      <c r="S69" s="188">
        <v>5</v>
      </c>
      <c r="T69" s="184">
        <v>5</v>
      </c>
      <c r="U69" s="184">
        <v>5</v>
      </c>
      <c r="V69" s="184">
        <v>5</v>
      </c>
      <c r="W69" s="186">
        <v>5</v>
      </c>
      <c r="X69" s="186">
        <v>5</v>
      </c>
      <c r="Y69" s="186">
        <v>5</v>
      </c>
      <c r="Z69" s="186">
        <v>5</v>
      </c>
      <c r="AA69" s="186">
        <v>5</v>
      </c>
      <c r="AB69" s="184">
        <v>3</v>
      </c>
      <c r="AC69" s="184">
        <v>4</v>
      </c>
      <c r="AD69" s="184">
        <v>5</v>
      </c>
      <c r="AE69" s="184">
        <v>5</v>
      </c>
      <c r="AF69" s="184">
        <v>5</v>
      </c>
      <c r="AG69" s="88">
        <v>4</v>
      </c>
      <c r="AH69" s="88">
        <v>4</v>
      </c>
      <c r="AI69" s="134">
        <v>4</v>
      </c>
      <c r="AJ69" s="183">
        <v>2</v>
      </c>
      <c r="AK69" s="183">
        <v>2</v>
      </c>
      <c r="AL69" s="183">
        <v>0</v>
      </c>
      <c r="AM69" s="183">
        <v>0</v>
      </c>
      <c r="AN69" s="183">
        <v>0</v>
      </c>
      <c r="AO69" s="183">
        <v>4</v>
      </c>
      <c r="AP69" s="183">
        <v>1</v>
      </c>
      <c r="AQ69" s="183">
        <v>2</v>
      </c>
    </row>
    <row r="70" spans="1:66">
      <c r="A70" s="86">
        <v>69</v>
      </c>
      <c r="B70" s="131" t="s">
        <v>87</v>
      </c>
      <c r="C70" s="81"/>
      <c r="D70" s="81" t="s">
        <v>56</v>
      </c>
      <c r="E70" s="81" t="s">
        <v>22</v>
      </c>
      <c r="F70" s="81">
        <v>1</v>
      </c>
      <c r="G70" s="81">
        <v>0</v>
      </c>
      <c r="H70" s="81">
        <v>0</v>
      </c>
      <c r="I70" s="81">
        <v>0</v>
      </c>
      <c r="J70" s="81">
        <v>0</v>
      </c>
      <c r="K70" s="81">
        <v>0</v>
      </c>
      <c r="L70" s="81">
        <v>0</v>
      </c>
      <c r="M70" s="81">
        <v>0</v>
      </c>
      <c r="N70" s="81">
        <v>0</v>
      </c>
      <c r="O70" s="81">
        <v>0</v>
      </c>
      <c r="P70" s="81">
        <v>0</v>
      </c>
      <c r="Q70" s="188">
        <v>4</v>
      </c>
      <c r="R70" s="188">
        <v>4</v>
      </c>
      <c r="S70" s="188">
        <v>4</v>
      </c>
      <c r="T70" s="184">
        <v>4</v>
      </c>
      <c r="U70" s="184">
        <v>4</v>
      </c>
      <c r="V70" s="184">
        <v>4</v>
      </c>
      <c r="W70" s="186">
        <v>4</v>
      </c>
      <c r="X70" s="186">
        <v>3</v>
      </c>
      <c r="Y70" s="186">
        <v>3</v>
      </c>
      <c r="Z70" s="186">
        <v>4</v>
      </c>
      <c r="AA70" s="186">
        <v>4</v>
      </c>
      <c r="AB70" s="184">
        <v>2</v>
      </c>
      <c r="AC70" s="184">
        <v>4</v>
      </c>
      <c r="AD70" s="184">
        <v>4</v>
      </c>
      <c r="AE70" s="184">
        <v>4</v>
      </c>
      <c r="AF70" s="184">
        <v>4</v>
      </c>
      <c r="AG70" s="88">
        <v>4</v>
      </c>
      <c r="AH70" s="88">
        <v>4</v>
      </c>
      <c r="AI70" s="134">
        <v>4</v>
      </c>
      <c r="AJ70" s="183">
        <v>2</v>
      </c>
      <c r="AK70" s="183">
        <v>0</v>
      </c>
      <c r="AL70" s="183">
        <v>0</v>
      </c>
      <c r="AM70" s="183">
        <v>0</v>
      </c>
      <c r="AN70" s="183">
        <v>0</v>
      </c>
      <c r="AO70" s="183">
        <v>0</v>
      </c>
      <c r="AP70" s="183">
        <v>1</v>
      </c>
      <c r="AQ70" s="183">
        <v>0</v>
      </c>
    </row>
    <row r="71" spans="1:66">
      <c r="A71" s="86">
        <v>70</v>
      </c>
      <c r="B71" s="131" t="s">
        <v>87</v>
      </c>
      <c r="C71" s="81"/>
      <c r="D71" s="81" t="s">
        <v>153</v>
      </c>
      <c r="E71" s="81" t="s">
        <v>22</v>
      </c>
      <c r="F71" s="81">
        <v>0</v>
      </c>
      <c r="G71" s="81">
        <v>0</v>
      </c>
      <c r="H71" s="81">
        <v>0</v>
      </c>
      <c r="I71" s="81">
        <v>0</v>
      </c>
      <c r="J71" s="81">
        <v>0</v>
      </c>
      <c r="K71" s="81">
        <v>0</v>
      </c>
      <c r="L71" s="81">
        <v>0</v>
      </c>
      <c r="M71" s="81">
        <v>0</v>
      </c>
      <c r="N71" s="81">
        <v>0</v>
      </c>
      <c r="O71" s="81">
        <v>1</v>
      </c>
      <c r="P71" s="81">
        <v>0</v>
      </c>
      <c r="Q71" s="188">
        <v>5</v>
      </c>
      <c r="R71" s="188">
        <v>4</v>
      </c>
      <c r="S71" s="188">
        <v>5</v>
      </c>
      <c r="T71" s="184">
        <v>4</v>
      </c>
      <c r="U71" s="184">
        <v>5</v>
      </c>
      <c r="V71" s="184">
        <v>4</v>
      </c>
      <c r="W71" s="186">
        <v>5</v>
      </c>
      <c r="X71" s="186">
        <v>5</v>
      </c>
      <c r="Y71" s="186">
        <v>5</v>
      </c>
      <c r="Z71" s="186">
        <v>4</v>
      </c>
      <c r="AA71" s="186">
        <v>4</v>
      </c>
      <c r="AB71" s="184">
        <v>3</v>
      </c>
      <c r="AC71" s="184">
        <v>5</v>
      </c>
      <c r="AD71" s="184">
        <v>4</v>
      </c>
      <c r="AE71" s="184">
        <v>5</v>
      </c>
      <c r="AF71" s="184">
        <v>5</v>
      </c>
      <c r="AG71" s="88">
        <v>5</v>
      </c>
      <c r="AH71" s="88">
        <v>5</v>
      </c>
      <c r="AI71" s="134">
        <v>5</v>
      </c>
      <c r="AJ71" s="183">
        <v>1</v>
      </c>
      <c r="AK71" s="183">
        <v>2</v>
      </c>
      <c r="AL71" s="183">
        <v>0</v>
      </c>
      <c r="AM71" s="183">
        <v>0</v>
      </c>
      <c r="AN71" s="183">
        <v>0</v>
      </c>
      <c r="AO71" s="183">
        <v>2</v>
      </c>
      <c r="AP71" s="183">
        <v>0</v>
      </c>
      <c r="AQ71" s="183">
        <v>0</v>
      </c>
    </row>
    <row r="72" spans="1:66">
      <c r="A72" s="86">
        <v>71</v>
      </c>
      <c r="B72" s="131" t="s">
        <v>87</v>
      </c>
      <c r="C72" s="81"/>
      <c r="D72" s="81" t="s">
        <v>131</v>
      </c>
      <c r="E72" s="81" t="s">
        <v>22</v>
      </c>
      <c r="F72" s="81">
        <v>0</v>
      </c>
      <c r="G72" s="81">
        <v>1</v>
      </c>
      <c r="H72" s="81">
        <v>0</v>
      </c>
      <c r="I72" s="81">
        <v>0</v>
      </c>
      <c r="J72" s="81">
        <v>0</v>
      </c>
      <c r="K72" s="81">
        <v>0</v>
      </c>
      <c r="L72" s="81">
        <v>0</v>
      </c>
      <c r="M72" s="81">
        <v>0</v>
      </c>
      <c r="N72" s="81">
        <v>0</v>
      </c>
      <c r="O72" s="81">
        <v>0</v>
      </c>
      <c r="P72" s="81">
        <v>0</v>
      </c>
      <c r="Q72" s="188">
        <v>4</v>
      </c>
      <c r="R72" s="188">
        <v>4</v>
      </c>
      <c r="S72" s="188">
        <v>4</v>
      </c>
      <c r="T72" s="184">
        <v>5</v>
      </c>
      <c r="U72" s="184">
        <v>5</v>
      </c>
      <c r="V72" s="184">
        <v>4</v>
      </c>
      <c r="W72" s="186">
        <v>5</v>
      </c>
      <c r="X72" s="186">
        <v>5</v>
      </c>
      <c r="Y72" s="186">
        <v>5</v>
      </c>
      <c r="Z72" s="186">
        <v>5</v>
      </c>
      <c r="AA72" s="186">
        <v>5</v>
      </c>
      <c r="AB72" s="184">
        <v>3</v>
      </c>
      <c r="AC72" s="184">
        <v>4</v>
      </c>
      <c r="AD72" s="184">
        <v>5</v>
      </c>
      <c r="AE72" s="184">
        <v>5</v>
      </c>
      <c r="AF72" s="184">
        <v>5</v>
      </c>
      <c r="AG72" s="88">
        <v>4</v>
      </c>
      <c r="AH72" s="88">
        <v>4</v>
      </c>
      <c r="AI72" s="134">
        <v>4</v>
      </c>
      <c r="AJ72" s="183">
        <v>1</v>
      </c>
      <c r="AK72" s="183">
        <v>2</v>
      </c>
      <c r="AL72" s="183">
        <v>0</v>
      </c>
      <c r="AM72" s="183">
        <v>0</v>
      </c>
      <c r="AN72" s="183">
        <v>0</v>
      </c>
      <c r="AO72" s="183">
        <v>3</v>
      </c>
      <c r="AP72" s="183">
        <v>1</v>
      </c>
      <c r="AQ72" s="183">
        <v>1</v>
      </c>
    </row>
    <row r="73" spans="1:66" s="200" customFormat="1" ht="120">
      <c r="A73" s="192">
        <v>72</v>
      </c>
      <c r="B73" s="193" t="s">
        <v>91</v>
      </c>
      <c r="C73" s="194"/>
      <c r="D73" s="194" t="s">
        <v>109</v>
      </c>
      <c r="E73" s="194" t="s">
        <v>17</v>
      </c>
      <c r="F73" s="194">
        <v>0</v>
      </c>
      <c r="G73" s="194">
        <v>0</v>
      </c>
      <c r="H73" s="194">
        <v>0</v>
      </c>
      <c r="I73" s="194">
        <v>1</v>
      </c>
      <c r="J73" s="194">
        <v>0</v>
      </c>
      <c r="K73" s="194">
        <v>0</v>
      </c>
      <c r="L73" s="194">
        <v>0</v>
      </c>
      <c r="M73" s="194">
        <v>0</v>
      </c>
      <c r="N73" s="194">
        <v>0</v>
      </c>
      <c r="O73" s="194">
        <v>0</v>
      </c>
      <c r="P73" s="194">
        <v>0</v>
      </c>
      <c r="Q73" s="195">
        <v>4</v>
      </c>
      <c r="R73" s="195">
        <v>4</v>
      </c>
      <c r="S73" s="195">
        <v>4</v>
      </c>
      <c r="T73" s="204">
        <v>4</v>
      </c>
      <c r="U73" s="204">
        <v>4</v>
      </c>
      <c r="V73" s="204">
        <v>4</v>
      </c>
      <c r="W73" s="196">
        <v>4</v>
      </c>
      <c r="X73" s="196">
        <v>4</v>
      </c>
      <c r="Y73" s="196">
        <v>4</v>
      </c>
      <c r="Z73" s="196">
        <v>4</v>
      </c>
      <c r="AA73" s="196">
        <v>4</v>
      </c>
      <c r="AB73" s="204">
        <v>2</v>
      </c>
      <c r="AC73" s="204">
        <v>3</v>
      </c>
      <c r="AD73" s="204">
        <v>5</v>
      </c>
      <c r="AE73" s="204">
        <v>4</v>
      </c>
      <c r="AF73" s="204">
        <v>4</v>
      </c>
      <c r="AG73" s="197">
        <v>4</v>
      </c>
      <c r="AH73" s="197">
        <v>4</v>
      </c>
      <c r="AI73" s="198">
        <v>4</v>
      </c>
      <c r="AJ73" s="208">
        <v>2</v>
      </c>
      <c r="AK73" s="208">
        <v>5</v>
      </c>
      <c r="AL73" s="208">
        <v>0</v>
      </c>
      <c r="AM73" s="208">
        <v>0</v>
      </c>
      <c r="AN73" s="208">
        <v>0</v>
      </c>
      <c r="AO73" s="208">
        <v>4</v>
      </c>
      <c r="AP73" s="208">
        <v>2</v>
      </c>
      <c r="AQ73" s="208">
        <v>3</v>
      </c>
      <c r="AR73" s="199" t="s">
        <v>180</v>
      </c>
      <c r="AS73" s="199"/>
      <c r="AT73" s="199"/>
      <c r="AU73" s="199"/>
      <c r="AV73" s="199"/>
      <c r="AW73" s="199"/>
      <c r="AX73" s="199"/>
      <c r="AY73" s="199"/>
      <c r="AZ73" s="199"/>
      <c r="BA73" s="199"/>
      <c r="BB73" s="199"/>
      <c r="BC73" s="199"/>
      <c r="BD73" s="199"/>
      <c r="BE73" s="199"/>
      <c r="BF73" s="199"/>
      <c r="BG73" s="199"/>
      <c r="BH73" s="199"/>
      <c r="BI73" s="199"/>
      <c r="BJ73" s="199"/>
      <c r="BK73" s="199"/>
      <c r="BL73" s="199"/>
      <c r="BM73" s="199"/>
      <c r="BN73" s="199"/>
    </row>
    <row r="74" spans="1:66">
      <c r="A74" s="86">
        <v>73</v>
      </c>
      <c r="B74" s="131" t="s">
        <v>90</v>
      </c>
      <c r="C74" s="81">
        <v>20</v>
      </c>
      <c r="D74" s="225" t="s">
        <v>181</v>
      </c>
      <c r="E74" s="81" t="s">
        <v>30</v>
      </c>
      <c r="F74" s="81">
        <v>1</v>
      </c>
      <c r="G74" s="81">
        <v>1</v>
      </c>
      <c r="H74" s="81">
        <v>0</v>
      </c>
      <c r="I74" s="81">
        <v>0</v>
      </c>
      <c r="J74" s="81">
        <v>0</v>
      </c>
      <c r="K74" s="81">
        <v>0</v>
      </c>
      <c r="L74" s="81">
        <v>0</v>
      </c>
      <c r="M74" s="81">
        <v>0</v>
      </c>
      <c r="N74" s="81">
        <v>0</v>
      </c>
      <c r="O74" s="81">
        <v>0</v>
      </c>
      <c r="P74" s="81">
        <v>0</v>
      </c>
      <c r="Q74" s="188">
        <v>5</v>
      </c>
      <c r="R74" s="188">
        <v>5</v>
      </c>
      <c r="S74" s="188">
        <v>5</v>
      </c>
      <c r="T74" s="184">
        <v>5</v>
      </c>
      <c r="U74" s="184">
        <v>5</v>
      </c>
      <c r="V74" s="184">
        <v>5</v>
      </c>
      <c r="W74" s="186">
        <v>5</v>
      </c>
      <c r="X74" s="186">
        <v>5</v>
      </c>
      <c r="Y74" s="186">
        <v>5</v>
      </c>
      <c r="Z74" s="186">
        <v>5</v>
      </c>
      <c r="AA74" s="186">
        <v>5</v>
      </c>
      <c r="AB74" s="184">
        <v>3</v>
      </c>
      <c r="AC74" s="184">
        <v>4</v>
      </c>
      <c r="AD74" s="184">
        <v>5</v>
      </c>
      <c r="AE74" s="184">
        <v>5</v>
      </c>
      <c r="AF74" s="184">
        <v>5</v>
      </c>
      <c r="AG74" s="88">
        <v>5</v>
      </c>
      <c r="AH74" s="88">
        <v>5</v>
      </c>
      <c r="AI74" s="134">
        <v>5</v>
      </c>
      <c r="AJ74" s="183">
        <v>2</v>
      </c>
      <c r="AK74" s="183">
        <v>2</v>
      </c>
      <c r="AL74" s="183">
        <v>0</v>
      </c>
      <c r="AM74" s="183">
        <v>0</v>
      </c>
      <c r="AN74" s="183">
        <v>0</v>
      </c>
      <c r="AO74" s="183">
        <v>4</v>
      </c>
      <c r="AP74" s="183">
        <v>1</v>
      </c>
      <c r="AQ74" s="183">
        <v>2</v>
      </c>
    </row>
    <row r="75" spans="1:66" ht="48">
      <c r="A75" s="86">
        <v>74</v>
      </c>
      <c r="B75" s="131" t="s">
        <v>87</v>
      </c>
      <c r="C75" s="81"/>
      <c r="D75" s="81" t="s">
        <v>128</v>
      </c>
      <c r="E75" s="81" t="s">
        <v>22</v>
      </c>
      <c r="F75" s="81">
        <v>0</v>
      </c>
      <c r="G75" s="81">
        <v>0</v>
      </c>
      <c r="H75" s="81">
        <v>0</v>
      </c>
      <c r="I75" s="81">
        <v>0</v>
      </c>
      <c r="J75" s="81">
        <v>0</v>
      </c>
      <c r="K75" s="81">
        <v>0</v>
      </c>
      <c r="L75" s="81">
        <v>0</v>
      </c>
      <c r="M75" s="81">
        <v>0</v>
      </c>
      <c r="N75" s="81">
        <v>0</v>
      </c>
      <c r="O75" s="81">
        <v>0</v>
      </c>
      <c r="P75" s="81">
        <v>1</v>
      </c>
      <c r="Q75" s="188">
        <v>5</v>
      </c>
      <c r="R75" s="188">
        <v>5</v>
      </c>
      <c r="S75" s="188">
        <v>5</v>
      </c>
      <c r="T75" s="184">
        <v>4</v>
      </c>
      <c r="U75" s="184">
        <v>4</v>
      </c>
      <c r="V75" s="184">
        <v>4</v>
      </c>
      <c r="W75" s="186">
        <v>5</v>
      </c>
      <c r="X75" s="186">
        <v>5</v>
      </c>
      <c r="Y75" s="186">
        <v>4</v>
      </c>
      <c r="Z75" s="186">
        <v>4</v>
      </c>
      <c r="AA75" s="186">
        <v>4</v>
      </c>
      <c r="AB75" s="184">
        <v>2</v>
      </c>
      <c r="AC75" s="184">
        <v>4</v>
      </c>
      <c r="AD75" s="184">
        <v>4</v>
      </c>
      <c r="AE75" s="184">
        <v>5</v>
      </c>
      <c r="AF75" s="184">
        <v>5</v>
      </c>
      <c r="AG75" s="88">
        <v>4</v>
      </c>
      <c r="AH75" s="88">
        <v>4</v>
      </c>
      <c r="AI75" s="134">
        <v>5</v>
      </c>
      <c r="AJ75" s="183">
        <v>1</v>
      </c>
      <c r="AK75" s="183">
        <v>5</v>
      </c>
      <c r="AL75" s="183">
        <v>0</v>
      </c>
      <c r="AM75" s="183">
        <v>0</v>
      </c>
      <c r="AN75" s="183">
        <v>0</v>
      </c>
      <c r="AO75" s="183">
        <v>2</v>
      </c>
      <c r="AP75" s="183">
        <v>1</v>
      </c>
      <c r="AQ75" s="183">
        <v>3</v>
      </c>
      <c r="AR75" s="135" t="s">
        <v>182</v>
      </c>
    </row>
    <row r="76" spans="1:66">
      <c r="A76" s="86">
        <v>75</v>
      </c>
      <c r="B76" s="131" t="s">
        <v>87</v>
      </c>
      <c r="C76" s="81"/>
      <c r="D76" s="81" t="s">
        <v>54</v>
      </c>
      <c r="E76" s="81" t="s">
        <v>30</v>
      </c>
      <c r="F76" s="81">
        <v>1</v>
      </c>
      <c r="G76" s="81">
        <v>1</v>
      </c>
      <c r="H76" s="81">
        <v>0</v>
      </c>
      <c r="I76" s="81">
        <v>0</v>
      </c>
      <c r="J76" s="81">
        <v>0</v>
      </c>
      <c r="K76" s="81">
        <v>1</v>
      </c>
      <c r="L76" s="81">
        <v>0</v>
      </c>
      <c r="M76" s="81">
        <v>0</v>
      </c>
      <c r="N76" s="81">
        <v>0</v>
      </c>
      <c r="O76" s="81">
        <v>0</v>
      </c>
      <c r="P76" s="81">
        <v>0</v>
      </c>
      <c r="Q76" s="188">
        <v>5</v>
      </c>
      <c r="R76" s="188">
        <v>5</v>
      </c>
      <c r="S76" s="188">
        <v>5</v>
      </c>
      <c r="T76" s="184">
        <v>5</v>
      </c>
      <c r="U76" s="184">
        <v>5</v>
      </c>
      <c r="V76" s="184">
        <v>5</v>
      </c>
      <c r="W76" s="186">
        <v>5</v>
      </c>
      <c r="X76" s="186">
        <v>5</v>
      </c>
      <c r="Y76" s="186">
        <v>5</v>
      </c>
      <c r="Z76" s="186">
        <v>5</v>
      </c>
      <c r="AA76" s="186">
        <v>5</v>
      </c>
      <c r="AB76" s="184">
        <v>3</v>
      </c>
      <c r="AC76" s="184">
        <v>4</v>
      </c>
      <c r="AD76" s="184">
        <v>5</v>
      </c>
      <c r="AE76" s="184">
        <v>5</v>
      </c>
      <c r="AF76" s="184">
        <v>5</v>
      </c>
      <c r="AG76" s="88">
        <v>5</v>
      </c>
      <c r="AH76" s="88">
        <v>5</v>
      </c>
      <c r="AI76" s="134">
        <v>5</v>
      </c>
      <c r="AJ76" s="183">
        <v>1</v>
      </c>
      <c r="AK76" s="183">
        <v>1</v>
      </c>
      <c r="AL76" s="183">
        <v>0</v>
      </c>
      <c r="AM76" s="183">
        <v>0</v>
      </c>
      <c r="AN76" s="183">
        <v>0</v>
      </c>
      <c r="AO76" s="183">
        <v>1</v>
      </c>
      <c r="AP76" s="183">
        <v>1</v>
      </c>
      <c r="AQ76" s="183">
        <v>1</v>
      </c>
    </row>
    <row r="77" spans="1:66">
      <c r="A77" s="86">
        <v>76</v>
      </c>
      <c r="B77" s="131" t="s">
        <v>87</v>
      </c>
      <c r="C77" s="81"/>
      <c r="D77" s="81" t="s">
        <v>54</v>
      </c>
      <c r="E77" s="81" t="s">
        <v>30</v>
      </c>
      <c r="F77" s="81">
        <v>0</v>
      </c>
      <c r="G77" s="81">
        <v>1</v>
      </c>
      <c r="H77" s="81">
        <v>0</v>
      </c>
      <c r="I77" s="81">
        <v>0</v>
      </c>
      <c r="J77" s="81">
        <v>0</v>
      </c>
      <c r="K77" s="81">
        <v>0</v>
      </c>
      <c r="L77" s="81">
        <v>1</v>
      </c>
      <c r="M77" s="81">
        <v>0</v>
      </c>
      <c r="N77" s="81">
        <v>0</v>
      </c>
      <c r="O77" s="81">
        <v>0</v>
      </c>
      <c r="P77" s="81">
        <v>0</v>
      </c>
      <c r="Q77" s="188">
        <v>5</v>
      </c>
      <c r="R77" s="188">
        <v>5</v>
      </c>
      <c r="S77" s="188">
        <v>5</v>
      </c>
      <c r="T77" s="184">
        <v>5</v>
      </c>
      <c r="U77" s="184">
        <v>5</v>
      </c>
      <c r="V77" s="184">
        <v>5</v>
      </c>
      <c r="W77" s="186">
        <v>5</v>
      </c>
      <c r="X77" s="186">
        <v>5</v>
      </c>
      <c r="Y77" s="186">
        <v>4</v>
      </c>
      <c r="Z77" s="186">
        <v>4</v>
      </c>
      <c r="AA77" s="186">
        <v>5</v>
      </c>
      <c r="AB77" s="184">
        <v>4</v>
      </c>
      <c r="AC77" s="184">
        <v>5</v>
      </c>
      <c r="AD77" s="184">
        <v>5</v>
      </c>
      <c r="AE77" s="184">
        <v>5</v>
      </c>
      <c r="AF77" s="184">
        <v>5</v>
      </c>
      <c r="AG77" s="88">
        <v>5</v>
      </c>
      <c r="AH77" s="88">
        <v>5</v>
      </c>
      <c r="AI77" s="134">
        <v>5</v>
      </c>
      <c r="AJ77" s="183">
        <v>2</v>
      </c>
      <c r="AK77" s="183">
        <v>0</v>
      </c>
      <c r="AL77" s="183">
        <v>0</v>
      </c>
      <c r="AM77" s="183">
        <v>0</v>
      </c>
      <c r="AN77" s="183">
        <v>0</v>
      </c>
      <c r="AO77" s="183">
        <v>0</v>
      </c>
      <c r="AP77" s="183">
        <v>1</v>
      </c>
      <c r="AQ77" s="183">
        <v>2</v>
      </c>
    </row>
    <row r="78" spans="1:66">
      <c r="A78" s="86">
        <v>77</v>
      </c>
      <c r="B78" s="131" t="s">
        <v>87</v>
      </c>
      <c r="C78" s="81"/>
      <c r="D78" s="81" t="s">
        <v>109</v>
      </c>
      <c r="E78" s="81" t="s">
        <v>22</v>
      </c>
      <c r="F78" s="81">
        <v>0</v>
      </c>
      <c r="G78" s="81">
        <v>0</v>
      </c>
      <c r="H78" s="81">
        <v>0</v>
      </c>
      <c r="I78" s="81">
        <v>0</v>
      </c>
      <c r="J78" s="81">
        <v>0</v>
      </c>
      <c r="K78" s="81">
        <v>0</v>
      </c>
      <c r="L78" s="81">
        <v>1</v>
      </c>
      <c r="M78" s="81">
        <v>0</v>
      </c>
      <c r="N78" s="81">
        <v>0</v>
      </c>
      <c r="O78" s="81">
        <v>0</v>
      </c>
      <c r="P78" s="81">
        <v>0</v>
      </c>
      <c r="Q78" s="188">
        <v>5</v>
      </c>
      <c r="R78" s="188">
        <v>4</v>
      </c>
      <c r="S78" s="188">
        <v>5</v>
      </c>
      <c r="T78" s="184">
        <v>5</v>
      </c>
      <c r="U78" s="184">
        <v>5</v>
      </c>
      <c r="V78" s="184">
        <v>5</v>
      </c>
      <c r="W78" s="186">
        <v>5</v>
      </c>
      <c r="X78" s="186">
        <v>5</v>
      </c>
      <c r="Y78" s="186">
        <v>4</v>
      </c>
      <c r="Z78" s="186">
        <v>4</v>
      </c>
      <c r="AA78" s="186">
        <v>5</v>
      </c>
      <c r="AB78" s="184">
        <v>4</v>
      </c>
      <c r="AC78" s="184">
        <v>5</v>
      </c>
      <c r="AD78" s="184">
        <v>5</v>
      </c>
      <c r="AE78" s="184">
        <v>5</v>
      </c>
      <c r="AF78" s="184">
        <v>5</v>
      </c>
      <c r="AG78" s="88">
        <v>5</v>
      </c>
      <c r="AH78" s="88">
        <v>5</v>
      </c>
      <c r="AI78" s="134">
        <v>5</v>
      </c>
      <c r="AJ78" s="183">
        <v>0</v>
      </c>
      <c r="AK78" s="183">
        <v>0</v>
      </c>
      <c r="AL78" s="183">
        <v>0</v>
      </c>
      <c r="AM78" s="183">
        <v>0</v>
      </c>
      <c r="AN78" s="183">
        <v>0</v>
      </c>
      <c r="AO78" s="183">
        <v>0</v>
      </c>
      <c r="AP78" s="183">
        <v>0</v>
      </c>
      <c r="AQ78" s="183">
        <v>0</v>
      </c>
    </row>
    <row r="79" spans="1:66">
      <c r="A79" s="86">
        <v>78</v>
      </c>
      <c r="B79" s="131" t="s">
        <v>87</v>
      </c>
      <c r="C79" s="81"/>
      <c r="D79" s="81" t="s">
        <v>183</v>
      </c>
      <c r="E79" s="81" t="s">
        <v>30</v>
      </c>
      <c r="F79" s="81">
        <v>0</v>
      </c>
      <c r="G79" s="81">
        <v>0</v>
      </c>
      <c r="H79" s="81">
        <v>0</v>
      </c>
      <c r="I79" s="81">
        <v>0</v>
      </c>
      <c r="J79" s="81">
        <v>0</v>
      </c>
      <c r="K79" s="81">
        <v>0</v>
      </c>
      <c r="L79" s="81">
        <v>1</v>
      </c>
      <c r="M79" s="81">
        <v>0</v>
      </c>
      <c r="N79" s="81">
        <v>0</v>
      </c>
      <c r="O79" s="81">
        <v>0</v>
      </c>
      <c r="P79" s="81">
        <v>0</v>
      </c>
      <c r="Q79" s="188">
        <v>5</v>
      </c>
      <c r="R79" s="188">
        <v>5</v>
      </c>
      <c r="S79" s="188">
        <v>5</v>
      </c>
      <c r="T79" s="184">
        <v>5</v>
      </c>
      <c r="U79" s="184">
        <v>5</v>
      </c>
      <c r="V79" s="184">
        <v>5</v>
      </c>
      <c r="W79" s="186">
        <v>5</v>
      </c>
      <c r="X79" s="186">
        <v>5</v>
      </c>
      <c r="Y79" s="186">
        <v>5</v>
      </c>
      <c r="Z79" s="186">
        <v>5</v>
      </c>
      <c r="AA79" s="186">
        <v>5</v>
      </c>
      <c r="AB79" s="184">
        <v>2</v>
      </c>
      <c r="AC79" s="184">
        <v>4</v>
      </c>
      <c r="AD79" s="184">
        <v>5</v>
      </c>
      <c r="AE79" s="184">
        <v>5</v>
      </c>
      <c r="AF79" s="184">
        <v>5</v>
      </c>
      <c r="AG79" s="88">
        <v>5</v>
      </c>
      <c r="AH79" s="88">
        <v>5</v>
      </c>
      <c r="AI79" s="134">
        <v>5</v>
      </c>
      <c r="AJ79" s="183">
        <v>1</v>
      </c>
      <c r="AK79" s="183">
        <v>1</v>
      </c>
      <c r="AL79" s="183">
        <v>0</v>
      </c>
      <c r="AM79" s="183">
        <v>0</v>
      </c>
      <c r="AN79" s="183">
        <v>4</v>
      </c>
      <c r="AO79" s="183">
        <v>1</v>
      </c>
      <c r="AP79" s="183">
        <v>1</v>
      </c>
      <c r="AQ79" s="183">
        <v>1</v>
      </c>
    </row>
    <row r="80" spans="1:66">
      <c r="A80" s="86">
        <v>79</v>
      </c>
      <c r="B80" s="131" t="s">
        <v>87</v>
      </c>
      <c r="C80" s="81"/>
      <c r="D80" s="81" t="s">
        <v>55</v>
      </c>
      <c r="E80" s="81" t="s">
        <v>30</v>
      </c>
      <c r="F80" s="81">
        <v>0</v>
      </c>
      <c r="G80" s="81">
        <v>0</v>
      </c>
      <c r="H80" s="81">
        <v>0</v>
      </c>
      <c r="I80" s="81">
        <v>0</v>
      </c>
      <c r="J80" s="81">
        <v>0</v>
      </c>
      <c r="K80" s="81">
        <v>0</v>
      </c>
      <c r="L80" s="81">
        <v>0</v>
      </c>
      <c r="M80" s="81">
        <v>0</v>
      </c>
      <c r="N80" s="81">
        <v>0</v>
      </c>
      <c r="O80" s="81">
        <v>0</v>
      </c>
      <c r="P80" s="81">
        <v>1</v>
      </c>
      <c r="Q80" s="188">
        <v>5</v>
      </c>
      <c r="R80" s="188">
        <v>5</v>
      </c>
      <c r="S80" s="188">
        <v>5</v>
      </c>
      <c r="T80" s="184">
        <v>5</v>
      </c>
      <c r="U80" s="184">
        <v>5</v>
      </c>
      <c r="V80" s="184">
        <v>5</v>
      </c>
      <c r="W80" s="186">
        <v>5</v>
      </c>
      <c r="X80" s="186">
        <v>5</v>
      </c>
      <c r="Y80" s="186">
        <v>5</v>
      </c>
      <c r="Z80" s="186">
        <v>5</v>
      </c>
      <c r="AA80" s="186">
        <v>5</v>
      </c>
      <c r="AB80" s="184">
        <v>2</v>
      </c>
      <c r="AC80" s="184">
        <v>4</v>
      </c>
      <c r="AD80" s="184">
        <v>5</v>
      </c>
      <c r="AE80" s="184">
        <v>5</v>
      </c>
      <c r="AF80" s="184">
        <v>5</v>
      </c>
      <c r="AG80" s="88">
        <v>5</v>
      </c>
      <c r="AH80" s="88">
        <v>5</v>
      </c>
      <c r="AI80" s="134">
        <v>5</v>
      </c>
      <c r="AJ80" s="183">
        <v>1</v>
      </c>
      <c r="AK80" s="183">
        <v>2</v>
      </c>
      <c r="AL80" s="183">
        <v>0</v>
      </c>
      <c r="AM80" s="183">
        <v>0</v>
      </c>
      <c r="AN80" s="183">
        <v>0</v>
      </c>
      <c r="AO80" s="183">
        <v>3</v>
      </c>
      <c r="AP80" s="183">
        <v>1</v>
      </c>
      <c r="AQ80" s="183">
        <v>1</v>
      </c>
    </row>
    <row r="81" spans="1:43">
      <c r="A81" s="86">
        <v>80</v>
      </c>
      <c r="B81" s="131" t="s">
        <v>90</v>
      </c>
      <c r="C81" s="81">
        <v>21</v>
      </c>
      <c r="D81" s="81" t="s">
        <v>17</v>
      </c>
      <c r="E81" s="81" t="s">
        <v>22</v>
      </c>
      <c r="F81" s="81">
        <v>0</v>
      </c>
      <c r="G81" s="81">
        <v>0</v>
      </c>
      <c r="H81" s="81">
        <v>0</v>
      </c>
      <c r="I81" s="81">
        <v>1</v>
      </c>
      <c r="J81" s="81">
        <v>1</v>
      </c>
      <c r="K81" s="81">
        <v>0</v>
      </c>
      <c r="L81" s="81">
        <v>0</v>
      </c>
      <c r="M81" s="81">
        <v>0</v>
      </c>
      <c r="N81" s="81">
        <v>0</v>
      </c>
      <c r="O81" s="81">
        <v>0</v>
      </c>
      <c r="P81" s="81">
        <v>0</v>
      </c>
      <c r="Q81" s="188">
        <v>5</v>
      </c>
      <c r="R81" s="188">
        <v>4</v>
      </c>
      <c r="S81" s="188">
        <v>5</v>
      </c>
      <c r="T81" s="184">
        <v>5</v>
      </c>
      <c r="U81" s="184">
        <v>5</v>
      </c>
      <c r="V81" s="184">
        <v>5</v>
      </c>
      <c r="W81" s="186">
        <v>5</v>
      </c>
      <c r="X81" s="186">
        <v>5</v>
      </c>
      <c r="Y81" s="186">
        <v>3</v>
      </c>
      <c r="Z81" s="186">
        <v>5</v>
      </c>
      <c r="AA81" s="186">
        <v>5</v>
      </c>
      <c r="AB81" s="184">
        <v>3</v>
      </c>
      <c r="AC81" s="184">
        <v>5</v>
      </c>
      <c r="AD81" s="184">
        <v>5</v>
      </c>
      <c r="AE81" s="184">
        <v>5</v>
      </c>
      <c r="AF81" s="184">
        <v>5</v>
      </c>
      <c r="AG81" s="88">
        <v>4</v>
      </c>
      <c r="AH81" s="88">
        <v>5</v>
      </c>
      <c r="AI81" s="134">
        <v>5</v>
      </c>
      <c r="AJ81" s="183">
        <v>2</v>
      </c>
      <c r="AK81" s="183">
        <v>0</v>
      </c>
      <c r="AL81" s="183">
        <v>0</v>
      </c>
      <c r="AM81" s="183">
        <v>0</v>
      </c>
      <c r="AN81" s="183">
        <v>0</v>
      </c>
      <c r="AO81" s="183">
        <v>0</v>
      </c>
      <c r="AP81" s="183">
        <v>1</v>
      </c>
      <c r="AQ81" s="183">
        <v>2</v>
      </c>
    </row>
    <row r="82" spans="1:43">
      <c r="A82" s="86">
        <v>81</v>
      </c>
      <c r="B82" s="131" t="s">
        <v>87</v>
      </c>
      <c r="C82" s="81"/>
      <c r="D82" s="81" t="s">
        <v>131</v>
      </c>
      <c r="E82" s="81" t="s">
        <v>22</v>
      </c>
      <c r="F82" s="81">
        <v>1</v>
      </c>
      <c r="G82" s="81">
        <v>0</v>
      </c>
      <c r="H82" s="81">
        <v>0</v>
      </c>
      <c r="I82" s="81">
        <v>0</v>
      </c>
      <c r="J82" s="81">
        <v>0</v>
      </c>
      <c r="K82" s="81">
        <v>0</v>
      </c>
      <c r="L82" s="81">
        <v>0</v>
      </c>
      <c r="M82" s="81">
        <v>0</v>
      </c>
      <c r="N82" s="81">
        <v>0</v>
      </c>
      <c r="O82" s="81">
        <v>0</v>
      </c>
      <c r="P82" s="81">
        <v>0</v>
      </c>
      <c r="Q82" s="188">
        <v>4</v>
      </c>
      <c r="R82" s="188">
        <v>4</v>
      </c>
      <c r="S82" s="188">
        <v>5</v>
      </c>
      <c r="T82" s="184">
        <v>4</v>
      </c>
      <c r="U82" s="184">
        <v>4</v>
      </c>
      <c r="V82" s="184">
        <v>4</v>
      </c>
      <c r="W82" s="186">
        <v>4</v>
      </c>
      <c r="X82" s="186">
        <v>4</v>
      </c>
      <c r="Y82" s="186">
        <v>5</v>
      </c>
      <c r="Z82" s="186">
        <v>5</v>
      </c>
      <c r="AA82" s="186">
        <v>5</v>
      </c>
      <c r="AB82" s="184">
        <v>3</v>
      </c>
      <c r="AC82" s="184">
        <v>4</v>
      </c>
      <c r="AD82" s="184">
        <v>5</v>
      </c>
      <c r="AE82" s="184">
        <v>4</v>
      </c>
      <c r="AF82" s="184">
        <v>4</v>
      </c>
      <c r="AG82" s="88">
        <v>4</v>
      </c>
      <c r="AH82" s="88">
        <v>4</v>
      </c>
      <c r="AI82" s="134">
        <v>4</v>
      </c>
      <c r="AJ82" s="183">
        <v>1</v>
      </c>
      <c r="AK82" s="183">
        <v>0</v>
      </c>
      <c r="AL82" s="183">
        <v>0</v>
      </c>
      <c r="AM82" s="183">
        <v>0</v>
      </c>
      <c r="AN82" s="183">
        <v>4</v>
      </c>
      <c r="AO82" s="183">
        <v>1</v>
      </c>
      <c r="AP82" s="183">
        <v>1</v>
      </c>
      <c r="AQ82" s="183">
        <v>2</v>
      </c>
    </row>
    <row r="83" spans="1:43">
      <c r="A83" s="86">
        <v>82</v>
      </c>
      <c r="B83" s="131" t="s">
        <v>87</v>
      </c>
      <c r="C83" s="81"/>
      <c r="D83" s="81" t="s">
        <v>128</v>
      </c>
      <c r="E83" s="81" t="s">
        <v>36</v>
      </c>
      <c r="F83" s="81">
        <v>0</v>
      </c>
      <c r="G83" s="81">
        <v>0</v>
      </c>
      <c r="H83" s="81">
        <v>0</v>
      </c>
      <c r="I83" s="81">
        <v>0</v>
      </c>
      <c r="J83" s="81">
        <v>0</v>
      </c>
      <c r="K83" s="81">
        <v>0</v>
      </c>
      <c r="L83" s="81">
        <v>1</v>
      </c>
      <c r="M83" s="81">
        <v>0</v>
      </c>
      <c r="N83" s="81">
        <v>0</v>
      </c>
      <c r="O83" s="81">
        <v>0</v>
      </c>
      <c r="P83" s="81">
        <v>0</v>
      </c>
      <c r="Q83" s="188">
        <v>4</v>
      </c>
      <c r="R83" s="188">
        <v>4</v>
      </c>
      <c r="S83" s="188">
        <v>4</v>
      </c>
      <c r="T83" s="184">
        <v>5</v>
      </c>
      <c r="U83" s="184">
        <v>5</v>
      </c>
      <c r="V83" s="184">
        <v>5</v>
      </c>
      <c r="W83" s="186">
        <v>5</v>
      </c>
      <c r="X83" s="186">
        <v>5</v>
      </c>
      <c r="Y83" s="186">
        <v>5</v>
      </c>
      <c r="Z83" s="186">
        <v>5</v>
      </c>
      <c r="AA83" s="186">
        <v>5</v>
      </c>
      <c r="AB83" s="184">
        <v>4</v>
      </c>
      <c r="AC83" s="184">
        <v>5</v>
      </c>
      <c r="AD83" s="184">
        <v>5</v>
      </c>
      <c r="AE83" s="184">
        <v>5</v>
      </c>
      <c r="AF83" s="184">
        <v>5</v>
      </c>
      <c r="AG83" s="88">
        <v>5</v>
      </c>
      <c r="AH83" s="88">
        <v>5</v>
      </c>
      <c r="AI83" s="134">
        <v>5</v>
      </c>
      <c r="AJ83" s="183">
        <v>1</v>
      </c>
      <c r="AK83" s="183">
        <v>0</v>
      </c>
      <c r="AL83" s="183">
        <v>0</v>
      </c>
      <c r="AM83" s="183">
        <v>0</v>
      </c>
      <c r="AN83" s="183">
        <v>0</v>
      </c>
      <c r="AO83" s="183">
        <v>0</v>
      </c>
      <c r="AP83" s="183">
        <v>1</v>
      </c>
      <c r="AQ83" s="183">
        <v>1</v>
      </c>
    </row>
    <row r="84" spans="1:43">
      <c r="A84" s="86">
        <v>83</v>
      </c>
      <c r="B84" s="131" t="s">
        <v>87</v>
      </c>
      <c r="C84" s="81"/>
      <c r="D84" s="81" t="s">
        <v>57</v>
      </c>
      <c r="E84" s="81" t="s">
        <v>30</v>
      </c>
      <c r="F84" s="81">
        <v>1</v>
      </c>
      <c r="G84" s="81">
        <v>0</v>
      </c>
      <c r="H84" s="81">
        <v>0</v>
      </c>
      <c r="I84" s="81">
        <v>0</v>
      </c>
      <c r="J84" s="81">
        <v>0</v>
      </c>
      <c r="K84" s="81">
        <v>0</v>
      </c>
      <c r="L84" s="81">
        <v>0</v>
      </c>
      <c r="M84" s="81">
        <v>0</v>
      </c>
      <c r="N84" s="81">
        <v>0</v>
      </c>
      <c r="O84" s="81">
        <v>0</v>
      </c>
      <c r="P84" s="81">
        <v>0</v>
      </c>
      <c r="Q84" s="188">
        <v>5</v>
      </c>
      <c r="R84" s="188">
        <v>5</v>
      </c>
      <c r="S84" s="188">
        <v>5</v>
      </c>
      <c r="T84" s="184">
        <v>5</v>
      </c>
      <c r="U84" s="184">
        <v>5</v>
      </c>
      <c r="V84" s="184">
        <v>5</v>
      </c>
      <c r="W84" s="186">
        <v>4</v>
      </c>
      <c r="X84" s="186">
        <v>4</v>
      </c>
      <c r="Y84" s="186">
        <v>4</v>
      </c>
      <c r="Z84" s="186">
        <v>4</v>
      </c>
      <c r="AA84" s="186">
        <v>5</v>
      </c>
      <c r="AB84" s="184">
        <v>4</v>
      </c>
      <c r="AC84" s="184">
        <v>5</v>
      </c>
      <c r="AD84" s="184">
        <v>4</v>
      </c>
      <c r="AE84" s="184">
        <v>4</v>
      </c>
      <c r="AF84" s="184">
        <v>4</v>
      </c>
      <c r="AG84" s="88">
        <v>5</v>
      </c>
      <c r="AH84" s="88">
        <v>5</v>
      </c>
      <c r="AI84" s="134">
        <v>5</v>
      </c>
      <c r="AJ84" s="183">
        <v>2</v>
      </c>
      <c r="AK84" s="183">
        <v>0</v>
      </c>
      <c r="AL84" s="183">
        <v>0</v>
      </c>
      <c r="AM84" s="183">
        <v>0</v>
      </c>
      <c r="AN84" s="183">
        <v>0</v>
      </c>
      <c r="AO84" s="183">
        <v>0</v>
      </c>
      <c r="AP84" s="183">
        <v>1</v>
      </c>
      <c r="AQ84" s="183">
        <v>1</v>
      </c>
    </row>
    <row r="85" spans="1:43">
      <c r="A85" s="86">
        <v>84</v>
      </c>
      <c r="B85" s="131" t="s">
        <v>87</v>
      </c>
      <c r="C85" s="81"/>
      <c r="D85" s="81" t="s">
        <v>17</v>
      </c>
      <c r="E85" s="81" t="s">
        <v>30</v>
      </c>
      <c r="F85" s="81">
        <v>0</v>
      </c>
      <c r="G85" s="81">
        <v>0</v>
      </c>
      <c r="H85" s="81">
        <v>0</v>
      </c>
      <c r="I85" s="81">
        <v>1</v>
      </c>
      <c r="J85" s="81">
        <v>0</v>
      </c>
      <c r="K85" s="81">
        <v>0</v>
      </c>
      <c r="L85" s="81">
        <v>0</v>
      </c>
      <c r="M85" s="81">
        <v>0</v>
      </c>
      <c r="N85" s="81">
        <v>0</v>
      </c>
      <c r="O85" s="81">
        <v>0</v>
      </c>
      <c r="P85" s="81">
        <v>0</v>
      </c>
      <c r="Q85" s="188">
        <v>5</v>
      </c>
      <c r="R85" s="188">
        <v>5</v>
      </c>
      <c r="S85" s="188">
        <v>5</v>
      </c>
      <c r="T85" s="184">
        <v>5</v>
      </c>
      <c r="U85" s="184">
        <v>5</v>
      </c>
      <c r="V85" s="184">
        <v>5</v>
      </c>
      <c r="W85" s="186">
        <v>5</v>
      </c>
      <c r="X85" s="186">
        <v>5</v>
      </c>
      <c r="Y85" s="186">
        <v>5</v>
      </c>
      <c r="Z85" s="186">
        <v>5</v>
      </c>
      <c r="AA85" s="186">
        <v>5</v>
      </c>
      <c r="AB85" s="184">
        <v>3</v>
      </c>
      <c r="AC85" s="184">
        <v>4</v>
      </c>
      <c r="AD85" s="184">
        <v>5</v>
      </c>
      <c r="AE85" s="184">
        <v>5</v>
      </c>
      <c r="AF85" s="184">
        <v>4</v>
      </c>
      <c r="AG85" s="88">
        <v>4</v>
      </c>
      <c r="AH85" s="88">
        <v>4</v>
      </c>
      <c r="AI85" s="134">
        <v>4</v>
      </c>
      <c r="AJ85" s="183">
        <v>2</v>
      </c>
      <c r="AK85" s="183">
        <v>2</v>
      </c>
      <c r="AL85" s="183">
        <v>0</v>
      </c>
      <c r="AM85" s="183">
        <v>0</v>
      </c>
      <c r="AN85" s="183">
        <v>0</v>
      </c>
      <c r="AO85" s="183">
        <v>1</v>
      </c>
      <c r="AP85" s="183">
        <v>1</v>
      </c>
      <c r="AQ85" s="183">
        <v>1</v>
      </c>
    </row>
    <row r="86" spans="1:43">
      <c r="A86" s="86">
        <v>85</v>
      </c>
      <c r="B86" s="131" t="s">
        <v>87</v>
      </c>
      <c r="C86" s="81"/>
      <c r="D86" s="81" t="s">
        <v>128</v>
      </c>
      <c r="E86" s="81" t="s">
        <v>30</v>
      </c>
      <c r="F86" s="81">
        <v>1</v>
      </c>
      <c r="G86" s="81">
        <v>0</v>
      </c>
      <c r="H86" s="81">
        <v>0</v>
      </c>
      <c r="I86" s="81">
        <v>0</v>
      </c>
      <c r="J86" s="81">
        <v>0</v>
      </c>
      <c r="K86" s="81">
        <v>0</v>
      </c>
      <c r="L86" s="81">
        <v>0</v>
      </c>
      <c r="M86" s="81">
        <v>1</v>
      </c>
      <c r="N86" s="81">
        <v>0</v>
      </c>
      <c r="O86" s="81">
        <v>0</v>
      </c>
      <c r="P86" s="81">
        <v>0</v>
      </c>
      <c r="Q86" s="188">
        <v>5</v>
      </c>
      <c r="R86" s="188">
        <v>5</v>
      </c>
      <c r="S86" s="188">
        <v>5</v>
      </c>
      <c r="T86" s="184">
        <v>5</v>
      </c>
      <c r="U86" s="184">
        <v>5</v>
      </c>
      <c r="V86" s="184">
        <v>5</v>
      </c>
      <c r="W86" s="186">
        <v>5</v>
      </c>
      <c r="X86" s="186">
        <v>5</v>
      </c>
      <c r="Y86" s="186">
        <v>4</v>
      </c>
      <c r="Z86" s="186">
        <v>5</v>
      </c>
      <c r="AA86" s="186">
        <v>5</v>
      </c>
      <c r="AB86" s="184">
        <v>3</v>
      </c>
      <c r="AC86" s="184">
        <v>4</v>
      </c>
      <c r="AD86" s="184">
        <v>5</v>
      </c>
      <c r="AE86" s="184">
        <v>5</v>
      </c>
      <c r="AF86" s="184">
        <v>5</v>
      </c>
      <c r="AG86" s="88">
        <v>5</v>
      </c>
      <c r="AH86" s="88">
        <v>5</v>
      </c>
      <c r="AI86" s="134">
        <v>5</v>
      </c>
      <c r="AJ86" s="183">
        <v>1</v>
      </c>
      <c r="AK86" s="183">
        <v>1</v>
      </c>
      <c r="AL86" s="183">
        <v>0</v>
      </c>
      <c r="AM86" s="183">
        <v>0</v>
      </c>
      <c r="AN86" s="183">
        <v>4</v>
      </c>
      <c r="AO86" s="183">
        <v>2</v>
      </c>
      <c r="AP86" s="183">
        <v>1</v>
      </c>
      <c r="AQ86" s="183">
        <v>1</v>
      </c>
    </row>
    <row r="87" spans="1:43">
      <c r="A87" s="86">
        <v>86</v>
      </c>
      <c r="B87" s="131" t="s">
        <v>87</v>
      </c>
      <c r="C87" s="81"/>
      <c r="D87" s="81" t="s">
        <v>128</v>
      </c>
      <c r="E87" s="81" t="s">
        <v>30</v>
      </c>
      <c r="F87" s="81">
        <v>1</v>
      </c>
      <c r="G87" s="81">
        <v>1</v>
      </c>
      <c r="H87" s="81">
        <v>0</v>
      </c>
      <c r="I87" s="81">
        <v>0</v>
      </c>
      <c r="J87" s="81">
        <v>1</v>
      </c>
      <c r="K87" s="81">
        <v>0</v>
      </c>
      <c r="L87" s="81">
        <v>0</v>
      </c>
      <c r="M87" s="81">
        <v>0</v>
      </c>
      <c r="N87" s="81">
        <v>0</v>
      </c>
      <c r="O87" s="81">
        <v>0</v>
      </c>
      <c r="P87" s="81">
        <v>0</v>
      </c>
      <c r="Q87" s="188">
        <v>5</v>
      </c>
      <c r="R87" s="188">
        <v>5</v>
      </c>
      <c r="S87" s="188">
        <v>5</v>
      </c>
      <c r="T87" s="184">
        <v>5</v>
      </c>
      <c r="U87" s="184">
        <v>5</v>
      </c>
      <c r="V87" s="184">
        <v>5</v>
      </c>
      <c r="W87" s="186">
        <v>5</v>
      </c>
      <c r="X87" s="186">
        <v>5</v>
      </c>
      <c r="Y87" s="186">
        <v>5</v>
      </c>
      <c r="Z87" s="186">
        <v>5</v>
      </c>
      <c r="AA87" s="186">
        <v>5</v>
      </c>
      <c r="AB87" s="184">
        <v>4</v>
      </c>
      <c r="AC87" s="184">
        <v>5</v>
      </c>
      <c r="AD87" s="184">
        <v>5</v>
      </c>
      <c r="AE87" s="184">
        <v>5</v>
      </c>
      <c r="AF87" s="184">
        <v>5</v>
      </c>
      <c r="AG87" s="88">
        <v>5</v>
      </c>
      <c r="AH87" s="88">
        <v>5</v>
      </c>
      <c r="AI87" s="134">
        <v>5</v>
      </c>
      <c r="AJ87" s="183">
        <v>2</v>
      </c>
      <c r="AK87" s="183">
        <v>0</v>
      </c>
      <c r="AL87" s="183">
        <v>0</v>
      </c>
      <c r="AM87" s="183">
        <v>0</v>
      </c>
      <c r="AN87" s="183">
        <v>0</v>
      </c>
      <c r="AO87" s="183">
        <v>0</v>
      </c>
      <c r="AP87" s="183">
        <v>1</v>
      </c>
      <c r="AQ87" s="183">
        <v>1</v>
      </c>
    </row>
    <row r="88" spans="1:43">
      <c r="A88" s="86">
        <v>87</v>
      </c>
      <c r="B88" s="131" t="s">
        <v>87</v>
      </c>
      <c r="C88" s="81"/>
      <c r="D88" s="81" t="s">
        <v>55</v>
      </c>
      <c r="E88" s="81" t="s">
        <v>36</v>
      </c>
      <c r="F88" s="81">
        <v>0</v>
      </c>
      <c r="G88" s="81">
        <v>0</v>
      </c>
      <c r="H88" s="81">
        <v>1</v>
      </c>
      <c r="I88" s="81">
        <v>0</v>
      </c>
      <c r="J88" s="81">
        <v>0</v>
      </c>
      <c r="K88" s="81">
        <v>0</v>
      </c>
      <c r="L88" s="81">
        <v>0</v>
      </c>
      <c r="M88" s="81">
        <v>0</v>
      </c>
      <c r="N88" s="81">
        <v>0</v>
      </c>
      <c r="O88" s="81">
        <v>0</v>
      </c>
      <c r="P88" s="81">
        <v>0</v>
      </c>
      <c r="Q88" s="188">
        <v>4</v>
      </c>
      <c r="R88" s="188">
        <v>4</v>
      </c>
      <c r="S88" s="188">
        <v>5</v>
      </c>
      <c r="T88" s="184">
        <v>5</v>
      </c>
      <c r="U88" s="184">
        <v>5</v>
      </c>
      <c r="V88" s="184">
        <v>5</v>
      </c>
      <c r="W88" s="186">
        <v>4</v>
      </c>
      <c r="X88" s="186">
        <v>4</v>
      </c>
      <c r="Y88" s="186">
        <v>3</v>
      </c>
      <c r="Z88" s="186">
        <v>4</v>
      </c>
      <c r="AA88" s="186">
        <v>4</v>
      </c>
      <c r="AB88" s="184">
        <v>4</v>
      </c>
      <c r="AC88" s="184">
        <v>5</v>
      </c>
      <c r="AD88" s="184">
        <v>5</v>
      </c>
      <c r="AE88" s="184">
        <v>4</v>
      </c>
      <c r="AF88" s="184">
        <v>5</v>
      </c>
      <c r="AG88" s="88">
        <v>4</v>
      </c>
      <c r="AH88" s="88">
        <v>4</v>
      </c>
      <c r="AI88" s="134">
        <v>4</v>
      </c>
      <c r="AJ88" s="183">
        <v>2</v>
      </c>
      <c r="AK88" s="183">
        <v>0</v>
      </c>
      <c r="AL88" s="183">
        <v>0</v>
      </c>
      <c r="AM88" s="183">
        <v>0</v>
      </c>
      <c r="AN88" s="183">
        <v>0</v>
      </c>
      <c r="AO88" s="183">
        <v>0</v>
      </c>
      <c r="AP88" s="183">
        <v>1</v>
      </c>
      <c r="AQ88" s="183">
        <v>3</v>
      </c>
    </row>
    <row r="89" spans="1:43">
      <c r="A89" s="86">
        <v>88</v>
      </c>
      <c r="B89" s="131" t="s">
        <v>87</v>
      </c>
      <c r="C89" s="81"/>
      <c r="D89" s="81" t="s">
        <v>184</v>
      </c>
      <c r="E89" s="81" t="s">
        <v>30</v>
      </c>
      <c r="F89" s="81">
        <v>0</v>
      </c>
      <c r="G89" s="81">
        <v>0</v>
      </c>
      <c r="H89" s="81">
        <v>0</v>
      </c>
      <c r="I89" s="81">
        <v>0</v>
      </c>
      <c r="J89" s="81">
        <v>0</v>
      </c>
      <c r="K89" s="81">
        <v>0</v>
      </c>
      <c r="L89" s="81">
        <v>1</v>
      </c>
      <c r="M89" s="81">
        <v>0</v>
      </c>
      <c r="N89" s="81">
        <v>0</v>
      </c>
      <c r="O89" s="81">
        <v>0</v>
      </c>
      <c r="P89" s="81">
        <v>0</v>
      </c>
      <c r="Q89" s="188">
        <v>5</v>
      </c>
      <c r="R89" s="188">
        <v>4</v>
      </c>
      <c r="S89" s="188">
        <v>5</v>
      </c>
      <c r="T89" s="184">
        <v>5</v>
      </c>
      <c r="U89" s="184">
        <v>5</v>
      </c>
      <c r="V89" s="184">
        <v>5</v>
      </c>
      <c r="W89" s="186">
        <v>3</v>
      </c>
      <c r="X89" s="186">
        <v>3</v>
      </c>
      <c r="Y89" s="186">
        <v>2</v>
      </c>
      <c r="Z89" s="186">
        <v>3</v>
      </c>
      <c r="AA89" s="186">
        <v>3</v>
      </c>
      <c r="AB89" s="184">
        <v>4</v>
      </c>
      <c r="AC89" s="184">
        <v>4</v>
      </c>
      <c r="AD89" s="184">
        <v>5</v>
      </c>
      <c r="AE89" s="184">
        <v>5</v>
      </c>
      <c r="AF89" s="184">
        <v>5</v>
      </c>
      <c r="AG89" s="88">
        <v>4</v>
      </c>
      <c r="AH89" s="88">
        <v>4</v>
      </c>
      <c r="AI89" s="134">
        <v>4</v>
      </c>
      <c r="AJ89" s="183">
        <v>2</v>
      </c>
      <c r="AK89" s="183">
        <v>2</v>
      </c>
      <c r="AL89" s="183">
        <v>0</v>
      </c>
      <c r="AM89" s="183">
        <v>0</v>
      </c>
      <c r="AN89" s="183">
        <v>0</v>
      </c>
      <c r="AO89" s="183">
        <v>4</v>
      </c>
      <c r="AP89" s="183">
        <v>1</v>
      </c>
      <c r="AQ89" s="183">
        <v>2</v>
      </c>
    </row>
    <row r="90" spans="1:43">
      <c r="A90" s="86">
        <v>89</v>
      </c>
      <c r="B90" s="131" t="s">
        <v>87</v>
      </c>
      <c r="C90" s="81"/>
      <c r="D90" s="81" t="s">
        <v>56</v>
      </c>
      <c r="E90" s="81" t="s">
        <v>22</v>
      </c>
      <c r="F90" s="81">
        <v>0</v>
      </c>
      <c r="G90" s="81">
        <v>0</v>
      </c>
      <c r="H90" s="81">
        <v>0</v>
      </c>
      <c r="I90" s="81">
        <v>0</v>
      </c>
      <c r="J90" s="81">
        <v>1</v>
      </c>
      <c r="K90" s="81">
        <v>0</v>
      </c>
      <c r="L90" s="81">
        <v>0</v>
      </c>
      <c r="M90" s="81">
        <v>0</v>
      </c>
      <c r="N90" s="81">
        <v>0</v>
      </c>
      <c r="O90" s="81">
        <v>0</v>
      </c>
      <c r="P90" s="81">
        <v>0</v>
      </c>
      <c r="Q90" s="188">
        <v>5</v>
      </c>
      <c r="R90" s="188">
        <v>5</v>
      </c>
      <c r="S90" s="188">
        <v>5</v>
      </c>
      <c r="T90" s="184">
        <v>5</v>
      </c>
      <c r="U90" s="184">
        <v>5</v>
      </c>
      <c r="V90" s="184">
        <v>5</v>
      </c>
      <c r="W90" s="186">
        <v>5</v>
      </c>
      <c r="X90" s="186">
        <v>5</v>
      </c>
      <c r="Y90" s="186">
        <v>5</v>
      </c>
      <c r="Z90" s="186">
        <v>5</v>
      </c>
      <c r="AA90" s="186">
        <v>5</v>
      </c>
      <c r="AB90" s="184">
        <v>4</v>
      </c>
      <c r="AC90" s="184">
        <v>5</v>
      </c>
      <c r="AD90" s="184">
        <v>5</v>
      </c>
      <c r="AE90" s="184">
        <v>5</v>
      </c>
      <c r="AF90" s="184">
        <v>5</v>
      </c>
      <c r="AG90" s="88">
        <v>5</v>
      </c>
      <c r="AH90" s="88">
        <v>5</v>
      </c>
      <c r="AI90" s="134">
        <v>5</v>
      </c>
      <c r="AJ90" s="183">
        <v>2</v>
      </c>
      <c r="AK90" s="183">
        <v>0</v>
      </c>
      <c r="AL90" s="183">
        <v>0</v>
      </c>
      <c r="AM90" s="183">
        <v>0</v>
      </c>
      <c r="AN90" s="183">
        <v>0</v>
      </c>
      <c r="AO90" s="183">
        <v>0</v>
      </c>
      <c r="AP90" s="183">
        <v>1</v>
      </c>
      <c r="AQ90" s="183">
        <v>2</v>
      </c>
    </row>
    <row r="91" spans="1:43">
      <c r="A91" s="86">
        <v>90</v>
      </c>
      <c r="B91" s="131" t="s">
        <v>90</v>
      </c>
      <c r="C91" s="81">
        <v>22</v>
      </c>
      <c r="D91" s="81" t="s">
        <v>17</v>
      </c>
      <c r="E91" s="81" t="s">
        <v>22</v>
      </c>
      <c r="F91" s="81">
        <v>0</v>
      </c>
      <c r="G91" s="81">
        <v>0</v>
      </c>
      <c r="H91" s="81">
        <v>0</v>
      </c>
      <c r="I91" s="81">
        <v>0</v>
      </c>
      <c r="J91" s="81">
        <v>1</v>
      </c>
      <c r="K91" s="81">
        <v>0</v>
      </c>
      <c r="L91" s="81">
        <v>0</v>
      </c>
      <c r="M91" s="81">
        <v>0</v>
      </c>
      <c r="N91" s="81">
        <v>0</v>
      </c>
      <c r="O91" s="81">
        <v>0</v>
      </c>
      <c r="P91" s="81">
        <v>0</v>
      </c>
      <c r="Q91" s="188">
        <v>5</v>
      </c>
      <c r="R91" s="188">
        <v>4</v>
      </c>
      <c r="S91" s="188">
        <v>4</v>
      </c>
      <c r="T91" s="184">
        <v>5</v>
      </c>
      <c r="U91" s="184">
        <v>5</v>
      </c>
      <c r="V91" s="184">
        <v>5</v>
      </c>
      <c r="W91" s="186">
        <v>5</v>
      </c>
      <c r="X91" s="186">
        <v>4</v>
      </c>
      <c r="Y91" s="186">
        <v>4</v>
      </c>
      <c r="Z91" s="186">
        <v>5</v>
      </c>
      <c r="AA91" s="186">
        <v>5</v>
      </c>
      <c r="AB91" s="184">
        <v>4</v>
      </c>
      <c r="AC91" s="184">
        <v>5</v>
      </c>
      <c r="AD91" s="184">
        <v>5</v>
      </c>
      <c r="AE91" s="184">
        <v>5</v>
      </c>
      <c r="AF91" s="184">
        <v>5</v>
      </c>
      <c r="AG91" s="88">
        <v>5</v>
      </c>
      <c r="AH91" s="88">
        <v>5</v>
      </c>
      <c r="AI91" s="134">
        <v>5</v>
      </c>
      <c r="AJ91" s="183">
        <v>2</v>
      </c>
      <c r="AK91" s="183">
        <v>0</v>
      </c>
      <c r="AL91" s="183">
        <v>0</v>
      </c>
      <c r="AM91" s="183">
        <v>0</v>
      </c>
      <c r="AN91" s="183">
        <v>0</v>
      </c>
      <c r="AO91" s="183">
        <v>0</v>
      </c>
      <c r="AP91" s="183">
        <v>1</v>
      </c>
      <c r="AQ91" s="183">
        <v>0</v>
      </c>
    </row>
    <row r="92" spans="1:43">
      <c r="A92" s="86">
        <v>91</v>
      </c>
      <c r="B92" s="131" t="s">
        <v>87</v>
      </c>
      <c r="C92" s="81"/>
      <c r="D92" s="81" t="s">
        <v>55</v>
      </c>
      <c r="E92" s="81" t="s">
        <v>22</v>
      </c>
      <c r="F92" s="81">
        <v>0</v>
      </c>
      <c r="G92" s="81">
        <v>0</v>
      </c>
      <c r="H92" s="81">
        <v>0</v>
      </c>
      <c r="I92" s="81">
        <v>0</v>
      </c>
      <c r="J92" s="81">
        <v>0</v>
      </c>
      <c r="K92" s="81">
        <v>0</v>
      </c>
      <c r="L92" s="81">
        <v>0</v>
      </c>
      <c r="M92" s="81">
        <v>0</v>
      </c>
      <c r="N92" s="81">
        <v>0</v>
      </c>
      <c r="O92" s="81">
        <v>0</v>
      </c>
      <c r="P92" s="81">
        <v>1</v>
      </c>
      <c r="Q92" s="188">
        <v>4</v>
      </c>
      <c r="R92" s="188">
        <v>4</v>
      </c>
      <c r="S92" s="188">
        <v>4</v>
      </c>
      <c r="T92" s="184">
        <v>4</v>
      </c>
      <c r="U92" s="184">
        <v>4</v>
      </c>
      <c r="V92" s="184">
        <v>4</v>
      </c>
      <c r="W92" s="186">
        <v>4</v>
      </c>
      <c r="X92" s="186">
        <v>4</v>
      </c>
      <c r="Y92" s="186">
        <v>4</v>
      </c>
      <c r="Z92" s="186">
        <v>4</v>
      </c>
      <c r="AA92" s="186">
        <v>4</v>
      </c>
      <c r="AB92" s="184">
        <v>3</v>
      </c>
      <c r="AC92" s="184">
        <v>5</v>
      </c>
      <c r="AD92" s="184">
        <v>5</v>
      </c>
      <c r="AE92" s="184">
        <v>5</v>
      </c>
      <c r="AF92" s="184">
        <v>4</v>
      </c>
      <c r="AG92" s="88">
        <v>4</v>
      </c>
      <c r="AH92" s="88">
        <v>4</v>
      </c>
      <c r="AI92" s="134">
        <v>4</v>
      </c>
      <c r="AJ92" s="183">
        <v>1</v>
      </c>
      <c r="AK92" s="183">
        <v>0</v>
      </c>
      <c r="AL92" s="183">
        <v>0</v>
      </c>
      <c r="AM92" s="183">
        <v>0</v>
      </c>
      <c r="AN92" s="183">
        <v>4</v>
      </c>
      <c r="AO92" s="183">
        <v>4</v>
      </c>
      <c r="AP92" s="183">
        <v>4</v>
      </c>
      <c r="AQ92" s="183">
        <v>3</v>
      </c>
    </row>
    <row r="93" spans="1:43">
      <c r="A93" s="86">
        <v>92</v>
      </c>
      <c r="B93" s="131" t="s">
        <v>87</v>
      </c>
      <c r="C93" s="81"/>
      <c r="D93" s="81" t="s">
        <v>55</v>
      </c>
      <c r="E93" s="81" t="s">
        <v>22</v>
      </c>
      <c r="F93" s="81">
        <v>0</v>
      </c>
      <c r="G93" s="81">
        <v>0</v>
      </c>
      <c r="H93" s="81">
        <v>0</v>
      </c>
      <c r="I93" s="81">
        <v>0</v>
      </c>
      <c r="J93" s="81">
        <v>0</v>
      </c>
      <c r="K93" s="81">
        <v>0</v>
      </c>
      <c r="L93" s="81">
        <v>1</v>
      </c>
      <c r="M93" s="81">
        <v>1</v>
      </c>
      <c r="N93" s="81">
        <v>0</v>
      </c>
      <c r="O93" s="81">
        <v>0</v>
      </c>
      <c r="P93" s="81">
        <v>0</v>
      </c>
      <c r="Q93" s="188">
        <v>5</v>
      </c>
      <c r="R93" s="188">
        <v>5</v>
      </c>
      <c r="S93" s="188">
        <v>5</v>
      </c>
      <c r="T93" s="184">
        <v>5</v>
      </c>
      <c r="U93" s="184">
        <v>5</v>
      </c>
      <c r="V93" s="184">
        <v>5</v>
      </c>
      <c r="W93" s="186">
        <v>5</v>
      </c>
      <c r="X93" s="186">
        <v>5</v>
      </c>
      <c r="Y93" s="186">
        <v>5</v>
      </c>
      <c r="Z93" s="186">
        <v>5</v>
      </c>
      <c r="AA93" s="186">
        <v>5</v>
      </c>
      <c r="AB93" s="184">
        <v>3</v>
      </c>
      <c r="AC93" s="184">
        <v>5</v>
      </c>
      <c r="AD93" s="184">
        <v>5</v>
      </c>
      <c r="AE93" s="184">
        <v>5</v>
      </c>
      <c r="AF93" s="184">
        <v>5</v>
      </c>
      <c r="AG93" s="88">
        <v>5</v>
      </c>
      <c r="AH93" s="88">
        <v>5</v>
      </c>
      <c r="AI93" s="134">
        <v>5</v>
      </c>
      <c r="AJ93" s="183">
        <v>2</v>
      </c>
      <c r="AK93" s="183">
        <v>0</v>
      </c>
      <c r="AL93" s="183">
        <v>0</v>
      </c>
      <c r="AM93" s="183">
        <v>0</v>
      </c>
      <c r="AN93" s="183">
        <v>0</v>
      </c>
      <c r="AO93" s="183">
        <v>0</v>
      </c>
      <c r="AP93" s="183">
        <v>1</v>
      </c>
      <c r="AQ93" s="183">
        <v>2</v>
      </c>
    </row>
    <row r="94" spans="1:43">
      <c r="A94" s="86">
        <v>93</v>
      </c>
      <c r="B94" s="131" t="s">
        <v>87</v>
      </c>
      <c r="C94" s="81"/>
      <c r="D94" s="81" t="s">
        <v>55</v>
      </c>
      <c r="E94" s="81" t="s">
        <v>36</v>
      </c>
      <c r="F94" s="81">
        <v>0</v>
      </c>
      <c r="G94" s="81">
        <v>0</v>
      </c>
      <c r="H94" s="81">
        <v>0</v>
      </c>
      <c r="I94" s="81">
        <v>0</v>
      </c>
      <c r="J94" s="81">
        <v>0</v>
      </c>
      <c r="K94" s="81">
        <v>0</v>
      </c>
      <c r="L94" s="81">
        <v>1</v>
      </c>
      <c r="M94" s="81">
        <v>1</v>
      </c>
      <c r="N94" s="81">
        <v>1</v>
      </c>
      <c r="O94" s="81">
        <v>0</v>
      </c>
      <c r="P94" s="81">
        <v>0</v>
      </c>
      <c r="Q94" s="188">
        <v>4</v>
      </c>
      <c r="R94" s="188">
        <v>4</v>
      </c>
      <c r="S94" s="188">
        <v>4</v>
      </c>
      <c r="T94" s="184">
        <v>5</v>
      </c>
      <c r="U94" s="184">
        <v>5</v>
      </c>
      <c r="V94" s="184">
        <v>4</v>
      </c>
      <c r="W94" s="186">
        <v>4</v>
      </c>
      <c r="X94" s="186">
        <v>4</v>
      </c>
      <c r="Y94" s="186">
        <v>4</v>
      </c>
      <c r="Z94" s="186">
        <v>4</v>
      </c>
      <c r="AA94" s="186">
        <v>4</v>
      </c>
      <c r="AB94" s="184">
        <v>3</v>
      </c>
      <c r="AC94" s="184">
        <v>4</v>
      </c>
      <c r="AD94" s="184">
        <v>5</v>
      </c>
      <c r="AE94" s="184">
        <v>4</v>
      </c>
      <c r="AF94" s="184">
        <v>4</v>
      </c>
      <c r="AG94" s="88">
        <v>4</v>
      </c>
      <c r="AH94" s="88">
        <v>4</v>
      </c>
      <c r="AI94" s="134">
        <v>4</v>
      </c>
      <c r="AJ94" s="183">
        <v>2</v>
      </c>
      <c r="AK94" s="183">
        <v>0</v>
      </c>
      <c r="AL94" s="183">
        <v>0</v>
      </c>
      <c r="AM94" s="183">
        <v>3</v>
      </c>
      <c r="AN94" s="183">
        <v>0</v>
      </c>
      <c r="AO94" s="183">
        <v>4</v>
      </c>
      <c r="AP94" s="183">
        <v>1</v>
      </c>
      <c r="AQ94" s="183">
        <v>2</v>
      </c>
    </row>
    <row r="95" spans="1:43">
      <c r="A95" s="86">
        <v>94</v>
      </c>
      <c r="B95" s="131" t="s">
        <v>87</v>
      </c>
      <c r="C95" s="81"/>
      <c r="D95" s="81" t="s">
        <v>55</v>
      </c>
      <c r="E95" s="81" t="s">
        <v>22</v>
      </c>
      <c r="F95" s="81">
        <v>0</v>
      </c>
      <c r="G95" s="81">
        <v>0</v>
      </c>
      <c r="H95" s="81">
        <v>0</v>
      </c>
      <c r="I95" s="81">
        <v>1</v>
      </c>
      <c r="J95" s="81">
        <v>1</v>
      </c>
      <c r="K95" s="81">
        <v>0</v>
      </c>
      <c r="L95" s="81">
        <v>0</v>
      </c>
      <c r="M95" s="81">
        <v>0</v>
      </c>
      <c r="N95" s="81">
        <v>0</v>
      </c>
      <c r="O95" s="81">
        <v>0</v>
      </c>
      <c r="P95" s="81">
        <v>0</v>
      </c>
      <c r="Q95" s="188">
        <v>4</v>
      </c>
      <c r="R95" s="188">
        <v>4</v>
      </c>
      <c r="S95" s="188">
        <v>4</v>
      </c>
      <c r="T95" s="184">
        <v>5</v>
      </c>
      <c r="U95" s="184">
        <v>5</v>
      </c>
      <c r="V95" s="184">
        <v>5</v>
      </c>
      <c r="W95" s="186">
        <v>5</v>
      </c>
      <c r="X95" s="186">
        <v>5</v>
      </c>
      <c r="Y95" s="186">
        <v>5</v>
      </c>
      <c r="Z95" s="186">
        <v>5</v>
      </c>
      <c r="AA95" s="186">
        <v>5</v>
      </c>
      <c r="AB95" s="184">
        <v>3</v>
      </c>
      <c r="AC95" s="184">
        <v>4</v>
      </c>
      <c r="AD95" s="184">
        <v>5</v>
      </c>
      <c r="AE95" s="184">
        <v>5</v>
      </c>
      <c r="AF95" s="184">
        <v>4</v>
      </c>
      <c r="AG95" s="88">
        <v>3</v>
      </c>
      <c r="AH95" s="88">
        <v>4</v>
      </c>
      <c r="AI95" s="134">
        <v>4</v>
      </c>
      <c r="AJ95" s="183">
        <v>2</v>
      </c>
      <c r="AK95" s="183">
        <v>1</v>
      </c>
      <c r="AL95" s="183">
        <v>0</v>
      </c>
      <c r="AM95" s="183">
        <v>0</v>
      </c>
      <c r="AN95" s="183">
        <v>0</v>
      </c>
      <c r="AO95" s="183">
        <v>4</v>
      </c>
      <c r="AP95" s="183">
        <v>1</v>
      </c>
      <c r="AQ95" s="183">
        <v>3</v>
      </c>
    </row>
    <row r="96" spans="1:43">
      <c r="A96" s="86">
        <v>95</v>
      </c>
      <c r="B96" s="131" t="s">
        <v>90</v>
      </c>
      <c r="C96" s="81">
        <v>23</v>
      </c>
      <c r="D96" s="225" t="s">
        <v>185</v>
      </c>
      <c r="E96" s="81" t="s">
        <v>186</v>
      </c>
      <c r="F96" s="81">
        <v>1</v>
      </c>
      <c r="G96" s="81">
        <v>0</v>
      </c>
      <c r="H96" s="81">
        <v>1</v>
      </c>
      <c r="I96" s="81">
        <v>1</v>
      </c>
      <c r="J96" s="81">
        <v>0</v>
      </c>
      <c r="K96" s="81">
        <v>0</v>
      </c>
      <c r="L96" s="81">
        <v>0</v>
      </c>
      <c r="M96" s="81">
        <v>1</v>
      </c>
      <c r="N96" s="81">
        <v>0</v>
      </c>
      <c r="O96" s="81">
        <v>0</v>
      </c>
      <c r="P96" s="81">
        <v>0</v>
      </c>
      <c r="Q96" s="188">
        <v>5</v>
      </c>
      <c r="R96" s="188">
        <v>4</v>
      </c>
      <c r="S96" s="188">
        <v>5</v>
      </c>
      <c r="T96" s="184">
        <v>5</v>
      </c>
      <c r="U96" s="184">
        <v>5</v>
      </c>
      <c r="V96" s="184">
        <v>5</v>
      </c>
      <c r="W96" s="186">
        <v>5</v>
      </c>
      <c r="X96" s="186">
        <v>5</v>
      </c>
      <c r="Y96" s="186">
        <v>5</v>
      </c>
      <c r="Z96" s="186">
        <v>5</v>
      </c>
      <c r="AA96" s="186">
        <v>5</v>
      </c>
      <c r="AB96" s="184">
        <v>2</v>
      </c>
      <c r="AC96" s="184">
        <v>4</v>
      </c>
      <c r="AD96" s="184">
        <v>5</v>
      </c>
      <c r="AE96" s="184">
        <v>5</v>
      </c>
      <c r="AF96" s="184">
        <v>5</v>
      </c>
      <c r="AG96" s="88">
        <v>4</v>
      </c>
      <c r="AH96" s="88">
        <v>4</v>
      </c>
      <c r="AI96" s="134">
        <v>4</v>
      </c>
      <c r="AJ96" s="183">
        <v>2</v>
      </c>
      <c r="AK96" s="183">
        <v>0</v>
      </c>
      <c r="AL96" s="183">
        <v>0</v>
      </c>
      <c r="AM96" s="183">
        <v>0</v>
      </c>
      <c r="AN96" s="183">
        <v>0</v>
      </c>
      <c r="AO96" s="183">
        <v>0</v>
      </c>
      <c r="AP96" s="183">
        <v>1</v>
      </c>
      <c r="AQ96" s="183">
        <v>2</v>
      </c>
    </row>
    <row r="97" spans="1:43">
      <c r="A97" s="86">
        <v>96</v>
      </c>
      <c r="B97" s="131" t="s">
        <v>87</v>
      </c>
      <c r="C97" s="81"/>
      <c r="D97" s="81" t="s">
        <v>56</v>
      </c>
      <c r="E97" s="81" t="s">
        <v>22</v>
      </c>
      <c r="F97" s="81">
        <v>0</v>
      </c>
      <c r="G97" s="81">
        <v>0</v>
      </c>
      <c r="H97" s="81">
        <v>0</v>
      </c>
      <c r="I97" s="81">
        <v>0</v>
      </c>
      <c r="J97" s="81">
        <v>0</v>
      </c>
      <c r="K97" s="81">
        <v>0</v>
      </c>
      <c r="L97" s="81">
        <v>1</v>
      </c>
      <c r="M97" s="81">
        <v>0</v>
      </c>
      <c r="N97" s="81">
        <v>0</v>
      </c>
      <c r="O97" s="81">
        <v>0</v>
      </c>
      <c r="P97" s="81">
        <v>0</v>
      </c>
      <c r="Q97" s="188">
        <v>5</v>
      </c>
      <c r="R97" s="188">
        <v>5</v>
      </c>
      <c r="S97" s="188">
        <v>5</v>
      </c>
      <c r="T97" s="184">
        <v>5</v>
      </c>
      <c r="U97" s="184">
        <v>5</v>
      </c>
      <c r="V97" s="184">
        <v>5</v>
      </c>
      <c r="W97" s="186">
        <v>4</v>
      </c>
      <c r="X97" s="186">
        <v>4</v>
      </c>
      <c r="Y97" s="186">
        <v>4</v>
      </c>
      <c r="Z97" s="186">
        <v>4</v>
      </c>
      <c r="AA97" s="186">
        <v>4</v>
      </c>
      <c r="AB97" s="184">
        <v>4</v>
      </c>
      <c r="AC97" s="184">
        <v>5</v>
      </c>
      <c r="AD97" s="184">
        <v>5</v>
      </c>
      <c r="AE97" s="184">
        <v>5</v>
      </c>
      <c r="AF97" s="184">
        <v>5</v>
      </c>
      <c r="AG97" s="88">
        <v>4</v>
      </c>
      <c r="AH97" s="88">
        <v>5</v>
      </c>
      <c r="AI97" s="134">
        <v>5</v>
      </c>
      <c r="AJ97" s="183">
        <v>2</v>
      </c>
      <c r="AK97" s="183">
        <v>0</v>
      </c>
      <c r="AL97" s="183">
        <v>0</v>
      </c>
      <c r="AM97" s="183">
        <v>0</v>
      </c>
      <c r="AN97" s="183">
        <v>0</v>
      </c>
      <c r="AO97" s="183">
        <v>0</v>
      </c>
      <c r="AP97" s="183">
        <v>2</v>
      </c>
      <c r="AQ97" s="183">
        <v>0</v>
      </c>
    </row>
    <row r="98" spans="1:43">
      <c r="A98" s="86">
        <v>97</v>
      </c>
      <c r="B98" s="131" t="s">
        <v>87</v>
      </c>
      <c r="C98" s="81"/>
      <c r="D98" s="81" t="s">
        <v>56</v>
      </c>
      <c r="E98" s="81" t="s">
        <v>22</v>
      </c>
      <c r="F98" s="81">
        <v>0</v>
      </c>
      <c r="G98" s="81">
        <v>0</v>
      </c>
      <c r="H98" s="81">
        <v>0</v>
      </c>
      <c r="I98" s="81">
        <v>0</v>
      </c>
      <c r="J98" s="81">
        <v>0</v>
      </c>
      <c r="K98" s="81">
        <v>0</v>
      </c>
      <c r="L98" s="81">
        <v>0</v>
      </c>
      <c r="M98" s="81">
        <v>0</v>
      </c>
      <c r="N98" s="81">
        <v>0</v>
      </c>
      <c r="O98" s="81">
        <v>1</v>
      </c>
      <c r="P98" s="81">
        <v>0</v>
      </c>
      <c r="Q98" s="188">
        <v>5</v>
      </c>
      <c r="R98" s="188">
        <v>5</v>
      </c>
      <c r="S98" s="188">
        <v>5</v>
      </c>
      <c r="T98" s="184">
        <v>5</v>
      </c>
      <c r="U98" s="184">
        <v>5</v>
      </c>
      <c r="V98" s="184">
        <v>5</v>
      </c>
      <c r="W98" s="186">
        <v>5</v>
      </c>
      <c r="X98" s="186">
        <v>5</v>
      </c>
      <c r="Y98" s="186">
        <v>4</v>
      </c>
      <c r="Z98" s="186">
        <v>4</v>
      </c>
      <c r="AA98" s="186">
        <v>5</v>
      </c>
      <c r="AB98" s="184">
        <v>3</v>
      </c>
      <c r="AC98" s="184">
        <v>4</v>
      </c>
      <c r="AD98" s="184">
        <v>4</v>
      </c>
      <c r="AE98" s="184">
        <v>4</v>
      </c>
      <c r="AF98" s="184">
        <v>5</v>
      </c>
      <c r="AG98" s="88">
        <v>5</v>
      </c>
      <c r="AH98" s="88">
        <v>5</v>
      </c>
      <c r="AI98" s="134">
        <v>5</v>
      </c>
      <c r="AJ98" s="183">
        <v>2</v>
      </c>
      <c r="AK98" s="183">
        <v>0</v>
      </c>
      <c r="AL98" s="183">
        <v>0</v>
      </c>
      <c r="AM98" s="183">
        <v>0</v>
      </c>
      <c r="AN98" s="183">
        <v>0</v>
      </c>
      <c r="AO98" s="183">
        <v>4</v>
      </c>
      <c r="AP98" s="183">
        <v>2</v>
      </c>
      <c r="AQ98" s="183">
        <v>0</v>
      </c>
    </row>
    <row r="99" spans="1:43">
      <c r="A99" s="86">
        <v>98</v>
      </c>
      <c r="B99" s="131" t="s">
        <v>87</v>
      </c>
      <c r="C99" s="81"/>
      <c r="D99" s="81" t="s">
        <v>55</v>
      </c>
      <c r="E99" s="81" t="s">
        <v>30</v>
      </c>
      <c r="F99" s="81">
        <v>0</v>
      </c>
      <c r="G99" s="81">
        <v>0</v>
      </c>
      <c r="H99" s="81">
        <v>0</v>
      </c>
      <c r="I99" s="81">
        <v>1</v>
      </c>
      <c r="J99" s="81">
        <v>1</v>
      </c>
      <c r="K99" s="81">
        <v>0</v>
      </c>
      <c r="L99" s="81">
        <v>0</v>
      </c>
      <c r="M99" s="81">
        <v>0</v>
      </c>
      <c r="N99" s="81">
        <v>0</v>
      </c>
      <c r="O99" s="81">
        <v>0</v>
      </c>
      <c r="P99" s="81">
        <v>0</v>
      </c>
      <c r="Q99" s="188">
        <v>4</v>
      </c>
      <c r="R99" s="188">
        <v>4</v>
      </c>
      <c r="S99" s="188">
        <v>4</v>
      </c>
      <c r="T99" s="184">
        <v>5</v>
      </c>
      <c r="U99" s="184">
        <v>4</v>
      </c>
      <c r="V99" s="184">
        <v>5</v>
      </c>
      <c r="W99" s="186">
        <v>4</v>
      </c>
      <c r="X99" s="186">
        <v>4</v>
      </c>
      <c r="Y99" s="186">
        <v>5</v>
      </c>
      <c r="Z99" s="186">
        <v>4</v>
      </c>
      <c r="AA99" s="186">
        <v>4</v>
      </c>
      <c r="AB99" s="184">
        <v>3</v>
      </c>
      <c r="AC99" s="184">
        <v>4</v>
      </c>
      <c r="AD99" s="184">
        <v>5</v>
      </c>
      <c r="AE99" s="184">
        <v>4</v>
      </c>
      <c r="AF99" s="184">
        <v>5</v>
      </c>
      <c r="AG99" s="88">
        <v>4</v>
      </c>
      <c r="AH99" s="88">
        <v>4</v>
      </c>
      <c r="AI99" s="134">
        <v>4</v>
      </c>
      <c r="AJ99" s="183">
        <v>2</v>
      </c>
      <c r="AK99" s="183">
        <v>0</v>
      </c>
      <c r="AL99" s="183">
        <v>0</v>
      </c>
      <c r="AM99" s="183">
        <v>0</v>
      </c>
      <c r="AN99" s="183">
        <v>0</v>
      </c>
      <c r="AO99" s="183">
        <v>0</v>
      </c>
      <c r="AP99" s="183">
        <v>1</v>
      </c>
      <c r="AQ99" s="183">
        <v>3</v>
      </c>
    </row>
    <row r="100" spans="1:43">
      <c r="A100" s="86">
        <v>99</v>
      </c>
      <c r="B100" s="131" t="s">
        <v>87</v>
      </c>
      <c r="C100" s="81"/>
      <c r="D100" s="81" t="s">
        <v>97</v>
      </c>
      <c r="E100" s="81" t="s">
        <v>22</v>
      </c>
      <c r="F100" s="81">
        <v>1</v>
      </c>
      <c r="G100" s="81">
        <v>1</v>
      </c>
      <c r="H100" s="81">
        <v>0</v>
      </c>
      <c r="I100" s="81">
        <v>0</v>
      </c>
      <c r="J100" s="81">
        <v>0</v>
      </c>
      <c r="K100" s="81">
        <v>0</v>
      </c>
      <c r="L100" s="81">
        <v>0</v>
      </c>
      <c r="M100" s="81">
        <v>0</v>
      </c>
      <c r="N100" s="81">
        <v>0</v>
      </c>
      <c r="O100" s="81">
        <v>0</v>
      </c>
      <c r="P100" s="81">
        <v>0</v>
      </c>
      <c r="Q100" s="188">
        <v>5</v>
      </c>
      <c r="R100" s="188">
        <v>5</v>
      </c>
      <c r="S100" s="188">
        <v>5</v>
      </c>
      <c r="T100" s="184">
        <v>5</v>
      </c>
      <c r="U100" s="184">
        <v>5</v>
      </c>
      <c r="V100" s="184">
        <v>5</v>
      </c>
      <c r="W100" s="186">
        <v>5</v>
      </c>
      <c r="X100" s="186">
        <v>5</v>
      </c>
      <c r="Y100" s="186">
        <v>5</v>
      </c>
      <c r="Z100" s="186">
        <v>5</v>
      </c>
      <c r="AA100" s="186">
        <v>5</v>
      </c>
      <c r="AB100" s="184">
        <v>3</v>
      </c>
      <c r="AC100" s="184">
        <v>5</v>
      </c>
      <c r="AD100" s="184">
        <v>5</v>
      </c>
      <c r="AE100" s="184">
        <v>5</v>
      </c>
      <c r="AF100" s="184">
        <v>5</v>
      </c>
      <c r="AG100" s="88">
        <v>3</v>
      </c>
      <c r="AH100" s="88">
        <v>4</v>
      </c>
      <c r="AI100" s="134">
        <v>5</v>
      </c>
      <c r="AJ100" s="183">
        <v>1</v>
      </c>
      <c r="AK100" s="183">
        <v>0</v>
      </c>
      <c r="AL100" s="183">
        <v>0</v>
      </c>
      <c r="AM100" s="183">
        <v>0</v>
      </c>
      <c r="AN100" s="183">
        <v>0</v>
      </c>
      <c r="AO100" s="183">
        <v>4</v>
      </c>
      <c r="AP100" s="183">
        <v>1</v>
      </c>
      <c r="AQ100" s="183">
        <v>2</v>
      </c>
    </row>
    <row r="101" spans="1:43">
      <c r="A101" s="86">
        <v>100</v>
      </c>
      <c r="B101" s="131" t="s">
        <v>87</v>
      </c>
      <c r="C101" s="81"/>
      <c r="D101" s="81" t="s">
        <v>58</v>
      </c>
      <c r="E101" s="81" t="s">
        <v>30</v>
      </c>
      <c r="F101" s="81">
        <v>0</v>
      </c>
      <c r="G101" s="81">
        <v>0</v>
      </c>
      <c r="H101" s="81">
        <v>0</v>
      </c>
      <c r="I101" s="81">
        <v>0</v>
      </c>
      <c r="J101" s="81">
        <v>0</v>
      </c>
      <c r="K101" s="81">
        <v>0</v>
      </c>
      <c r="L101" s="81">
        <v>0</v>
      </c>
      <c r="M101" s="81">
        <v>0</v>
      </c>
      <c r="N101" s="81">
        <v>0</v>
      </c>
      <c r="O101" s="81">
        <v>0</v>
      </c>
      <c r="P101" s="81">
        <v>1</v>
      </c>
      <c r="Q101" s="188">
        <v>5</v>
      </c>
      <c r="R101" s="188">
        <v>4</v>
      </c>
      <c r="S101" s="188">
        <v>4</v>
      </c>
      <c r="T101" s="184">
        <v>4</v>
      </c>
      <c r="U101" s="184">
        <v>4</v>
      </c>
      <c r="V101" s="184">
        <v>4</v>
      </c>
      <c r="W101" s="186">
        <v>3</v>
      </c>
      <c r="X101" s="186">
        <v>4</v>
      </c>
      <c r="Y101" s="186">
        <v>4</v>
      </c>
      <c r="Z101" s="186">
        <v>3</v>
      </c>
      <c r="AA101" s="186">
        <v>3</v>
      </c>
      <c r="AB101" s="184">
        <v>2</v>
      </c>
      <c r="AC101" s="184">
        <v>3</v>
      </c>
      <c r="AD101" s="184">
        <v>4</v>
      </c>
      <c r="AE101" s="184">
        <v>3</v>
      </c>
      <c r="AF101" s="184">
        <v>3</v>
      </c>
      <c r="AG101" s="88">
        <v>4</v>
      </c>
      <c r="AH101" s="88">
        <v>3</v>
      </c>
      <c r="AI101" s="134">
        <v>3</v>
      </c>
      <c r="AJ101" s="183">
        <v>2</v>
      </c>
      <c r="AK101" s="183">
        <v>0</v>
      </c>
      <c r="AL101" s="183">
        <v>0</v>
      </c>
      <c r="AM101" s="183">
        <v>0</v>
      </c>
      <c r="AN101" s="183">
        <v>0</v>
      </c>
      <c r="AO101" s="183">
        <v>0</v>
      </c>
      <c r="AP101" s="183">
        <v>1</v>
      </c>
      <c r="AQ101" s="183">
        <v>3</v>
      </c>
    </row>
    <row r="102" spans="1:43">
      <c r="A102" s="86">
        <v>101</v>
      </c>
      <c r="B102" s="131" t="s">
        <v>87</v>
      </c>
      <c r="C102" s="81"/>
      <c r="D102" s="81" t="s">
        <v>55</v>
      </c>
      <c r="E102" s="81" t="s">
        <v>30</v>
      </c>
      <c r="F102" s="81">
        <v>1</v>
      </c>
      <c r="G102" s="81">
        <v>1</v>
      </c>
      <c r="H102" s="81">
        <v>0</v>
      </c>
      <c r="I102" s="81">
        <v>0</v>
      </c>
      <c r="J102" s="81">
        <v>0</v>
      </c>
      <c r="K102" s="81">
        <v>0</v>
      </c>
      <c r="L102" s="81">
        <v>0</v>
      </c>
      <c r="M102" s="81">
        <v>0</v>
      </c>
      <c r="N102" s="81">
        <v>0</v>
      </c>
      <c r="O102" s="81">
        <v>0</v>
      </c>
      <c r="P102" s="81">
        <v>0</v>
      </c>
      <c r="Q102" s="188">
        <v>4</v>
      </c>
      <c r="R102" s="188">
        <v>4</v>
      </c>
      <c r="S102" s="188">
        <v>5</v>
      </c>
      <c r="T102" s="184">
        <v>5</v>
      </c>
      <c r="U102" s="184">
        <v>5</v>
      </c>
      <c r="V102" s="184">
        <v>5</v>
      </c>
      <c r="W102" s="186">
        <v>4</v>
      </c>
      <c r="X102" s="186">
        <v>4</v>
      </c>
      <c r="Y102" s="186">
        <v>4</v>
      </c>
      <c r="Z102" s="186">
        <v>4</v>
      </c>
      <c r="AA102" s="186">
        <v>5</v>
      </c>
      <c r="AB102" s="184">
        <v>3</v>
      </c>
      <c r="AC102" s="184">
        <v>4</v>
      </c>
      <c r="AD102" s="184">
        <v>5</v>
      </c>
      <c r="AE102" s="184">
        <v>4</v>
      </c>
      <c r="AF102" s="184">
        <v>4</v>
      </c>
      <c r="AG102" s="88">
        <v>4</v>
      </c>
      <c r="AH102" s="88">
        <v>4</v>
      </c>
      <c r="AI102" s="134">
        <v>5</v>
      </c>
      <c r="AJ102" s="183">
        <v>1</v>
      </c>
      <c r="AK102" s="183">
        <v>1</v>
      </c>
      <c r="AL102" s="183">
        <v>0</v>
      </c>
      <c r="AM102" s="183">
        <v>0</v>
      </c>
      <c r="AN102" s="183">
        <v>0</v>
      </c>
      <c r="AO102" s="183">
        <v>3</v>
      </c>
      <c r="AP102" s="183">
        <v>1</v>
      </c>
      <c r="AQ102" s="183">
        <v>1</v>
      </c>
    </row>
    <row r="103" spans="1:43">
      <c r="A103" s="86">
        <v>102</v>
      </c>
      <c r="B103" s="131" t="s">
        <v>87</v>
      </c>
      <c r="C103" s="81"/>
      <c r="D103" s="81" t="s">
        <v>58</v>
      </c>
      <c r="E103" s="81" t="s">
        <v>30</v>
      </c>
      <c r="F103" s="81">
        <v>0</v>
      </c>
      <c r="G103" s="81">
        <v>0</v>
      </c>
      <c r="H103" s="81">
        <v>0</v>
      </c>
      <c r="I103" s="81">
        <v>0</v>
      </c>
      <c r="J103" s="81">
        <v>0</v>
      </c>
      <c r="K103" s="81">
        <v>0</v>
      </c>
      <c r="L103" s="81">
        <v>1</v>
      </c>
      <c r="M103" s="81">
        <v>1</v>
      </c>
      <c r="N103" s="81">
        <v>1</v>
      </c>
      <c r="O103" s="81">
        <v>0</v>
      </c>
      <c r="P103" s="81">
        <v>1</v>
      </c>
      <c r="Q103" s="188">
        <v>4</v>
      </c>
      <c r="R103" s="188">
        <v>4</v>
      </c>
      <c r="S103" s="188">
        <v>4</v>
      </c>
      <c r="T103" s="184">
        <v>5</v>
      </c>
      <c r="U103" s="184">
        <v>5</v>
      </c>
      <c r="V103" s="184">
        <v>5</v>
      </c>
      <c r="W103" s="186">
        <v>5</v>
      </c>
      <c r="X103" s="186">
        <v>5</v>
      </c>
      <c r="Y103" s="186">
        <v>5</v>
      </c>
      <c r="Z103" s="186">
        <v>5</v>
      </c>
      <c r="AA103" s="186">
        <v>5</v>
      </c>
      <c r="AB103" s="184">
        <v>2</v>
      </c>
      <c r="AC103" s="184">
        <v>4</v>
      </c>
      <c r="AD103" s="184">
        <v>5</v>
      </c>
      <c r="AE103" s="184">
        <v>4</v>
      </c>
      <c r="AF103" s="184">
        <v>5</v>
      </c>
      <c r="AG103" s="88">
        <v>4</v>
      </c>
      <c r="AH103" s="88">
        <v>4</v>
      </c>
      <c r="AI103" s="134">
        <v>4</v>
      </c>
      <c r="AJ103" s="183">
        <v>2</v>
      </c>
      <c r="AK103" s="183">
        <v>0</v>
      </c>
      <c r="AL103" s="183">
        <v>0</v>
      </c>
      <c r="AM103" s="183">
        <v>0</v>
      </c>
      <c r="AN103" s="183">
        <v>0</v>
      </c>
      <c r="AO103" s="183">
        <v>0</v>
      </c>
      <c r="AP103" s="183">
        <v>1</v>
      </c>
      <c r="AQ103" s="183">
        <v>2</v>
      </c>
    </row>
    <row r="104" spans="1:43">
      <c r="A104" s="86">
        <v>103</v>
      </c>
      <c r="B104" s="131" t="s">
        <v>87</v>
      </c>
      <c r="C104" s="81"/>
      <c r="D104" s="81" t="s">
        <v>56</v>
      </c>
      <c r="E104" s="81" t="s">
        <v>22</v>
      </c>
      <c r="F104" s="81">
        <v>0</v>
      </c>
      <c r="G104" s="81">
        <v>0</v>
      </c>
      <c r="H104" s="81">
        <v>1</v>
      </c>
      <c r="I104" s="81">
        <v>0</v>
      </c>
      <c r="J104" s="81">
        <v>0</v>
      </c>
      <c r="K104" s="81">
        <v>0</v>
      </c>
      <c r="L104" s="81">
        <v>0</v>
      </c>
      <c r="M104" s="81">
        <v>0</v>
      </c>
      <c r="N104" s="81">
        <v>1</v>
      </c>
      <c r="O104" s="81">
        <v>0</v>
      </c>
      <c r="P104" s="81">
        <v>0</v>
      </c>
      <c r="Q104" s="188">
        <v>5</v>
      </c>
      <c r="R104" s="188">
        <v>4</v>
      </c>
      <c r="S104" s="188">
        <v>4</v>
      </c>
      <c r="T104" s="184">
        <v>5</v>
      </c>
      <c r="U104" s="184">
        <v>5</v>
      </c>
      <c r="V104" s="184">
        <v>4</v>
      </c>
      <c r="W104" s="186">
        <v>5</v>
      </c>
      <c r="X104" s="186">
        <v>5</v>
      </c>
      <c r="Y104" s="186">
        <v>5</v>
      </c>
      <c r="Z104" s="186">
        <v>5</v>
      </c>
      <c r="AA104" s="186">
        <v>5</v>
      </c>
      <c r="AB104" s="184">
        <v>3</v>
      </c>
      <c r="AC104" s="184">
        <v>4</v>
      </c>
      <c r="AD104" s="184">
        <v>4</v>
      </c>
      <c r="AE104" s="184">
        <v>4</v>
      </c>
      <c r="AF104" s="184">
        <v>3</v>
      </c>
      <c r="AG104" s="88">
        <v>4</v>
      </c>
      <c r="AH104" s="88">
        <v>4</v>
      </c>
      <c r="AI104" s="134">
        <v>4</v>
      </c>
      <c r="AJ104" s="183">
        <v>2</v>
      </c>
      <c r="AK104" s="183">
        <v>0</v>
      </c>
      <c r="AL104" s="183">
        <v>0</v>
      </c>
      <c r="AM104" s="183">
        <v>0</v>
      </c>
      <c r="AN104" s="183">
        <v>1</v>
      </c>
      <c r="AO104" s="183">
        <v>4</v>
      </c>
      <c r="AP104" s="183">
        <v>1</v>
      </c>
      <c r="AQ104" s="183">
        <v>2</v>
      </c>
    </row>
    <row r="105" spans="1:43">
      <c r="A105" s="86">
        <v>104</v>
      </c>
      <c r="B105" s="131" t="s">
        <v>87</v>
      </c>
      <c r="C105" s="81"/>
      <c r="D105" s="81" t="s">
        <v>128</v>
      </c>
      <c r="E105" s="81" t="s">
        <v>36</v>
      </c>
      <c r="F105" s="81">
        <v>1</v>
      </c>
      <c r="G105" s="81">
        <v>0</v>
      </c>
      <c r="H105" s="81">
        <v>0</v>
      </c>
      <c r="I105" s="81">
        <v>0</v>
      </c>
      <c r="J105" s="81">
        <v>0</v>
      </c>
      <c r="K105" s="81">
        <v>0</v>
      </c>
      <c r="L105" s="81">
        <v>0</v>
      </c>
      <c r="M105" s="81">
        <v>0</v>
      </c>
      <c r="N105" s="81">
        <v>0</v>
      </c>
      <c r="O105" s="81">
        <v>0</v>
      </c>
      <c r="P105" s="81">
        <v>0</v>
      </c>
      <c r="Q105" s="188">
        <v>5</v>
      </c>
      <c r="R105" s="188">
        <v>5</v>
      </c>
      <c r="S105" s="188">
        <v>5</v>
      </c>
      <c r="T105" s="184">
        <v>5</v>
      </c>
      <c r="U105" s="184">
        <v>5</v>
      </c>
      <c r="V105" s="184">
        <v>5</v>
      </c>
      <c r="W105" s="186">
        <v>5</v>
      </c>
      <c r="X105" s="186">
        <v>5</v>
      </c>
      <c r="Y105" s="186">
        <v>5</v>
      </c>
      <c r="Z105" s="186">
        <v>5</v>
      </c>
      <c r="AA105" s="186">
        <v>5</v>
      </c>
      <c r="AB105" s="184">
        <v>5</v>
      </c>
      <c r="AC105" s="184">
        <v>5</v>
      </c>
      <c r="AD105" s="184">
        <v>5</v>
      </c>
      <c r="AE105" s="184">
        <v>5</v>
      </c>
      <c r="AF105" s="184">
        <v>5</v>
      </c>
      <c r="AG105" s="88">
        <v>5</v>
      </c>
      <c r="AH105" s="88">
        <v>5</v>
      </c>
      <c r="AI105" s="134">
        <v>5</v>
      </c>
      <c r="AJ105" s="183">
        <v>1</v>
      </c>
      <c r="AK105" s="183">
        <v>1</v>
      </c>
      <c r="AL105" s="183">
        <v>0</v>
      </c>
      <c r="AM105" s="183">
        <v>0</v>
      </c>
      <c r="AN105" s="183">
        <v>0</v>
      </c>
      <c r="AO105" s="183">
        <v>1</v>
      </c>
      <c r="AP105" s="183">
        <v>1</v>
      </c>
      <c r="AQ105" s="183">
        <v>1</v>
      </c>
    </row>
    <row r="106" spans="1:43">
      <c r="A106" s="86">
        <v>105</v>
      </c>
      <c r="B106" s="131" t="s">
        <v>90</v>
      </c>
      <c r="C106" s="81">
        <v>24</v>
      </c>
      <c r="D106" s="224" t="s">
        <v>187</v>
      </c>
      <c r="E106" s="81" t="s">
        <v>30</v>
      </c>
      <c r="F106" s="81">
        <v>1</v>
      </c>
      <c r="G106" s="81">
        <v>0</v>
      </c>
      <c r="H106" s="81">
        <v>0</v>
      </c>
      <c r="I106" s="81">
        <v>0</v>
      </c>
      <c r="J106" s="81">
        <v>0</v>
      </c>
      <c r="K106" s="81">
        <v>0</v>
      </c>
      <c r="L106" s="81">
        <v>0</v>
      </c>
      <c r="M106" s="81">
        <v>0</v>
      </c>
      <c r="N106" s="81">
        <v>0</v>
      </c>
      <c r="O106" s="81">
        <v>0</v>
      </c>
      <c r="P106" s="81">
        <v>0</v>
      </c>
      <c r="Q106" s="188">
        <v>4</v>
      </c>
      <c r="R106" s="188">
        <v>4</v>
      </c>
      <c r="S106" s="188">
        <v>4</v>
      </c>
      <c r="T106" s="184">
        <v>4</v>
      </c>
      <c r="U106" s="184">
        <v>5</v>
      </c>
      <c r="V106" s="184">
        <v>4</v>
      </c>
      <c r="W106" s="186">
        <v>5</v>
      </c>
      <c r="X106" s="186">
        <v>5</v>
      </c>
      <c r="Y106" s="186">
        <v>4</v>
      </c>
      <c r="Z106" s="186">
        <v>4</v>
      </c>
      <c r="AA106" s="186">
        <v>5</v>
      </c>
      <c r="AB106" s="184">
        <v>4</v>
      </c>
      <c r="AC106" s="184">
        <v>4</v>
      </c>
      <c r="AD106" s="184">
        <v>4</v>
      </c>
      <c r="AE106" s="184">
        <v>4</v>
      </c>
      <c r="AF106" s="184">
        <v>4</v>
      </c>
      <c r="AG106" s="88">
        <v>4</v>
      </c>
      <c r="AH106" s="88">
        <v>4</v>
      </c>
      <c r="AI106" s="134">
        <v>5</v>
      </c>
      <c r="AJ106" s="183">
        <v>2</v>
      </c>
      <c r="AK106" s="183">
        <v>1</v>
      </c>
      <c r="AL106" s="183">
        <v>0</v>
      </c>
      <c r="AM106" s="183">
        <v>0</v>
      </c>
      <c r="AN106" s="183">
        <v>0</v>
      </c>
      <c r="AO106" s="183">
        <v>2</v>
      </c>
      <c r="AP106" s="183">
        <v>1</v>
      </c>
      <c r="AQ106" s="183">
        <v>1</v>
      </c>
    </row>
    <row r="107" spans="1:43">
      <c r="A107" s="86">
        <v>106</v>
      </c>
      <c r="B107" s="131" t="s">
        <v>90</v>
      </c>
      <c r="C107" s="81">
        <v>25</v>
      </c>
      <c r="D107" s="225" t="s">
        <v>188</v>
      </c>
      <c r="E107" s="81" t="s">
        <v>22</v>
      </c>
      <c r="F107" s="81">
        <v>0</v>
      </c>
      <c r="G107" s="81">
        <v>1</v>
      </c>
      <c r="H107" s="81">
        <v>0</v>
      </c>
      <c r="I107" s="81">
        <v>0</v>
      </c>
      <c r="J107" s="81">
        <v>0</v>
      </c>
      <c r="K107" s="81">
        <v>0</v>
      </c>
      <c r="L107" s="81">
        <v>0</v>
      </c>
      <c r="M107" s="81">
        <v>0</v>
      </c>
      <c r="N107" s="81">
        <v>0</v>
      </c>
      <c r="O107" s="81">
        <v>0</v>
      </c>
      <c r="P107" s="81">
        <v>0</v>
      </c>
      <c r="Q107" s="188">
        <v>5</v>
      </c>
      <c r="R107" s="188">
        <v>4</v>
      </c>
      <c r="S107" s="188">
        <v>4</v>
      </c>
      <c r="T107" s="184">
        <v>5</v>
      </c>
      <c r="U107" s="184">
        <v>5</v>
      </c>
      <c r="V107" s="184">
        <v>4</v>
      </c>
      <c r="W107" s="186">
        <v>5</v>
      </c>
      <c r="X107" s="186">
        <v>5</v>
      </c>
      <c r="Y107" s="186">
        <v>5</v>
      </c>
      <c r="Z107" s="186">
        <v>5</v>
      </c>
      <c r="AA107" s="186">
        <v>5</v>
      </c>
      <c r="AB107" s="184">
        <v>3</v>
      </c>
      <c r="AC107" s="184">
        <v>5</v>
      </c>
      <c r="AD107" s="184">
        <v>5</v>
      </c>
      <c r="AE107" s="184">
        <v>5</v>
      </c>
      <c r="AF107" s="184">
        <v>5</v>
      </c>
      <c r="AG107" s="88">
        <v>5</v>
      </c>
      <c r="AH107" s="88">
        <v>5</v>
      </c>
      <c r="AI107" s="134">
        <v>5</v>
      </c>
      <c r="AJ107" s="183">
        <v>2</v>
      </c>
      <c r="AK107" s="183">
        <v>1</v>
      </c>
      <c r="AL107" s="183">
        <v>2</v>
      </c>
      <c r="AM107" s="183">
        <v>0</v>
      </c>
      <c r="AN107" s="183">
        <v>4</v>
      </c>
      <c r="AO107" s="183">
        <v>3</v>
      </c>
      <c r="AP107" s="183">
        <v>1</v>
      </c>
      <c r="AQ107" s="183">
        <v>2</v>
      </c>
    </row>
    <row r="108" spans="1:43">
      <c r="A108" s="86">
        <v>107</v>
      </c>
      <c r="B108" s="131" t="s">
        <v>90</v>
      </c>
      <c r="C108" s="81">
        <v>26</v>
      </c>
      <c r="D108" s="81" t="s">
        <v>17</v>
      </c>
      <c r="E108" s="81" t="s">
        <v>17</v>
      </c>
      <c r="F108" s="81">
        <v>1</v>
      </c>
      <c r="G108" s="81">
        <v>1</v>
      </c>
      <c r="H108" s="81">
        <v>0</v>
      </c>
      <c r="I108" s="81">
        <v>0</v>
      </c>
      <c r="J108" s="81">
        <v>0</v>
      </c>
      <c r="K108" s="81">
        <v>0</v>
      </c>
      <c r="L108" s="81">
        <v>0</v>
      </c>
      <c r="M108" s="81">
        <v>0</v>
      </c>
      <c r="N108" s="81">
        <v>1</v>
      </c>
      <c r="O108" s="81">
        <v>0</v>
      </c>
      <c r="P108" s="81">
        <v>0</v>
      </c>
      <c r="Q108" s="188">
        <v>5</v>
      </c>
      <c r="R108" s="188">
        <v>3</v>
      </c>
      <c r="S108" s="188">
        <v>5</v>
      </c>
      <c r="T108" s="184">
        <v>5</v>
      </c>
      <c r="U108" s="184">
        <v>5</v>
      </c>
      <c r="V108" s="184">
        <v>4</v>
      </c>
      <c r="W108" s="186">
        <v>5</v>
      </c>
      <c r="X108" s="186">
        <v>3</v>
      </c>
      <c r="Y108" s="186">
        <v>3</v>
      </c>
      <c r="Z108" s="186">
        <v>4</v>
      </c>
      <c r="AA108" s="186">
        <v>5</v>
      </c>
      <c r="AB108" s="184">
        <v>2</v>
      </c>
      <c r="AC108" s="184">
        <v>4</v>
      </c>
      <c r="AD108" s="184">
        <v>4</v>
      </c>
      <c r="AE108" s="184">
        <v>5</v>
      </c>
      <c r="AF108" s="184">
        <v>4</v>
      </c>
      <c r="AG108" s="88">
        <v>3</v>
      </c>
      <c r="AH108" s="88">
        <v>4</v>
      </c>
      <c r="AI108" s="134">
        <v>4</v>
      </c>
      <c r="AJ108" s="183">
        <v>2</v>
      </c>
      <c r="AK108" s="183">
        <v>0</v>
      </c>
      <c r="AL108" s="183">
        <v>0</v>
      </c>
      <c r="AM108" s="183">
        <v>0</v>
      </c>
      <c r="AN108" s="183">
        <v>0</v>
      </c>
      <c r="AO108" s="183">
        <v>0</v>
      </c>
      <c r="AP108" s="183">
        <v>1</v>
      </c>
      <c r="AQ108" s="183">
        <v>2</v>
      </c>
    </row>
    <row r="109" spans="1:43">
      <c r="A109" s="86">
        <v>108</v>
      </c>
      <c r="B109" s="131" t="s">
        <v>87</v>
      </c>
      <c r="C109" s="81"/>
      <c r="D109" s="81" t="s">
        <v>56</v>
      </c>
      <c r="E109" s="81" t="s">
        <v>36</v>
      </c>
      <c r="F109" s="81">
        <v>1</v>
      </c>
      <c r="G109" s="81">
        <v>1</v>
      </c>
      <c r="H109" s="81">
        <v>0</v>
      </c>
      <c r="I109" s="81">
        <v>0</v>
      </c>
      <c r="J109" s="81">
        <v>0</v>
      </c>
      <c r="K109" s="81">
        <v>0</v>
      </c>
      <c r="L109" s="81">
        <v>0</v>
      </c>
      <c r="M109" s="81">
        <v>0</v>
      </c>
      <c r="N109" s="81">
        <v>0</v>
      </c>
      <c r="O109" s="81">
        <v>0</v>
      </c>
      <c r="P109" s="81">
        <v>0</v>
      </c>
      <c r="Q109" s="188">
        <v>5</v>
      </c>
      <c r="R109" s="188">
        <v>5</v>
      </c>
      <c r="S109" s="188">
        <v>5</v>
      </c>
      <c r="T109" s="184">
        <v>5</v>
      </c>
      <c r="U109" s="184">
        <v>5</v>
      </c>
      <c r="V109" s="184">
        <v>5</v>
      </c>
      <c r="W109" s="186">
        <v>5</v>
      </c>
      <c r="X109" s="186">
        <v>5</v>
      </c>
      <c r="Y109" s="186">
        <v>5</v>
      </c>
      <c r="Z109" s="186">
        <v>5</v>
      </c>
      <c r="AA109" s="186">
        <v>5</v>
      </c>
      <c r="AB109" s="184">
        <v>3</v>
      </c>
      <c r="AC109" s="184">
        <v>4</v>
      </c>
      <c r="AD109" s="184">
        <v>4</v>
      </c>
      <c r="AE109" s="184">
        <v>4</v>
      </c>
      <c r="AF109" s="184">
        <v>4</v>
      </c>
      <c r="AG109" s="88">
        <v>5</v>
      </c>
      <c r="AH109" s="88">
        <v>5</v>
      </c>
      <c r="AI109" s="134">
        <v>5</v>
      </c>
      <c r="AJ109" s="183">
        <v>2</v>
      </c>
      <c r="AK109" s="183">
        <v>0</v>
      </c>
      <c r="AL109" s="183">
        <v>0</v>
      </c>
      <c r="AM109" s="183">
        <v>0</v>
      </c>
      <c r="AN109" s="183">
        <v>0</v>
      </c>
      <c r="AO109" s="183">
        <v>0</v>
      </c>
      <c r="AP109" s="183">
        <v>1</v>
      </c>
      <c r="AQ109" s="183">
        <v>1</v>
      </c>
    </row>
    <row r="110" spans="1:43">
      <c r="A110" s="86">
        <v>109</v>
      </c>
      <c r="B110" s="131" t="s">
        <v>87</v>
      </c>
      <c r="C110" s="81"/>
      <c r="D110" s="81" t="s">
        <v>54</v>
      </c>
      <c r="E110" s="81" t="s">
        <v>30</v>
      </c>
      <c r="F110" s="81">
        <v>0</v>
      </c>
      <c r="G110" s="81">
        <v>1</v>
      </c>
      <c r="H110" s="81">
        <v>0</v>
      </c>
      <c r="I110" s="81">
        <v>0</v>
      </c>
      <c r="J110" s="81">
        <v>0</v>
      </c>
      <c r="K110" s="81">
        <v>0</v>
      </c>
      <c r="L110" s="81">
        <v>0</v>
      </c>
      <c r="M110" s="81">
        <v>0</v>
      </c>
      <c r="N110" s="81">
        <v>0</v>
      </c>
      <c r="O110" s="81">
        <v>0</v>
      </c>
      <c r="P110" s="81">
        <v>1</v>
      </c>
      <c r="Q110" s="188">
        <v>5</v>
      </c>
      <c r="R110" s="188">
        <v>5</v>
      </c>
      <c r="S110" s="188">
        <v>5</v>
      </c>
      <c r="T110" s="184">
        <v>5</v>
      </c>
      <c r="U110" s="184">
        <v>5</v>
      </c>
      <c r="V110" s="184">
        <v>5</v>
      </c>
      <c r="W110" s="186">
        <v>5</v>
      </c>
      <c r="X110" s="186">
        <v>5</v>
      </c>
      <c r="Y110" s="186">
        <v>5</v>
      </c>
      <c r="Z110" s="186">
        <v>5</v>
      </c>
      <c r="AA110" s="186">
        <v>5</v>
      </c>
      <c r="AB110" s="184">
        <v>3</v>
      </c>
      <c r="AC110" s="184">
        <v>4</v>
      </c>
      <c r="AD110" s="184">
        <v>5</v>
      </c>
      <c r="AE110" s="184">
        <v>5</v>
      </c>
      <c r="AF110" s="184">
        <v>5</v>
      </c>
      <c r="AG110" s="88">
        <v>4</v>
      </c>
      <c r="AH110" s="88">
        <v>4</v>
      </c>
      <c r="AI110" s="134">
        <v>4</v>
      </c>
      <c r="AJ110" s="183">
        <v>2</v>
      </c>
      <c r="AK110" s="183">
        <v>0</v>
      </c>
      <c r="AL110" s="183">
        <v>0</v>
      </c>
      <c r="AM110" s="183">
        <v>0</v>
      </c>
      <c r="AN110" s="183">
        <v>0</v>
      </c>
      <c r="AO110" s="183">
        <v>0</v>
      </c>
      <c r="AP110" s="183">
        <v>1</v>
      </c>
      <c r="AQ110" s="183">
        <v>2</v>
      </c>
    </row>
    <row r="111" spans="1:43">
      <c r="A111" s="86">
        <v>110</v>
      </c>
      <c r="B111" s="131" t="s">
        <v>87</v>
      </c>
      <c r="C111" s="81"/>
      <c r="D111" s="225" t="s">
        <v>188</v>
      </c>
      <c r="E111" s="81" t="s">
        <v>22</v>
      </c>
      <c r="F111" s="81">
        <v>0</v>
      </c>
      <c r="G111" s="81">
        <v>1</v>
      </c>
      <c r="H111" s="81">
        <v>0</v>
      </c>
      <c r="I111" s="81">
        <v>0</v>
      </c>
      <c r="J111" s="81">
        <v>0</v>
      </c>
      <c r="K111" s="81">
        <v>1</v>
      </c>
      <c r="L111" s="81">
        <v>0</v>
      </c>
      <c r="M111" s="81">
        <v>0</v>
      </c>
      <c r="N111" s="81">
        <v>0</v>
      </c>
      <c r="O111" s="81">
        <v>0</v>
      </c>
      <c r="P111" s="81">
        <v>0</v>
      </c>
      <c r="Q111" s="188">
        <v>5</v>
      </c>
      <c r="R111" s="188">
        <v>5</v>
      </c>
      <c r="S111" s="188">
        <v>5</v>
      </c>
      <c r="T111" s="184">
        <v>5</v>
      </c>
      <c r="U111" s="184">
        <v>5</v>
      </c>
      <c r="V111" s="184">
        <v>5</v>
      </c>
      <c r="W111" s="186">
        <v>4</v>
      </c>
      <c r="X111" s="186">
        <v>3</v>
      </c>
      <c r="Y111" s="186">
        <v>5</v>
      </c>
      <c r="Z111" s="186">
        <v>5</v>
      </c>
      <c r="AA111" s="186">
        <v>5</v>
      </c>
      <c r="AB111" s="184">
        <v>1</v>
      </c>
      <c r="AC111" s="184">
        <v>4</v>
      </c>
      <c r="AD111" s="184">
        <v>5</v>
      </c>
      <c r="AE111" s="184">
        <v>5</v>
      </c>
      <c r="AF111" s="184">
        <v>5</v>
      </c>
      <c r="AG111" s="88">
        <v>4</v>
      </c>
      <c r="AH111" s="88">
        <v>4</v>
      </c>
      <c r="AI111" s="134">
        <v>5</v>
      </c>
      <c r="AJ111" s="183">
        <v>2</v>
      </c>
      <c r="AK111" s="183">
        <v>0</v>
      </c>
      <c r="AL111" s="183">
        <v>0</v>
      </c>
      <c r="AM111" s="183">
        <v>0</v>
      </c>
      <c r="AN111" s="183">
        <v>0</v>
      </c>
      <c r="AO111" s="183">
        <v>0</v>
      </c>
      <c r="AP111" s="183">
        <v>1</v>
      </c>
      <c r="AQ111" s="183">
        <v>3</v>
      </c>
    </row>
    <row r="112" spans="1:43">
      <c r="A112" s="86">
        <v>111</v>
      </c>
      <c r="B112" s="131" t="s">
        <v>87</v>
      </c>
      <c r="C112" s="81"/>
      <c r="D112" s="81" t="s">
        <v>53</v>
      </c>
      <c r="E112" s="81" t="s">
        <v>22</v>
      </c>
      <c r="F112" s="81">
        <v>0</v>
      </c>
      <c r="G112" s="81">
        <v>0</v>
      </c>
      <c r="H112" s="81">
        <v>0</v>
      </c>
      <c r="I112" s="81">
        <v>0</v>
      </c>
      <c r="J112" s="81">
        <v>0</v>
      </c>
      <c r="K112" s="81">
        <v>1</v>
      </c>
      <c r="L112" s="81">
        <v>0</v>
      </c>
      <c r="M112" s="81">
        <v>0</v>
      </c>
      <c r="N112" s="81">
        <v>0</v>
      </c>
      <c r="O112" s="81">
        <v>0</v>
      </c>
      <c r="P112" s="81">
        <v>0</v>
      </c>
      <c r="Q112" s="188">
        <v>5</v>
      </c>
      <c r="R112" s="188">
        <v>4</v>
      </c>
      <c r="S112" s="188">
        <v>4</v>
      </c>
      <c r="T112" s="184">
        <v>5</v>
      </c>
      <c r="U112" s="184">
        <v>5</v>
      </c>
      <c r="V112" s="184">
        <v>5</v>
      </c>
      <c r="W112" s="186">
        <v>5</v>
      </c>
      <c r="X112" s="186">
        <v>5</v>
      </c>
      <c r="Y112" s="186">
        <v>5</v>
      </c>
      <c r="Z112" s="186">
        <v>4</v>
      </c>
      <c r="AA112" s="186">
        <v>5</v>
      </c>
      <c r="AB112" s="184">
        <v>3</v>
      </c>
      <c r="AC112" s="184">
        <v>4</v>
      </c>
      <c r="AD112" s="184">
        <v>5</v>
      </c>
      <c r="AE112" s="184">
        <v>5</v>
      </c>
      <c r="AF112" s="184">
        <v>5</v>
      </c>
      <c r="AG112" s="88">
        <v>4</v>
      </c>
      <c r="AH112" s="88">
        <v>4</v>
      </c>
      <c r="AI112" s="134">
        <v>4</v>
      </c>
      <c r="AJ112" s="183">
        <v>2</v>
      </c>
      <c r="AK112" s="183">
        <v>0</v>
      </c>
      <c r="AL112" s="183">
        <v>0</v>
      </c>
      <c r="AM112" s="183">
        <v>0</v>
      </c>
      <c r="AN112" s="183">
        <v>0</v>
      </c>
      <c r="AO112" s="183">
        <v>0</v>
      </c>
      <c r="AP112" s="183">
        <v>2</v>
      </c>
      <c r="AQ112" s="183">
        <v>0</v>
      </c>
    </row>
    <row r="113" spans="1:43">
      <c r="A113" s="86">
        <v>112</v>
      </c>
      <c r="B113" s="131" t="s">
        <v>91</v>
      </c>
      <c r="C113" s="81"/>
      <c r="D113" s="81" t="s">
        <v>179</v>
      </c>
      <c r="E113" s="81" t="s">
        <v>17</v>
      </c>
      <c r="F113" s="81">
        <v>0</v>
      </c>
      <c r="G113" s="81">
        <v>0</v>
      </c>
      <c r="H113" s="81">
        <v>0</v>
      </c>
      <c r="I113" s="81">
        <v>0</v>
      </c>
      <c r="J113" s="81">
        <v>0</v>
      </c>
      <c r="K113" s="81">
        <v>0</v>
      </c>
      <c r="L113" s="81">
        <v>0</v>
      </c>
      <c r="M113" s="81">
        <v>0</v>
      </c>
      <c r="N113" s="81">
        <v>0</v>
      </c>
      <c r="O113" s="81">
        <v>0</v>
      </c>
      <c r="P113" s="81">
        <v>1</v>
      </c>
      <c r="Q113" s="188">
        <v>5</v>
      </c>
      <c r="R113" s="188">
        <v>4</v>
      </c>
      <c r="S113" s="188">
        <v>4</v>
      </c>
      <c r="T113" s="184">
        <v>4</v>
      </c>
      <c r="U113" s="184">
        <v>4</v>
      </c>
      <c r="V113" s="184">
        <v>4</v>
      </c>
      <c r="W113" s="186">
        <v>4</v>
      </c>
      <c r="X113" s="186">
        <v>4</v>
      </c>
      <c r="Y113" s="186">
        <v>4</v>
      </c>
      <c r="Z113" s="186">
        <v>5</v>
      </c>
      <c r="AA113" s="186">
        <v>4</v>
      </c>
      <c r="AB113" s="184">
        <v>3</v>
      </c>
      <c r="AC113" s="184">
        <v>5</v>
      </c>
      <c r="AD113" s="184">
        <v>5</v>
      </c>
      <c r="AE113" s="184">
        <v>5</v>
      </c>
      <c r="AF113" s="184">
        <v>5</v>
      </c>
      <c r="AG113" s="88">
        <v>4</v>
      </c>
      <c r="AH113" s="88">
        <v>4</v>
      </c>
      <c r="AI113" s="134">
        <v>5</v>
      </c>
      <c r="AJ113" s="183">
        <v>1</v>
      </c>
      <c r="AK113" s="183">
        <v>1</v>
      </c>
      <c r="AL113" s="183">
        <v>0</v>
      </c>
      <c r="AM113" s="183">
        <v>3</v>
      </c>
      <c r="AN113" s="183">
        <v>0</v>
      </c>
      <c r="AO113" s="183">
        <v>3</v>
      </c>
      <c r="AP113" s="183">
        <v>1</v>
      </c>
      <c r="AQ113" s="183">
        <v>2</v>
      </c>
    </row>
    <row r="114" spans="1:43">
      <c r="A114" s="86">
        <v>113</v>
      </c>
      <c r="B114" s="131" t="s">
        <v>87</v>
      </c>
      <c r="C114" s="81"/>
      <c r="D114" s="81" t="s">
        <v>58</v>
      </c>
      <c r="E114" s="81" t="s">
        <v>30</v>
      </c>
      <c r="F114" s="81">
        <v>1</v>
      </c>
      <c r="G114" s="81">
        <v>1</v>
      </c>
      <c r="H114" s="81">
        <v>0</v>
      </c>
      <c r="I114" s="81">
        <v>0</v>
      </c>
      <c r="J114" s="81">
        <v>0</v>
      </c>
      <c r="K114" s="81">
        <v>0</v>
      </c>
      <c r="L114" s="81">
        <v>0</v>
      </c>
      <c r="M114" s="81">
        <v>0</v>
      </c>
      <c r="N114" s="81">
        <v>0</v>
      </c>
      <c r="O114" s="81">
        <v>0</v>
      </c>
      <c r="P114" s="81">
        <v>0</v>
      </c>
      <c r="Q114" s="188">
        <v>5</v>
      </c>
      <c r="R114" s="188">
        <v>5</v>
      </c>
      <c r="S114" s="188">
        <v>5</v>
      </c>
      <c r="T114" s="184">
        <v>5</v>
      </c>
      <c r="U114" s="184">
        <v>5</v>
      </c>
      <c r="V114" s="184">
        <v>5</v>
      </c>
      <c r="W114" s="186">
        <v>5</v>
      </c>
      <c r="X114" s="186">
        <v>4</v>
      </c>
      <c r="Y114" s="186">
        <v>5</v>
      </c>
      <c r="Z114" s="186">
        <v>5</v>
      </c>
      <c r="AA114" s="186">
        <v>4</v>
      </c>
      <c r="AB114" s="184">
        <v>3</v>
      </c>
      <c r="AC114" s="184">
        <v>4</v>
      </c>
      <c r="AD114" s="184">
        <v>4</v>
      </c>
      <c r="AE114" s="184">
        <v>4</v>
      </c>
      <c r="AF114" s="184">
        <v>4</v>
      </c>
      <c r="AG114" s="88">
        <v>4</v>
      </c>
      <c r="AH114" s="88">
        <v>4</v>
      </c>
      <c r="AI114" s="134">
        <v>5</v>
      </c>
      <c r="AJ114" s="183">
        <v>1</v>
      </c>
      <c r="AK114" s="183">
        <v>1</v>
      </c>
      <c r="AL114" s="183">
        <v>0</v>
      </c>
      <c r="AM114" s="183">
        <v>0</v>
      </c>
      <c r="AN114" s="183">
        <v>0</v>
      </c>
      <c r="AO114" s="183">
        <v>3</v>
      </c>
      <c r="AP114" s="183">
        <v>1</v>
      </c>
      <c r="AQ114" s="183">
        <v>2</v>
      </c>
    </row>
    <row r="115" spans="1:43">
      <c r="A115" s="86">
        <v>114</v>
      </c>
      <c r="B115" s="131" t="s">
        <v>87</v>
      </c>
      <c r="C115" s="81"/>
      <c r="D115" s="226" t="s">
        <v>140</v>
      </c>
      <c r="E115" s="81" t="s">
        <v>22</v>
      </c>
      <c r="F115" s="81">
        <v>0</v>
      </c>
      <c r="G115" s="81">
        <v>0</v>
      </c>
      <c r="H115" s="81">
        <v>0</v>
      </c>
      <c r="I115" s="81">
        <v>0</v>
      </c>
      <c r="J115" s="81">
        <v>0</v>
      </c>
      <c r="K115" s="81">
        <v>0</v>
      </c>
      <c r="L115" s="81">
        <v>1</v>
      </c>
      <c r="M115" s="81">
        <v>0</v>
      </c>
      <c r="N115" s="81">
        <v>0</v>
      </c>
      <c r="O115" s="81">
        <v>0</v>
      </c>
      <c r="P115" s="81">
        <v>0</v>
      </c>
      <c r="Q115" s="188">
        <v>5</v>
      </c>
      <c r="R115" s="188">
        <v>5</v>
      </c>
      <c r="S115" s="188">
        <v>4</v>
      </c>
      <c r="T115" s="184">
        <v>5</v>
      </c>
      <c r="U115" s="184">
        <v>5</v>
      </c>
      <c r="V115" s="184">
        <v>5</v>
      </c>
      <c r="W115" s="186">
        <v>5</v>
      </c>
      <c r="X115" s="186">
        <v>5</v>
      </c>
      <c r="Y115" s="186">
        <v>5</v>
      </c>
      <c r="Z115" s="186">
        <v>5</v>
      </c>
      <c r="AA115" s="186">
        <v>5</v>
      </c>
      <c r="AB115" s="184">
        <v>3</v>
      </c>
      <c r="AC115" s="184">
        <v>4</v>
      </c>
      <c r="AD115" s="184">
        <v>5</v>
      </c>
      <c r="AE115" s="184">
        <v>5</v>
      </c>
      <c r="AF115" s="184">
        <v>5</v>
      </c>
      <c r="AG115" s="88">
        <v>5</v>
      </c>
      <c r="AH115" s="88">
        <v>5</v>
      </c>
      <c r="AI115" s="134">
        <v>5</v>
      </c>
      <c r="AJ115" s="183">
        <v>2</v>
      </c>
      <c r="AK115" s="183">
        <v>1</v>
      </c>
      <c r="AL115" s="183">
        <v>0</v>
      </c>
      <c r="AM115" s="183">
        <v>0</v>
      </c>
      <c r="AN115" s="183">
        <v>0</v>
      </c>
      <c r="AO115" s="183">
        <v>4</v>
      </c>
      <c r="AP115" s="183">
        <v>1</v>
      </c>
      <c r="AQ115" s="183">
        <v>3</v>
      </c>
    </row>
    <row r="116" spans="1:43">
      <c r="A116" s="86">
        <v>115</v>
      </c>
      <c r="B116" s="131" t="s">
        <v>91</v>
      </c>
      <c r="C116" s="81"/>
      <c r="D116" s="81" t="s">
        <v>189</v>
      </c>
      <c r="E116" s="81" t="s">
        <v>17</v>
      </c>
      <c r="F116" s="81">
        <v>0</v>
      </c>
      <c r="G116" s="81">
        <v>0</v>
      </c>
      <c r="H116" s="81">
        <v>0</v>
      </c>
      <c r="I116" s="81">
        <v>1</v>
      </c>
      <c r="J116" s="81">
        <v>0</v>
      </c>
      <c r="K116" s="81">
        <v>0</v>
      </c>
      <c r="L116" s="81">
        <v>0</v>
      </c>
      <c r="M116" s="81">
        <v>0</v>
      </c>
      <c r="N116" s="81">
        <v>0</v>
      </c>
      <c r="O116" s="81">
        <v>0</v>
      </c>
      <c r="P116" s="81">
        <v>0</v>
      </c>
      <c r="Q116" s="188">
        <v>5</v>
      </c>
      <c r="R116" s="188">
        <v>4</v>
      </c>
      <c r="S116" s="188">
        <v>5</v>
      </c>
      <c r="T116" s="184">
        <v>5</v>
      </c>
      <c r="U116" s="184">
        <v>5</v>
      </c>
      <c r="V116" s="184">
        <v>5</v>
      </c>
      <c r="W116" s="186">
        <v>5</v>
      </c>
      <c r="X116" s="186">
        <v>5</v>
      </c>
      <c r="Y116" s="186">
        <v>5</v>
      </c>
      <c r="Z116" s="186">
        <v>5</v>
      </c>
      <c r="AA116" s="186">
        <v>5</v>
      </c>
      <c r="AB116" s="184">
        <v>3</v>
      </c>
      <c r="AC116" s="184">
        <v>4</v>
      </c>
      <c r="AD116" s="184">
        <v>5</v>
      </c>
      <c r="AE116" s="184">
        <v>4</v>
      </c>
      <c r="AF116" s="184">
        <v>5</v>
      </c>
      <c r="AG116" s="88">
        <v>4</v>
      </c>
      <c r="AH116" s="88">
        <v>4</v>
      </c>
      <c r="AI116" s="134">
        <v>5</v>
      </c>
      <c r="AJ116" s="183">
        <v>2</v>
      </c>
      <c r="AK116" s="183">
        <v>0</v>
      </c>
      <c r="AL116" s="183">
        <v>0</v>
      </c>
      <c r="AM116" s="183">
        <v>0</v>
      </c>
      <c r="AN116" s="183">
        <v>0</v>
      </c>
      <c r="AO116" s="183">
        <v>0</v>
      </c>
      <c r="AP116" s="183">
        <v>2</v>
      </c>
      <c r="AQ116" s="183">
        <v>0</v>
      </c>
    </row>
    <row r="117" spans="1:43">
      <c r="A117" s="86">
        <v>116</v>
      </c>
      <c r="B117" s="131" t="s">
        <v>87</v>
      </c>
      <c r="C117" s="81"/>
      <c r="D117" s="81" t="s">
        <v>56</v>
      </c>
      <c r="E117" s="81" t="s">
        <v>22</v>
      </c>
      <c r="F117" s="81">
        <v>1</v>
      </c>
      <c r="G117" s="81">
        <v>1</v>
      </c>
      <c r="H117" s="81">
        <v>0</v>
      </c>
      <c r="I117" s="81">
        <v>0</v>
      </c>
      <c r="J117" s="81">
        <v>0</v>
      </c>
      <c r="K117" s="81">
        <v>0</v>
      </c>
      <c r="L117" s="81">
        <v>1</v>
      </c>
      <c r="M117" s="81">
        <v>0</v>
      </c>
      <c r="N117" s="81">
        <v>0</v>
      </c>
      <c r="O117" s="81">
        <v>0</v>
      </c>
      <c r="P117" s="81">
        <v>0</v>
      </c>
      <c r="Q117" s="188">
        <v>5</v>
      </c>
      <c r="R117" s="188">
        <v>5</v>
      </c>
      <c r="S117" s="188">
        <v>5</v>
      </c>
      <c r="T117" s="184">
        <v>5</v>
      </c>
      <c r="U117" s="184">
        <v>5</v>
      </c>
      <c r="V117" s="184">
        <v>5</v>
      </c>
      <c r="W117" s="186">
        <v>5</v>
      </c>
      <c r="X117" s="186">
        <v>5</v>
      </c>
      <c r="Y117" s="186">
        <v>5</v>
      </c>
      <c r="Z117" s="186">
        <v>5</v>
      </c>
      <c r="AA117" s="186">
        <v>5</v>
      </c>
      <c r="AB117" s="184">
        <v>3</v>
      </c>
      <c r="AC117" s="184">
        <v>4</v>
      </c>
      <c r="AD117" s="184">
        <v>5</v>
      </c>
      <c r="AE117" s="184">
        <v>5</v>
      </c>
      <c r="AF117" s="184">
        <v>5</v>
      </c>
      <c r="AG117" s="88">
        <v>5</v>
      </c>
      <c r="AH117" s="88">
        <v>5</v>
      </c>
      <c r="AI117" s="134">
        <v>5</v>
      </c>
      <c r="AJ117" s="183">
        <v>2</v>
      </c>
      <c r="AK117" s="183">
        <v>0</v>
      </c>
      <c r="AL117" s="183">
        <v>0</v>
      </c>
      <c r="AM117" s="183">
        <v>0</v>
      </c>
      <c r="AN117" s="183">
        <v>4</v>
      </c>
      <c r="AO117" s="183">
        <v>4</v>
      </c>
      <c r="AP117" s="183">
        <v>1</v>
      </c>
      <c r="AQ117" s="183">
        <v>2</v>
      </c>
    </row>
    <row r="118" spans="1:43">
      <c r="A118" s="86">
        <v>117</v>
      </c>
      <c r="B118" s="131" t="s">
        <v>90</v>
      </c>
      <c r="C118" s="81">
        <v>27</v>
      </c>
      <c r="D118" s="81" t="s">
        <v>17</v>
      </c>
      <c r="E118" s="81" t="s">
        <v>30</v>
      </c>
      <c r="F118" s="81">
        <v>0</v>
      </c>
      <c r="G118" s="81">
        <v>0</v>
      </c>
      <c r="H118" s="81">
        <v>0</v>
      </c>
      <c r="I118" s="81">
        <v>0</v>
      </c>
      <c r="J118" s="81">
        <v>0</v>
      </c>
      <c r="K118" s="81">
        <v>0</v>
      </c>
      <c r="L118" s="81">
        <v>0</v>
      </c>
      <c r="M118" s="81">
        <v>0</v>
      </c>
      <c r="N118" s="81">
        <v>0</v>
      </c>
      <c r="O118" s="81">
        <v>1</v>
      </c>
      <c r="P118" s="81">
        <v>0</v>
      </c>
      <c r="Q118" s="188">
        <v>5</v>
      </c>
      <c r="R118" s="188">
        <v>5</v>
      </c>
      <c r="S118" s="188">
        <v>5</v>
      </c>
      <c r="T118" s="184">
        <v>5</v>
      </c>
      <c r="U118" s="184">
        <v>5</v>
      </c>
      <c r="V118" s="184">
        <v>5</v>
      </c>
      <c r="W118" s="186">
        <v>4</v>
      </c>
      <c r="X118" s="186">
        <v>5</v>
      </c>
      <c r="Y118" s="186">
        <v>5</v>
      </c>
      <c r="Z118" s="186">
        <v>4</v>
      </c>
      <c r="AA118" s="186">
        <v>5</v>
      </c>
      <c r="AB118" s="184">
        <v>3</v>
      </c>
      <c r="AC118" s="184">
        <v>4</v>
      </c>
      <c r="AD118" s="184">
        <v>4</v>
      </c>
      <c r="AE118" s="184">
        <v>5</v>
      </c>
      <c r="AF118" s="184">
        <v>5</v>
      </c>
      <c r="AG118" s="88">
        <v>5</v>
      </c>
      <c r="AH118" s="88">
        <v>5</v>
      </c>
      <c r="AI118" s="134">
        <v>5</v>
      </c>
      <c r="AJ118" s="183">
        <v>2</v>
      </c>
      <c r="AK118" s="183">
        <v>0</v>
      </c>
      <c r="AL118" s="183">
        <v>0</v>
      </c>
      <c r="AM118" s="183">
        <v>0</v>
      </c>
      <c r="AN118" s="183">
        <v>0</v>
      </c>
      <c r="AO118" s="183">
        <v>0</v>
      </c>
      <c r="AP118" s="183">
        <v>2</v>
      </c>
      <c r="AQ118" s="183">
        <v>0</v>
      </c>
    </row>
    <row r="119" spans="1:43">
      <c r="A119" s="86">
        <v>118</v>
      </c>
      <c r="B119" s="131" t="s">
        <v>87</v>
      </c>
      <c r="C119" s="81"/>
      <c r="D119" s="225" t="s">
        <v>190</v>
      </c>
      <c r="E119" s="81" t="s">
        <v>30</v>
      </c>
      <c r="F119" s="81">
        <v>0</v>
      </c>
      <c r="G119" s="81">
        <v>0</v>
      </c>
      <c r="H119" s="81">
        <v>0</v>
      </c>
      <c r="I119" s="81">
        <v>0</v>
      </c>
      <c r="J119" s="81">
        <v>0</v>
      </c>
      <c r="K119" s="81">
        <v>0</v>
      </c>
      <c r="L119" s="81">
        <v>0</v>
      </c>
      <c r="M119" s="81">
        <v>0</v>
      </c>
      <c r="N119" s="81">
        <v>0</v>
      </c>
      <c r="O119" s="81">
        <v>0</v>
      </c>
      <c r="P119" s="81">
        <v>0</v>
      </c>
      <c r="Q119" s="188">
        <v>5</v>
      </c>
      <c r="R119" s="188">
        <v>5</v>
      </c>
      <c r="S119" s="188">
        <v>5</v>
      </c>
      <c r="T119" s="184">
        <v>5</v>
      </c>
      <c r="U119" s="184">
        <v>5</v>
      </c>
      <c r="V119" s="184">
        <v>5</v>
      </c>
      <c r="W119" s="186">
        <v>5</v>
      </c>
      <c r="X119" s="186">
        <v>5</v>
      </c>
      <c r="Y119" s="186">
        <v>5</v>
      </c>
      <c r="Z119" s="186">
        <v>5</v>
      </c>
      <c r="AA119" s="186">
        <v>5</v>
      </c>
      <c r="AB119" s="184">
        <v>3</v>
      </c>
      <c r="AC119" s="184">
        <v>4</v>
      </c>
      <c r="AD119" s="184">
        <v>4</v>
      </c>
      <c r="AE119" s="184">
        <v>5</v>
      </c>
      <c r="AF119" s="184">
        <v>5</v>
      </c>
      <c r="AG119" s="88">
        <v>5</v>
      </c>
      <c r="AH119" s="88">
        <v>5</v>
      </c>
      <c r="AI119" s="134">
        <v>5</v>
      </c>
      <c r="AJ119" s="183">
        <v>2</v>
      </c>
      <c r="AK119" s="183">
        <v>0</v>
      </c>
      <c r="AL119" s="183">
        <v>0</v>
      </c>
      <c r="AM119" s="183">
        <v>0</v>
      </c>
      <c r="AN119" s="183">
        <v>0</v>
      </c>
      <c r="AO119" s="183">
        <v>0</v>
      </c>
      <c r="AP119" s="183">
        <v>1</v>
      </c>
      <c r="AQ119" s="183">
        <v>3</v>
      </c>
    </row>
    <row r="120" spans="1:43">
      <c r="A120" s="86">
        <v>119</v>
      </c>
      <c r="B120" s="131" t="s">
        <v>87</v>
      </c>
      <c r="C120" s="81"/>
      <c r="D120" s="81" t="s">
        <v>55</v>
      </c>
      <c r="E120" s="81" t="s">
        <v>22</v>
      </c>
      <c r="F120" s="81">
        <v>0</v>
      </c>
      <c r="G120" s="81">
        <v>0</v>
      </c>
      <c r="H120" s="81">
        <v>0</v>
      </c>
      <c r="I120" s="81">
        <v>0</v>
      </c>
      <c r="J120" s="81">
        <v>0</v>
      </c>
      <c r="K120" s="81">
        <v>0</v>
      </c>
      <c r="L120" s="81">
        <v>1</v>
      </c>
      <c r="M120" s="81">
        <v>1</v>
      </c>
      <c r="N120" s="81">
        <v>0</v>
      </c>
      <c r="O120" s="81">
        <v>0</v>
      </c>
      <c r="P120" s="81">
        <v>0</v>
      </c>
      <c r="Q120" s="188">
        <v>4</v>
      </c>
      <c r="R120" s="188">
        <v>4</v>
      </c>
      <c r="S120" s="188">
        <v>4</v>
      </c>
      <c r="T120" s="184">
        <v>5</v>
      </c>
      <c r="U120" s="184">
        <v>4</v>
      </c>
      <c r="V120" s="184">
        <v>4</v>
      </c>
      <c r="W120" s="186">
        <v>5</v>
      </c>
      <c r="X120" s="186">
        <v>4</v>
      </c>
      <c r="Y120" s="186">
        <v>4</v>
      </c>
      <c r="Z120" s="186">
        <v>4</v>
      </c>
      <c r="AA120" s="186">
        <v>3</v>
      </c>
      <c r="AB120" s="184">
        <v>2</v>
      </c>
      <c r="AC120" s="184">
        <v>3</v>
      </c>
      <c r="AD120" s="184">
        <v>4</v>
      </c>
      <c r="AE120" s="184">
        <v>4</v>
      </c>
      <c r="AF120" s="184">
        <v>4</v>
      </c>
      <c r="AG120" s="88">
        <v>3</v>
      </c>
      <c r="AH120" s="88">
        <v>4</v>
      </c>
      <c r="AI120" s="134">
        <v>4</v>
      </c>
      <c r="AJ120" s="183">
        <v>2</v>
      </c>
      <c r="AK120" s="183">
        <v>0</v>
      </c>
      <c r="AL120" s="183">
        <v>0</v>
      </c>
      <c r="AM120" s="183">
        <v>0</v>
      </c>
      <c r="AN120" s="183">
        <v>0</v>
      </c>
      <c r="AO120" s="183">
        <v>0</v>
      </c>
      <c r="AP120" s="183">
        <v>1</v>
      </c>
      <c r="AQ120" s="183">
        <v>3</v>
      </c>
    </row>
    <row r="121" spans="1:43">
      <c r="A121" s="86">
        <v>120</v>
      </c>
      <c r="B121" s="131" t="s">
        <v>90</v>
      </c>
      <c r="C121" s="81">
        <v>28</v>
      </c>
      <c r="D121" s="225" t="s">
        <v>191</v>
      </c>
      <c r="E121" s="81" t="s">
        <v>22</v>
      </c>
      <c r="F121" s="81">
        <v>0</v>
      </c>
      <c r="G121" s="81">
        <v>1</v>
      </c>
      <c r="H121" s="81">
        <v>0</v>
      </c>
      <c r="I121" s="81">
        <v>0</v>
      </c>
      <c r="J121" s="81">
        <v>1</v>
      </c>
      <c r="K121" s="81">
        <v>0</v>
      </c>
      <c r="L121" s="81">
        <v>0</v>
      </c>
      <c r="M121" s="81">
        <v>0</v>
      </c>
      <c r="N121" s="81">
        <v>0</v>
      </c>
      <c r="O121" s="81">
        <v>0</v>
      </c>
      <c r="P121" s="81">
        <v>0</v>
      </c>
      <c r="Q121" s="188">
        <v>4</v>
      </c>
      <c r="R121" s="188">
        <v>4</v>
      </c>
      <c r="S121" s="188">
        <v>4</v>
      </c>
      <c r="T121" s="184">
        <v>4</v>
      </c>
      <c r="U121" s="184">
        <v>4</v>
      </c>
      <c r="V121" s="184">
        <v>4</v>
      </c>
      <c r="W121" s="186">
        <v>4</v>
      </c>
      <c r="X121" s="186">
        <v>4</v>
      </c>
      <c r="Y121" s="186">
        <v>4</v>
      </c>
      <c r="Z121" s="186">
        <v>4</v>
      </c>
      <c r="AA121" s="186">
        <v>4</v>
      </c>
      <c r="AB121" s="184">
        <v>2</v>
      </c>
      <c r="AC121" s="184">
        <v>4</v>
      </c>
      <c r="AD121" s="184">
        <v>4</v>
      </c>
      <c r="AE121" s="184">
        <v>4</v>
      </c>
      <c r="AF121" s="184">
        <v>4</v>
      </c>
      <c r="AG121" s="88">
        <v>4</v>
      </c>
      <c r="AH121" s="88">
        <v>4</v>
      </c>
      <c r="AI121" s="134">
        <v>4</v>
      </c>
      <c r="AJ121" s="183">
        <v>1</v>
      </c>
      <c r="AK121" s="183">
        <v>1</v>
      </c>
      <c r="AL121" s="183">
        <v>0</v>
      </c>
      <c r="AM121" s="183">
        <v>0</v>
      </c>
      <c r="AN121" s="183">
        <v>0</v>
      </c>
      <c r="AO121" s="183">
        <v>3</v>
      </c>
      <c r="AP121" s="183">
        <v>1</v>
      </c>
      <c r="AQ121" s="183">
        <v>1</v>
      </c>
    </row>
    <row r="122" spans="1:43">
      <c r="A122" s="86">
        <v>121</v>
      </c>
      <c r="B122" s="131" t="s">
        <v>87</v>
      </c>
      <c r="C122" s="81"/>
      <c r="D122" s="81" t="s">
        <v>55</v>
      </c>
      <c r="E122" s="81" t="s">
        <v>30</v>
      </c>
      <c r="F122" s="81">
        <v>1</v>
      </c>
      <c r="G122" s="81">
        <v>0</v>
      </c>
      <c r="H122" s="81">
        <v>0</v>
      </c>
      <c r="I122" s="81">
        <v>0</v>
      </c>
      <c r="J122" s="81">
        <v>0</v>
      </c>
      <c r="K122" s="81">
        <v>0</v>
      </c>
      <c r="L122" s="81">
        <v>0</v>
      </c>
      <c r="M122" s="81">
        <v>0</v>
      </c>
      <c r="N122" s="81">
        <v>0</v>
      </c>
      <c r="O122" s="81">
        <v>0</v>
      </c>
      <c r="P122" s="81">
        <v>0</v>
      </c>
      <c r="Q122" s="188">
        <v>4</v>
      </c>
      <c r="R122" s="188">
        <v>4</v>
      </c>
      <c r="S122" s="188">
        <v>4</v>
      </c>
      <c r="T122" s="184">
        <v>4</v>
      </c>
      <c r="U122" s="184">
        <v>4</v>
      </c>
      <c r="V122" s="184">
        <v>4</v>
      </c>
      <c r="W122" s="186">
        <v>4</v>
      </c>
      <c r="X122" s="186">
        <v>4</v>
      </c>
      <c r="Y122" s="186">
        <v>4</v>
      </c>
      <c r="Z122" s="186">
        <v>4</v>
      </c>
      <c r="AA122" s="186">
        <v>4</v>
      </c>
      <c r="AB122" s="184">
        <v>3</v>
      </c>
      <c r="AC122" s="184">
        <v>4</v>
      </c>
      <c r="AD122" s="184">
        <v>4</v>
      </c>
      <c r="AE122" s="184">
        <v>4</v>
      </c>
      <c r="AF122" s="184">
        <v>4</v>
      </c>
      <c r="AG122" s="88">
        <v>4</v>
      </c>
      <c r="AH122" s="88">
        <v>4</v>
      </c>
      <c r="AI122" s="134">
        <v>4</v>
      </c>
      <c r="AJ122" s="183">
        <v>2</v>
      </c>
      <c r="AK122" s="183">
        <v>0</v>
      </c>
      <c r="AL122" s="183">
        <v>0</v>
      </c>
      <c r="AM122" s="183">
        <v>0</v>
      </c>
      <c r="AN122" s="183">
        <v>4</v>
      </c>
      <c r="AO122" s="183">
        <v>4</v>
      </c>
      <c r="AP122" s="183">
        <v>1</v>
      </c>
      <c r="AQ122" s="183">
        <v>2</v>
      </c>
    </row>
    <row r="123" spans="1:43">
      <c r="A123" s="86">
        <v>122</v>
      </c>
      <c r="B123" s="131" t="s">
        <v>87</v>
      </c>
      <c r="C123" s="81"/>
      <c r="D123" s="225" t="s">
        <v>191</v>
      </c>
      <c r="E123" s="81" t="s">
        <v>22</v>
      </c>
      <c r="F123" s="81">
        <v>0</v>
      </c>
      <c r="G123" s="81">
        <v>0</v>
      </c>
      <c r="H123" s="81">
        <v>0</v>
      </c>
      <c r="I123" s="81">
        <v>0</v>
      </c>
      <c r="J123" s="81">
        <v>0</v>
      </c>
      <c r="K123" s="81">
        <v>0</v>
      </c>
      <c r="L123" s="81">
        <v>0</v>
      </c>
      <c r="M123" s="81">
        <v>0</v>
      </c>
      <c r="N123" s="81">
        <v>0</v>
      </c>
      <c r="O123" s="81">
        <v>1</v>
      </c>
      <c r="P123" s="81">
        <v>0</v>
      </c>
      <c r="Q123" s="188">
        <v>5</v>
      </c>
      <c r="R123" s="188">
        <v>5</v>
      </c>
      <c r="S123" s="188">
        <v>5</v>
      </c>
      <c r="T123" s="184">
        <v>5</v>
      </c>
      <c r="U123" s="184">
        <v>5</v>
      </c>
      <c r="V123" s="184">
        <v>4</v>
      </c>
      <c r="W123" s="186">
        <v>4</v>
      </c>
      <c r="X123" s="186">
        <v>5</v>
      </c>
      <c r="Y123" s="186">
        <v>5</v>
      </c>
      <c r="Z123" s="186">
        <v>5</v>
      </c>
      <c r="AA123" s="186">
        <v>4</v>
      </c>
      <c r="AB123" s="184">
        <v>3</v>
      </c>
      <c r="AC123" s="184">
        <v>5</v>
      </c>
      <c r="AD123" s="184">
        <v>5</v>
      </c>
      <c r="AE123" s="184">
        <v>5</v>
      </c>
      <c r="AF123" s="184">
        <v>5</v>
      </c>
      <c r="AG123" s="88">
        <v>5</v>
      </c>
      <c r="AH123" s="88">
        <v>5</v>
      </c>
      <c r="AI123" s="134">
        <v>5</v>
      </c>
      <c r="AJ123" s="183">
        <v>0</v>
      </c>
      <c r="AK123" s="183">
        <v>0</v>
      </c>
      <c r="AL123" s="183">
        <v>0</v>
      </c>
      <c r="AM123" s="183">
        <v>0</v>
      </c>
      <c r="AN123" s="183">
        <v>0</v>
      </c>
      <c r="AO123" s="183">
        <v>0</v>
      </c>
      <c r="AP123" s="183">
        <v>0</v>
      </c>
      <c r="AQ123" s="183">
        <v>0</v>
      </c>
    </row>
    <row r="124" spans="1:43">
      <c r="A124" s="86">
        <v>123</v>
      </c>
      <c r="B124" s="131" t="s">
        <v>87</v>
      </c>
      <c r="C124" s="81"/>
      <c r="D124" s="225" t="s">
        <v>146</v>
      </c>
      <c r="E124" s="81" t="s">
        <v>30</v>
      </c>
      <c r="F124" s="81">
        <v>0</v>
      </c>
      <c r="G124" s="81">
        <v>0</v>
      </c>
      <c r="H124" s="81">
        <v>0</v>
      </c>
      <c r="I124" s="81">
        <v>0</v>
      </c>
      <c r="J124" s="81">
        <v>1</v>
      </c>
      <c r="K124" s="81">
        <v>0</v>
      </c>
      <c r="L124" s="81">
        <v>0</v>
      </c>
      <c r="M124" s="81">
        <v>0</v>
      </c>
      <c r="N124" s="81">
        <v>0</v>
      </c>
      <c r="O124" s="81">
        <v>0</v>
      </c>
      <c r="P124" s="81">
        <v>0</v>
      </c>
      <c r="Q124" s="188">
        <v>5</v>
      </c>
      <c r="R124" s="188">
        <v>5</v>
      </c>
      <c r="S124" s="188">
        <v>5</v>
      </c>
      <c r="T124" s="184">
        <v>5</v>
      </c>
      <c r="U124" s="184">
        <v>5</v>
      </c>
      <c r="V124" s="184">
        <v>5</v>
      </c>
      <c r="W124" s="186">
        <v>5</v>
      </c>
      <c r="X124" s="186">
        <v>5</v>
      </c>
      <c r="Y124" s="186">
        <v>5</v>
      </c>
      <c r="Z124" s="186">
        <v>5</v>
      </c>
      <c r="AA124" s="186">
        <v>5</v>
      </c>
      <c r="AB124" s="184">
        <v>3</v>
      </c>
      <c r="AC124" s="184">
        <v>4</v>
      </c>
      <c r="AD124" s="184">
        <v>5</v>
      </c>
      <c r="AE124" s="184">
        <v>5</v>
      </c>
      <c r="AF124" s="184">
        <v>5</v>
      </c>
      <c r="AG124" s="88">
        <v>5</v>
      </c>
      <c r="AH124" s="88">
        <v>5</v>
      </c>
      <c r="AI124" s="134">
        <v>5</v>
      </c>
      <c r="AJ124" s="183">
        <v>2</v>
      </c>
      <c r="AK124" s="183">
        <v>0</v>
      </c>
      <c r="AL124" s="183">
        <v>0</v>
      </c>
      <c r="AM124" s="183">
        <v>0</v>
      </c>
      <c r="AN124" s="183">
        <v>0</v>
      </c>
      <c r="AO124" s="183">
        <v>0</v>
      </c>
      <c r="AP124" s="183">
        <v>1</v>
      </c>
      <c r="AQ124" s="183">
        <v>2</v>
      </c>
    </row>
    <row r="125" spans="1:43">
      <c r="A125" s="86">
        <v>124</v>
      </c>
      <c r="B125" s="131" t="s">
        <v>87</v>
      </c>
      <c r="C125" s="81"/>
      <c r="D125" s="225" t="s">
        <v>190</v>
      </c>
      <c r="E125" s="81" t="s">
        <v>30</v>
      </c>
      <c r="F125" s="81">
        <v>0</v>
      </c>
      <c r="G125" s="81">
        <v>0</v>
      </c>
      <c r="H125" s="81">
        <v>0</v>
      </c>
      <c r="I125" s="81">
        <v>0</v>
      </c>
      <c r="J125" s="81">
        <v>0</v>
      </c>
      <c r="K125" s="81">
        <v>0</v>
      </c>
      <c r="L125" s="81">
        <v>1</v>
      </c>
      <c r="M125" s="81">
        <v>0</v>
      </c>
      <c r="N125" s="81">
        <v>1</v>
      </c>
      <c r="O125" s="81">
        <v>0</v>
      </c>
      <c r="P125" s="81">
        <v>0</v>
      </c>
      <c r="Q125" s="188">
        <v>5</v>
      </c>
      <c r="R125" s="188">
        <v>5</v>
      </c>
      <c r="S125" s="188">
        <v>5</v>
      </c>
      <c r="T125" s="184">
        <v>5</v>
      </c>
      <c r="U125" s="184">
        <v>5</v>
      </c>
      <c r="V125" s="184">
        <v>5</v>
      </c>
      <c r="W125" s="186">
        <v>5</v>
      </c>
      <c r="X125" s="186">
        <v>5</v>
      </c>
      <c r="Y125" s="186">
        <v>3</v>
      </c>
      <c r="Z125" s="186">
        <v>5</v>
      </c>
      <c r="AA125" s="186">
        <v>5</v>
      </c>
      <c r="AB125" s="184">
        <v>3</v>
      </c>
      <c r="AC125" s="184">
        <v>4</v>
      </c>
      <c r="AD125" s="184">
        <v>5</v>
      </c>
      <c r="AE125" s="184">
        <v>5</v>
      </c>
      <c r="AF125" s="184">
        <v>5</v>
      </c>
      <c r="AG125" s="88">
        <v>5</v>
      </c>
      <c r="AH125" s="88">
        <v>5</v>
      </c>
      <c r="AI125" s="134">
        <v>5</v>
      </c>
      <c r="AJ125" s="183">
        <v>2</v>
      </c>
      <c r="AK125" s="183">
        <v>0</v>
      </c>
      <c r="AL125" s="183">
        <v>0</v>
      </c>
      <c r="AM125" s="183">
        <v>0</v>
      </c>
      <c r="AN125" s="183">
        <v>0</v>
      </c>
      <c r="AO125" s="183">
        <v>0</v>
      </c>
      <c r="AP125" s="183">
        <v>1</v>
      </c>
      <c r="AQ125" s="183">
        <v>2</v>
      </c>
    </row>
    <row r="126" spans="1:43">
      <c r="A126" s="212">
        <v>125</v>
      </c>
      <c r="B126" s="131" t="s">
        <v>87</v>
      </c>
      <c r="C126" s="81"/>
      <c r="D126" s="81" t="s">
        <v>55</v>
      </c>
      <c r="E126" s="81" t="s">
        <v>22</v>
      </c>
      <c r="F126" s="81">
        <v>0</v>
      </c>
      <c r="G126" s="81">
        <v>0</v>
      </c>
      <c r="H126" s="81"/>
      <c r="I126" s="81">
        <v>0</v>
      </c>
      <c r="J126" s="81">
        <v>0</v>
      </c>
      <c r="K126" s="81"/>
      <c r="L126" s="81">
        <v>0</v>
      </c>
      <c r="M126" s="81">
        <v>0</v>
      </c>
      <c r="N126" s="81">
        <v>0</v>
      </c>
      <c r="O126" s="81"/>
      <c r="P126" s="81">
        <v>1</v>
      </c>
      <c r="Q126" s="188">
        <v>4</v>
      </c>
      <c r="R126" s="188">
        <v>4</v>
      </c>
      <c r="S126" s="188">
        <v>4</v>
      </c>
      <c r="T126" s="184">
        <v>4</v>
      </c>
      <c r="U126" s="184">
        <v>4</v>
      </c>
      <c r="V126" s="184">
        <v>4</v>
      </c>
      <c r="W126" s="186">
        <v>4</v>
      </c>
      <c r="X126" s="186">
        <v>4</v>
      </c>
      <c r="Y126" s="186">
        <v>4</v>
      </c>
      <c r="Z126" s="186">
        <v>4</v>
      </c>
      <c r="AA126" s="186">
        <v>4</v>
      </c>
      <c r="AB126" s="184">
        <v>3</v>
      </c>
      <c r="AC126" s="184">
        <v>4</v>
      </c>
      <c r="AD126" s="184">
        <v>4</v>
      </c>
      <c r="AE126" s="184">
        <v>4</v>
      </c>
      <c r="AF126" s="184">
        <v>4</v>
      </c>
      <c r="AG126" s="88">
        <v>4</v>
      </c>
      <c r="AH126" s="88">
        <v>4</v>
      </c>
      <c r="AI126" s="134">
        <v>4</v>
      </c>
      <c r="AJ126" s="183">
        <v>2</v>
      </c>
      <c r="AK126" s="183"/>
      <c r="AL126" s="183"/>
      <c r="AM126" s="183"/>
      <c r="AN126" s="183"/>
      <c r="AO126" s="183"/>
      <c r="AP126" s="183"/>
      <c r="AQ126" s="183"/>
    </row>
    <row r="127" spans="1:43">
      <c r="A127" s="86">
        <v>126</v>
      </c>
      <c r="B127" s="131" t="s">
        <v>87</v>
      </c>
      <c r="C127" s="81"/>
      <c r="D127" s="81" t="s">
        <v>128</v>
      </c>
      <c r="E127" s="81" t="s">
        <v>22</v>
      </c>
      <c r="F127" s="81">
        <v>0</v>
      </c>
      <c r="G127" s="81">
        <v>0</v>
      </c>
      <c r="H127" s="81"/>
      <c r="I127" s="81">
        <v>0</v>
      </c>
      <c r="J127" s="81">
        <v>0</v>
      </c>
      <c r="K127" s="81"/>
      <c r="L127" s="81">
        <v>0</v>
      </c>
      <c r="M127" s="81">
        <v>1</v>
      </c>
      <c r="N127" s="81">
        <v>0</v>
      </c>
      <c r="O127" s="81">
        <v>1</v>
      </c>
      <c r="P127" s="81"/>
      <c r="Q127" s="188">
        <v>5</v>
      </c>
      <c r="R127" s="188">
        <v>5</v>
      </c>
      <c r="S127" s="188">
        <v>5</v>
      </c>
      <c r="T127" s="184">
        <v>4</v>
      </c>
      <c r="U127" s="184">
        <v>3</v>
      </c>
      <c r="V127" s="184">
        <v>4</v>
      </c>
      <c r="W127" s="186">
        <v>4</v>
      </c>
      <c r="X127" s="186">
        <v>4</v>
      </c>
      <c r="Y127" s="186">
        <v>4</v>
      </c>
      <c r="Z127" s="186">
        <v>3</v>
      </c>
      <c r="AA127" s="186">
        <v>4</v>
      </c>
      <c r="AB127" s="184">
        <v>2</v>
      </c>
      <c r="AC127" s="184">
        <v>4</v>
      </c>
      <c r="AD127" s="184">
        <v>4</v>
      </c>
      <c r="AE127" s="184">
        <v>4</v>
      </c>
      <c r="AF127" s="184">
        <v>4</v>
      </c>
      <c r="AG127" s="88">
        <v>3</v>
      </c>
      <c r="AH127" s="88">
        <v>3</v>
      </c>
      <c r="AI127" s="134">
        <v>3</v>
      </c>
      <c r="AJ127" s="183">
        <v>2</v>
      </c>
      <c r="AK127" s="183">
        <v>4</v>
      </c>
      <c r="AL127" s="183"/>
      <c r="AM127" s="183"/>
      <c r="AN127" s="183"/>
      <c r="AO127" s="183">
        <v>4</v>
      </c>
      <c r="AP127" s="183">
        <v>2</v>
      </c>
      <c r="AQ127" s="183">
        <v>3</v>
      </c>
    </row>
    <row r="128" spans="1:43">
      <c r="A128" s="86">
        <v>127</v>
      </c>
      <c r="B128" s="131" t="s">
        <v>87</v>
      </c>
      <c r="C128" s="81"/>
      <c r="D128" s="81" t="s">
        <v>55</v>
      </c>
      <c r="E128" s="81" t="s">
        <v>30</v>
      </c>
      <c r="F128" s="81">
        <v>0</v>
      </c>
      <c r="G128" s="81">
        <v>0</v>
      </c>
      <c r="H128" s="81"/>
      <c r="I128" s="81">
        <v>0</v>
      </c>
      <c r="J128" s="81">
        <v>0</v>
      </c>
      <c r="K128" s="81"/>
      <c r="L128" s="81">
        <v>1</v>
      </c>
      <c r="M128" s="81">
        <v>1</v>
      </c>
      <c r="N128" s="81">
        <v>0</v>
      </c>
      <c r="O128" s="81"/>
      <c r="P128" s="81"/>
      <c r="Q128" s="188">
        <v>4</v>
      </c>
      <c r="R128" s="188">
        <v>4</v>
      </c>
      <c r="S128" s="188">
        <v>4</v>
      </c>
      <c r="T128" s="184">
        <v>4</v>
      </c>
      <c r="U128" s="184">
        <v>4</v>
      </c>
      <c r="V128" s="184">
        <v>4</v>
      </c>
      <c r="W128" s="186">
        <v>4</v>
      </c>
      <c r="X128" s="186">
        <v>4</v>
      </c>
      <c r="Y128" s="186">
        <v>4</v>
      </c>
      <c r="Z128" s="186">
        <v>4</v>
      </c>
      <c r="AA128" s="186">
        <v>4</v>
      </c>
      <c r="AB128" s="184">
        <v>3</v>
      </c>
      <c r="AC128" s="184">
        <v>4</v>
      </c>
      <c r="AD128" s="184">
        <v>5</v>
      </c>
      <c r="AE128" s="184">
        <v>4</v>
      </c>
      <c r="AF128" s="184">
        <v>4</v>
      </c>
      <c r="AG128" s="88">
        <v>4</v>
      </c>
      <c r="AH128" s="88">
        <v>4</v>
      </c>
      <c r="AI128" s="134">
        <v>4</v>
      </c>
      <c r="AJ128" s="183">
        <v>2</v>
      </c>
      <c r="AK128" s="183"/>
      <c r="AL128" s="183"/>
      <c r="AM128" s="183"/>
      <c r="AN128" s="183"/>
      <c r="AO128" s="183"/>
      <c r="AP128" s="183">
        <v>1</v>
      </c>
      <c r="AQ128" s="183">
        <v>2</v>
      </c>
    </row>
    <row r="129" spans="1:43">
      <c r="A129" s="86">
        <v>128</v>
      </c>
      <c r="B129" s="131" t="s">
        <v>91</v>
      </c>
      <c r="C129" s="81"/>
      <c r="D129" s="81" t="s">
        <v>57</v>
      </c>
      <c r="E129" s="81" t="s">
        <v>17</v>
      </c>
      <c r="F129" s="81">
        <v>1</v>
      </c>
      <c r="G129" s="81">
        <v>1</v>
      </c>
      <c r="H129" s="81"/>
      <c r="I129" s="81">
        <v>1</v>
      </c>
      <c r="J129" s="81">
        <v>0</v>
      </c>
      <c r="K129" s="81"/>
      <c r="L129" s="81">
        <v>0</v>
      </c>
      <c r="M129" s="81">
        <v>0</v>
      </c>
      <c r="N129" s="81">
        <v>0</v>
      </c>
      <c r="O129" s="81"/>
      <c r="P129" s="81"/>
      <c r="Q129" s="188">
        <v>4</v>
      </c>
      <c r="R129" s="188">
        <v>4</v>
      </c>
      <c r="S129" s="188">
        <v>4</v>
      </c>
      <c r="T129" s="184">
        <v>4</v>
      </c>
      <c r="U129" s="184">
        <v>4</v>
      </c>
      <c r="V129" s="184">
        <v>4</v>
      </c>
      <c r="W129" s="186">
        <v>4</v>
      </c>
      <c r="X129" s="186">
        <v>4</v>
      </c>
      <c r="Y129" s="186">
        <v>4</v>
      </c>
      <c r="Z129" s="186">
        <v>3</v>
      </c>
      <c r="AA129" s="186">
        <v>3</v>
      </c>
      <c r="AB129" s="184">
        <v>2</v>
      </c>
      <c r="AC129" s="184">
        <v>3</v>
      </c>
      <c r="AD129" s="184">
        <v>4</v>
      </c>
      <c r="AE129" s="184">
        <v>4</v>
      </c>
      <c r="AF129" s="184">
        <v>4</v>
      </c>
      <c r="AG129" s="88">
        <v>3</v>
      </c>
      <c r="AH129" s="88">
        <v>3</v>
      </c>
      <c r="AI129" s="134">
        <v>4</v>
      </c>
      <c r="AJ129" s="183">
        <v>2</v>
      </c>
      <c r="AK129" s="183"/>
      <c r="AL129" s="183"/>
      <c r="AM129" s="183"/>
      <c r="AN129" s="183"/>
      <c r="AO129" s="183"/>
      <c r="AP129" s="183">
        <v>2</v>
      </c>
      <c r="AQ129" s="183"/>
    </row>
    <row r="130" spans="1:43">
      <c r="A130" s="86">
        <v>129</v>
      </c>
      <c r="B130" s="131" t="s">
        <v>91</v>
      </c>
      <c r="C130" s="81"/>
      <c r="D130" s="81" t="s">
        <v>153</v>
      </c>
      <c r="E130" s="81"/>
      <c r="F130" s="81">
        <v>0</v>
      </c>
      <c r="G130" s="81">
        <v>0</v>
      </c>
      <c r="H130" s="81"/>
      <c r="I130" s="81">
        <v>1</v>
      </c>
      <c r="J130" s="81">
        <v>1</v>
      </c>
      <c r="K130" s="81"/>
      <c r="L130" s="81">
        <v>0</v>
      </c>
      <c r="M130" s="81">
        <v>0</v>
      </c>
      <c r="N130" s="81">
        <v>1</v>
      </c>
      <c r="O130" s="81"/>
      <c r="P130" s="81"/>
      <c r="Q130" s="188">
        <v>5</v>
      </c>
      <c r="R130" s="188">
        <v>5</v>
      </c>
      <c r="S130" s="188">
        <v>5</v>
      </c>
      <c r="T130" s="184">
        <v>5</v>
      </c>
      <c r="U130" s="184">
        <v>5</v>
      </c>
      <c r="V130" s="184">
        <v>5</v>
      </c>
      <c r="W130" s="186">
        <v>5</v>
      </c>
      <c r="X130" s="186">
        <v>4</v>
      </c>
      <c r="Y130" s="186">
        <v>5</v>
      </c>
      <c r="Z130" s="186">
        <v>5</v>
      </c>
      <c r="AA130" s="186">
        <v>5</v>
      </c>
      <c r="AB130" s="184">
        <v>2</v>
      </c>
      <c r="AC130" s="184">
        <v>4</v>
      </c>
      <c r="AD130" s="184">
        <v>4</v>
      </c>
      <c r="AE130" s="184">
        <v>4</v>
      </c>
      <c r="AF130" s="184">
        <v>4</v>
      </c>
      <c r="AG130" s="88">
        <v>4</v>
      </c>
      <c r="AH130" s="88">
        <v>4</v>
      </c>
      <c r="AI130" s="134">
        <v>4</v>
      </c>
      <c r="AJ130" s="183">
        <v>2</v>
      </c>
      <c r="AK130" s="183"/>
      <c r="AL130" s="183"/>
      <c r="AM130" s="183"/>
      <c r="AN130" s="183"/>
      <c r="AO130" s="183"/>
      <c r="AP130" s="183">
        <v>2</v>
      </c>
      <c r="AQ130" s="183"/>
    </row>
    <row r="131" spans="1:43">
      <c r="A131" s="86">
        <v>130</v>
      </c>
      <c r="B131" s="131" t="s">
        <v>87</v>
      </c>
      <c r="C131" s="81"/>
      <c r="D131" s="225" t="s">
        <v>192</v>
      </c>
      <c r="E131" s="81" t="s">
        <v>30</v>
      </c>
      <c r="F131" s="81">
        <v>0</v>
      </c>
      <c r="G131" s="81">
        <v>0</v>
      </c>
      <c r="H131" s="81"/>
      <c r="I131" s="81">
        <v>0</v>
      </c>
      <c r="J131" s="81">
        <v>0</v>
      </c>
      <c r="K131" s="81"/>
      <c r="L131" s="81">
        <v>0</v>
      </c>
      <c r="M131" s="81">
        <v>0</v>
      </c>
      <c r="N131" s="81">
        <v>1</v>
      </c>
      <c r="O131" s="81"/>
      <c r="P131" s="81"/>
      <c r="Q131" s="188">
        <v>4</v>
      </c>
      <c r="R131" s="188">
        <v>4</v>
      </c>
      <c r="S131" s="188">
        <v>4</v>
      </c>
      <c r="T131" s="184">
        <v>4</v>
      </c>
      <c r="U131" s="184">
        <v>4</v>
      </c>
      <c r="V131" s="184">
        <v>4</v>
      </c>
      <c r="W131" s="186">
        <v>5</v>
      </c>
      <c r="X131" s="186">
        <v>4</v>
      </c>
      <c r="Y131" s="186">
        <v>4</v>
      </c>
      <c r="Z131" s="186">
        <v>4</v>
      </c>
      <c r="AA131" s="186">
        <v>4</v>
      </c>
      <c r="AB131" s="184">
        <v>4</v>
      </c>
      <c r="AC131" s="184">
        <v>4</v>
      </c>
      <c r="AD131" s="184">
        <v>5</v>
      </c>
      <c r="AE131" s="184">
        <v>5</v>
      </c>
      <c r="AF131" s="184">
        <v>4</v>
      </c>
      <c r="AG131" s="88">
        <v>4</v>
      </c>
      <c r="AH131" s="88">
        <v>4</v>
      </c>
      <c r="AI131" s="134">
        <v>4</v>
      </c>
      <c r="AJ131" s="183">
        <v>1</v>
      </c>
      <c r="AK131" s="183">
        <v>4</v>
      </c>
      <c r="AL131" s="183"/>
      <c r="AM131" s="183"/>
      <c r="AN131" s="183"/>
      <c r="AO131" s="183">
        <v>4</v>
      </c>
      <c r="AP131" s="183">
        <v>2</v>
      </c>
      <c r="AQ131" s="183">
        <v>2</v>
      </c>
    </row>
    <row r="132" spans="1:43">
      <c r="A132" s="86">
        <v>131</v>
      </c>
      <c r="B132" s="131" t="s">
        <v>87</v>
      </c>
      <c r="C132" s="81"/>
      <c r="D132" s="81" t="s">
        <v>58</v>
      </c>
      <c r="E132" s="81" t="s">
        <v>22</v>
      </c>
      <c r="F132" s="81">
        <v>0</v>
      </c>
      <c r="G132" s="81">
        <v>0</v>
      </c>
      <c r="H132" s="81"/>
      <c r="I132" s="81">
        <v>0</v>
      </c>
      <c r="J132" s="81">
        <v>1</v>
      </c>
      <c r="K132" s="81"/>
      <c r="L132" s="81">
        <v>1</v>
      </c>
      <c r="M132" s="81">
        <v>1</v>
      </c>
      <c r="N132" s="81">
        <v>0</v>
      </c>
      <c r="O132" s="81"/>
      <c r="P132" s="81"/>
      <c r="Q132" s="188">
        <v>4</v>
      </c>
      <c r="R132" s="188">
        <v>4</v>
      </c>
      <c r="S132" s="188">
        <v>4</v>
      </c>
      <c r="T132" s="184">
        <v>5</v>
      </c>
      <c r="U132" s="184">
        <v>4</v>
      </c>
      <c r="V132" s="184">
        <v>4</v>
      </c>
      <c r="W132" s="186">
        <v>4</v>
      </c>
      <c r="X132" s="186">
        <v>5</v>
      </c>
      <c r="Y132" s="186">
        <v>2</v>
      </c>
      <c r="Z132" s="186">
        <v>4</v>
      </c>
      <c r="AA132" s="186">
        <v>4</v>
      </c>
      <c r="AB132" s="184">
        <v>2</v>
      </c>
      <c r="AC132" s="184">
        <v>5</v>
      </c>
      <c r="AD132" s="184">
        <v>5</v>
      </c>
      <c r="AE132" s="184">
        <v>5</v>
      </c>
      <c r="AF132" s="184">
        <v>5</v>
      </c>
      <c r="AG132" s="88">
        <v>5</v>
      </c>
      <c r="AH132" s="88">
        <v>5</v>
      </c>
      <c r="AI132" s="134">
        <v>5</v>
      </c>
      <c r="AJ132" s="183">
        <v>2</v>
      </c>
      <c r="AK132" s="183">
        <v>0</v>
      </c>
      <c r="AL132" s="183"/>
      <c r="AM132" s="183"/>
      <c r="AN132" s="183"/>
      <c r="AO132" s="183">
        <v>0</v>
      </c>
      <c r="AP132" s="183">
        <v>1</v>
      </c>
      <c r="AQ132" s="183">
        <v>3</v>
      </c>
    </row>
    <row r="133" spans="1:43">
      <c r="A133" s="86">
        <v>132</v>
      </c>
      <c r="B133" s="131" t="s">
        <v>87</v>
      </c>
      <c r="C133" s="81"/>
      <c r="D133" s="81" t="s">
        <v>56</v>
      </c>
      <c r="E133" s="81" t="s">
        <v>30</v>
      </c>
      <c r="F133" s="81">
        <v>0</v>
      </c>
      <c r="G133" s="81">
        <v>1</v>
      </c>
      <c r="H133" s="81"/>
      <c r="I133" s="81">
        <v>0</v>
      </c>
      <c r="J133" s="81">
        <v>0</v>
      </c>
      <c r="K133" s="81"/>
      <c r="L133" s="81">
        <v>0</v>
      </c>
      <c r="M133" s="81">
        <v>0</v>
      </c>
      <c r="N133" s="81">
        <v>0</v>
      </c>
      <c r="O133" s="81"/>
      <c r="P133" s="81"/>
      <c r="Q133" s="188">
        <v>4</v>
      </c>
      <c r="R133" s="188">
        <v>4</v>
      </c>
      <c r="S133" s="188">
        <v>4</v>
      </c>
      <c r="T133" s="184">
        <v>5</v>
      </c>
      <c r="U133" s="184">
        <v>5</v>
      </c>
      <c r="V133" s="184">
        <v>4</v>
      </c>
      <c r="W133" s="186">
        <v>4</v>
      </c>
      <c r="X133" s="186">
        <v>4</v>
      </c>
      <c r="Y133" s="186">
        <v>4</v>
      </c>
      <c r="Z133" s="186">
        <v>4</v>
      </c>
      <c r="AA133" s="186">
        <v>4</v>
      </c>
      <c r="AB133" s="184">
        <v>3</v>
      </c>
      <c r="AC133" s="184">
        <v>4</v>
      </c>
      <c r="AD133" s="184">
        <v>4</v>
      </c>
      <c r="AE133" s="184">
        <v>4</v>
      </c>
      <c r="AF133" s="184">
        <v>4</v>
      </c>
      <c r="AG133" s="88">
        <v>4</v>
      </c>
      <c r="AH133" s="88">
        <v>4</v>
      </c>
      <c r="AI133" s="134">
        <v>4</v>
      </c>
      <c r="AJ133" s="183">
        <v>2</v>
      </c>
      <c r="AK133" s="183">
        <v>0</v>
      </c>
      <c r="AL133" s="183"/>
      <c r="AM133" s="183"/>
      <c r="AN133" s="183"/>
      <c r="AO133" s="183">
        <v>0</v>
      </c>
      <c r="AP133" s="183">
        <v>1</v>
      </c>
      <c r="AQ133" s="183">
        <v>2</v>
      </c>
    </row>
    <row r="134" spans="1:43">
      <c r="A134" s="86">
        <v>133</v>
      </c>
      <c r="B134" s="131" t="s">
        <v>87</v>
      </c>
      <c r="C134" s="81"/>
      <c r="D134" s="81" t="s">
        <v>128</v>
      </c>
      <c r="E134" s="81" t="s">
        <v>22</v>
      </c>
      <c r="F134" s="81">
        <v>1</v>
      </c>
      <c r="G134" s="81">
        <v>1</v>
      </c>
      <c r="H134" s="81"/>
      <c r="I134" s="81">
        <v>1</v>
      </c>
      <c r="J134" s="81">
        <v>1</v>
      </c>
      <c r="K134" s="81"/>
      <c r="L134" s="81">
        <v>0</v>
      </c>
      <c r="M134" s="81">
        <v>0</v>
      </c>
      <c r="N134" s="81">
        <v>0</v>
      </c>
      <c r="O134" s="81"/>
      <c r="P134" s="81"/>
      <c r="Q134" s="188">
        <v>5</v>
      </c>
      <c r="R134" s="188">
        <v>5</v>
      </c>
      <c r="S134" s="188">
        <v>5</v>
      </c>
      <c r="T134" s="184">
        <v>5</v>
      </c>
      <c r="U134" s="184">
        <v>5</v>
      </c>
      <c r="V134" s="184">
        <v>5</v>
      </c>
      <c r="W134" s="186">
        <v>5</v>
      </c>
      <c r="X134" s="186">
        <v>5</v>
      </c>
      <c r="Y134" s="186">
        <v>5</v>
      </c>
      <c r="Z134" s="186">
        <v>5</v>
      </c>
      <c r="AA134" s="186"/>
      <c r="AB134" s="184">
        <v>3</v>
      </c>
      <c r="AC134" s="184">
        <v>4</v>
      </c>
      <c r="AD134" s="184">
        <v>5</v>
      </c>
      <c r="AE134" s="184">
        <v>5</v>
      </c>
      <c r="AF134" s="184">
        <v>5</v>
      </c>
      <c r="AG134" s="88">
        <v>3</v>
      </c>
      <c r="AH134" s="88">
        <v>3</v>
      </c>
      <c r="AI134" s="134">
        <v>4</v>
      </c>
      <c r="AJ134" s="183">
        <v>1</v>
      </c>
      <c r="AK134" s="183">
        <v>1</v>
      </c>
      <c r="AL134" s="183">
        <v>1</v>
      </c>
      <c r="AM134" s="183"/>
      <c r="AN134" s="183"/>
      <c r="AO134" s="183">
        <v>4</v>
      </c>
      <c r="AP134" s="183">
        <v>1</v>
      </c>
      <c r="AQ134" s="183">
        <v>2</v>
      </c>
    </row>
    <row r="135" spans="1:43">
      <c r="A135" s="86">
        <v>134</v>
      </c>
      <c r="B135" s="131" t="s">
        <v>87</v>
      </c>
      <c r="C135" s="81"/>
      <c r="D135" s="81" t="s">
        <v>110</v>
      </c>
      <c r="E135" s="81" t="s">
        <v>30</v>
      </c>
      <c r="F135" s="81">
        <v>0</v>
      </c>
      <c r="G135" s="81">
        <v>0</v>
      </c>
      <c r="H135" s="81"/>
      <c r="I135" s="81">
        <v>0</v>
      </c>
      <c r="J135" s="81">
        <v>0</v>
      </c>
      <c r="K135" s="81"/>
      <c r="L135" s="81">
        <v>0</v>
      </c>
      <c r="M135" s="81">
        <v>0</v>
      </c>
      <c r="N135" s="81">
        <v>1</v>
      </c>
      <c r="O135" s="81"/>
      <c r="P135" s="81"/>
      <c r="Q135" s="188">
        <v>5</v>
      </c>
      <c r="R135" s="188">
        <v>5</v>
      </c>
      <c r="S135" s="188">
        <v>5</v>
      </c>
      <c r="T135" s="184">
        <v>5</v>
      </c>
      <c r="U135" s="184">
        <v>5</v>
      </c>
      <c r="V135" s="184">
        <v>5</v>
      </c>
      <c r="W135" s="186">
        <v>5</v>
      </c>
      <c r="X135" s="186">
        <v>5</v>
      </c>
      <c r="Y135" s="186">
        <v>5</v>
      </c>
      <c r="Z135" s="186">
        <v>5</v>
      </c>
      <c r="AA135" s="186">
        <v>3</v>
      </c>
      <c r="AB135" s="184">
        <v>3</v>
      </c>
      <c r="AC135" s="184">
        <v>4</v>
      </c>
      <c r="AD135" s="184">
        <v>5</v>
      </c>
      <c r="AE135" s="184">
        <v>5</v>
      </c>
      <c r="AF135" s="184">
        <v>5</v>
      </c>
      <c r="AG135" s="88">
        <v>5</v>
      </c>
      <c r="AH135" s="88">
        <v>5</v>
      </c>
      <c r="AI135" s="134">
        <v>5</v>
      </c>
      <c r="AJ135" s="183">
        <v>2</v>
      </c>
      <c r="AK135" s="183"/>
      <c r="AL135" s="183"/>
      <c r="AM135" s="183"/>
      <c r="AN135" s="183"/>
      <c r="AO135" s="183"/>
      <c r="AP135" s="183">
        <v>2</v>
      </c>
      <c r="AQ135" s="183"/>
    </row>
    <row r="136" spans="1:43">
      <c r="A136" s="86">
        <v>135</v>
      </c>
      <c r="B136" s="131" t="s">
        <v>87</v>
      </c>
      <c r="C136" s="81"/>
      <c r="D136" s="81" t="s">
        <v>59</v>
      </c>
      <c r="E136" s="81" t="s">
        <v>30</v>
      </c>
      <c r="F136" s="81">
        <v>0</v>
      </c>
      <c r="G136" s="81">
        <v>0</v>
      </c>
      <c r="H136" s="81"/>
      <c r="I136" s="81">
        <v>1</v>
      </c>
      <c r="J136" s="81">
        <v>1</v>
      </c>
      <c r="K136" s="81"/>
      <c r="L136" s="81">
        <v>0</v>
      </c>
      <c r="M136" s="81">
        <v>0</v>
      </c>
      <c r="N136" s="81">
        <v>0</v>
      </c>
      <c r="O136" s="81"/>
      <c r="P136" s="81"/>
      <c r="Q136" s="188"/>
      <c r="R136" s="188"/>
      <c r="S136" s="188"/>
      <c r="T136" s="184"/>
      <c r="U136" s="184"/>
      <c r="V136" s="184"/>
      <c r="W136" s="186"/>
      <c r="X136" s="186"/>
      <c r="Y136" s="186"/>
      <c r="Z136" s="186"/>
      <c r="AA136" s="186"/>
      <c r="AB136" s="184"/>
      <c r="AC136" s="184"/>
      <c r="AD136" s="184"/>
      <c r="AE136" s="184"/>
      <c r="AF136" s="184"/>
      <c r="AG136" s="88"/>
      <c r="AH136" s="88"/>
      <c r="AI136" s="134"/>
      <c r="AJ136" s="183"/>
      <c r="AK136" s="183"/>
      <c r="AL136" s="183"/>
      <c r="AM136" s="183"/>
      <c r="AN136" s="183"/>
      <c r="AO136" s="183"/>
      <c r="AP136" s="183"/>
      <c r="AQ136" s="183"/>
    </row>
    <row r="137" spans="1:43" ht="192">
      <c r="A137" s="86">
        <v>136</v>
      </c>
      <c r="B137" s="131" t="s">
        <v>87</v>
      </c>
      <c r="C137" s="81"/>
      <c r="D137" s="81" t="s">
        <v>110</v>
      </c>
      <c r="E137" s="81" t="s">
        <v>36</v>
      </c>
      <c r="F137" s="81">
        <v>0</v>
      </c>
      <c r="G137" s="81">
        <v>0</v>
      </c>
      <c r="H137" s="81"/>
      <c r="I137" s="81">
        <v>0</v>
      </c>
      <c r="J137" s="81">
        <v>0</v>
      </c>
      <c r="K137" s="81"/>
      <c r="L137" s="81">
        <v>0</v>
      </c>
      <c r="M137" s="81">
        <v>0</v>
      </c>
      <c r="N137" s="81">
        <v>1</v>
      </c>
      <c r="O137" s="81">
        <v>1</v>
      </c>
      <c r="P137" s="81"/>
      <c r="Q137" s="188">
        <v>5</v>
      </c>
      <c r="R137" s="188">
        <v>5</v>
      </c>
      <c r="S137" s="188">
        <v>5</v>
      </c>
      <c r="T137" s="184">
        <v>5</v>
      </c>
      <c r="U137" s="184">
        <v>5</v>
      </c>
      <c r="V137" s="184">
        <v>5</v>
      </c>
      <c r="W137" s="186">
        <v>5</v>
      </c>
      <c r="X137" s="186">
        <v>5</v>
      </c>
      <c r="Y137" s="186">
        <v>5</v>
      </c>
      <c r="Z137" s="186">
        <v>5</v>
      </c>
      <c r="AA137" s="186">
        <v>5</v>
      </c>
      <c r="AB137" s="184">
        <v>2</v>
      </c>
      <c r="AC137" s="184">
        <v>4</v>
      </c>
      <c r="AD137" s="184">
        <v>5</v>
      </c>
      <c r="AE137" s="184">
        <v>5</v>
      </c>
      <c r="AF137" s="184">
        <v>5</v>
      </c>
      <c r="AG137" s="88">
        <v>5</v>
      </c>
      <c r="AH137" s="88">
        <v>5</v>
      </c>
      <c r="AI137" s="134">
        <v>5</v>
      </c>
      <c r="AJ137" s="183">
        <v>1</v>
      </c>
      <c r="AK137" s="183">
        <v>1</v>
      </c>
      <c r="AL137" s="183"/>
      <c r="AM137" s="183"/>
      <c r="AN137" s="183" t="s">
        <v>160</v>
      </c>
      <c r="AO137" s="183">
        <v>4</v>
      </c>
      <c r="AP137" s="183">
        <v>1</v>
      </c>
      <c r="AQ137" s="183">
        <v>3</v>
      </c>
    </row>
    <row r="138" spans="1:43">
      <c r="A138" s="86">
        <v>137</v>
      </c>
      <c r="B138" s="131" t="s">
        <v>87</v>
      </c>
      <c r="C138" s="81"/>
      <c r="D138" s="225" t="s">
        <v>161</v>
      </c>
      <c r="E138" s="81" t="s">
        <v>22</v>
      </c>
      <c r="F138" s="81">
        <v>0</v>
      </c>
      <c r="G138" s="81">
        <v>0</v>
      </c>
      <c r="H138" s="81"/>
      <c r="I138" s="81">
        <v>0</v>
      </c>
      <c r="J138" s="81">
        <v>0</v>
      </c>
      <c r="K138" s="81"/>
      <c r="L138" s="81">
        <v>0</v>
      </c>
      <c r="M138" s="81">
        <v>1</v>
      </c>
      <c r="N138" s="81">
        <v>1</v>
      </c>
      <c r="O138" s="81"/>
      <c r="P138" s="81" t="s">
        <v>162</v>
      </c>
      <c r="Q138" s="188">
        <v>5</v>
      </c>
      <c r="R138" s="188">
        <v>5</v>
      </c>
      <c r="S138" s="188">
        <v>5</v>
      </c>
      <c r="T138" s="184">
        <v>5</v>
      </c>
      <c r="U138" s="184">
        <v>5</v>
      </c>
      <c r="V138" s="184">
        <v>5</v>
      </c>
      <c r="W138" s="186">
        <v>5</v>
      </c>
      <c r="X138" s="186">
        <v>5</v>
      </c>
      <c r="Y138" s="186">
        <v>4</v>
      </c>
      <c r="Z138" s="186">
        <v>4</v>
      </c>
      <c r="AA138" s="186">
        <v>5</v>
      </c>
      <c r="AB138" s="184">
        <v>5</v>
      </c>
      <c r="AC138" s="184">
        <v>5</v>
      </c>
      <c r="AD138" s="184">
        <v>5</v>
      </c>
      <c r="AE138" s="184">
        <v>5</v>
      </c>
      <c r="AF138" s="184">
        <v>5</v>
      </c>
      <c r="AG138" s="88">
        <v>5</v>
      </c>
      <c r="AH138" s="88">
        <v>5</v>
      </c>
      <c r="AI138" s="134">
        <v>5</v>
      </c>
      <c r="AJ138" s="183">
        <v>1</v>
      </c>
      <c r="AK138" s="183">
        <v>0</v>
      </c>
      <c r="AL138" s="183">
        <v>1</v>
      </c>
      <c r="AM138" s="183"/>
      <c r="AN138" s="183">
        <v>1</v>
      </c>
      <c r="AO138" s="183">
        <v>2</v>
      </c>
      <c r="AP138" s="183">
        <v>1</v>
      </c>
      <c r="AQ138" s="183">
        <v>0</v>
      </c>
    </row>
    <row r="139" spans="1:43">
      <c r="A139" s="86">
        <v>138</v>
      </c>
      <c r="B139" s="131" t="s">
        <v>87</v>
      </c>
      <c r="C139" s="81"/>
      <c r="D139" s="81" t="s">
        <v>53</v>
      </c>
      <c r="E139" s="81" t="s">
        <v>22</v>
      </c>
      <c r="F139" s="81">
        <v>0</v>
      </c>
      <c r="G139" s="81">
        <v>0</v>
      </c>
      <c r="H139" s="81"/>
      <c r="I139" s="81">
        <v>1</v>
      </c>
      <c r="J139" s="81">
        <v>0</v>
      </c>
      <c r="K139" s="81">
        <v>1</v>
      </c>
      <c r="L139" s="81">
        <v>0</v>
      </c>
      <c r="M139" s="81">
        <v>0</v>
      </c>
      <c r="N139" s="81">
        <v>0</v>
      </c>
      <c r="O139" s="81"/>
      <c r="P139" s="81"/>
      <c r="Q139" s="188">
        <v>4</v>
      </c>
      <c r="R139" s="188">
        <v>4</v>
      </c>
      <c r="S139" s="188">
        <v>4</v>
      </c>
      <c r="T139" s="184">
        <v>5</v>
      </c>
      <c r="U139" s="184">
        <v>4</v>
      </c>
      <c r="V139" s="184">
        <v>4</v>
      </c>
      <c r="W139" s="186">
        <v>4</v>
      </c>
      <c r="X139" s="186">
        <v>4</v>
      </c>
      <c r="Y139" s="186">
        <v>4</v>
      </c>
      <c r="Z139" s="186">
        <v>4</v>
      </c>
      <c r="AA139" s="186">
        <v>4</v>
      </c>
      <c r="AB139" s="184">
        <v>2</v>
      </c>
      <c r="AC139" s="184">
        <v>4</v>
      </c>
      <c r="AD139" s="184">
        <v>4</v>
      </c>
      <c r="AE139" s="184">
        <v>4</v>
      </c>
      <c r="AF139" s="184">
        <v>4</v>
      </c>
      <c r="AG139" s="88">
        <v>4</v>
      </c>
      <c r="AH139" s="88">
        <v>4</v>
      </c>
      <c r="AI139" s="134">
        <v>4</v>
      </c>
      <c r="AJ139" s="183">
        <v>2</v>
      </c>
      <c r="AK139" s="183">
        <v>0</v>
      </c>
      <c r="AL139" s="183"/>
      <c r="AM139" s="183"/>
      <c r="AN139" s="183"/>
      <c r="AO139" s="183">
        <v>0</v>
      </c>
      <c r="AP139" s="183">
        <v>1</v>
      </c>
      <c r="AQ139" s="183">
        <v>3</v>
      </c>
    </row>
    <row r="140" spans="1:43">
      <c r="A140" s="86">
        <v>139</v>
      </c>
      <c r="B140" s="131" t="s">
        <v>87</v>
      </c>
      <c r="C140" s="81"/>
      <c r="D140" s="81" t="s">
        <v>55</v>
      </c>
      <c r="E140" s="81" t="s">
        <v>30</v>
      </c>
      <c r="F140" s="81">
        <v>0</v>
      </c>
      <c r="G140" s="81">
        <v>0</v>
      </c>
      <c r="H140" s="81"/>
      <c r="I140" s="81">
        <v>0</v>
      </c>
      <c r="J140" s="81">
        <v>0</v>
      </c>
      <c r="K140" s="81"/>
      <c r="L140" s="81">
        <v>1</v>
      </c>
      <c r="M140" s="81">
        <v>0</v>
      </c>
      <c r="N140" s="81">
        <v>0</v>
      </c>
      <c r="O140" s="81"/>
      <c r="P140" s="81"/>
      <c r="Q140" s="188">
        <v>5</v>
      </c>
      <c r="R140" s="188">
        <v>5</v>
      </c>
      <c r="S140" s="188">
        <v>5</v>
      </c>
      <c r="T140" s="184">
        <v>5</v>
      </c>
      <c r="U140" s="184">
        <v>5</v>
      </c>
      <c r="V140" s="184">
        <v>5</v>
      </c>
      <c r="W140" s="186">
        <v>4</v>
      </c>
      <c r="X140" s="186">
        <v>5</v>
      </c>
      <c r="Y140" s="186">
        <v>4</v>
      </c>
      <c r="Z140" s="186">
        <v>4</v>
      </c>
      <c r="AA140" s="186">
        <v>4</v>
      </c>
      <c r="AB140" s="184">
        <v>3</v>
      </c>
      <c r="AC140" s="184">
        <v>4</v>
      </c>
      <c r="AD140" s="184">
        <v>5</v>
      </c>
      <c r="AE140" s="184">
        <v>4</v>
      </c>
      <c r="AF140" s="184">
        <v>4</v>
      </c>
      <c r="AG140" s="88">
        <v>4</v>
      </c>
      <c r="AH140" s="88">
        <v>4</v>
      </c>
      <c r="AI140" s="134">
        <v>4</v>
      </c>
      <c r="AJ140" s="183">
        <v>2</v>
      </c>
      <c r="AK140" s="183">
        <v>0</v>
      </c>
      <c r="AL140" s="183"/>
      <c r="AM140" s="183"/>
      <c r="AN140" s="183"/>
      <c r="AO140" s="183">
        <v>0</v>
      </c>
      <c r="AP140" s="183">
        <v>0</v>
      </c>
      <c r="AQ140" s="183">
        <v>0</v>
      </c>
    </row>
    <row r="141" spans="1:43" ht="48">
      <c r="A141" s="86">
        <v>140</v>
      </c>
      <c r="B141" s="131" t="s">
        <v>163</v>
      </c>
      <c r="C141" s="81"/>
      <c r="D141" s="225" t="s">
        <v>164</v>
      </c>
      <c r="E141" s="81" t="s">
        <v>17</v>
      </c>
      <c r="F141" s="81">
        <v>0</v>
      </c>
      <c r="G141" s="81">
        <v>1</v>
      </c>
      <c r="H141" s="81"/>
      <c r="I141" s="81">
        <v>0</v>
      </c>
      <c r="J141" s="81">
        <v>0</v>
      </c>
      <c r="K141" s="81"/>
      <c r="L141" s="81">
        <v>0</v>
      </c>
      <c r="M141" s="81">
        <v>1</v>
      </c>
      <c r="N141" s="81">
        <v>1</v>
      </c>
      <c r="O141" s="81"/>
      <c r="P141" s="81" t="s">
        <v>162</v>
      </c>
      <c r="Q141" s="188">
        <v>4</v>
      </c>
      <c r="R141" s="188">
        <v>4</v>
      </c>
      <c r="S141" s="188">
        <v>4</v>
      </c>
      <c r="T141" s="184">
        <v>4</v>
      </c>
      <c r="U141" s="184">
        <v>4</v>
      </c>
      <c r="V141" s="184">
        <v>4</v>
      </c>
      <c r="W141" s="186">
        <v>4</v>
      </c>
      <c r="X141" s="186">
        <v>4</v>
      </c>
      <c r="Y141" s="186">
        <v>4</v>
      </c>
      <c r="Z141" s="186">
        <v>4</v>
      </c>
      <c r="AA141" s="186">
        <v>4</v>
      </c>
      <c r="AB141" s="184">
        <v>2</v>
      </c>
      <c r="AC141" s="184">
        <v>4</v>
      </c>
      <c r="AD141" s="184">
        <v>5</v>
      </c>
      <c r="AE141" s="184">
        <v>4</v>
      </c>
      <c r="AF141" s="184">
        <v>5</v>
      </c>
      <c r="AG141" s="88">
        <v>4</v>
      </c>
      <c r="AH141" s="88">
        <v>4</v>
      </c>
      <c r="AI141" s="134">
        <v>5</v>
      </c>
      <c r="AJ141" s="183">
        <v>1</v>
      </c>
      <c r="AK141" s="183">
        <v>1</v>
      </c>
      <c r="AL141" s="183"/>
      <c r="AM141" s="183">
        <v>1</v>
      </c>
      <c r="AN141" s="183" t="s">
        <v>165</v>
      </c>
      <c r="AO141" s="183">
        <v>2</v>
      </c>
      <c r="AP141" s="183">
        <v>2</v>
      </c>
      <c r="AQ141" s="183">
        <v>0</v>
      </c>
    </row>
    <row r="142" spans="1:43">
      <c r="A142" s="86">
        <v>141</v>
      </c>
      <c r="B142" s="131" t="s">
        <v>87</v>
      </c>
      <c r="C142" s="81"/>
      <c r="D142" s="81" t="s">
        <v>57</v>
      </c>
      <c r="E142" s="81" t="s">
        <v>22</v>
      </c>
      <c r="F142" s="81">
        <v>1</v>
      </c>
      <c r="G142" s="81">
        <v>0</v>
      </c>
      <c r="H142" s="81"/>
      <c r="I142" s="81">
        <v>1</v>
      </c>
      <c r="J142" s="81">
        <v>0</v>
      </c>
      <c r="K142" s="81"/>
      <c r="L142" s="81">
        <v>0</v>
      </c>
      <c r="M142" s="81">
        <v>0</v>
      </c>
      <c r="N142" s="81">
        <v>0</v>
      </c>
      <c r="O142" s="81"/>
      <c r="P142" s="81"/>
      <c r="Q142" s="188">
        <v>4</v>
      </c>
      <c r="R142" s="188">
        <v>4</v>
      </c>
      <c r="S142" s="188">
        <v>4</v>
      </c>
      <c r="T142" s="184">
        <v>4</v>
      </c>
      <c r="U142" s="184">
        <v>4</v>
      </c>
      <c r="V142" s="184">
        <v>4</v>
      </c>
      <c r="W142" s="186">
        <v>4</v>
      </c>
      <c r="X142" s="186">
        <v>4</v>
      </c>
      <c r="Y142" s="186">
        <v>4</v>
      </c>
      <c r="Z142" s="186">
        <v>4</v>
      </c>
      <c r="AA142" s="186">
        <v>4</v>
      </c>
      <c r="AB142" s="184">
        <v>3</v>
      </c>
      <c r="AC142" s="184">
        <v>4</v>
      </c>
      <c r="AD142" s="184">
        <v>4</v>
      </c>
      <c r="AE142" s="184">
        <v>4</v>
      </c>
      <c r="AF142" s="184">
        <v>4</v>
      </c>
      <c r="AG142" s="88">
        <v>4</v>
      </c>
      <c r="AH142" s="88">
        <v>4</v>
      </c>
      <c r="AI142" s="134">
        <v>4</v>
      </c>
      <c r="AJ142" s="183">
        <v>2</v>
      </c>
      <c r="AK142" s="183">
        <v>3</v>
      </c>
      <c r="AL142" s="183"/>
      <c r="AM142" s="183"/>
      <c r="AN142" s="183"/>
      <c r="AO142" s="183">
        <v>3</v>
      </c>
      <c r="AP142" s="183">
        <v>1</v>
      </c>
      <c r="AQ142" s="183">
        <v>3</v>
      </c>
    </row>
    <row r="143" spans="1:43">
      <c r="A143" s="86">
        <v>142</v>
      </c>
      <c r="B143" s="131" t="s">
        <v>87</v>
      </c>
      <c r="C143" s="81"/>
      <c r="D143" s="81" t="s">
        <v>128</v>
      </c>
      <c r="E143" s="81" t="s">
        <v>30</v>
      </c>
      <c r="F143" s="81">
        <v>0</v>
      </c>
      <c r="G143" s="81">
        <v>0</v>
      </c>
      <c r="H143" s="81"/>
      <c r="I143" s="81">
        <v>1</v>
      </c>
      <c r="J143" s="81">
        <v>0</v>
      </c>
      <c r="K143" s="81"/>
      <c r="L143" s="81">
        <v>0</v>
      </c>
      <c r="M143" s="81">
        <v>0</v>
      </c>
      <c r="N143" s="81">
        <v>0</v>
      </c>
      <c r="O143" s="81"/>
      <c r="P143" s="81"/>
      <c r="Q143" s="188">
        <v>5</v>
      </c>
      <c r="R143" s="188">
        <v>5</v>
      </c>
      <c r="S143" s="188">
        <v>5</v>
      </c>
      <c r="T143" s="184">
        <v>5</v>
      </c>
      <c r="U143" s="184">
        <v>5</v>
      </c>
      <c r="V143" s="184">
        <v>5</v>
      </c>
      <c r="W143" s="186">
        <v>5</v>
      </c>
      <c r="X143" s="186">
        <v>5</v>
      </c>
      <c r="Y143" s="186">
        <v>5</v>
      </c>
      <c r="Z143" s="186">
        <v>5</v>
      </c>
      <c r="AA143" s="186">
        <v>5</v>
      </c>
      <c r="AB143" s="184">
        <v>3</v>
      </c>
      <c r="AC143" s="184">
        <v>4</v>
      </c>
      <c r="AD143" s="184">
        <v>4</v>
      </c>
      <c r="AE143" s="184">
        <v>4</v>
      </c>
      <c r="AF143" s="184">
        <v>4</v>
      </c>
      <c r="AG143" s="88">
        <v>4</v>
      </c>
      <c r="AH143" s="88">
        <v>4</v>
      </c>
      <c r="AI143" s="134">
        <v>4</v>
      </c>
      <c r="AJ143" s="183">
        <v>2</v>
      </c>
      <c r="AK143" s="183">
        <v>0</v>
      </c>
      <c r="AL143" s="183"/>
      <c r="AM143" s="183"/>
      <c r="AN143" s="183"/>
      <c r="AO143" s="183">
        <v>0</v>
      </c>
      <c r="AP143" s="183">
        <v>1</v>
      </c>
      <c r="AQ143" s="183">
        <v>2</v>
      </c>
    </row>
    <row r="144" spans="1:43" ht="168">
      <c r="A144" s="86">
        <v>143</v>
      </c>
      <c r="B144" s="131" t="s">
        <v>87</v>
      </c>
      <c r="C144" s="81"/>
      <c r="D144" s="81" t="s">
        <v>53</v>
      </c>
      <c r="E144" s="81" t="s">
        <v>30</v>
      </c>
      <c r="F144" s="81">
        <v>0</v>
      </c>
      <c r="G144" s="81">
        <v>1</v>
      </c>
      <c r="H144" s="81"/>
      <c r="I144" s="81">
        <v>0</v>
      </c>
      <c r="J144" s="81">
        <v>0</v>
      </c>
      <c r="K144" s="81"/>
      <c r="L144" s="81">
        <v>0</v>
      </c>
      <c r="M144" s="81">
        <v>0</v>
      </c>
      <c r="N144" s="81">
        <v>0</v>
      </c>
      <c r="O144" s="81"/>
      <c r="P144" s="81" t="s">
        <v>166</v>
      </c>
      <c r="Q144" s="188">
        <v>5</v>
      </c>
      <c r="R144" s="188">
        <v>5</v>
      </c>
      <c r="S144" s="188">
        <v>5</v>
      </c>
      <c r="T144" s="184">
        <v>5</v>
      </c>
      <c r="U144" s="184">
        <v>5</v>
      </c>
      <c r="V144" s="184">
        <v>5</v>
      </c>
      <c r="W144" s="186">
        <v>5</v>
      </c>
      <c r="X144" s="186">
        <v>5</v>
      </c>
      <c r="Y144" s="186">
        <v>4</v>
      </c>
      <c r="Z144" s="186">
        <v>4</v>
      </c>
      <c r="AA144" s="186">
        <v>5</v>
      </c>
      <c r="AB144" s="184">
        <v>3</v>
      </c>
      <c r="AC144" s="184">
        <v>4</v>
      </c>
      <c r="AD144" s="184">
        <v>5</v>
      </c>
      <c r="AE144" s="184">
        <v>5</v>
      </c>
      <c r="AF144" s="184">
        <v>5</v>
      </c>
      <c r="AG144" s="88">
        <v>4</v>
      </c>
      <c r="AH144" s="88">
        <v>5</v>
      </c>
      <c r="AI144" s="134">
        <v>5</v>
      </c>
      <c r="AJ144" s="183">
        <v>1</v>
      </c>
      <c r="AK144" s="183">
        <v>1</v>
      </c>
      <c r="AL144" s="183"/>
      <c r="AM144" s="183"/>
      <c r="AN144" s="183"/>
      <c r="AO144" s="183">
        <v>1</v>
      </c>
      <c r="AP144" s="183">
        <v>1</v>
      </c>
      <c r="AQ144" s="183" t="s">
        <v>167</v>
      </c>
    </row>
    <row r="145" spans="1:43">
      <c r="A145" s="86">
        <v>144</v>
      </c>
      <c r="B145" s="131" t="s">
        <v>87</v>
      </c>
      <c r="C145" s="81"/>
      <c r="D145" s="81" t="s">
        <v>53</v>
      </c>
      <c r="E145" s="81" t="s">
        <v>22</v>
      </c>
      <c r="F145" s="81">
        <v>1</v>
      </c>
      <c r="G145" s="81">
        <v>1</v>
      </c>
      <c r="H145" s="81"/>
      <c r="I145" s="81">
        <v>1</v>
      </c>
      <c r="J145" s="81">
        <v>1</v>
      </c>
      <c r="K145" s="81"/>
      <c r="L145" s="81">
        <v>0</v>
      </c>
      <c r="M145" s="81">
        <v>0</v>
      </c>
      <c r="N145" s="81">
        <v>0</v>
      </c>
      <c r="O145" s="81"/>
      <c r="P145" s="81"/>
      <c r="Q145" s="188">
        <v>5</v>
      </c>
      <c r="R145" s="188">
        <v>5</v>
      </c>
      <c r="S145" s="188">
        <v>5</v>
      </c>
      <c r="T145" s="184">
        <v>5</v>
      </c>
      <c r="U145" s="184">
        <v>5</v>
      </c>
      <c r="V145" s="184">
        <v>5</v>
      </c>
      <c r="W145" s="186">
        <v>5</v>
      </c>
      <c r="X145" s="186">
        <v>5</v>
      </c>
      <c r="Y145" s="186">
        <v>4</v>
      </c>
      <c r="Z145" s="186">
        <v>4</v>
      </c>
      <c r="AA145" s="186">
        <v>5</v>
      </c>
      <c r="AB145" s="184">
        <v>3</v>
      </c>
      <c r="AC145" s="184">
        <v>5</v>
      </c>
      <c r="AD145" s="184">
        <v>5</v>
      </c>
      <c r="AE145" s="184">
        <v>5</v>
      </c>
      <c r="AF145" s="184">
        <v>5</v>
      </c>
      <c r="AG145" s="88">
        <v>5</v>
      </c>
      <c r="AH145" s="88">
        <v>5</v>
      </c>
      <c r="AI145" s="134">
        <v>5</v>
      </c>
      <c r="AJ145" s="183">
        <v>2</v>
      </c>
      <c r="AK145" s="183">
        <v>0</v>
      </c>
      <c r="AL145" s="183"/>
      <c r="AM145" s="183"/>
      <c r="AN145" s="183"/>
      <c r="AO145" s="183">
        <v>0</v>
      </c>
      <c r="AP145" s="183">
        <v>2</v>
      </c>
      <c r="AQ145" s="183">
        <v>0</v>
      </c>
    </row>
    <row r="146" spans="1:43">
      <c r="A146" s="86">
        <v>145</v>
      </c>
      <c r="B146" s="131" t="s">
        <v>87</v>
      </c>
      <c r="C146" s="81"/>
      <c r="D146" s="81" t="s">
        <v>56</v>
      </c>
      <c r="E146" s="81" t="s">
        <v>22</v>
      </c>
      <c r="F146" s="81">
        <v>0</v>
      </c>
      <c r="G146" s="81">
        <v>0</v>
      </c>
      <c r="H146" s="81"/>
      <c r="I146" s="81">
        <v>1</v>
      </c>
      <c r="J146" s="81">
        <v>0</v>
      </c>
      <c r="K146" s="81"/>
      <c r="L146" s="81">
        <v>0</v>
      </c>
      <c r="M146" s="81">
        <v>0</v>
      </c>
      <c r="N146" s="81">
        <v>0</v>
      </c>
      <c r="O146" s="81"/>
      <c r="P146" s="81"/>
      <c r="Q146" s="188">
        <v>5</v>
      </c>
      <c r="R146" s="188">
        <v>5</v>
      </c>
      <c r="S146" s="188">
        <v>5</v>
      </c>
      <c r="T146" s="184">
        <v>5</v>
      </c>
      <c r="U146" s="184">
        <v>5</v>
      </c>
      <c r="V146" s="184">
        <v>5</v>
      </c>
      <c r="W146" s="186">
        <v>5</v>
      </c>
      <c r="X146" s="186">
        <v>5</v>
      </c>
      <c r="Y146" s="186">
        <v>5</v>
      </c>
      <c r="Z146" s="186">
        <v>5</v>
      </c>
      <c r="AA146" s="186">
        <v>5</v>
      </c>
      <c r="AB146" s="184">
        <v>3</v>
      </c>
      <c r="AC146" s="184">
        <v>4</v>
      </c>
      <c r="AD146" s="184">
        <v>4</v>
      </c>
      <c r="AE146" s="184">
        <v>4</v>
      </c>
      <c r="AF146" s="184">
        <v>4</v>
      </c>
      <c r="AG146" s="88">
        <v>4</v>
      </c>
      <c r="AH146" s="88">
        <v>4</v>
      </c>
      <c r="AI146" s="134">
        <v>5</v>
      </c>
      <c r="AJ146" s="183">
        <v>1</v>
      </c>
      <c r="AK146" s="183">
        <v>1</v>
      </c>
      <c r="AL146" s="183"/>
      <c r="AM146" s="183"/>
      <c r="AN146" s="183"/>
      <c r="AO146" s="183">
        <v>3</v>
      </c>
      <c r="AP146" s="183">
        <v>1</v>
      </c>
      <c r="AQ146" s="183">
        <v>1</v>
      </c>
    </row>
    <row r="147" spans="1:43">
      <c r="A147" s="86">
        <v>146</v>
      </c>
      <c r="B147" s="131" t="s">
        <v>87</v>
      </c>
      <c r="C147" s="81"/>
      <c r="D147" s="81" t="s">
        <v>128</v>
      </c>
      <c r="E147" s="81" t="s">
        <v>30</v>
      </c>
      <c r="F147" s="81">
        <v>0</v>
      </c>
      <c r="G147" s="81">
        <v>0</v>
      </c>
      <c r="H147" s="81"/>
      <c r="I147" s="81">
        <v>0</v>
      </c>
      <c r="J147" s="81">
        <v>0</v>
      </c>
      <c r="K147" s="81"/>
      <c r="L147" s="81">
        <v>0</v>
      </c>
      <c r="M147" s="81">
        <v>0</v>
      </c>
      <c r="N147" s="81">
        <v>0</v>
      </c>
      <c r="O147" s="81">
        <v>1</v>
      </c>
      <c r="P147" s="81"/>
      <c r="Q147" s="188">
        <v>5</v>
      </c>
      <c r="R147" s="188">
        <v>5</v>
      </c>
      <c r="S147" s="188">
        <v>5</v>
      </c>
      <c r="T147" s="184">
        <v>5</v>
      </c>
      <c r="U147" s="184">
        <v>5</v>
      </c>
      <c r="V147" s="184">
        <v>5</v>
      </c>
      <c r="W147" s="186">
        <v>5</v>
      </c>
      <c r="X147" s="186">
        <v>5</v>
      </c>
      <c r="Y147" s="186">
        <v>5</v>
      </c>
      <c r="Z147" s="186">
        <v>5</v>
      </c>
      <c r="AA147" s="186">
        <v>5</v>
      </c>
      <c r="AB147" s="184">
        <v>4</v>
      </c>
      <c r="AC147" s="184">
        <v>5</v>
      </c>
      <c r="AD147" s="184">
        <v>5</v>
      </c>
      <c r="AE147" s="184">
        <v>5</v>
      </c>
      <c r="AF147" s="184">
        <v>5</v>
      </c>
      <c r="AG147" s="88">
        <v>5</v>
      </c>
      <c r="AH147" s="88">
        <v>5</v>
      </c>
      <c r="AI147" s="134">
        <v>5</v>
      </c>
      <c r="AJ147" s="183">
        <v>1</v>
      </c>
      <c r="AK147" s="183">
        <v>1</v>
      </c>
      <c r="AL147" s="183"/>
      <c r="AM147" s="183"/>
      <c r="AN147" s="183"/>
      <c r="AO147" s="183">
        <v>3</v>
      </c>
      <c r="AP147" s="183">
        <v>1</v>
      </c>
      <c r="AQ147" s="183">
        <v>1</v>
      </c>
    </row>
    <row r="148" spans="1:43">
      <c r="A148" s="86">
        <v>147</v>
      </c>
      <c r="B148" s="131" t="s">
        <v>87</v>
      </c>
      <c r="C148" s="81"/>
      <c r="D148" s="81" t="s">
        <v>53</v>
      </c>
      <c r="E148" s="81" t="s">
        <v>22</v>
      </c>
      <c r="F148" s="81">
        <v>0</v>
      </c>
      <c r="G148" s="81">
        <v>0</v>
      </c>
      <c r="H148" s="81"/>
      <c r="I148" s="81">
        <v>0</v>
      </c>
      <c r="J148" s="81">
        <v>0</v>
      </c>
      <c r="K148" s="81"/>
      <c r="L148" s="81">
        <v>0</v>
      </c>
      <c r="M148" s="81">
        <v>0</v>
      </c>
      <c r="N148" s="81">
        <v>1</v>
      </c>
      <c r="O148" s="81"/>
      <c r="P148" s="81"/>
      <c r="Q148" s="188">
        <v>5</v>
      </c>
      <c r="R148" s="188">
        <v>5</v>
      </c>
      <c r="S148" s="188">
        <v>5</v>
      </c>
      <c r="T148" s="184">
        <v>5</v>
      </c>
      <c r="U148" s="184">
        <v>5</v>
      </c>
      <c r="V148" s="184">
        <v>5</v>
      </c>
      <c r="W148" s="186">
        <v>5</v>
      </c>
      <c r="X148" s="186">
        <v>5</v>
      </c>
      <c r="Y148" s="186">
        <v>4</v>
      </c>
      <c r="Z148" s="186">
        <v>5</v>
      </c>
      <c r="AA148" s="186">
        <v>5</v>
      </c>
      <c r="AB148" s="184">
        <v>2</v>
      </c>
      <c r="AC148" s="184">
        <v>4</v>
      </c>
      <c r="AD148" s="184">
        <v>5</v>
      </c>
      <c r="AE148" s="184">
        <v>5</v>
      </c>
      <c r="AF148" s="184">
        <v>5</v>
      </c>
      <c r="AG148" s="88">
        <v>3</v>
      </c>
      <c r="AH148" s="88">
        <v>3</v>
      </c>
      <c r="AI148" s="134">
        <v>4</v>
      </c>
      <c r="AJ148" s="183">
        <v>1</v>
      </c>
      <c r="AK148" s="183">
        <v>0</v>
      </c>
      <c r="AL148" s="183"/>
      <c r="AM148" s="183"/>
      <c r="AN148" s="183">
        <v>1</v>
      </c>
      <c r="AO148" s="183">
        <v>3</v>
      </c>
      <c r="AP148" s="183">
        <v>1</v>
      </c>
      <c r="AQ148" s="183">
        <v>2</v>
      </c>
    </row>
    <row r="149" spans="1:43">
      <c r="A149" s="86">
        <v>148</v>
      </c>
      <c r="B149" s="131" t="s">
        <v>87</v>
      </c>
      <c r="C149" s="81"/>
      <c r="D149" s="81" t="s">
        <v>59</v>
      </c>
      <c r="E149" s="81" t="s">
        <v>22</v>
      </c>
      <c r="F149" s="81">
        <v>0</v>
      </c>
      <c r="G149" s="81">
        <v>0</v>
      </c>
      <c r="H149" s="81"/>
      <c r="I149" s="81">
        <v>0</v>
      </c>
      <c r="J149" s="81">
        <v>0</v>
      </c>
      <c r="K149" s="81"/>
      <c r="L149" s="81">
        <v>1</v>
      </c>
      <c r="M149" s="81">
        <v>0</v>
      </c>
      <c r="N149" s="81">
        <v>0</v>
      </c>
      <c r="O149" s="81"/>
      <c r="P149" s="81"/>
      <c r="Q149" s="188">
        <v>5</v>
      </c>
      <c r="R149" s="188">
        <v>5</v>
      </c>
      <c r="S149" s="188">
        <v>5</v>
      </c>
      <c r="T149" s="184">
        <v>5</v>
      </c>
      <c r="U149" s="184">
        <v>5</v>
      </c>
      <c r="V149" s="184"/>
      <c r="W149" s="186">
        <v>5</v>
      </c>
      <c r="X149" s="186">
        <v>5</v>
      </c>
      <c r="Y149" s="186"/>
      <c r="Z149" s="186">
        <v>5</v>
      </c>
      <c r="AA149" s="186">
        <v>5</v>
      </c>
      <c r="AB149" s="184">
        <v>2</v>
      </c>
      <c r="AC149" s="184">
        <v>5</v>
      </c>
      <c r="AD149" s="184">
        <v>5</v>
      </c>
      <c r="AE149" s="184">
        <v>5</v>
      </c>
      <c r="AF149" s="184">
        <v>5</v>
      </c>
      <c r="AG149" s="88">
        <v>4</v>
      </c>
      <c r="AH149" s="88">
        <v>5</v>
      </c>
      <c r="AI149" s="134">
        <v>5</v>
      </c>
      <c r="AJ149" s="183">
        <v>2</v>
      </c>
      <c r="AK149" s="183">
        <v>0</v>
      </c>
      <c r="AL149" s="183"/>
      <c r="AM149" s="183"/>
      <c r="AN149" s="183"/>
      <c r="AO149" s="183">
        <v>0</v>
      </c>
      <c r="AP149" s="183">
        <v>1</v>
      </c>
      <c r="AQ149" s="183">
        <v>2</v>
      </c>
    </row>
    <row r="150" spans="1:43">
      <c r="A150" s="86">
        <v>149</v>
      </c>
      <c r="B150" s="131" t="s">
        <v>87</v>
      </c>
      <c r="C150" s="81"/>
      <c r="D150" s="81" t="s">
        <v>170</v>
      </c>
      <c r="E150" s="81" t="s">
        <v>22</v>
      </c>
      <c r="F150" s="81">
        <v>0</v>
      </c>
      <c r="G150" s="81">
        <v>0</v>
      </c>
      <c r="H150" s="81"/>
      <c r="I150" s="81">
        <v>1</v>
      </c>
      <c r="J150" s="81">
        <v>0</v>
      </c>
      <c r="K150" s="81"/>
      <c r="L150" s="81">
        <v>0</v>
      </c>
      <c r="M150" s="81">
        <v>0</v>
      </c>
      <c r="N150" s="81">
        <v>0</v>
      </c>
      <c r="O150" s="81"/>
      <c r="P150" s="81"/>
      <c r="Q150" s="188">
        <v>5</v>
      </c>
      <c r="R150" s="188">
        <v>5</v>
      </c>
      <c r="S150" s="188">
        <v>5</v>
      </c>
      <c r="T150" s="184">
        <v>5</v>
      </c>
      <c r="U150" s="184">
        <v>5</v>
      </c>
      <c r="V150" s="184">
        <v>5</v>
      </c>
      <c r="W150" s="186">
        <v>5</v>
      </c>
      <c r="X150" s="186">
        <v>5</v>
      </c>
      <c r="Y150" s="186">
        <v>5</v>
      </c>
      <c r="Z150" s="186">
        <v>5</v>
      </c>
      <c r="AA150" s="186">
        <v>5</v>
      </c>
      <c r="AB150" s="184">
        <v>3</v>
      </c>
      <c r="AC150" s="184">
        <v>4</v>
      </c>
      <c r="AD150" s="184">
        <v>5</v>
      </c>
      <c r="AE150" s="184">
        <v>5</v>
      </c>
      <c r="AF150" s="184">
        <v>5</v>
      </c>
      <c r="AG150" s="88">
        <v>5</v>
      </c>
      <c r="AH150" s="88">
        <v>5</v>
      </c>
      <c r="AI150" s="134">
        <v>5</v>
      </c>
      <c r="AJ150" s="183">
        <v>2</v>
      </c>
      <c r="AK150" s="183">
        <v>0</v>
      </c>
      <c r="AL150" s="183"/>
      <c r="AM150" s="183"/>
      <c r="AN150" s="183"/>
      <c r="AO150" s="183"/>
      <c r="AP150" s="183">
        <v>1</v>
      </c>
      <c r="AQ150" s="183">
        <v>1</v>
      </c>
    </row>
    <row r="151" spans="1:43">
      <c r="A151" s="86">
        <v>150</v>
      </c>
      <c r="B151" s="131" t="s">
        <v>87</v>
      </c>
      <c r="C151" s="81"/>
      <c r="D151" s="81" t="s">
        <v>56</v>
      </c>
      <c r="E151" s="81" t="s">
        <v>30</v>
      </c>
      <c r="F151" s="81">
        <v>0</v>
      </c>
      <c r="G151" s="81">
        <v>0</v>
      </c>
      <c r="H151" s="81"/>
      <c r="I151" s="81">
        <v>0</v>
      </c>
      <c r="J151" s="81">
        <v>0</v>
      </c>
      <c r="K151" s="81"/>
      <c r="L151" s="81">
        <v>1</v>
      </c>
      <c r="M151" s="81">
        <v>0</v>
      </c>
      <c r="N151" s="81">
        <v>0</v>
      </c>
      <c r="O151" s="81"/>
      <c r="P151" s="81"/>
      <c r="Q151" s="188">
        <v>5</v>
      </c>
      <c r="R151" s="188">
        <v>5</v>
      </c>
      <c r="S151" s="188">
        <v>5</v>
      </c>
      <c r="T151" s="184">
        <v>4</v>
      </c>
      <c r="U151" s="184">
        <v>5</v>
      </c>
      <c r="V151" s="184">
        <v>5</v>
      </c>
      <c r="W151" s="186">
        <v>5</v>
      </c>
      <c r="X151" s="186">
        <v>5</v>
      </c>
      <c r="Y151" s="186">
        <v>5</v>
      </c>
      <c r="Z151" s="186">
        <v>5</v>
      </c>
      <c r="AA151" s="186">
        <v>5</v>
      </c>
      <c r="AB151" s="184">
        <v>3</v>
      </c>
      <c r="AC151" s="184">
        <v>5</v>
      </c>
      <c r="AD151" s="184">
        <v>5</v>
      </c>
      <c r="AE151" s="184">
        <v>5</v>
      </c>
      <c r="AF151" s="184">
        <v>5</v>
      </c>
      <c r="AG151" s="88">
        <v>5</v>
      </c>
      <c r="AH151" s="88">
        <v>5</v>
      </c>
      <c r="AI151" s="134">
        <v>5</v>
      </c>
      <c r="AJ151" s="183">
        <v>2</v>
      </c>
      <c r="AK151" s="183">
        <v>0</v>
      </c>
      <c r="AL151" s="183">
        <v>1</v>
      </c>
      <c r="AM151" s="183"/>
      <c r="AN151" s="183"/>
      <c r="AO151" s="183">
        <v>4</v>
      </c>
      <c r="AP151" s="183">
        <v>1</v>
      </c>
      <c r="AQ151" s="183">
        <v>2</v>
      </c>
    </row>
    <row r="152" spans="1:43">
      <c r="A152" s="86">
        <v>151</v>
      </c>
      <c r="B152" s="131" t="s">
        <v>87</v>
      </c>
      <c r="C152" s="81"/>
      <c r="D152" s="81" t="s">
        <v>56</v>
      </c>
      <c r="E152" s="81" t="s">
        <v>22</v>
      </c>
      <c r="F152" s="81">
        <v>0</v>
      </c>
      <c r="G152" s="81">
        <v>0</v>
      </c>
      <c r="H152" s="81"/>
      <c r="I152" s="81">
        <v>0</v>
      </c>
      <c r="J152" s="81">
        <v>0</v>
      </c>
      <c r="K152" s="81"/>
      <c r="L152" s="81">
        <v>0</v>
      </c>
      <c r="M152" s="81">
        <v>0</v>
      </c>
      <c r="N152" s="81">
        <v>0</v>
      </c>
      <c r="O152" s="81">
        <v>1</v>
      </c>
      <c r="P152" s="81"/>
      <c r="Q152" s="188">
        <v>4</v>
      </c>
      <c r="R152" s="188">
        <v>4</v>
      </c>
      <c r="S152" s="188">
        <v>4</v>
      </c>
      <c r="T152" s="184">
        <v>5</v>
      </c>
      <c r="U152" s="184">
        <v>5</v>
      </c>
      <c r="V152" s="184">
        <v>5</v>
      </c>
      <c r="W152" s="186">
        <v>5</v>
      </c>
      <c r="X152" s="186">
        <v>5</v>
      </c>
      <c r="Y152" s="186">
        <v>5</v>
      </c>
      <c r="Z152" s="186">
        <v>5</v>
      </c>
      <c r="AA152" s="186">
        <v>5</v>
      </c>
      <c r="AB152" s="184">
        <v>3</v>
      </c>
      <c r="AC152" s="184">
        <v>4</v>
      </c>
      <c r="AD152" s="184">
        <v>5</v>
      </c>
      <c r="AE152" s="184">
        <v>5</v>
      </c>
      <c r="AF152" s="184">
        <v>5</v>
      </c>
      <c r="AG152" s="88">
        <v>5</v>
      </c>
      <c r="AH152" s="88">
        <v>5</v>
      </c>
      <c r="AI152" s="134">
        <v>5</v>
      </c>
      <c r="AJ152" s="183">
        <v>2</v>
      </c>
      <c r="AK152" s="183">
        <v>0</v>
      </c>
      <c r="AL152" s="183"/>
      <c r="AM152" s="183"/>
      <c r="AN152" s="183"/>
      <c r="AO152" s="183">
        <v>0</v>
      </c>
      <c r="AP152" s="183">
        <v>2</v>
      </c>
      <c r="AQ152" s="183">
        <v>3</v>
      </c>
    </row>
    <row r="153" spans="1:43">
      <c r="A153" s="86">
        <v>152</v>
      </c>
      <c r="B153" s="131" t="s">
        <v>87</v>
      </c>
      <c r="C153" s="81"/>
      <c r="D153" s="81" t="s">
        <v>58</v>
      </c>
      <c r="E153" s="81" t="s">
        <v>171</v>
      </c>
      <c r="F153" s="81">
        <v>1</v>
      </c>
      <c r="G153" s="81">
        <v>0</v>
      </c>
      <c r="H153" s="81"/>
      <c r="I153" s="81">
        <v>0</v>
      </c>
      <c r="J153" s="81">
        <v>0</v>
      </c>
      <c r="K153" s="81"/>
      <c r="L153" s="81">
        <v>0</v>
      </c>
      <c r="M153" s="81">
        <v>0</v>
      </c>
      <c r="N153" s="81">
        <v>1</v>
      </c>
      <c r="O153" s="81"/>
      <c r="P153" s="81"/>
      <c r="Q153" s="188">
        <v>5</v>
      </c>
      <c r="R153" s="188">
        <v>5</v>
      </c>
      <c r="S153" s="188">
        <v>5</v>
      </c>
      <c r="T153" s="184">
        <v>5</v>
      </c>
      <c r="U153" s="184">
        <v>5</v>
      </c>
      <c r="V153" s="184">
        <v>5</v>
      </c>
      <c r="W153" s="186">
        <v>5</v>
      </c>
      <c r="X153" s="186">
        <v>5</v>
      </c>
      <c r="Y153" s="186">
        <v>5</v>
      </c>
      <c r="Z153" s="186">
        <v>5</v>
      </c>
      <c r="AA153" s="186">
        <v>5</v>
      </c>
      <c r="AB153" s="184">
        <v>4</v>
      </c>
      <c r="AC153" s="184">
        <v>5</v>
      </c>
      <c r="AD153" s="184">
        <v>5</v>
      </c>
      <c r="AE153" s="184">
        <v>5</v>
      </c>
      <c r="AF153" s="184">
        <v>5</v>
      </c>
      <c r="AG153" s="88">
        <v>5</v>
      </c>
      <c r="AH153" s="88">
        <v>5</v>
      </c>
      <c r="AI153" s="134">
        <v>5</v>
      </c>
      <c r="AJ153" s="183">
        <v>1</v>
      </c>
      <c r="AK153" s="183">
        <v>2</v>
      </c>
      <c r="AL153" s="183"/>
      <c r="AM153" s="183"/>
      <c r="AN153" s="183"/>
      <c r="AO153" s="183">
        <v>4</v>
      </c>
      <c r="AP153" s="183">
        <v>2</v>
      </c>
      <c r="AQ153" s="183">
        <v>0</v>
      </c>
    </row>
    <row r="154" spans="1:43">
      <c r="A154" s="86">
        <v>153</v>
      </c>
      <c r="B154" s="131" t="s">
        <v>87</v>
      </c>
      <c r="C154" s="81"/>
      <c r="D154" s="81" t="s">
        <v>110</v>
      </c>
      <c r="E154" s="81" t="s">
        <v>36</v>
      </c>
      <c r="F154" s="81">
        <v>0</v>
      </c>
      <c r="G154" s="81">
        <v>0</v>
      </c>
      <c r="H154" s="81"/>
      <c r="I154" s="81">
        <v>1</v>
      </c>
      <c r="J154" s="81">
        <v>0</v>
      </c>
      <c r="K154" s="81"/>
      <c r="L154" s="81">
        <v>0</v>
      </c>
      <c r="M154" s="81">
        <v>0</v>
      </c>
      <c r="N154" s="81">
        <v>1</v>
      </c>
      <c r="O154" s="81"/>
      <c r="P154" s="81"/>
      <c r="Q154" s="188">
        <v>4</v>
      </c>
      <c r="R154" s="188">
        <v>4</v>
      </c>
      <c r="S154" s="188">
        <v>4</v>
      </c>
      <c r="T154" s="184">
        <v>5</v>
      </c>
      <c r="U154" s="184">
        <v>5</v>
      </c>
      <c r="V154" s="184">
        <v>5</v>
      </c>
      <c r="W154" s="186">
        <v>5</v>
      </c>
      <c r="X154" s="186">
        <v>5</v>
      </c>
      <c r="Y154" s="186">
        <v>5</v>
      </c>
      <c r="Z154" s="186">
        <v>5</v>
      </c>
      <c r="AA154" s="186">
        <v>5</v>
      </c>
      <c r="AB154" s="184">
        <v>3</v>
      </c>
      <c r="AC154" s="184">
        <v>4</v>
      </c>
      <c r="AD154" s="184">
        <v>4</v>
      </c>
      <c r="AE154" s="184">
        <v>4</v>
      </c>
      <c r="AF154" s="184">
        <v>4</v>
      </c>
      <c r="AG154" s="88">
        <v>4</v>
      </c>
      <c r="AH154" s="88">
        <v>4</v>
      </c>
      <c r="AI154" s="134">
        <v>4</v>
      </c>
      <c r="AJ154" s="183">
        <v>1</v>
      </c>
      <c r="AK154" s="183">
        <v>1</v>
      </c>
      <c r="AL154" s="183"/>
      <c r="AM154" s="183"/>
      <c r="AN154" s="183"/>
      <c r="AO154" s="183">
        <v>4</v>
      </c>
      <c r="AP154" s="183">
        <v>1</v>
      </c>
      <c r="AQ154" s="183">
        <v>3</v>
      </c>
    </row>
    <row r="155" spans="1:43">
      <c r="A155" s="86">
        <v>154</v>
      </c>
      <c r="B155" s="131" t="s">
        <v>87</v>
      </c>
      <c r="C155" s="81"/>
      <c r="D155" s="81" t="s">
        <v>55</v>
      </c>
      <c r="E155" s="81" t="s">
        <v>30</v>
      </c>
      <c r="F155" s="81">
        <v>1</v>
      </c>
      <c r="G155" s="81">
        <v>0</v>
      </c>
      <c r="H155" s="81"/>
      <c r="I155" s="81">
        <v>0</v>
      </c>
      <c r="J155" s="81">
        <v>0</v>
      </c>
      <c r="K155" s="81"/>
      <c r="L155" s="81">
        <v>1</v>
      </c>
      <c r="M155" s="81">
        <v>0</v>
      </c>
      <c r="N155" s="81">
        <v>0</v>
      </c>
      <c r="O155" s="81"/>
      <c r="P155" s="81"/>
      <c r="Q155" s="188">
        <v>5</v>
      </c>
      <c r="R155" s="188">
        <v>5</v>
      </c>
      <c r="S155" s="188">
        <v>4</v>
      </c>
      <c r="T155" s="184">
        <v>5</v>
      </c>
      <c r="U155" s="184">
        <v>5</v>
      </c>
      <c r="V155" s="184">
        <v>5</v>
      </c>
      <c r="W155" s="186">
        <v>5</v>
      </c>
      <c r="X155" s="186">
        <v>5</v>
      </c>
      <c r="Y155" s="186">
        <v>4</v>
      </c>
      <c r="Z155" s="186">
        <v>4</v>
      </c>
      <c r="AA155" s="186">
        <v>4</v>
      </c>
      <c r="AB155" s="184">
        <v>3</v>
      </c>
      <c r="AC155" s="184">
        <v>4</v>
      </c>
      <c r="AD155" s="184">
        <v>5</v>
      </c>
      <c r="AE155" s="184">
        <v>4</v>
      </c>
      <c r="AF155" s="184">
        <v>4</v>
      </c>
      <c r="AG155" s="88">
        <v>4</v>
      </c>
      <c r="AH155" s="88">
        <v>4</v>
      </c>
      <c r="AI155" s="134">
        <v>4</v>
      </c>
      <c r="AJ155" s="183">
        <v>2</v>
      </c>
      <c r="AK155" s="183">
        <v>0</v>
      </c>
      <c r="AL155" s="183"/>
      <c r="AM155" s="183"/>
      <c r="AN155" s="183"/>
      <c r="AO155" s="183">
        <v>0</v>
      </c>
      <c r="AP155" s="183">
        <v>1</v>
      </c>
      <c r="AQ155" s="183">
        <v>3</v>
      </c>
    </row>
    <row r="156" spans="1:43">
      <c r="A156" s="86">
        <v>155</v>
      </c>
      <c r="B156" s="131" t="s">
        <v>87</v>
      </c>
      <c r="C156" s="81"/>
      <c r="D156" s="81" t="s">
        <v>55</v>
      </c>
      <c r="E156" s="81" t="s">
        <v>30</v>
      </c>
      <c r="F156" s="81">
        <v>0</v>
      </c>
      <c r="G156" s="81">
        <v>1</v>
      </c>
      <c r="H156" s="81">
        <v>1</v>
      </c>
      <c r="I156" s="81">
        <v>0</v>
      </c>
      <c r="J156" s="81">
        <v>0</v>
      </c>
      <c r="K156" s="81"/>
      <c r="L156" s="81">
        <v>1</v>
      </c>
      <c r="M156" s="81">
        <v>0</v>
      </c>
      <c r="N156" s="81">
        <v>0</v>
      </c>
      <c r="O156" s="81"/>
      <c r="P156" s="81"/>
      <c r="Q156" s="188">
        <v>4</v>
      </c>
      <c r="R156" s="188">
        <v>4</v>
      </c>
      <c r="S156" s="188">
        <v>4</v>
      </c>
      <c r="T156" s="184">
        <v>4</v>
      </c>
      <c r="U156" s="184">
        <v>4</v>
      </c>
      <c r="V156" s="184">
        <v>4</v>
      </c>
      <c r="W156" s="186">
        <v>4</v>
      </c>
      <c r="X156" s="186">
        <v>4</v>
      </c>
      <c r="Y156" s="186">
        <v>4</v>
      </c>
      <c r="Z156" s="186">
        <v>4</v>
      </c>
      <c r="AA156" s="186">
        <v>3</v>
      </c>
      <c r="AB156" s="184">
        <v>3</v>
      </c>
      <c r="AC156" s="184">
        <v>4</v>
      </c>
      <c r="AD156" s="184">
        <v>4</v>
      </c>
      <c r="AE156" s="184">
        <v>4</v>
      </c>
      <c r="AF156" s="184">
        <v>4</v>
      </c>
      <c r="AG156" s="88">
        <v>4</v>
      </c>
      <c r="AH156" s="88">
        <v>4</v>
      </c>
      <c r="AI156" s="134">
        <v>4</v>
      </c>
      <c r="AJ156" s="183">
        <v>0</v>
      </c>
      <c r="AK156" s="183">
        <v>0</v>
      </c>
      <c r="AL156" s="183"/>
      <c r="AM156" s="183"/>
      <c r="AN156" s="183"/>
      <c r="AO156" s="183">
        <v>0</v>
      </c>
      <c r="AP156" s="183">
        <v>0</v>
      </c>
      <c r="AQ156" s="183">
        <v>0</v>
      </c>
    </row>
    <row r="157" spans="1:43">
      <c r="A157" s="86">
        <v>156</v>
      </c>
      <c r="B157" s="131" t="s">
        <v>87</v>
      </c>
      <c r="C157" s="81"/>
      <c r="D157" s="81" t="s">
        <v>55</v>
      </c>
      <c r="E157" s="81" t="s">
        <v>30</v>
      </c>
      <c r="F157" s="81">
        <v>0</v>
      </c>
      <c r="G157" s="81">
        <v>0</v>
      </c>
      <c r="H157" s="81"/>
      <c r="I157" s="81">
        <v>1</v>
      </c>
      <c r="J157" s="81">
        <v>1</v>
      </c>
      <c r="K157" s="81"/>
      <c r="L157" s="81">
        <v>0</v>
      </c>
      <c r="M157" s="81">
        <v>0</v>
      </c>
      <c r="N157" s="81">
        <v>0</v>
      </c>
      <c r="O157" s="81">
        <v>1</v>
      </c>
      <c r="P157" s="81"/>
      <c r="Q157" s="188">
        <v>5</v>
      </c>
      <c r="R157" s="188">
        <v>4</v>
      </c>
      <c r="S157" s="188">
        <v>4</v>
      </c>
      <c r="T157" s="184">
        <v>5</v>
      </c>
      <c r="U157" s="184">
        <v>5</v>
      </c>
      <c r="V157" s="184">
        <v>4</v>
      </c>
      <c r="W157" s="186">
        <v>4</v>
      </c>
      <c r="X157" s="186">
        <v>5</v>
      </c>
      <c r="Y157" s="186">
        <v>5</v>
      </c>
      <c r="Z157" s="186">
        <v>5</v>
      </c>
      <c r="AA157" s="186">
        <v>5</v>
      </c>
      <c r="AB157" s="184">
        <v>3</v>
      </c>
      <c r="AC157" s="184">
        <v>5</v>
      </c>
      <c r="AD157" s="184">
        <v>5</v>
      </c>
      <c r="AE157" s="184">
        <v>5</v>
      </c>
      <c r="AF157" s="184">
        <v>5</v>
      </c>
      <c r="AG157" s="88">
        <v>4</v>
      </c>
      <c r="AH157" s="88">
        <v>4</v>
      </c>
      <c r="AI157" s="134">
        <v>4</v>
      </c>
      <c r="AJ157" s="183">
        <v>2</v>
      </c>
      <c r="AK157" s="183">
        <v>0</v>
      </c>
      <c r="AL157" s="183"/>
      <c r="AM157" s="183"/>
      <c r="AN157" s="183"/>
      <c r="AO157" s="183">
        <v>0</v>
      </c>
      <c r="AP157" s="183">
        <v>1</v>
      </c>
      <c r="AQ157" s="183">
        <v>2</v>
      </c>
    </row>
    <row r="158" spans="1:43">
      <c r="A158" s="86">
        <v>157</v>
      </c>
      <c r="B158" s="131" t="s">
        <v>87</v>
      </c>
      <c r="C158" s="81"/>
      <c r="D158" s="81" t="s">
        <v>53</v>
      </c>
      <c r="E158" s="81" t="s">
        <v>22</v>
      </c>
      <c r="F158" s="81">
        <v>0</v>
      </c>
      <c r="G158" s="81">
        <v>0</v>
      </c>
      <c r="H158" s="81"/>
      <c r="I158" s="81">
        <v>0</v>
      </c>
      <c r="J158" s="81">
        <v>0</v>
      </c>
      <c r="K158" s="81"/>
      <c r="L158" s="81">
        <v>0</v>
      </c>
      <c r="M158" s="81">
        <v>1</v>
      </c>
      <c r="N158" s="81">
        <v>0</v>
      </c>
      <c r="O158" s="81"/>
      <c r="P158" s="81"/>
      <c r="Q158" s="188">
        <v>4</v>
      </c>
      <c r="R158" s="188">
        <v>3</v>
      </c>
      <c r="S158" s="188">
        <v>4</v>
      </c>
      <c r="T158" s="184">
        <v>4</v>
      </c>
      <c r="U158" s="184">
        <v>4</v>
      </c>
      <c r="V158" s="184">
        <v>4</v>
      </c>
      <c r="W158" s="186">
        <v>5</v>
      </c>
      <c r="X158" s="186">
        <v>5</v>
      </c>
      <c r="Y158" s="186">
        <v>5</v>
      </c>
      <c r="Z158" s="186">
        <v>4</v>
      </c>
      <c r="AA158" s="186">
        <v>4</v>
      </c>
      <c r="AB158" s="184">
        <v>2</v>
      </c>
      <c r="AC158" s="184">
        <v>5</v>
      </c>
      <c r="AD158" s="184">
        <v>5</v>
      </c>
      <c r="AE158" s="184">
        <v>5</v>
      </c>
      <c r="AF158" s="184">
        <v>4</v>
      </c>
      <c r="AG158" s="88">
        <v>3</v>
      </c>
      <c r="AH158" s="88">
        <v>4</v>
      </c>
      <c r="AI158" s="134">
        <v>5</v>
      </c>
      <c r="AJ158" s="183">
        <v>2</v>
      </c>
      <c r="AK158" s="183">
        <v>0</v>
      </c>
      <c r="AL158" s="183"/>
      <c r="AM158" s="183"/>
      <c r="AN158" s="183"/>
      <c r="AO158" s="183">
        <v>0</v>
      </c>
      <c r="AP158" s="183">
        <v>1</v>
      </c>
      <c r="AQ158" s="183">
        <v>3</v>
      </c>
    </row>
    <row r="159" spans="1:43">
      <c r="A159" s="86">
        <v>158</v>
      </c>
      <c r="B159" s="131" t="s">
        <v>87</v>
      </c>
      <c r="C159" s="81"/>
      <c r="D159" s="81" t="s">
        <v>17</v>
      </c>
      <c r="E159" s="81" t="s">
        <v>22</v>
      </c>
      <c r="F159" s="81">
        <v>0</v>
      </c>
      <c r="G159" s="81">
        <v>0</v>
      </c>
      <c r="H159" s="81"/>
      <c r="I159" s="81">
        <v>0</v>
      </c>
      <c r="J159" s="81">
        <v>1</v>
      </c>
      <c r="K159" s="81"/>
      <c r="L159" s="81">
        <v>0</v>
      </c>
      <c r="M159" s="81">
        <v>0</v>
      </c>
      <c r="N159" s="81">
        <v>0</v>
      </c>
      <c r="O159" s="81"/>
      <c r="P159" s="81"/>
      <c r="Q159" s="188">
        <v>4</v>
      </c>
      <c r="R159" s="188">
        <v>4</v>
      </c>
      <c r="S159" s="188">
        <v>4</v>
      </c>
      <c r="T159" s="184">
        <v>4</v>
      </c>
      <c r="U159" s="184">
        <v>4</v>
      </c>
      <c r="V159" s="184">
        <v>4</v>
      </c>
      <c r="W159" s="186">
        <v>4</v>
      </c>
      <c r="X159" s="186">
        <v>4</v>
      </c>
      <c r="Y159" s="186">
        <v>4</v>
      </c>
      <c r="Z159" s="186">
        <v>4</v>
      </c>
      <c r="AA159" s="186">
        <v>4</v>
      </c>
      <c r="AB159" s="184">
        <v>1</v>
      </c>
      <c r="AC159" s="184">
        <v>4</v>
      </c>
      <c r="AD159" s="184">
        <v>4</v>
      </c>
      <c r="AE159" s="184">
        <v>4</v>
      </c>
      <c r="AF159" s="184">
        <v>4</v>
      </c>
      <c r="AG159" s="88">
        <v>4</v>
      </c>
      <c r="AH159" s="88">
        <v>4</v>
      </c>
      <c r="AI159" s="134">
        <v>4</v>
      </c>
      <c r="AJ159" s="183">
        <v>2</v>
      </c>
      <c r="AK159" s="183">
        <v>0</v>
      </c>
      <c r="AL159" s="183"/>
      <c r="AM159" s="183"/>
      <c r="AN159" s="183"/>
      <c r="AO159" s="183"/>
      <c r="AP159" s="183"/>
      <c r="AQ159" s="183">
        <v>3</v>
      </c>
    </row>
    <row r="160" spans="1:43">
      <c r="A160" s="86">
        <v>159</v>
      </c>
      <c r="B160" s="131" t="s">
        <v>90</v>
      </c>
      <c r="C160" s="81">
        <v>29</v>
      </c>
      <c r="D160" s="224" t="s">
        <v>175</v>
      </c>
      <c r="E160" s="81" t="s">
        <v>22</v>
      </c>
      <c r="F160" s="81">
        <v>0</v>
      </c>
      <c r="G160" s="81">
        <v>0</v>
      </c>
      <c r="H160" s="81"/>
      <c r="I160" s="81">
        <v>0</v>
      </c>
      <c r="J160" s="81">
        <v>1</v>
      </c>
      <c r="K160" s="81"/>
      <c r="L160" s="81">
        <v>0</v>
      </c>
      <c r="M160" s="81">
        <v>0</v>
      </c>
      <c r="N160" s="81">
        <v>0</v>
      </c>
      <c r="O160" s="81"/>
      <c r="P160" s="81"/>
      <c r="Q160" s="188">
        <v>5</v>
      </c>
      <c r="R160" s="188">
        <v>5</v>
      </c>
      <c r="S160" s="188">
        <v>5</v>
      </c>
      <c r="T160" s="184">
        <v>4</v>
      </c>
      <c r="U160" s="184">
        <v>4</v>
      </c>
      <c r="V160" s="184">
        <v>4</v>
      </c>
      <c r="W160" s="186">
        <v>5</v>
      </c>
      <c r="X160" s="186">
        <v>5</v>
      </c>
      <c r="Y160" s="186">
        <v>4</v>
      </c>
      <c r="Z160" s="186">
        <v>4</v>
      </c>
      <c r="AA160" s="186">
        <v>4</v>
      </c>
      <c r="AB160" s="184">
        <v>3</v>
      </c>
      <c r="AC160" s="184">
        <v>4</v>
      </c>
      <c r="AD160" s="184">
        <v>5</v>
      </c>
      <c r="AE160" s="184">
        <v>5</v>
      </c>
      <c r="AF160" s="184">
        <v>5</v>
      </c>
      <c r="AG160" s="88">
        <v>4</v>
      </c>
      <c r="AH160" s="88">
        <v>4</v>
      </c>
      <c r="AI160" s="134">
        <v>4</v>
      </c>
      <c r="AJ160" s="183">
        <v>2</v>
      </c>
      <c r="AK160" s="183">
        <v>0</v>
      </c>
      <c r="AL160" s="183"/>
      <c r="AM160" s="183"/>
      <c r="AN160" s="183"/>
      <c r="AO160" s="183">
        <v>0</v>
      </c>
      <c r="AP160" s="183">
        <v>1</v>
      </c>
      <c r="AQ160" s="183">
        <v>3</v>
      </c>
    </row>
    <row r="161" spans="1:66">
      <c r="A161" s="86">
        <v>160</v>
      </c>
      <c r="B161" s="131" t="s">
        <v>87</v>
      </c>
      <c r="C161" s="81"/>
      <c r="D161" s="81" t="s">
        <v>54</v>
      </c>
      <c r="E161" s="81" t="s">
        <v>30</v>
      </c>
      <c r="F161" s="81">
        <v>0</v>
      </c>
      <c r="G161" s="81">
        <v>0</v>
      </c>
      <c r="H161" s="81"/>
      <c r="I161" s="81">
        <v>0</v>
      </c>
      <c r="J161" s="81">
        <v>1</v>
      </c>
      <c r="K161" s="81"/>
      <c r="L161" s="81">
        <v>0</v>
      </c>
      <c r="M161" s="81">
        <v>0</v>
      </c>
      <c r="N161" s="81">
        <v>0</v>
      </c>
      <c r="O161" s="81"/>
      <c r="P161" s="81"/>
      <c r="Q161" s="188">
        <v>5</v>
      </c>
      <c r="R161" s="188">
        <v>5</v>
      </c>
      <c r="S161" s="188">
        <v>5</v>
      </c>
      <c r="T161" s="184">
        <v>4</v>
      </c>
      <c r="U161" s="184">
        <v>5</v>
      </c>
      <c r="V161" s="184">
        <v>5</v>
      </c>
      <c r="W161" s="186">
        <v>5</v>
      </c>
      <c r="X161" s="186">
        <v>4</v>
      </c>
      <c r="Y161" s="186">
        <v>5</v>
      </c>
      <c r="Z161" s="186">
        <v>5</v>
      </c>
      <c r="AA161" s="186">
        <v>5</v>
      </c>
      <c r="AB161" s="184">
        <v>3</v>
      </c>
      <c r="AC161" s="184">
        <v>4</v>
      </c>
      <c r="AD161" s="184">
        <v>5</v>
      </c>
      <c r="AE161" s="184">
        <v>5</v>
      </c>
      <c r="AF161" s="184">
        <v>5</v>
      </c>
      <c r="AG161" s="88">
        <v>4</v>
      </c>
      <c r="AH161" s="88">
        <v>4</v>
      </c>
      <c r="AI161" s="134">
        <v>4</v>
      </c>
      <c r="AJ161" s="183">
        <v>1</v>
      </c>
      <c r="AK161" s="183">
        <v>1</v>
      </c>
      <c r="AL161" s="183"/>
      <c r="AM161" s="183"/>
      <c r="AN161" s="183"/>
      <c r="AO161" s="183">
        <v>2</v>
      </c>
      <c r="AP161" s="183">
        <v>1</v>
      </c>
      <c r="AQ161" s="183">
        <v>1</v>
      </c>
    </row>
    <row r="162" spans="1:66">
      <c r="A162" s="86">
        <v>161</v>
      </c>
      <c r="B162" s="131" t="s">
        <v>87</v>
      </c>
      <c r="C162" s="81"/>
      <c r="D162" s="81" t="s">
        <v>58</v>
      </c>
      <c r="E162" s="81" t="s">
        <v>22</v>
      </c>
      <c r="F162" s="81">
        <v>1</v>
      </c>
      <c r="G162" s="81">
        <v>1</v>
      </c>
      <c r="H162" s="81"/>
      <c r="I162" s="81">
        <v>0</v>
      </c>
      <c r="J162" s="81">
        <v>0</v>
      </c>
      <c r="K162" s="81"/>
      <c r="L162" s="81">
        <v>0</v>
      </c>
      <c r="M162" s="81">
        <v>0</v>
      </c>
      <c r="N162" s="81">
        <v>0</v>
      </c>
      <c r="O162" s="81"/>
      <c r="P162" s="81"/>
      <c r="Q162" s="188">
        <v>4</v>
      </c>
      <c r="R162" s="188">
        <v>4</v>
      </c>
      <c r="S162" s="188">
        <v>4</v>
      </c>
      <c r="T162" s="184">
        <v>4</v>
      </c>
      <c r="U162" s="184">
        <v>4</v>
      </c>
      <c r="V162" s="184">
        <v>4</v>
      </c>
      <c r="W162" s="186">
        <v>4</v>
      </c>
      <c r="X162" s="186">
        <v>4</v>
      </c>
      <c r="Y162" s="186">
        <v>4</v>
      </c>
      <c r="Z162" s="186">
        <v>4</v>
      </c>
      <c r="AA162" s="186">
        <v>4</v>
      </c>
      <c r="AB162" s="184">
        <v>3</v>
      </c>
      <c r="AC162" s="184">
        <v>3</v>
      </c>
      <c r="AD162" s="184">
        <v>4</v>
      </c>
      <c r="AE162" s="184">
        <v>3</v>
      </c>
      <c r="AF162" s="184">
        <v>3</v>
      </c>
      <c r="AG162" s="88">
        <v>3</v>
      </c>
      <c r="AH162" s="88">
        <v>3</v>
      </c>
      <c r="AI162" s="134">
        <v>3</v>
      </c>
      <c r="AJ162" s="183">
        <v>1</v>
      </c>
      <c r="AK162" s="183">
        <v>1</v>
      </c>
      <c r="AL162" s="183"/>
      <c r="AM162" s="183"/>
      <c r="AN162" s="183"/>
      <c r="AO162" s="183">
        <v>4</v>
      </c>
      <c r="AP162" s="183">
        <v>1</v>
      </c>
      <c r="AQ162" s="183">
        <v>0</v>
      </c>
    </row>
    <row r="163" spans="1:66">
      <c r="A163" s="86">
        <v>162</v>
      </c>
      <c r="B163" s="131" t="s">
        <v>87</v>
      </c>
      <c r="C163" s="81"/>
      <c r="D163" s="81" t="s">
        <v>58</v>
      </c>
      <c r="E163" s="81" t="s">
        <v>22</v>
      </c>
      <c r="F163" s="81">
        <v>0</v>
      </c>
      <c r="G163" s="81">
        <v>0</v>
      </c>
      <c r="H163" s="81"/>
      <c r="I163" s="81">
        <v>0</v>
      </c>
      <c r="J163" s="81">
        <v>1</v>
      </c>
      <c r="K163" s="81"/>
      <c r="L163" s="81">
        <v>0</v>
      </c>
      <c r="M163" s="81">
        <v>0</v>
      </c>
      <c r="N163" s="81">
        <v>0</v>
      </c>
      <c r="O163" s="81"/>
      <c r="P163" s="81"/>
      <c r="Q163" s="188">
        <v>5</v>
      </c>
      <c r="R163" s="188">
        <v>5</v>
      </c>
      <c r="S163" s="188">
        <v>5</v>
      </c>
      <c r="T163" s="184">
        <v>5</v>
      </c>
      <c r="U163" s="184">
        <v>5</v>
      </c>
      <c r="V163" s="184">
        <v>5</v>
      </c>
      <c r="W163" s="186">
        <v>5</v>
      </c>
      <c r="X163" s="186">
        <v>4</v>
      </c>
      <c r="Y163" s="186">
        <v>4</v>
      </c>
      <c r="Z163" s="186">
        <v>4</v>
      </c>
      <c r="AA163" s="186">
        <v>4</v>
      </c>
      <c r="AB163" s="184">
        <v>2</v>
      </c>
      <c r="AC163" s="184">
        <v>4</v>
      </c>
      <c r="AD163" s="184">
        <v>4</v>
      </c>
      <c r="AE163" s="184">
        <v>4</v>
      </c>
      <c r="AF163" s="184">
        <v>4</v>
      </c>
      <c r="AG163" s="88">
        <v>4</v>
      </c>
      <c r="AH163" s="88">
        <v>4</v>
      </c>
      <c r="AI163" s="134">
        <v>4</v>
      </c>
      <c r="AJ163" s="183">
        <v>2</v>
      </c>
      <c r="AK163" s="183">
        <v>4</v>
      </c>
      <c r="AL163" s="183"/>
      <c r="AM163" s="183"/>
      <c r="AN163" s="183"/>
      <c r="AO163" s="183">
        <v>4</v>
      </c>
      <c r="AP163" s="183">
        <v>1</v>
      </c>
      <c r="AQ163" s="183">
        <v>2</v>
      </c>
    </row>
    <row r="164" spans="1:66" s="40" customFormat="1">
      <c r="A164" s="87"/>
      <c r="B164" s="8"/>
      <c r="C164" s="8"/>
      <c r="D164" s="8"/>
      <c r="E164" s="8"/>
      <c r="F164" s="175">
        <f>COUNTIF(F2:F163,1)</f>
        <v>37</v>
      </c>
      <c r="G164" s="175">
        <f t="shared" ref="G164:P164" si="0">COUNTIF(G2:G163,1)</f>
        <v>33</v>
      </c>
      <c r="H164" s="175"/>
      <c r="I164" s="175">
        <f t="shared" si="0"/>
        <v>32</v>
      </c>
      <c r="J164" s="175">
        <f t="shared" si="0"/>
        <v>36</v>
      </c>
      <c r="K164" s="175"/>
      <c r="L164" s="175">
        <f t="shared" si="0"/>
        <v>32</v>
      </c>
      <c r="M164" s="175">
        <f t="shared" si="0"/>
        <v>17</v>
      </c>
      <c r="N164" s="175">
        <f t="shared" si="0"/>
        <v>23</v>
      </c>
      <c r="O164" s="175">
        <f t="shared" si="0"/>
        <v>10</v>
      </c>
      <c r="P164" s="175">
        <f t="shared" si="0"/>
        <v>11</v>
      </c>
      <c r="Q164" s="83">
        <f>AVERAGE(Q2:Q163)</f>
        <v>4.683229813664596</v>
      </c>
      <c r="R164" s="83">
        <f t="shared" ref="R164:AE164" si="1">AVERAGE(R2:R163)</f>
        <v>4.4720496894409933</v>
      </c>
      <c r="S164" s="83">
        <f t="shared" si="1"/>
        <v>4.5031055900621118</v>
      </c>
      <c r="T164" s="205">
        <f t="shared" si="1"/>
        <v>4.7577639751552798</v>
      </c>
      <c r="U164" s="205">
        <f t="shared" si="1"/>
        <v>4.7391304347826084</v>
      </c>
      <c r="V164" s="205">
        <f t="shared" si="1"/>
        <v>4.6749999999999998</v>
      </c>
      <c r="W164" s="83">
        <f t="shared" si="1"/>
        <v>4.6211180124223601</v>
      </c>
      <c r="X164" s="83">
        <f t="shared" si="1"/>
        <v>4.5527950310559007</v>
      </c>
      <c r="Y164" s="83">
        <f t="shared" si="1"/>
        <v>4.4124999999999996</v>
      </c>
      <c r="Z164" s="83">
        <f t="shared" si="1"/>
        <v>4.4844720496894412</v>
      </c>
      <c r="AA164" s="83">
        <f t="shared" si="1"/>
        <v>4.5687499999999996</v>
      </c>
      <c r="AB164" s="205">
        <f>AVERAGE(AB2:AB163)</f>
        <v>2.8695652173913042</v>
      </c>
      <c r="AC164" s="205">
        <f t="shared" si="1"/>
        <v>4.2546583850931681</v>
      </c>
      <c r="AD164" s="205">
        <f t="shared" si="1"/>
        <v>4.6956521739130439</v>
      </c>
      <c r="AE164" s="205">
        <f t="shared" si="1"/>
        <v>4.5465838509316772</v>
      </c>
      <c r="AF164" s="205">
        <f>AVERAGE(AF2:AF163)</f>
        <v>4.5527950310559007</v>
      </c>
      <c r="AG164" s="83">
        <f t="shared" ref="AG164" si="2">AVERAGE(AG2:AG163)</f>
        <v>4.2111801242236027</v>
      </c>
      <c r="AH164" s="83">
        <f t="shared" ref="AH164" si="3">AVERAGE(AH2:AH163)</f>
        <v>4.3043478260869561</v>
      </c>
      <c r="AI164" s="83">
        <f t="shared" ref="AI164" si="4">AVERAGE(AI2:AI163)</f>
        <v>4.4409937888198758</v>
      </c>
      <c r="AJ164" s="209">
        <f t="shared" ref="AJ164" si="5">COUNTIF(AJ2:AJ163,1)</f>
        <v>52</v>
      </c>
      <c r="AK164" s="209">
        <f t="shared" ref="AK164" si="6">COUNTIF(AK2:AK163,1)</f>
        <v>36</v>
      </c>
      <c r="AL164" s="209">
        <f t="shared" ref="AL164" si="7">COUNTIF(AL2:AL163,1)</f>
        <v>3</v>
      </c>
      <c r="AM164" s="209"/>
      <c r="AN164" s="209"/>
      <c r="AO164" s="209">
        <f t="shared" ref="AO164" si="8">COUNTIF(AO2:AO163,1)</f>
        <v>17</v>
      </c>
      <c r="AP164" s="209">
        <f t="shared" ref="AP164" si="9">COUNTIF(AP2:AP163,1)</f>
        <v>112</v>
      </c>
      <c r="AQ164" s="209">
        <f t="shared" ref="AQ164" si="10">COUNTIF(AQ2:AQ163,1)</f>
        <v>30</v>
      </c>
      <c r="AR164" s="136">
        <f>AVERAGE(Q164:AA164,AD164:AI164)</f>
        <v>4.5424392583120214</v>
      </c>
      <c r="AS164" s="135"/>
      <c r="AT164" s="135"/>
      <c r="AU164" s="135"/>
      <c r="AV164" s="135"/>
      <c r="AW164" s="135"/>
      <c r="AX164" s="135"/>
      <c r="AY164" s="135"/>
      <c r="AZ164" s="135"/>
      <c r="BA164" s="135"/>
      <c r="BB164" s="135"/>
      <c r="BC164" s="135"/>
      <c r="BD164" s="135"/>
      <c r="BE164" s="135"/>
      <c r="BF164" s="135"/>
      <c r="BG164" s="137"/>
      <c r="BH164" s="137"/>
      <c r="BI164" s="137"/>
      <c r="BJ164" s="137"/>
      <c r="BK164" s="137"/>
      <c r="BL164" s="137"/>
      <c r="BM164" s="137"/>
      <c r="BN164" s="137"/>
    </row>
    <row r="165" spans="1:66" s="40" customFormat="1">
      <c r="A165" s="87"/>
      <c r="B165" s="8"/>
      <c r="C165" s="8"/>
      <c r="D165" s="8"/>
      <c r="E165" s="8"/>
      <c r="F165" s="176">
        <f>STDEV(F2:F163)</f>
        <v>0.42110017630580349</v>
      </c>
      <c r="G165" s="176">
        <f t="shared" ref="G165:P165" si="11">STDEV(G2:G163)</f>
        <v>0.40400001366596267</v>
      </c>
      <c r="H165" s="176"/>
      <c r="I165" s="176">
        <f t="shared" si="11"/>
        <v>0.39937071887054265</v>
      </c>
      <c r="J165" s="176">
        <f t="shared" si="11"/>
        <v>0.41702882811414954</v>
      </c>
      <c r="K165" s="176"/>
      <c r="L165" s="176">
        <f t="shared" si="11"/>
        <v>0.39937071887054265</v>
      </c>
      <c r="M165" s="176">
        <f t="shared" si="11"/>
        <v>0.30742417519630877</v>
      </c>
      <c r="N165" s="176">
        <f t="shared" si="11"/>
        <v>0.35010706349385362</v>
      </c>
      <c r="O165" s="176">
        <f t="shared" si="11"/>
        <v>0.31918784084445745</v>
      </c>
      <c r="P165" s="176">
        <f t="shared" si="11"/>
        <v>0.35222173467283341</v>
      </c>
      <c r="Q165" s="83">
        <f>STDEV(Q2:Q163)</f>
        <v>0.46666851522851754</v>
      </c>
      <c r="R165" s="83">
        <f t="shared" ref="R165:AF165" si="12">STDEV(R2:R163)</f>
        <v>0.57076825202136861</v>
      </c>
      <c r="S165" s="83">
        <f t="shared" si="12"/>
        <v>0.60336787702947614</v>
      </c>
      <c r="T165" s="205">
        <f t="shared" si="12"/>
        <v>0.44407766093792655</v>
      </c>
      <c r="U165" s="205">
        <f t="shared" ref="U165" si="13">STDEV(U2:U163)</f>
        <v>0.4679975845348297</v>
      </c>
      <c r="V165" s="205">
        <f t="shared" si="12"/>
        <v>0.48304589153964733</v>
      </c>
      <c r="W165" s="83">
        <f t="shared" si="12"/>
        <v>0.56947453168339646</v>
      </c>
      <c r="X165" s="83">
        <f t="shared" si="12"/>
        <v>0.68830063487923276</v>
      </c>
      <c r="Y165" s="83">
        <f t="shared" si="12"/>
        <v>0.77205516797048745</v>
      </c>
      <c r="Z165" s="83">
        <f t="shared" si="12"/>
        <v>0.60317483019137774</v>
      </c>
      <c r="AA165" s="83">
        <f t="shared" si="12"/>
        <v>0.62062937217800407</v>
      </c>
      <c r="AB165" s="205">
        <f t="shared" si="12"/>
        <v>0.77564839636436389</v>
      </c>
      <c r="AC165" s="205">
        <f t="shared" si="12"/>
        <v>0.56213324827826672</v>
      </c>
      <c r="AD165" s="205">
        <f t="shared" si="12"/>
        <v>0.4615663313770505</v>
      </c>
      <c r="AE165" s="205">
        <f t="shared" si="12"/>
        <v>0.5910828046793265</v>
      </c>
      <c r="AF165" s="205">
        <f t="shared" si="12"/>
        <v>0.57987736977326076</v>
      </c>
      <c r="AG165" s="83">
        <f t="shared" ref="AG165:AQ165" si="14">STDEV(AG2:AG163)</f>
        <v>0.73663031678209168</v>
      </c>
      <c r="AH165" s="83">
        <f t="shared" si="14"/>
        <v>0.68959660545921253</v>
      </c>
      <c r="AI165" s="83">
        <f t="shared" si="14"/>
        <v>0.65996894336868517</v>
      </c>
      <c r="AJ165" s="205">
        <f t="shared" si="14"/>
        <v>0.5998188132225033</v>
      </c>
      <c r="AK165" s="205">
        <f t="shared" si="14"/>
        <v>1.1383058821003045</v>
      </c>
      <c r="AL165" s="205">
        <f t="shared" si="14"/>
        <v>0.80517601713417708</v>
      </c>
      <c r="AM165" s="205"/>
      <c r="AN165" s="205"/>
      <c r="AO165" s="205">
        <f t="shared" si="14"/>
        <v>1.665635025762223</v>
      </c>
      <c r="AP165" s="205">
        <f t="shared" si="14"/>
        <v>0.71580694856396243</v>
      </c>
      <c r="AQ165" s="205">
        <f t="shared" si="14"/>
        <v>1.1299919116657906</v>
      </c>
      <c r="AR165" s="136">
        <f>AVERAGE(Q165:AA165,AD165:AI165)</f>
        <v>0.5887225111549349</v>
      </c>
      <c r="AS165" s="135"/>
      <c r="AT165" s="135"/>
      <c r="AU165" s="135"/>
      <c r="AV165" s="135"/>
      <c r="AW165" s="135"/>
      <c r="AX165" s="135"/>
      <c r="AY165" s="135"/>
      <c r="AZ165" s="135"/>
      <c r="BA165" s="135"/>
      <c r="BB165" s="135"/>
      <c r="BC165" s="135"/>
      <c r="BD165" s="135"/>
      <c r="BE165" s="135"/>
      <c r="BF165" s="135"/>
      <c r="BG165" s="137"/>
      <c r="BH165" s="137"/>
      <c r="BI165" s="137"/>
      <c r="BJ165" s="137"/>
      <c r="BK165" s="137"/>
      <c r="BL165" s="137"/>
      <c r="BM165" s="137"/>
      <c r="BN165" s="137"/>
    </row>
    <row r="166" spans="1:66">
      <c r="B166" s="93" t="s">
        <v>0</v>
      </c>
      <c r="Q166" s="8"/>
      <c r="R166" s="8"/>
      <c r="S166" s="85">
        <f>STDEV(Q2:S163)</f>
        <v>0.55674611627164294</v>
      </c>
      <c r="V166" s="207">
        <f>STDEV(T2:V163)</f>
        <v>0.46566258401641808</v>
      </c>
      <c r="W166" s="8"/>
      <c r="X166" s="8"/>
      <c r="Y166" s="8"/>
      <c r="Z166" s="8"/>
      <c r="AA166" s="85">
        <f>STDEV(W2:AA163)</f>
        <v>0.65694026617204737</v>
      </c>
      <c r="AB166" s="207"/>
      <c r="AC166" s="207">
        <f>STDEV(AB2:AC163)</f>
        <v>0.96876091327412217</v>
      </c>
      <c r="AD166" s="207">
        <f>STDEV(AD2:AD163)</f>
        <v>0.4615663313770505</v>
      </c>
      <c r="AE166" s="207">
        <f t="shared" ref="AE166:AF166" si="15">STDEV(AE2:AE163)</f>
        <v>0.5910828046793265</v>
      </c>
      <c r="AF166" s="207">
        <f t="shared" si="15"/>
        <v>0.57987736977326076</v>
      </c>
      <c r="AG166" s="8"/>
      <c r="AH166" s="8"/>
      <c r="AI166" s="85">
        <f>STDEV(AG2:AI163)</f>
        <v>0.70106402641859544</v>
      </c>
    </row>
    <row r="167" spans="1:66">
      <c r="B167" s="215" t="s">
        <v>87</v>
      </c>
      <c r="C167" s="215">
        <f>COUNTIF(B2:B163,"คณาจารย์")</f>
        <v>121</v>
      </c>
      <c r="Q167" s="8"/>
      <c r="R167" s="8"/>
      <c r="S167" s="85">
        <f>AVERAGE(Q3:S163)</f>
        <v>4.552083333333333</v>
      </c>
      <c r="V167" s="207">
        <f>AVERAGE(T3:V163)</f>
        <v>4.7223382045929023</v>
      </c>
      <c r="W167" s="8"/>
      <c r="X167" s="8"/>
      <c r="Y167" s="8"/>
      <c r="Z167" s="8"/>
      <c r="AA167" s="85">
        <f>AVERAGE(W3:AA163)</f>
        <v>4.5263157894736841</v>
      </c>
      <c r="AB167" s="207"/>
      <c r="AC167" s="207">
        <f>AVERAGE(AB3:AC163)</f>
        <v>3.5625</v>
      </c>
      <c r="AD167" s="207">
        <f>AVERAGE(AD3:AD163)</f>
        <v>4.7</v>
      </c>
      <c r="AE167" s="207">
        <f t="shared" ref="AE167:AF167" si="16">AVERAGE(AE3:AE163)</f>
        <v>4.55</v>
      </c>
      <c r="AF167" s="207">
        <f t="shared" si="16"/>
        <v>4.5562500000000004</v>
      </c>
      <c r="AG167" s="8"/>
      <c r="AH167" s="8"/>
      <c r="AI167" s="85">
        <f>AVERAGE(AG3:AI163)</f>
        <v>4.3208333333333337</v>
      </c>
    </row>
    <row r="168" spans="1:66">
      <c r="B168" s="215" t="s">
        <v>17</v>
      </c>
      <c r="C168" s="215">
        <f>COUNTIF(B2:B164,"ไม่ระบุ")</f>
        <v>3</v>
      </c>
      <c r="Q168" s="8"/>
      <c r="R168" s="8"/>
      <c r="S168" s="8"/>
      <c r="W168" s="8"/>
      <c r="X168" s="8"/>
      <c r="Y168" s="8"/>
      <c r="Z168" s="8"/>
      <c r="AA168" s="8"/>
      <c r="AG168" s="8"/>
      <c r="AH168" s="8"/>
      <c r="AI168" s="8"/>
    </row>
    <row r="169" spans="1:66" ht="96">
      <c r="B169" s="92"/>
      <c r="C169" s="92"/>
      <c r="Q169" s="8"/>
      <c r="R169" s="8"/>
      <c r="S169" s="8"/>
      <c r="W169" s="8"/>
      <c r="X169" s="8"/>
      <c r="Y169" s="8"/>
      <c r="Z169" s="8"/>
      <c r="AA169" s="8"/>
      <c r="AG169" s="8"/>
      <c r="AH169" s="8"/>
      <c r="AI169" s="8"/>
      <c r="AJ169" s="206" t="s">
        <v>246</v>
      </c>
      <c r="AL169" s="206">
        <f>COUNTIF(AO2:AO163,1)</f>
        <v>17</v>
      </c>
      <c r="AN169" s="206" t="s">
        <v>235</v>
      </c>
      <c r="AO169" s="206">
        <f>COUNTIF(AP2:AP163,1)</f>
        <v>112</v>
      </c>
    </row>
    <row r="170" spans="1:66">
      <c r="B170" s="92"/>
      <c r="C170" s="92"/>
      <c r="Q170" s="8"/>
      <c r="R170" s="8"/>
      <c r="S170" s="8"/>
      <c r="W170" s="8"/>
      <c r="X170" s="8"/>
      <c r="Y170" s="8"/>
      <c r="Z170" s="8"/>
      <c r="AA170" s="8"/>
      <c r="AG170" s="8"/>
      <c r="AH170" s="8"/>
      <c r="AI170" s="8"/>
      <c r="AJ170" s="206" t="s">
        <v>247</v>
      </c>
      <c r="AL170" s="206">
        <f>COUNTIF(AO2:AO163,2)</f>
        <v>14</v>
      </c>
      <c r="AN170" s="206" t="s">
        <v>250</v>
      </c>
      <c r="AO170" s="206">
        <f>COUNTIF(AP2:AP163,2)</f>
        <v>29</v>
      </c>
    </row>
    <row r="171" spans="1:66">
      <c r="B171" s="92"/>
      <c r="C171" s="92"/>
      <c r="Q171" s="8"/>
      <c r="R171" s="8"/>
      <c r="S171" s="8"/>
      <c r="W171" s="8"/>
      <c r="X171" s="8"/>
      <c r="Y171" s="8"/>
      <c r="Z171" s="8"/>
      <c r="AA171" s="8"/>
      <c r="AG171" s="8"/>
      <c r="AH171" s="8"/>
      <c r="AI171" s="8"/>
      <c r="AJ171" s="206" t="s">
        <v>248</v>
      </c>
      <c r="AL171" s="206">
        <f>COUNTIF(AO2:AO163,3)</f>
        <v>16</v>
      </c>
    </row>
    <row r="172" spans="1:66">
      <c r="B172" s="92"/>
      <c r="C172" s="92"/>
      <c r="Q172" s="8"/>
      <c r="R172" s="8"/>
      <c r="S172" s="8"/>
      <c r="W172" s="8"/>
      <c r="X172" s="8"/>
      <c r="Y172" s="8"/>
      <c r="Z172" s="8"/>
      <c r="AA172" s="8"/>
      <c r="AG172" s="8"/>
      <c r="AH172" s="8"/>
      <c r="AI172" s="8"/>
      <c r="AJ172" s="206" t="s">
        <v>249</v>
      </c>
      <c r="AL172" s="206">
        <f>COUNTIF(AO2:AO163,4)</f>
        <v>35</v>
      </c>
    </row>
    <row r="173" spans="1:66">
      <c r="B173" s="92"/>
      <c r="C173" s="92"/>
      <c r="Q173" s="8"/>
      <c r="R173" s="8"/>
      <c r="S173" s="8"/>
      <c r="W173" s="8"/>
      <c r="X173" s="8"/>
      <c r="Y173" s="8"/>
      <c r="Z173" s="8"/>
      <c r="AA173" s="8"/>
      <c r="AG173" s="8"/>
      <c r="AH173" s="8"/>
      <c r="AI173" s="8"/>
    </row>
    <row r="174" spans="1:66">
      <c r="B174" s="215" t="s">
        <v>90</v>
      </c>
      <c r="C174" s="215">
        <f>COUNTIF(B2:B165,"บุคคลภายนอก")</f>
        <v>30</v>
      </c>
      <c r="Q174" s="8"/>
      <c r="R174" s="8"/>
      <c r="S174" s="8"/>
      <c r="W174" s="8"/>
      <c r="X174" s="8"/>
      <c r="Y174" s="8"/>
      <c r="Z174" s="8"/>
      <c r="AA174" s="8"/>
      <c r="AG174" s="8"/>
      <c r="AH174" s="8"/>
      <c r="AI174" s="8"/>
    </row>
    <row r="175" spans="1:66">
      <c r="B175" s="215" t="s">
        <v>91</v>
      </c>
      <c r="C175" s="215">
        <f>COUNTIF(B2:B166,"บุคลากร")</f>
        <v>6</v>
      </c>
      <c r="O175" s="8" t="s">
        <v>226</v>
      </c>
      <c r="P175" s="8">
        <f>COUNTIF(AK2:AK163,1)</f>
        <v>36</v>
      </c>
      <c r="Q175" s="8"/>
      <c r="R175" s="8"/>
      <c r="S175" s="8"/>
      <c r="W175" s="8"/>
      <c r="X175" s="8"/>
      <c r="Y175" s="8"/>
      <c r="Z175" s="8"/>
      <c r="AA175" s="8"/>
      <c r="AG175" s="8"/>
      <c r="AH175" s="8"/>
      <c r="AI175" s="8"/>
      <c r="AJ175" s="206">
        <v>4.5</v>
      </c>
    </row>
    <row r="176" spans="1:66">
      <c r="B176" s="216"/>
      <c r="C176" s="217">
        <f>SUM(C167:C175)</f>
        <v>160</v>
      </c>
      <c r="O176" s="8" t="s">
        <v>227</v>
      </c>
      <c r="P176" s="8">
        <f>COUNTIF(AK2:AK163,2)</f>
        <v>13</v>
      </c>
      <c r="Q176" s="8"/>
      <c r="R176" s="8"/>
      <c r="S176" s="8"/>
      <c r="W176" s="8"/>
      <c r="X176" s="8"/>
      <c r="Y176" s="8"/>
      <c r="Z176" s="8"/>
      <c r="AA176" s="8"/>
      <c r="AG176" s="8"/>
      <c r="AH176" s="8"/>
      <c r="AI176" s="8"/>
      <c r="AJ176" s="206" t="s">
        <v>251</v>
      </c>
      <c r="AK176" s="206">
        <f>COUNTIF(AQ2:AQ163,1)</f>
        <v>30</v>
      </c>
    </row>
    <row r="177" spans="2:44">
      <c r="O177" s="8" t="s">
        <v>228</v>
      </c>
      <c r="P177" s="8">
        <f>COUNTIF(AK2:AK163,3)</f>
        <v>3</v>
      </c>
      <c r="Q177" s="8"/>
      <c r="R177" s="8"/>
      <c r="S177" s="8"/>
      <c r="W177" s="8"/>
      <c r="X177" s="8"/>
      <c r="Y177" s="8"/>
      <c r="Z177" s="8"/>
      <c r="AA177" s="8"/>
      <c r="AG177" s="8"/>
      <c r="AH177" s="8"/>
      <c r="AI177" s="8"/>
      <c r="AJ177" s="206" t="s">
        <v>252</v>
      </c>
      <c r="AK177" s="206">
        <f>COUNTIF(AQ2:AQ163,2)</f>
        <v>48</v>
      </c>
      <c r="AR177" s="138"/>
    </row>
    <row r="178" spans="2:44">
      <c r="B178" s="93" t="s">
        <v>193</v>
      </c>
      <c r="O178" s="8" t="s">
        <v>229</v>
      </c>
      <c r="P178" s="8">
        <f>COUNTIF(AK3:AK163,4)</f>
        <v>7</v>
      </c>
      <c r="Q178" s="8"/>
      <c r="R178" s="8"/>
      <c r="S178" s="8"/>
      <c r="W178" s="8"/>
      <c r="X178" s="8"/>
      <c r="Y178" s="8"/>
      <c r="Z178" s="8"/>
      <c r="AA178" s="8"/>
      <c r="AG178" s="8"/>
      <c r="AH178" s="8"/>
      <c r="AI178" s="8"/>
      <c r="AJ178" s="206" t="s">
        <v>253</v>
      </c>
      <c r="AK178" s="206">
        <f>COUNTIF(AQ2:AQ163,3)</f>
        <v>39</v>
      </c>
    </row>
    <row r="179" spans="2:44">
      <c r="B179" s="92" t="s">
        <v>30</v>
      </c>
      <c r="C179" s="92">
        <f>COUNTIF(E2:E162,"ผู้ช่วยศาสตราจารย์")</f>
        <v>61</v>
      </c>
      <c r="O179" s="8" t="s">
        <v>230</v>
      </c>
      <c r="Q179" s="8"/>
      <c r="R179" s="8"/>
      <c r="S179" s="8"/>
      <c r="W179" s="8"/>
      <c r="X179" s="8"/>
      <c r="Y179" s="8"/>
      <c r="Z179" s="8"/>
      <c r="AA179" s="8"/>
      <c r="AG179" s="8"/>
      <c r="AH179" s="8"/>
      <c r="AI179" s="8"/>
      <c r="AJ179" s="206" t="s">
        <v>230</v>
      </c>
    </row>
    <row r="180" spans="2:44" ht="48">
      <c r="B180" s="92"/>
      <c r="C180" s="92"/>
      <c r="O180" s="8" t="s">
        <v>180</v>
      </c>
      <c r="P180" s="8">
        <v>1</v>
      </c>
      <c r="Q180" s="8"/>
      <c r="R180" s="8"/>
      <c r="S180" s="8"/>
      <c r="W180" s="8"/>
      <c r="X180" s="8"/>
      <c r="Y180" s="8"/>
      <c r="Z180" s="8"/>
      <c r="AA180" s="8"/>
      <c r="AG180" s="8"/>
      <c r="AH180" s="8"/>
      <c r="AI180" s="8"/>
    </row>
    <row r="181" spans="2:44">
      <c r="B181" s="92"/>
      <c r="C181" s="92"/>
      <c r="O181" s="8" t="s">
        <v>182</v>
      </c>
      <c r="P181" s="8">
        <v>1</v>
      </c>
      <c r="Q181" s="8"/>
      <c r="R181" s="8"/>
      <c r="S181" s="8"/>
      <c r="W181" s="8"/>
      <c r="X181" s="8"/>
      <c r="Y181" s="8"/>
      <c r="Z181" s="8"/>
      <c r="AA181" s="8"/>
      <c r="AG181" s="8"/>
      <c r="AH181" s="8"/>
      <c r="AI181" s="8"/>
    </row>
    <row r="182" spans="2:44">
      <c r="B182" s="92"/>
      <c r="C182" s="92"/>
      <c r="O182" s="8" t="s">
        <v>165</v>
      </c>
      <c r="P182" s="8">
        <v>1</v>
      </c>
      <c r="Q182" s="8"/>
      <c r="R182" s="8"/>
      <c r="S182" s="8"/>
      <c r="W182" s="8"/>
      <c r="X182" s="8"/>
      <c r="Y182" s="8"/>
      <c r="Z182" s="8"/>
      <c r="AA182" s="8"/>
      <c r="AG182" s="8"/>
      <c r="AH182" s="8"/>
      <c r="AI182" s="8"/>
    </row>
    <row r="183" spans="2:44" ht="72">
      <c r="B183" s="92"/>
      <c r="C183" s="92"/>
      <c r="O183" s="8" t="s">
        <v>245</v>
      </c>
      <c r="P183" s="8">
        <v>1</v>
      </c>
      <c r="Q183" s="8"/>
      <c r="R183" s="8"/>
      <c r="S183" s="8"/>
      <c r="W183" s="8"/>
      <c r="X183" s="8"/>
      <c r="Y183" s="8"/>
      <c r="Z183" s="8"/>
      <c r="AA183" s="8"/>
      <c r="AG183" s="8"/>
      <c r="AH183" s="8"/>
      <c r="AI183" s="8"/>
    </row>
    <row r="184" spans="2:44">
      <c r="B184" s="92"/>
      <c r="C184" s="92"/>
      <c r="Q184" s="8"/>
      <c r="R184" s="8"/>
      <c r="S184" s="8"/>
      <c r="W184" s="8"/>
      <c r="X184" s="8"/>
      <c r="Y184" s="8"/>
      <c r="Z184" s="8"/>
      <c r="AA184" s="8"/>
      <c r="AG184" s="8"/>
      <c r="AH184" s="8"/>
      <c r="AI184" s="8"/>
    </row>
    <row r="185" spans="2:44">
      <c r="B185" s="92" t="s">
        <v>36</v>
      </c>
      <c r="C185" s="92">
        <f>COUNTIF(E2:E162,"รองศาสตราจารย์")</f>
        <v>8</v>
      </c>
      <c r="P185" s="8">
        <f>SUM(P175:P179)</f>
        <v>59</v>
      </c>
      <c r="Q185" s="8"/>
      <c r="R185" s="8"/>
      <c r="S185" s="8"/>
      <c r="W185" s="8"/>
      <c r="X185" s="8"/>
      <c r="Y185" s="8"/>
      <c r="Z185" s="8"/>
      <c r="AA185" s="8"/>
      <c r="AG185" s="8"/>
      <c r="AH185" s="8"/>
      <c r="AI185" s="8"/>
    </row>
    <row r="186" spans="2:44">
      <c r="B186" s="92" t="s">
        <v>22</v>
      </c>
      <c r="C186" s="92">
        <f>COUNTIF(E2:E162,"อาจารย์")</f>
        <v>80</v>
      </c>
      <c r="Q186" s="8"/>
      <c r="R186" s="8"/>
      <c r="S186" s="8"/>
      <c r="W186" s="8"/>
      <c r="X186" s="8"/>
      <c r="Y186" s="8"/>
      <c r="Z186" s="8"/>
      <c r="AA186" s="8"/>
      <c r="AG186" s="8"/>
      <c r="AH186" s="8"/>
      <c r="AI186" s="8"/>
    </row>
    <row r="187" spans="2:44">
      <c r="B187" s="92" t="s">
        <v>171</v>
      </c>
      <c r="C187" s="92">
        <f>COUNTIF(E2:E162,"ศาสตราจารย์")</f>
        <v>1</v>
      </c>
      <c r="Q187" s="8"/>
      <c r="R187" s="8"/>
      <c r="S187" s="8"/>
      <c r="W187" s="8"/>
      <c r="X187" s="8"/>
      <c r="Y187" s="8"/>
      <c r="Z187" s="8"/>
      <c r="AA187" s="8"/>
      <c r="AG187" s="8"/>
      <c r="AH187" s="8"/>
      <c r="AI187" s="8"/>
    </row>
    <row r="188" spans="2:44">
      <c r="B188" s="92" t="s">
        <v>186</v>
      </c>
      <c r="C188" s="92">
        <v>1</v>
      </c>
      <c r="Q188" s="8"/>
      <c r="R188" s="8"/>
      <c r="S188" s="8"/>
      <c r="W188" s="8"/>
      <c r="X188" s="8"/>
      <c r="Y188" s="8"/>
      <c r="Z188" s="8"/>
      <c r="AA188" s="8"/>
      <c r="AG188" s="8"/>
      <c r="AH188" s="8"/>
      <c r="AI188" s="8"/>
    </row>
    <row r="189" spans="2:44">
      <c r="B189" s="92" t="s">
        <v>17</v>
      </c>
      <c r="C189" s="92">
        <v>11</v>
      </c>
      <c r="Q189" s="8"/>
      <c r="R189" s="8"/>
      <c r="S189" s="8"/>
      <c r="W189" s="8"/>
      <c r="X189" s="8"/>
      <c r="Y189" s="8"/>
      <c r="Z189" s="8"/>
      <c r="AA189" s="8"/>
      <c r="AG189" s="8"/>
      <c r="AH189" s="8"/>
      <c r="AI189" s="8"/>
    </row>
    <row r="190" spans="2:44">
      <c r="C190" s="90">
        <f>SUM(C179:C189)</f>
        <v>162</v>
      </c>
      <c r="Q190" s="8"/>
      <c r="R190" s="8"/>
      <c r="S190" s="8"/>
      <c r="W190" s="8"/>
      <c r="X190" s="8"/>
      <c r="Y190" s="8"/>
      <c r="Z190" s="8"/>
      <c r="AA190" s="8"/>
      <c r="AG190" s="8"/>
      <c r="AH190" s="8"/>
      <c r="AI190" s="8"/>
    </row>
    <row r="191" spans="2:44">
      <c r="D191" s="41"/>
      <c r="E191" s="41"/>
      <c r="F191" s="41"/>
      <c r="G191" s="41"/>
      <c r="H191" s="41"/>
      <c r="I191" s="41"/>
      <c r="J191" s="41"/>
      <c r="K191" s="41"/>
      <c r="L191" s="41"/>
      <c r="M191" s="41"/>
      <c r="N191" s="41"/>
      <c r="O191" s="41"/>
      <c r="P191" s="41"/>
      <c r="Q191" s="8"/>
      <c r="R191" s="8"/>
      <c r="S191" s="8"/>
      <c r="W191" s="8"/>
      <c r="X191" s="8"/>
      <c r="Y191" s="8"/>
      <c r="Z191" s="8"/>
      <c r="AA191" s="8"/>
      <c r="AG191" s="8"/>
      <c r="AH191" s="8"/>
      <c r="AI191" s="8"/>
    </row>
    <row r="192" spans="2:44">
      <c r="B192" s="41" t="s">
        <v>26</v>
      </c>
      <c r="C192" s="41"/>
      <c r="Q192" s="8"/>
      <c r="R192" s="8"/>
      <c r="S192" s="8"/>
      <c r="W192" s="8"/>
      <c r="X192" s="8"/>
      <c r="Y192" s="8"/>
      <c r="Z192" s="8"/>
      <c r="AA192" s="8"/>
      <c r="AG192" s="8"/>
      <c r="AH192" s="8"/>
      <c r="AI192" s="8"/>
    </row>
    <row r="193" spans="2:35">
      <c r="B193" s="92" t="s">
        <v>50</v>
      </c>
      <c r="C193" s="91">
        <f>COUNTIF(D2:D40,"เกษตรศาสตร์ ทรัพยากรธรรมชาติและสิ่งแวดล้อม")</f>
        <v>0</v>
      </c>
      <c r="Q193" s="8"/>
      <c r="R193" s="8"/>
      <c r="S193" s="8"/>
      <c r="W193" s="8"/>
      <c r="X193" s="8"/>
      <c r="Y193" s="8"/>
      <c r="Z193" s="8"/>
      <c r="AA193" s="8"/>
      <c r="AG193" s="8"/>
      <c r="AH193" s="8"/>
      <c r="AI193" s="8"/>
    </row>
    <row r="194" spans="2:35">
      <c r="B194" s="92" t="s">
        <v>89</v>
      </c>
      <c r="C194" s="91">
        <f>COUNTIF(D2:D40,"พยาบาลศาสตร์")</f>
        <v>0</v>
      </c>
      <c r="Q194" s="8"/>
      <c r="R194" s="8"/>
      <c r="S194" s="8"/>
      <c r="W194" s="8"/>
      <c r="X194" s="8"/>
      <c r="Y194" s="8"/>
      <c r="Z194" s="8"/>
      <c r="AA194" s="8"/>
      <c r="AG194" s="8"/>
      <c r="AH194" s="8"/>
      <c r="AI194" s="8"/>
    </row>
    <row r="195" spans="2:35">
      <c r="B195" s="92" t="s">
        <v>34</v>
      </c>
      <c r="C195" s="91">
        <f>COUNTIF(D2:D40,"มนุษยศาสตร์")</f>
        <v>0</v>
      </c>
      <c r="Q195" s="8"/>
      <c r="R195" s="8"/>
      <c r="S195" s="8"/>
      <c r="W195" s="8"/>
      <c r="X195" s="8"/>
      <c r="Y195" s="8"/>
      <c r="Z195" s="8"/>
      <c r="AA195" s="8"/>
      <c r="AG195" s="8"/>
      <c r="AH195" s="8"/>
      <c r="AI195" s="8"/>
    </row>
    <row r="196" spans="2:35">
      <c r="B196" s="91" t="s">
        <v>35</v>
      </c>
      <c r="C196" s="91">
        <f>COUNTIF(D2:D40,"วิทยาศาสตร์")</f>
        <v>0</v>
      </c>
      <c r="Q196" s="8"/>
      <c r="R196" s="8"/>
      <c r="S196" s="8"/>
      <c r="W196" s="8"/>
      <c r="X196" s="8"/>
      <c r="Y196" s="8"/>
      <c r="Z196" s="8"/>
      <c r="AA196" s="8"/>
      <c r="AG196" s="8"/>
      <c r="AH196" s="8"/>
      <c r="AI196" s="8"/>
    </row>
    <row r="197" spans="2:35">
      <c r="B197" s="91" t="s">
        <v>32</v>
      </c>
      <c r="C197" s="91">
        <f>COUNTIF(D2:D40,"วิทยาศาสตร์การแพทย์")</f>
        <v>0</v>
      </c>
      <c r="Q197" s="8"/>
      <c r="R197" s="8"/>
      <c r="S197" s="8"/>
      <c r="W197" s="8"/>
      <c r="X197" s="8"/>
      <c r="Y197" s="8"/>
      <c r="Z197" s="8"/>
      <c r="AA197" s="8"/>
      <c r="AG197" s="8"/>
      <c r="AH197" s="8"/>
      <c r="AI197" s="8"/>
    </row>
    <row r="198" spans="2:35">
      <c r="B198" s="91" t="s">
        <v>37</v>
      </c>
      <c r="C198" s="91">
        <f>COUNTIF(D2:D164,"สถาปัตยกรรมศาสตร์")</f>
        <v>0</v>
      </c>
      <c r="Q198" s="8"/>
      <c r="R198" s="8"/>
      <c r="S198" s="8"/>
      <c r="W198" s="8"/>
      <c r="X198" s="8"/>
      <c r="Y198" s="8"/>
      <c r="Z198" s="8"/>
      <c r="AA198" s="8"/>
      <c r="AG198" s="8"/>
      <c r="AH198" s="8"/>
      <c r="AI198" s="8"/>
    </row>
    <row r="199" spans="2:35">
      <c r="B199" s="91" t="s">
        <v>33</v>
      </c>
      <c r="C199" s="91">
        <f>COUNTIF(D2:D165,"สาธารณสุขศาสตร์")</f>
        <v>0</v>
      </c>
      <c r="Q199" s="8"/>
      <c r="R199" s="8"/>
      <c r="S199" s="8"/>
      <c r="W199" s="8"/>
      <c r="X199" s="8"/>
      <c r="Y199" s="8"/>
      <c r="Z199" s="8"/>
      <c r="AA199" s="8"/>
      <c r="AG199" s="8"/>
      <c r="AH199" s="8"/>
      <c r="AI199" s="8"/>
    </row>
    <row r="200" spans="2:35">
      <c r="B200" s="91" t="s">
        <v>31</v>
      </c>
      <c r="C200" s="91">
        <f>COUNTIF(D2:D40,"สหเวชศาสตร์")</f>
        <v>0</v>
      </c>
      <c r="Q200" s="8"/>
      <c r="R200" s="8"/>
      <c r="S200" s="8"/>
      <c r="W200" s="8"/>
      <c r="X200" s="8"/>
      <c r="Y200" s="8"/>
      <c r="Z200" s="8"/>
      <c r="AA200" s="8"/>
      <c r="AG200" s="8"/>
      <c r="AH200" s="8"/>
      <c r="AI200" s="8"/>
    </row>
    <row r="201" spans="2:35">
      <c r="B201" s="91" t="s">
        <v>93</v>
      </c>
      <c r="C201" s="91">
        <f>COUNTIF(D2:D164,"สังคมศาสตร์")</f>
        <v>0</v>
      </c>
      <c r="Q201" s="8"/>
      <c r="R201" s="8"/>
      <c r="S201" s="8"/>
      <c r="W201" s="8"/>
      <c r="X201" s="8"/>
      <c r="Y201" s="8"/>
      <c r="Z201" s="8"/>
      <c r="AA201" s="8"/>
      <c r="AG201" s="8"/>
      <c r="AH201" s="8"/>
      <c r="AI201" s="8"/>
    </row>
    <row r="202" spans="2:35">
      <c r="B202" s="92" t="s">
        <v>94</v>
      </c>
      <c r="C202" s="91">
        <f>COUNTIF(D2:D164,"กองการศึกษาทั่วไป")</f>
        <v>0</v>
      </c>
      <c r="Q202" s="8"/>
      <c r="R202" s="8"/>
      <c r="S202" s="8"/>
      <c r="W202" s="8"/>
      <c r="X202" s="8"/>
      <c r="Y202" s="8"/>
      <c r="Z202" s="8"/>
      <c r="AA202" s="8"/>
      <c r="AG202" s="8"/>
      <c r="AH202" s="8"/>
      <c r="AI202" s="8"/>
    </row>
    <row r="203" spans="2:35">
      <c r="B203" s="91" t="s">
        <v>92</v>
      </c>
      <c r="C203" s="91">
        <f>COUNTIF(D2:D165,"กองกฎหมาย")</f>
        <v>0</v>
      </c>
      <c r="Q203" s="8"/>
      <c r="R203" s="8"/>
      <c r="S203" s="8"/>
      <c r="W203" s="8"/>
      <c r="X203" s="8"/>
      <c r="Y203" s="8"/>
      <c r="Z203" s="8"/>
      <c r="AA203" s="8"/>
      <c r="AG203" s="8"/>
      <c r="AH203" s="8"/>
      <c r="AI203" s="8"/>
    </row>
    <row r="204" spans="2:35">
      <c r="B204" s="91" t="s">
        <v>95</v>
      </c>
      <c r="C204" s="91">
        <f>COUNTIF(D3:D166,"ทันตแพทยศาสตร์")</f>
        <v>0</v>
      </c>
      <c r="Q204" s="8"/>
      <c r="R204" s="8"/>
      <c r="S204" s="8"/>
      <c r="W204" s="8"/>
      <c r="X204" s="8"/>
      <c r="Y204" s="8"/>
      <c r="Z204" s="8"/>
      <c r="AA204" s="8"/>
      <c r="AG204" s="8"/>
      <c r="AH204" s="8"/>
      <c r="AI204" s="8"/>
    </row>
    <row r="205" spans="2:35">
      <c r="B205" s="91" t="s">
        <v>17</v>
      </c>
      <c r="C205" s="91">
        <f>COUNTIF(D2:D40,"ไม่ระบุ")</f>
        <v>3</v>
      </c>
      <c r="Q205" s="8"/>
      <c r="R205" s="8"/>
      <c r="S205" s="8"/>
      <c r="W205" s="8"/>
      <c r="X205" s="8"/>
      <c r="Y205" s="8"/>
      <c r="Z205" s="8"/>
      <c r="AA205" s="8"/>
      <c r="AG205" s="8"/>
      <c r="AH205" s="8"/>
      <c r="AI205" s="8"/>
    </row>
    <row r="206" spans="2:35">
      <c r="C206" s="90">
        <f>SUM(C193:C205)</f>
        <v>3</v>
      </c>
      <c r="D206" s="41"/>
      <c r="E206" s="41"/>
      <c r="F206" s="41"/>
      <c r="G206" s="41"/>
      <c r="H206" s="41"/>
      <c r="I206" s="41"/>
      <c r="J206" s="41"/>
      <c r="K206" s="41"/>
      <c r="L206" s="41"/>
      <c r="M206" s="41"/>
      <c r="N206" s="41"/>
      <c r="O206" s="41"/>
      <c r="P206" s="41"/>
      <c r="Q206" s="8"/>
      <c r="R206" s="8"/>
      <c r="S206" s="8"/>
      <c r="W206" s="8"/>
      <c r="X206" s="8"/>
      <c r="Y206" s="8"/>
      <c r="Z206" s="8"/>
      <c r="AA206" s="8"/>
      <c r="AG206" s="8"/>
      <c r="AH206" s="8"/>
      <c r="AI206" s="8"/>
    </row>
    <row r="207" spans="2:35">
      <c r="Q207" s="8"/>
      <c r="R207" s="8"/>
      <c r="S207" s="8"/>
      <c r="W207" s="8"/>
      <c r="X207" s="8"/>
      <c r="Y207" s="8"/>
      <c r="Z207" s="8"/>
      <c r="AA207" s="8"/>
      <c r="AG207" s="8"/>
      <c r="AH207" s="8"/>
      <c r="AI207" s="8"/>
    </row>
    <row r="208" spans="2:35">
      <c r="Q208" s="8"/>
      <c r="R208" s="8"/>
      <c r="S208" s="8"/>
      <c r="W208" s="8"/>
      <c r="X208" s="8"/>
      <c r="Y208" s="8"/>
      <c r="Z208" s="8"/>
      <c r="AA208" s="8"/>
      <c r="AG208" s="8"/>
      <c r="AH208" s="8"/>
      <c r="AI208" s="8"/>
    </row>
    <row r="209" spans="17:35">
      <c r="Q209" s="8"/>
      <c r="R209" s="8"/>
      <c r="S209" s="8"/>
      <c r="W209" s="8"/>
      <c r="X209" s="8"/>
      <c r="Y209" s="8"/>
      <c r="Z209" s="8"/>
      <c r="AA209" s="8"/>
      <c r="AG209" s="8"/>
      <c r="AH209" s="8"/>
      <c r="AI209" s="8"/>
    </row>
    <row r="210" spans="17:35">
      <c r="Q210" s="8"/>
      <c r="R210" s="8"/>
      <c r="S210" s="8"/>
      <c r="W210" s="8"/>
      <c r="X210" s="8"/>
      <c r="Y210" s="8"/>
      <c r="Z210" s="8"/>
      <c r="AA210" s="8"/>
      <c r="AG210" s="8"/>
      <c r="AH210" s="8"/>
      <c r="AI210" s="8"/>
    </row>
    <row r="211" spans="17:35">
      <c r="Q211" s="8"/>
      <c r="R211" s="8"/>
      <c r="S211" s="8"/>
      <c r="W211" s="8"/>
      <c r="X211" s="8"/>
      <c r="Y211" s="8"/>
      <c r="Z211" s="8"/>
      <c r="AA211" s="8"/>
      <c r="AG211" s="8"/>
      <c r="AH211" s="8"/>
      <c r="AI211" s="8"/>
    </row>
    <row r="212" spans="17:35">
      <c r="Q212" s="8"/>
      <c r="R212" s="8"/>
      <c r="S212" s="8"/>
      <c r="W212" s="8"/>
      <c r="X212" s="8"/>
      <c r="Y212" s="8"/>
      <c r="Z212" s="8"/>
      <c r="AA212" s="8"/>
      <c r="AG212" s="8"/>
      <c r="AH212" s="8"/>
      <c r="AI212" s="8"/>
    </row>
    <row r="213" spans="17:35">
      <c r="Q213" s="8"/>
      <c r="R213" s="8"/>
      <c r="S213" s="8"/>
      <c r="W213" s="8"/>
      <c r="X213" s="8"/>
      <c r="Y213" s="8"/>
      <c r="Z213" s="8"/>
      <c r="AA213" s="8"/>
      <c r="AG213" s="8"/>
      <c r="AH213" s="8"/>
      <c r="AI213" s="8"/>
    </row>
    <row r="214" spans="17:35">
      <c r="Q214" s="8"/>
      <c r="R214" s="8"/>
      <c r="S214" s="8"/>
      <c r="W214" s="8"/>
      <c r="X214" s="8"/>
      <c r="Y214" s="8"/>
      <c r="Z214" s="8"/>
      <c r="AA214" s="8"/>
      <c r="AG214" s="8"/>
      <c r="AH214" s="8"/>
      <c r="AI214" s="8"/>
    </row>
    <row r="215" spans="17:35">
      <c r="Q215" s="8"/>
      <c r="R215" s="8"/>
      <c r="S215" s="8"/>
      <c r="W215" s="8"/>
      <c r="X215" s="8"/>
      <c r="Y215" s="8"/>
      <c r="Z215" s="8"/>
      <c r="AA215" s="8"/>
      <c r="AG215" s="8"/>
      <c r="AH215" s="8"/>
      <c r="AI215" s="8"/>
    </row>
    <row r="216" spans="17:35">
      <c r="Q216" s="8"/>
      <c r="R216" s="8"/>
      <c r="S216" s="8"/>
      <c r="W216" s="8"/>
      <c r="X216" s="8"/>
      <c r="Y216" s="8"/>
      <c r="Z216" s="8"/>
      <c r="AA216" s="8"/>
      <c r="AG216" s="8"/>
      <c r="AH216" s="8"/>
      <c r="AI216" s="8"/>
    </row>
    <row r="217" spans="17:35">
      <c r="Q217" s="8"/>
      <c r="R217" s="8"/>
      <c r="S217" s="8"/>
      <c r="W217" s="8"/>
      <c r="X217" s="8"/>
      <c r="Y217" s="8"/>
      <c r="Z217" s="8"/>
      <c r="AA217" s="8"/>
      <c r="AG217" s="8"/>
      <c r="AH217" s="8"/>
      <c r="AI217" s="8"/>
    </row>
    <row r="218" spans="17:35">
      <c r="Q218" s="8"/>
      <c r="R218" s="8"/>
      <c r="S218" s="8"/>
      <c r="W218" s="8"/>
      <c r="X218" s="8"/>
      <c r="Y218" s="8"/>
      <c r="Z218" s="8"/>
      <c r="AA218" s="8"/>
      <c r="AG218" s="8"/>
      <c r="AH218" s="8"/>
      <c r="AI218" s="8"/>
    </row>
    <row r="219" spans="17:35">
      <c r="Q219" s="8"/>
      <c r="R219" s="8"/>
      <c r="S219" s="8"/>
      <c r="W219" s="8"/>
      <c r="X219" s="8"/>
      <c r="Y219" s="8"/>
      <c r="Z219" s="8"/>
      <c r="AA219" s="8"/>
      <c r="AG219" s="8"/>
      <c r="AH219" s="8"/>
      <c r="AI219" s="8"/>
    </row>
    <row r="220" spans="17:35">
      <c r="Q220" s="8"/>
      <c r="R220" s="8"/>
      <c r="S220" s="8"/>
      <c r="W220" s="8"/>
      <c r="X220" s="8"/>
      <c r="Y220" s="8"/>
      <c r="Z220" s="8"/>
      <c r="AA220" s="8"/>
      <c r="AG220" s="8"/>
      <c r="AH220" s="8"/>
      <c r="AI220" s="8"/>
    </row>
    <row r="221" spans="17:35">
      <c r="Q221" s="8"/>
      <c r="R221" s="8"/>
      <c r="S221" s="8"/>
      <c r="W221" s="8"/>
      <c r="X221" s="8"/>
      <c r="Y221" s="8"/>
      <c r="Z221" s="8"/>
      <c r="AA221" s="8"/>
      <c r="AG221" s="8"/>
      <c r="AH221" s="8"/>
      <c r="AI221" s="8"/>
    </row>
    <row r="222" spans="17:35">
      <c r="Q222" s="8"/>
      <c r="R222" s="8"/>
      <c r="S222" s="8"/>
      <c r="W222" s="8"/>
      <c r="X222" s="8"/>
      <c r="Y222" s="8"/>
      <c r="Z222" s="8"/>
      <c r="AA222" s="8"/>
      <c r="AG222" s="8"/>
      <c r="AH222" s="8"/>
      <c r="AI222" s="8"/>
    </row>
    <row r="223" spans="17:35">
      <c r="Q223" s="8"/>
      <c r="R223" s="8"/>
      <c r="S223" s="8"/>
      <c r="W223" s="8"/>
      <c r="X223" s="8"/>
      <c r="Y223" s="8"/>
      <c r="Z223" s="8"/>
      <c r="AA223" s="8"/>
      <c r="AG223" s="8"/>
      <c r="AH223" s="8"/>
      <c r="AI223" s="8"/>
    </row>
    <row r="224" spans="17:35">
      <c r="Q224" s="8"/>
      <c r="R224" s="8"/>
      <c r="S224" s="8"/>
      <c r="W224" s="8"/>
      <c r="X224" s="8"/>
      <c r="Y224" s="8"/>
      <c r="Z224" s="8"/>
      <c r="AA224" s="8"/>
      <c r="AG224" s="8"/>
      <c r="AH224" s="8"/>
      <c r="AI224" s="8"/>
    </row>
    <row r="225" spans="17:35">
      <c r="Q225" s="8"/>
      <c r="R225" s="8"/>
      <c r="S225" s="8"/>
      <c r="W225" s="8"/>
      <c r="X225" s="8"/>
      <c r="Y225" s="8"/>
      <c r="Z225" s="8"/>
      <c r="AA225" s="8"/>
      <c r="AG225" s="8"/>
      <c r="AH225" s="8"/>
      <c r="AI225" s="8"/>
    </row>
    <row r="226" spans="17:35">
      <c r="Q226" s="8"/>
      <c r="R226" s="8"/>
      <c r="S226" s="8"/>
      <c r="W226" s="8"/>
      <c r="X226" s="8"/>
      <c r="Y226" s="8"/>
      <c r="Z226" s="8"/>
      <c r="AA226" s="8"/>
      <c r="AG226" s="8"/>
      <c r="AH226" s="8"/>
      <c r="AI226" s="8"/>
    </row>
    <row r="227" spans="17:35">
      <c r="Q227" s="8"/>
      <c r="R227" s="8"/>
      <c r="S227" s="8"/>
      <c r="W227" s="8"/>
      <c r="X227" s="8"/>
      <c r="Y227" s="8"/>
      <c r="Z227" s="8"/>
      <c r="AA227" s="8"/>
      <c r="AG227" s="8"/>
      <c r="AH227" s="8"/>
      <c r="AI227" s="8"/>
    </row>
    <row r="228" spans="17:35">
      <c r="Q228" s="8"/>
      <c r="R228" s="8"/>
      <c r="S228" s="8"/>
      <c r="W228" s="8"/>
      <c r="X228" s="8"/>
      <c r="Y228" s="8"/>
      <c r="Z228" s="8"/>
      <c r="AA228" s="8"/>
      <c r="AG228" s="8"/>
      <c r="AH228" s="8"/>
      <c r="AI228" s="8"/>
    </row>
    <row r="229" spans="17:35">
      <c r="Q229" s="8"/>
      <c r="R229" s="8"/>
      <c r="S229" s="8"/>
      <c r="W229" s="8"/>
      <c r="X229" s="8"/>
      <c r="Y229" s="8"/>
      <c r="Z229" s="8"/>
      <c r="AA229" s="8"/>
      <c r="AG229" s="8"/>
      <c r="AH229" s="8"/>
      <c r="AI229" s="8"/>
    </row>
    <row r="230" spans="17:35">
      <c r="Q230" s="8"/>
      <c r="R230" s="8"/>
      <c r="S230" s="8"/>
      <c r="W230" s="8"/>
      <c r="X230" s="8"/>
      <c r="Y230" s="8"/>
      <c r="Z230" s="8"/>
      <c r="AA230" s="8"/>
      <c r="AG230" s="8"/>
      <c r="AH230" s="8"/>
      <c r="AI230" s="8"/>
    </row>
    <row r="231" spans="17:35">
      <c r="Q231" s="8"/>
      <c r="R231" s="8"/>
      <c r="S231" s="8"/>
      <c r="W231" s="8"/>
      <c r="X231" s="8"/>
      <c r="Y231" s="8"/>
      <c r="Z231" s="8"/>
      <c r="AA231" s="8"/>
      <c r="AG231" s="8"/>
      <c r="AH231" s="8"/>
      <c r="AI231" s="8"/>
    </row>
    <row r="232" spans="17:35">
      <c r="Q232" s="8"/>
      <c r="R232" s="8"/>
      <c r="S232" s="8"/>
      <c r="W232" s="8"/>
      <c r="X232" s="8"/>
      <c r="Y232" s="8"/>
      <c r="Z232" s="8"/>
      <c r="AA232" s="8"/>
      <c r="AG232" s="8"/>
      <c r="AH232" s="8"/>
      <c r="AI232" s="8"/>
    </row>
    <row r="233" spans="17:35">
      <c r="Q233" s="8"/>
      <c r="R233" s="8"/>
      <c r="S233" s="8"/>
      <c r="W233" s="8"/>
      <c r="X233" s="8"/>
      <c r="Y233" s="8"/>
      <c r="Z233" s="8"/>
      <c r="AA233" s="8"/>
      <c r="AG233" s="8"/>
      <c r="AH233" s="8"/>
      <c r="AI233" s="8"/>
    </row>
    <row r="234" spans="17:35">
      <c r="Q234" s="8"/>
      <c r="R234" s="8"/>
      <c r="S234" s="8"/>
      <c r="W234" s="8"/>
      <c r="X234" s="8"/>
      <c r="Y234" s="8"/>
      <c r="Z234" s="8"/>
      <c r="AA234" s="8"/>
      <c r="AG234" s="8"/>
      <c r="AH234" s="8"/>
      <c r="AI234" s="8"/>
    </row>
    <row r="235" spans="17:35">
      <c r="Q235" s="8"/>
      <c r="R235" s="8"/>
      <c r="S235" s="8"/>
      <c r="W235" s="8"/>
      <c r="X235" s="8"/>
      <c r="Y235" s="8"/>
      <c r="Z235" s="8"/>
      <c r="AA235" s="8"/>
      <c r="AG235" s="8"/>
      <c r="AH235" s="8"/>
      <c r="AI235" s="8"/>
    </row>
    <row r="236" spans="17:35">
      <c r="Q236" s="8"/>
      <c r="R236" s="8"/>
      <c r="S236" s="8"/>
      <c r="W236" s="8"/>
      <c r="X236" s="8"/>
      <c r="Y236" s="8"/>
      <c r="Z236" s="8"/>
      <c r="AA236" s="8"/>
      <c r="AG236" s="8"/>
      <c r="AH236" s="8"/>
      <c r="AI236" s="8"/>
    </row>
    <row r="237" spans="17:35">
      <c r="Q237" s="8"/>
      <c r="R237" s="8"/>
      <c r="S237" s="8"/>
      <c r="W237" s="8"/>
      <c r="X237" s="8"/>
      <c r="Y237" s="8"/>
      <c r="Z237" s="8"/>
      <c r="AA237" s="8"/>
      <c r="AG237" s="8"/>
      <c r="AH237" s="8"/>
      <c r="AI237" s="8"/>
    </row>
    <row r="238" spans="17:35">
      <c r="Q238" s="8"/>
      <c r="R238" s="8"/>
      <c r="S238" s="8"/>
      <c r="W238" s="8"/>
      <c r="X238" s="8"/>
      <c r="Y238" s="8"/>
      <c r="Z238" s="8"/>
      <c r="AA238" s="8"/>
      <c r="AG238" s="8"/>
      <c r="AH238" s="8"/>
      <c r="AI238" s="8"/>
    </row>
    <row r="239" spans="17:35">
      <c r="Q239" s="8"/>
      <c r="R239" s="8"/>
      <c r="S239" s="8"/>
      <c r="W239" s="8"/>
      <c r="X239" s="8"/>
      <c r="Y239" s="8"/>
      <c r="Z239" s="8"/>
      <c r="AA239" s="8"/>
      <c r="AG239" s="8"/>
      <c r="AH239" s="8"/>
      <c r="AI239" s="8"/>
    </row>
    <row r="240" spans="17:35">
      <c r="Q240" s="8"/>
      <c r="R240" s="8"/>
      <c r="S240" s="8"/>
      <c r="W240" s="8"/>
      <c r="X240" s="8"/>
      <c r="Y240" s="8"/>
      <c r="Z240" s="8"/>
      <c r="AA240" s="8"/>
      <c r="AG240" s="8"/>
      <c r="AH240" s="8"/>
      <c r="AI240" s="8"/>
    </row>
    <row r="241" spans="17:35">
      <c r="Q241" s="8"/>
      <c r="R241" s="8"/>
      <c r="S241" s="8"/>
      <c r="W241" s="8"/>
      <c r="X241" s="8"/>
      <c r="Y241" s="8"/>
      <c r="Z241" s="8"/>
      <c r="AA241" s="8"/>
      <c r="AG241" s="8"/>
      <c r="AH241" s="8"/>
      <c r="AI241" s="8"/>
    </row>
    <row r="242" spans="17:35">
      <c r="Q242" s="8"/>
      <c r="R242" s="8"/>
      <c r="S242" s="8"/>
      <c r="W242" s="8"/>
      <c r="X242" s="8"/>
      <c r="Y242" s="8"/>
      <c r="Z242" s="8"/>
      <c r="AA242" s="8"/>
      <c r="AG242" s="8"/>
      <c r="AH242" s="8"/>
      <c r="AI242" s="8"/>
    </row>
    <row r="243" spans="17:35">
      <c r="Q243" s="8"/>
      <c r="R243" s="8"/>
      <c r="S243" s="8"/>
      <c r="W243" s="8"/>
      <c r="X243" s="8"/>
      <c r="Y243" s="8"/>
      <c r="Z243" s="8"/>
      <c r="AA243" s="8"/>
      <c r="AG243" s="8"/>
      <c r="AH243" s="8"/>
      <c r="AI243" s="8"/>
    </row>
    <row r="244" spans="17:35">
      <c r="Q244" s="8"/>
      <c r="R244" s="8"/>
      <c r="S244" s="8"/>
      <c r="W244" s="8"/>
      <c r="X244" s="8"/>
      <c r="Y244" s="8"/>
      <c r="Z244" s="8"/>
      <c r="AA244" s="8"/>
      <c r="AG244" s="8"/>
      <c r="AH244" s="8"/>
      <c r="AI244" s="8"/>
    </row>
    <row r="245" spans="17:35">
      <c r="Q245" s="8"/>
      <c r="R245" s="8"/>
      <c r="S245" s="8"/>
      <c r="W245" s="8"/>
      <c r="X245" s="8"/>
      <c r="Y245" s="8"/>
      <c r="Z245" s="8"/>
      <c r="AA245" s="8"/>
      <c r="AG245" s="8"/>
      <c r="AH245" s="8"/>
      <c r="AI245" s="8"/>
    </row>
    <row r="246" spans="17:35">
      <c r="Q246" s="8"/>
      <c r="R246" s="8"/>
      <c r="S246" s="8"/>
      <c r="W246" s="8"/>
      <c r="X246" s="8"/>
      <c r="Y246" s="8"/>
      <c r="Z246" s="8"/>
      <c r="AA246" s="8"/>
      <c r="AG246" s="8"/>
      <c r="AH246" s="8"/>
      <c r="AI246" s="8"/>
    </row>
    <row r="247" spans="17:35">
      <c r="Q247" s="8"/>
      <c r="R247" s="8"/>
      <c r="S247" s="8"/>
      <c r="W247" s="8"/>
      <c r="X247" s="8"/>
      <c r="Y247" s="8"/>
      <c r="Z247" s="8"/>
      <c r="AA247" s="8"/>
      <c r="AG247" s="8"/>
      <c r="AH247" s="8"/>
      <c r="AI247" s="8"/>
    </row>
    <row r="248" spans="17:35">
      <c r="Q248" s="8"/>
      <c r="R248" s="8"/>
      <c r="S248" s="8"/>
      <c r="W248" s="8"/>
      <c r="X248" s="8"/>
      <c r="Y248" s="8"/>
      <c r="Z248" s="8"/>
      <c r="AA248" s="8"/>
      <c r="AG248" s="8"/>
      <c r="AH248" s="8"/>
      <c r="AI248" s="8"/>
    </row>
    <row r="249" spans="17:35">
      <c r="Q249" s="8"/>
      <c r="R249" s="8"/>
      <c r="S249" s="8"/>
      <c r="W249" s="8"/>
      <c r="X249" s="8"/>
      <c r="Y249" s="8"/>
      <c r="Z249" s="8"/>
      <c r="AA249" s="8"/>
      <c r="AG249" s="8"/>
      <c r="AH249" s="8"/>
      <c r="AI249" s="8"/>
    </row>
    <row r="250" spans="17:35">
      <c r="Q250" s="8"/>
      <c r="R250" s="8"/>
      <c r="S250" s="8"/>
      <c r="W250" s="8"/>
      <c r="X250" s="8"/>
      <c r="Y250" s="8"/>
      <c r="Z250" s="8"/>
      <c r="AA250" s="8"/>
      <c r="AG250" s="8"/>
      <c r="AH250" s="8"/>
      <c r="AI250" s="8"/>
    </row>
    <row r="251" spans="17:35">
      <c r="Q251" s="8"/>
      <c r="R251" s="8"/>
      <c r="S251" s="8"/>
      <c r="W251" s="8"/>
      <c r="X251" s="8"/>
      <c r="Y251" s="8"/>
      <c r="Z251" s="8"/>
      <c r="AA251" s="8"/>
      <c r="AG251" s="8"/>
      <c r="AH251" s="8"/>
      <c r="AI251" s="8"/>
    </row>
    <row r="252" spans="17:35">
      <c r="Q252" s="8"/>
      <c r="R252" s="8"/>
      <c r="S252" s="8"/>
      <c r="W252" s="8"/>
      <c r="X252" s="8"/>
      <c r="Y252" s="8"/>
      <c r="Z252" s="8"/>
      <c r="AA252" s="8"/>
      <c r="AG252" s="8"/>
      <c r="AH252" s="8"/>
      <c r="AI252" s="8"/>
    </row>
    <row r="253" spans="17:35">
      <c r="Q253" s="8"/>
      <c r="R253" s="8"/>
      <c r="S253" s="8"/>
      <c r="W253" s="8"/>
      <c r="X253" s="8"/>
      <c r="Y253" s="8"/>
      <c r="Z253" s="8"/>
      <c r="AA253" s="8"/>
      <c r="AG253" s="8"/>
      <c r="AH253" s="8"/>
      <c r="AI253" s="8"/>
    </row>
    <row r="254" spans="17:35">
      <c r="Q254" s="8"/>
      <c r="R254" s="8"/>
      <c r="S254" s="8"/>
      <c r="W254" s="8"/>
      <c r="X254" s="8"/>
      <c r="Y254" s="8"/>
      <c r="Z254" s="8"/>
      <c r="AA254" s="8"/>
      <c r="AG254" s="8"/>
      <c r="AH254" s="8"/>
      <c r="AI254" s="8"/>
    </row>
    <row r="255" spans="17:35">
      <c r="Q255" s="8"/>
      <c r="R255" s="8"/>
      <c r="S255" s="8"/>
      <c r="W255" s="8"/>
      <c r="X255" s="8"/>
      <c r="Y255" s="8"/>
      <c r="Z255" s="8"/>
      <c r="AA255" s="8"/>
      <c r="AG255" s="8"/>
      <c r="AH255" s="8"/>
      <c r="AI255" s="8"/>
    </row>
    <row r="256" spans="17:35">
      <c r="Q256" s="8"/>
      <c r="R256" s="8"/>
      <c r="S256" s="8"/>
      <c r="W256" s="8"/>
      <c r="X256" s="8"/>
      <c r="Y256" s="8"/>
      <c r="Z256" s="8"/>
      <c r="AA256" s="8"/>
      <c r="AG256" s="8"/>
      <c r="AH256" s="8"/>
      <c r="AI256" s="8"/>
    </row>
    <row r="257" spans="17:35">
      <c r="Q257" s="8"/>
      <c r="R257" s="8"/>
      <c r="S257" s="8"/>
      <c r="W257" s="8"/>
      <c r="X257" s="8"/>
      <c r="Y257" s="8"/>
      <c r="Z257" s="8"/>
      <c r="AA257" s="8"/>
      <c r="AG257" s="8"/>
      <c r="AH257" s="8"/>
      <c r="AI257" s="8"/>
    </row>
    <row r="258" spans="17:35">
      <c r="Q258" s="8"/>
      <c r="R258" s="8"/>
      <c r="S258" s="8"/>
      <c r="W258" s="8"/>
      <c r="X258" s="8"/>
      <c r="Y258" s="8"/>
      <c r="Z258" s="8"/>
      <c r="AA258" s="8"/>
      <c r="AG258" s="8"/>
      <c r="AH258" s="8"/>
      <c r="AI258" s="8"/>
    </row>
    <row r="259" spans="17:35">
      <c r="Q259" s="8"/>
      <c r="R259" s="8"/>
      <c r="S259" s="8"/>
      <c r="W259" s="8"/>
      <c r="X259" s="8"/>
      <c r="Y259" s="8"/>
      <c r="Z259" s="8"/>
      <c r="AA259" s="8"/>
      <c r="AG259" s="8"/>
      <c r="AH259" s="8"/>
      <c r="AI259" s="8"/>
    </row>
    <row r="260" spans="17:35">
      <c r="Q260" s="8"/>
      <c r="R260" s="8"/>
      <c r="S260" s="8"/>
      <c r="W260" s="8"/>
      <c r="X260" s="8"/>
      <c r="Y260" s="8"/>
      <c r="Z260" s="8"/>
      <c r="AA260" s="8"/>
      <c r="AG260" s="8"/>
      <c r="AH260" s="8"/>
      <c r="AI260" s="8"/>
    </row>
    <row r="261" spans="17:35">
      <c r="Q261" s="8"/>
      <c r="R261" s="8"/>
      <c r="S261" s="8"/>
      <c r="W261" s="8"/>
      <c r="X261" s="8"/>
      <c r="Y261" s="8"/>
      <c r="Z261" s="8"/>
      <c r="AA261" s="8"/>
      <c r="AG261" s="8"/>
      <c r="AH261" s="8"/>
      <c r="AI261" s="8"/>
    </row>
    <row r="262" spans="17:35">
      <c r="Q262" s="8"/>
      <c r="R262" s="8"/>
      <c r="S262" s="8"/>
      <c r="W262" s="8"/>
      <c r="X262" s="8"/>
      <c r="Y262" s="8"/>
      <c r="Z262" s="8"/>
      <c r="AA262" s="8"/>
      <c r="AG262" s="8"/>
      <c r="AH262" s="8"/>
      <c r="AI262" s="8"/>
    </row>
    <row r="263" spans="17:35">
      <c r="Q263" s="8"/>
      <c r="R263" s="8"/>
      <c r="S263" s="8"/>
      <c r="W263" s="8"/>
      <c r="X263" s="8"/>
      <c r="Y263" s="8"/>
      <c r="Z263" s="8"/>
      <c r="AA263" s="8"/>
      <c r="AG263" s="8"/>
      <c r="AH263" s="8"/>
      <c r="AI263" s="8"/>
    </row>
    <row r="264" spans="17:35">
      <c r="Q264" s="8"/>
      <c r="R264" s="8"/>
      <c r="S264" s="8"/>
      <c r="W264" s="8"/>
      <c r="X264" s="8"/>
      <c r="Y264" s="8"/>
      <c r="Z264" s="8"/>
      <c r="AA264" s="8"/>
      <c r="AG264" s="8"/>
      <c r="AH264" s="8"/>
      <c r="AI264" s="8"/>
    </row>
    <row r="265" spans="17:35">
      <c r="Q265" s="8"/>
      <c r="R265" s="8"/>
      <c r="S265" s="8"/>
      <c r="W265" s="8"/>
      <c r="X265" s="8"/>
      <c r="Y265" s="8"/>
      <c r="Z265" s="8"/>
      <c r="AA265" s="8"/>
      <c r="AG265" s="8"/>
      <c r="AH265" s="8"/>
      <c r="AI265" s="8"/>
    </row>
    <row r="266" spans="17:35">
      <c r="Q266" s="8"/>
      <c r="R266" s="8"/>
      <c r="S266" s="8"/>
      <c r="W266" s="8"/>
      <c r="X266" s="8"/>
      <c r="Y266" s="8"/>
      <c r="Z266" s="8"/>
      <c r="AA266" s="8"/>
      <c r="AG266" s="8"/>
      <c r="AH266" s="8"/>
      <c r="AI266" s="8"/>
    </row>
    <row r="267" spans="17:35">
      <c r="Q267" s="8"/>
      <c r="R267" s="8"/>
      <c r="S267" s="8"/>
      <c r="W267" s="8"/>
      <c r="X267" s="8"/>
      <c r="Y267" s="8"/>
      <c r="Z267" s="8"/>
      <c r="AA267" s="8"/>
      <c r="AG267" s="8"/>
      <c r="AH267" s="8"/>
      <c r="AI267" s="8"/>
    </row>
    <row r="268" spans="17:35">
      <c r="Q268" s="8"/>
      <c r="R268" s="8"/>
      <c r="S268" s="8"/>
      <c r="W268" s="8"/>
      <c r="X268" s="8"/>
      <c r="Y268" s="8"/>
      <c r="Z268" s="8"/>
      <c r="AA268" s="8"/>
      <c r="AG268" s="8"/>
      <c r="AH268" s="8"/>
      <c r="AI268" s="8"/>
    </row>
    <row r="269" spans="17:35">
      <c r="Q269" s="8"/>
      <c r="R269" s="8"/>
      <c r="S269" s="8"/>
      <c r="W269" s="8"/>
      <c r="X269" s="8"/>
      <c r="Y269" s="8"/>
      <c r="Z269" s="8"/>
      <c r="AA269" s="8"/>
      <c r="AG269" s="8"/>
      <c r="AH269" s="8"/>
      <c r="AI269" s="8"/>
    </row>
    <row r="270" spans="17:35">
      <c r="Q270" s="8"/>
      <c r="R270" s="8"/>
      <c r="S270" s="8"/>
      <c r="W270" s="8"/>
      <c r="X270" s="8"/>
      <c r="Y270" s="8"/>
      <c r="Z270" s="8"/>
      <c r="AA270" s="8"/>
      <c r="AG270" s="8"/>
      <c r="AH270" s="8"/>
      <c r="AI270" s="8"/>
    </row>
    <row r="271" spans="17:35">
      <c r="Q271" s="8"/>
      <c r="R271" s="8"/>
      <c r="S271" s="8"/>
      <c r="W271" s="8"/>
      <c r="X271" s="8"/>
      <c r="Y271" s="8"/>
      <c r="Z271" s="8"/>
      <c r="AA271" s="8"/>
      <c r="AG271" s="8"/>
      <c r="AH271" s="8"/>
      <c r="AI271" s="8"/>
    </row>
    <row r="272" spans="17:35">
      <c r="Q272" s="8"/>
      <c r="R272" s="8"/>
      <c r="S272" s="8"/>
      <c r="W272" s="8"/>
      <c r="X272" s="8"/>
      <c r="Y272" s="8"/>
      <c r="Z272" s="8"/>
      <c r="AA272" s="8"/>
      <c r="AG272" s="8"/>
      <c r="AH272" s="8"/>
      <c r="AI272" s="8"/>
    </row>
    <row r="273" spans="17:35">
      <c r="Q273" s="8"/>
      <c r="R273" s="8"/>
      <c r="S273" s="8"/>
      <c r="W273" s="8"/>
      <c r="X273" s="8"/>
      <c r="Y273" s="8"/>
      <c r="Z273" s="8"/>
      <c r="AA273" s="8"/>
      <c r="AG273" s="8"/>
      <c r="AH273" s="8"/>
      <c r="AI273" s="8"/>
    </row>
    <row r="274" spans="17:35">
      <c r="Q274" s="8"/>
      <c r="R274" s="8"/>
      <c r="S274" s="8"/>
      <c r="W274" s="8"/>
      <c r="X274" s="8"/>
      <c r="Y274" s="8"/>
      <c r="Z274" s="8"/>
      <c r="AA274" s="8"/>
      <c r="AG274" s="8"/>
      <c r="AH274" s="8"/>
      <c r="AI274" s="8"/>
    </row>
    <row r="275" spans="17:35">
      <c r="Q275" s="8"/>
      <c r="R275" s="8"/>
      <c r="S275" s="8"/>
      <c r="W275" s="8"/>
      <c r="X275" s="8"/>
      <c r="Y275" s="8"/>
      <c r="Z275" s="8"/>
      <c r="AA275" s="8"/>
      <c r="AG275" s="8"/>
      <c r="AH275" s="8"/>
      <c r="AI275" s="8"/>
    </row>
    <row r="276" spans="17:35">
      <c r="Q276" s="8"/>
      <c r="R276" s="8"/>
      <c r="S276" s="8"/>
      <c r="W276" s="8"/>
      <c r="X276" s="8"/>
      <c r="Y276" s="8"/>
      <c r="Z276" s="8"/>
      <c r="AA276" s="8"/>
      <c r="AG276" s="8"/>
      <c r="AH276" s="8"/>
      <c r="AI276" s="8"/>
    </row>
    <row r="277" spans="17:35">
      <c r="Q277" s="8"/>
      <c r="R277" s="8"/>
      <c r="S277" s="8"/>
      <c r="W277" s="8"/>
      <c r="X277" s="8"/>
      <c r="Y277" s="8"/>
      <c r="Z277" s="8"/>
      <c r="AA277" s="8"/>
      <c r="AG277" s="8"/>
      <c r="AH277" s="8"/>
      <c r="AI277" s="8"/>
    </row>
    <row r="278" spans="17:35">
      <c r="Q278" s="8"/>
      <c r="R278" s="8"/>
      <c r="S278" s="8"/>
      <c r="W278" s="8"/>
      <c r="X278" s="8"/>
      <c r="Y278" s="8"/>
      <c r="Z278" s="8"/>
      <c r="AA278" s="8"/>
      <c r="AG278" s="8"/>
      <c r="AH278" s="8"/>
      <c r="AI278" s="8"/>
    </row>
    <row r="279" spans="17:35">
      <c r="Q279" s="8"/>
      <c r="R279" s="8"/>
      <c r="S279" s="8"/>
      <c r="W279" s="8"/>
      <c r="X279" s="8"/>
      <c r="Y279" s="8"/>
      <c r="Z279" s="8"/>
      <c r="AA279" s="8"/>
      <c r="AG279" s="8"/>
      <c r="AH279" s="8"/>
      <c r="AI279" s="8"/>
    </row>
    <row r="280" spans="17:35">
      <c r="Q280" s="8"/>
      <c r="R280" s="8"/>
      <c r="S280" s="8"/>
      <c r="W280" s="8"/>
      <c r="X280" s="8"/>
      <c r="Y280" s="8"/>
      <c r="Z280" s="8"/>
      <c r="AA280" s="8"/>
      <c r="AG280" s="8"/>
      <c r="AH280" s="8"/>
      <c r="AI280" s="8"/>
    </row>
    <row r="281" spans="17:35">
      <c r="Q281" s="8"/>
      <c r="R281" s="8"/>
      <c r="S281" s="8"/>
      <c r="W281" s="8"/>
      <c r="X281" s="8"/>
      <c r="Y281" s="8"/>
      <c r="Z281" s="8"/>
      <c r="AA281" s="8"/>
      <c r="AG281" s="8"/>
      <c r="AH281" s="8"/>
      <c r="AI281" s="8"/>
    </row>
    <row r="282" spans="17:35">
      <c r="Q282" s="8"/>
      <c r="R282" s="8"/>
      <c r="S282" s="8"/>
      <c r="W282" s="8"/>
      <c r="X282" s="8"/>
      <c r="Y282" s="8"/>
      <c r="Z282" s="8"/>
      <c r="AA282" s="8"/>
      <c r="AG282" s="8"/>
      <c r="AH282" s="8"/>
      <c r="AI282" s="8"/>
    </row>
    <row r="283" spans="17:35">
      <c r="Q283" s="8"/>
      <c r="R283" s="8"/>
      <c r="S283" s="8"/>
      <c r="W283" s="8"/>
      <c r="X283" s="8"/>
      <c r="Y283" s="8"/>
      <c r="Z283" s="8"/>
      <c r="AA283" s="8"/>
      <c r="AG283" s="8"/>
      <c r="AH283" s="8"/>
      <c r="AI283" s="8"/>
    </row>
    <row r="284" spans="17:35">
      <c r="Q284" s="8"/>
      <c r="R284" s="8"/>
      <c r="S284" s="8"/>
      <c r="W284" s="8"/>
      <c r="X284" s="8"/>
      <c r="Y284" s="8"/>
      <c r="Z284" s="8"/>
      <c r="AA284" s="8"/>
      <c r="AG284" s="8"/>
      <c r="AH284" s="8"/>
      <c r="AI284" s="8"/>
    </row>
    <row r="285" spans="17:35">
      <c r="Q285" s="8"/>
      <c r="R285" s="8"/>
      <c r="S285" s="8"/>
      <c r="W285" s="8"/>
      <c r="X285" s="8"/>
      <c r="Y285" s="8"/>
      <c r="Z285" s="8"/>
      <c r="AA285" s="8"/>
      <c r="AG285" s="8"/>
      <c r="AH285" s="8"/>
      <c r="AI285" s="8"/>
    </row>
    <row r="286" spans="17:35">
      <c r="Q286" s="8"/>
      <c r="R286" s="8"/>
      <c r="S286" s="8"/>
      <c r="W286" s="8"/>
      <c r="X286" s="8"/>
      <c r="Y286" s="8"/>
      <c r="Z286" s="8"/>
      <c r="AA286" s="8"/>
      <c r="AG286" s="8"/>
      <c r="AH286" s="8"/>
      <c r="AI286" s="8"/>
    </row>
    <row r="287" spans="17:35">
      <c r="Q287" s="8"/>
      <c r="R287" s="8"/>
      <c r="S287" s="8"/>
      <c r="W287" s="8"/>
      <c r="X287" s="8"/>
      <c r="Y287" s="8"/>
      <c r="Z287" s="8"/>
      <c r="AA287" s="8"/>
      <c r="AG287" s="8"/>
      <c r="AH287" s="8"/>
      <c r="AI287" s="8"/>
    </row>
    <row r="288" spans="17:35">
      <c r="Q288" s="8"/>
      <c r="R288" s="8"/>
      <c r="S288" s="8"/>
      <c r="W288" s="8"/>
      <c r="X288" s="8"/>
      <c r="Y288" s="8"/>
      <c r="Z288" s="8"/>
      <c r="AA288" s="8"/>
      <c r="AG288" s="8"/>
      <c r="AH288" s="8"/>
      <c r="AI288" s="8"/>
    </row>
    <row r="289" spans="17:35">
      <c r="Q289" s="8"/>
      <c r="R289" s="8"/>
      <c r="S289" s="8"/>
      <c r="W289" s="8"/>
      <c r="X289" s="8"/>
      <c r="Y289" s="8"/>
      <c r="Z289" s="8"/>
      <c r="AA289" s="8"/>
      <c r="AG289" s="8"/>
      <c r="AH289" s="8"/>
      <c r="AI289" s="8"/>
    </row>
    <row r="290" spans="17:35">
      <c r="Q290" s="8"/>
      <c r="R290" s="8"/>
      <c r="S290" s="8"/>
      <c r="W290" s="8"/>
      <c r="X290" s="8"/>
      <c r="Y290" s="8"/>
      <c r="Z290" s="8"/>
      <c r="AA290" s="8"/>
      <c r="AG290" s="8"/>
      <c r="AH290" s="8"/>
      <c r="AI290" s="8"/>
    </row>
    <row r="291" spans="17:35">
      <c r="Q291" s="8"/>
      <c r="R291" s="8"/>
      <c r="S291" s="8"/>
      <c r="W291" s="8"/>
      <c r="X291" s="8"/>
      <c r="Y291" s="8"/>
      <c r="Z291" s="8"/>
      <c r="AA291" s="8"/>
      <c r="AG291" s="8"/>
      <c r="AH291" s="8"/>
      <c r="AI291" s="8"/>
    </row>
    <row r="292" spans="17:35">
      <c r="Q292" s="8"/>
      <c r="R292" s="8"/>
      <c r="S292" s="8"/>
      <c r="W292" s="8"/>
      <c r="X292" s="8"/>
      <c r="Y292" s="8"/>
      <c r="Z292" s="8"/>
      <c r="AA292" s="8"/>
      <c r="AG292" s="8"/>
      <c r="AH292" s="8"/>
      <c r="AI292" s="8"/>
    </row>
    <row r="293" spans="17:35">
      <c r="Q293" s="8"/>
      <c r="R293" s="8"/>
      <c r="S293" s="8"/>
      <c r="W293" s="8"/>
      <c r="X293" s="8"/>
      <c r="Y293" s="8"/>
      <c r="Z293" s="8"/>
      <c r="AA293" s="8"/>
      <c r="AG293" s="8"/>
      <c r="AH293" s="8"/>
      <c r="AI293" s="8"/>
    </row>
    <row r="294" spans="17:35">
      <c r="Q294" s="8"/>
      <c r="R294" s="8"/>
      <c r="S294" s="8"/>
      <c r="W294" s="8"/>
      <c r="X294" s="8"/>
      <c r="Y294" s="8"/>
      <c r="Z294" s="8"/>
      <c r="AA294" s="8"/>
      <c r="AG294" s="8"/>
      <c r="AH294" s="8"/>
      <c r="AI294" s="8"/>
    </row>
    <row r="295" spans="17:35">
      <c r="Q295" s="8"/>
      <c r="R295" s="8"/>
      <c r="S295" s="8"/>
      <c r="W295" s="8"/>
      <c r="X295" s="8"/>
      <c r="Y295" s="8"/>
      <c r="Z295" s="8"/>
      <c r="AA295" s="8"/>
      <c r="AG295" s="8"/>
      <c r="AH295" s="8"/>
      <c r="AI295" s="8"/>
    </row>
    <row r="296" spans="17:35">
      <c r="Q296" s="8"/>
      <c r="R296" s="8"/>
      <c r="S296" s="8"/>
      <c r="W296" s="8"/>
      <c r="X296" s="8"/>
      <c r="Y296" s="8"/>
      <c r="Z296" s="8"/>
      <c r="AA296" s="8"/>
      <c r="AG296" s="8"/>
      <c r="AH296" s="8"/>
      <c r="AI296" s="8"/>
    </row>
    <row r="297" spans="17:35">
      <c r="Q297" s="8"/>
      <c r="R297" s="8"/>
      <c r="S297" s="8"/>
      <c r="W297" s="8"/>
      <c r="X297" s="8"/>
      <c r="Y297" s="8"/>
      <c r="Z297" s="8"/>
      <c r="AA297" s="8"/>
      <c r="AG297" s="8"/>
      <c r="AH297" s="8"/>
      <c r="AI297" s="8"/>
    </row>
    <row r="298" spans="17:35">
      <c r="Q298" s="8"/>
      <c r="R298" s="8"/>
      <c r="S298" s="8"/>
      <c r="W298" s="8"/>
      <c r="X298" s="8"/>
      <c r="Y298" s="8"/>
      <c r="Z298" s="8"/>
      <c r="AA298" s="8"/>
      <c r="AG298" s="8"/>
      <c r="AH298" s="8"/>
      <c r="AI298" s="8"/>
    </row>
    <row r="299" spans="17:35">
      <c r="Q299" s="8"/>
      <c r="R299" s="8"/>
      <c r="S299" s="8"/>
      <c r="W299" s="8"/>
      <c r="X299" s="8"/>
      <c r="Y299" s="8"/>
      <c r="Z299" s="8"/>
      <c r="AA299" s="8"/>
      <c r="AG299" s="8"/>
      <c r="AH299" s="8"/>
      <c r="AI299" s="8"/>
    </row>
    <row r="300" spans="17:35">
      <c r="Q300" s="8"/>
      <c r="R300" s="8"/>
      <c r="S300" s="8"/>
      <c r="W300" s="8"/>
      <c r="X300" s="8"/>
      <c r="Y300" s="8"/>
      <c r="Z300" s="8"/>
      <c r="AA300" s="8"/>
      <c r="AG300" s="8"/>
      <c r="AH300" s="8"/>
      <c r="AI300" s="8"/>
    </row>
    <row r="301" spans="17:35">
      <c r="Q301" s="8"/>
      <c r="R301" s="8"/>
      <c r="S301" s="8"/>
      <c r="W301" s="8"/>
      <c r="X301" s="8"/>
      <c r="Y301" s="8"/>
      <c r="Z301" s="8"/>
      <c r="AA301" s="8"/>
      <c r="AG301" s="8"/>
      <c r="AH301" s="8"/>
      <c r="AI301" s="8"/>
    </row>
    <row r="302" spans="17:35">
      <c r="Q302" s="8"/>
      <c r="R302" s="8"/>
      <c r="S302" s="8"/>
      <c r="W302" s="8"/>
      <c r="X302" s="8"/>
      <c r="Y302" s="8"/>
      <c r="Z302" s="8"/>
      <c r="AA302" s="8"/>
      <c r="AG302" s="8"/>
      <c r="AH302" s="8"/>
      <c r="AI302" s="8"/>
    </row>
    <row r="303" spans="17:35">
      <c r="Q303" s="8"/>
      <c r="R303" s="8"/>
      <c r="S303" s="8"/>
      <c r="W303" s="8"/>
      <c r="X303" s="8"/>
      <c r="Y303" s="8"/>
      <c r="Z303" s="8"/>
      <c r="AA303" s="8"/>
      <c r="AG303" s="8"/>
      <c r="AH303" s="8"/>
      <c r="AI303" s="8"/>
    </row>
    <row r="304" spans="17:35">
      <c r="Q304" s="8"/>
      <c r="R304" s="8"/>
      <c r="S304" s="8"/>
      <c r="W304" s="8"/>
      <c r="X304" s="8"/>
      <c r="Y304" s="8"/>
      <c r="Z304" s="8"/>
      <c r="AA304" s="8"/>
      <c r="AG304" s="8"/>
      <c r="AH304" s="8"/>
      <c r="AI304" s="8"/>
    </row>
    <row r="305" spans="17:35">
      <c r="Q305" s="8"/>
      <c r="R305" s="8"/>
      <c r="S305" s="8"/>
      <c r="W305" s="8"/>
      <c r="X305" s="8"/>
      <c r="Y305" s="8"/>
      <c r="Z305" s="8"/>
      <c r="AA305" s="8"/>
      <c r="AG305" s="8"/>
      <c r="AH305" s="8"/>
      <c r="AI305" s="8"/>
    </row>
    <row r="306" spans="17:35">
      <c r="Q306" s="8"/>
      <c r="R306" s="8"/>
      <c r="S306" s="8"/>
      <c r="W306" s="8"/>
      <c r="X306" s="8"/>
      <c r="Y306" s="8"/>
      <c r="Z306" s="8"/>
      <c r="AA306" s="8"/>
      <c r="AG306" s="8"/>
      <c r="AH306" s="8"/>
      <c r="AI306" s="8"/>
    </row>
    <row r="307" spans="17:35">
      <c r="Q307" s="8"/>
      <c r="R307" s="8"/>
      <c r="S307" s="8"/>
      <c r="W307" s="8"/>
      <c r="X307" s="8"/>
      <c r="Y307" s="8"/>
      <c r="Z307" s="8"/>
      <c r="AA307" s="8"/>
      <c r="AG307" s="8"/>
      <c r="AH307" s="8"/>
      <c r="AI307" s="8"/>
    </row>
    <row r="308" spans="17:35">
      <c r="Q308" s="8"/>
      <c r="R308" s="8"/>
      <c r="S308" s="8"/>
      <c r="W308" s="8"/>
      <c r="X308" s="8"/>
      <c r="Y308" s="8"/>
      <c r="Z308" s="8"/>
      <c r="AA308" s="8"/>
      <c r="AG308" s="8"/>
      <c r="AH308" s="8"/>
      <c r="AI308" s="8"/>
    </row>
    <row r="309" spans="17:35">
      <c r="Q309" s="8"/>
      <c r="R309" s="8"/>
      <c r="S309" s="8"/>
      <c r="W309" s="8"/>
      <c r="X309" s="8"/>
      <c r="Y309" s="8"/>
      <c r="Z309" s="8"/>
      <c r="AA309" s="8"/>
      <c r="AG309" s="8"/>
      <c r="AH309" s="8"/>
      <c r="AI309" s="8"/>
    </row>
    <row r="310" spans="17:35">
      <c r="Q310" s="8"/>
      <c r="R310" s="8"/>
      <c r="S310" s="8"/>
      <c r="W310" s="8"/>
      <c r="X310" s="8"/>
      <c r="Y310" s="8"/>
      <c r="Z310" s="8"/>
      <c r="AA310" s="8"/>
      <c r="AG310" s="8"/>
      <c r="AH310" s="8"/>
      <c r="AI310" s="8"/>
    </row>
    <row r="311" spans="17:35">
      <c r="Q311" s="8"/>
      <c r="R311" s="8"/>
      <c r="S311" s="8"/>
      <c r="W311" s="8"/>
      <c r="X311" s="8"/>
      <c r="Y311" s="8"/>
      <c r="Z311" s="8"/>
      <c r="AA311" s="8"/>
      <c r="AG311" s="8"/>
      <c r="AH311" s="8"/>
      <c r="AI311" s="8"/>
    </row>
    <row r="312" spans="17:35">
      <c r="Q312" s="8"/>
      <c r="R312" s="8"/>
      <c r="S312" s="8"/>
      <c r="W312" s="8"/>
      <c r="X312" s="8"/>
      <c r="Y312" s="8"/>
      <c r="Z312" s="8"/>
      <c r="AA312" s="8"/>
      <c r="AG312" s="8"/>
      <c r="AH312" s="8"/>
      <c r="AI312" s="8"/>
    </row>
    <row r="313" spans="17:35">
      <c r="Q313" s="8"/>
      <c r="R313" s="8"/>
      <c r="S313" s="8"/>
      <c r="W313" s="8"/>
      <c r="X313" s="8"/>
      <c r="Y313" s="8"/>
      <c r="Z313" s="8"/>
      <c r="AA313" s="8"/>
      <c r="AG313" s="8"/>
      <c r="AH313" s="8"/>
      <c r="AI313" s="8"/>
    </row>
    <row r="314" spans="17:35">
      <c r="Q314" s="8"/>
      <c r="R314" s="8"/>
      <c r="S314" s="8"/>
      <c r="W314" s="8"/>
      <c r="X314" s="8"/>
      <c r="Y314" s="8"/>
      <c r="Z314" s="8"/>
      <c r="AA314" s="8"/>
      <c r="AG314" s="8"/>
      <c r="AH314" s="8"/>
      <c r="AI314" s="8"/>
    </row>
    <row r="315" spans="17:35">
      <c r="Q315" s="8"/>
      <c r="R315" s="8"/>
      <c r="S315" s="8"/>
      <c r="W315" s="8"/>
      <c r="X315" s="8"/>
      <c r="Y315" s="8"/>
      <c r="Z315" s="8"/>
      <c r="AA315" s="8"/>
      <c r="AG315" s="8"/>
      <c r="AH315" s="8"/>
      <c r="AI315" s="8"/>
    </row>
    <row r="316" spans="17:35">
      <c r="Q316" s="8"/>
      <c r="R316" s="8"/>
      <c r="S316" s="8"/>
      <c r="W316" s="8"/>
      <c r="X316" s="8"/>
      <c r="Y316" s="8"/>
      <c r="Z316" s="8"/>
      <c r="AA316" s="8"/>
      <c r="AG316" s="8"/>
      <c r="AH316" s="8"/>
      <c r="AI316" s="8"/>
    </row>
    <row r="317" spans="17:35">
      <c r="Q317" s="8"/>
      <c r="R317" s="8"/>
      <c r="S317" s="8"/>
      <c r="W317" s="8"/>
      <c r="X317" s="8"/>
      <c r="Y317" s="8"/>
      <c r="Z317" s="8"/>
      <c r="AA317" s="8"/>
      <c r="AG317" s="8"/>
      <c r="AH317" s="8"/>
      <c r="AI317" s="8"/>
    </row>
    <row r="318" spans="17:35">
      <c r="Q318" s="8"/>
      <c r="R318" s="8"/>
      <c r="S318" s="8"/>
      <c r="W318" s="8"/>
      <c r="X318" s="8"/>
      <c r="Y318" s="8"/>
      <c r="Z318" s="8"/>
      <c r="AA318" s="8"/>
      <c r="AG318" s="8"/>
      <c r="AH318" s="8"/>
      <c r="AI318" s="8"/>
    </row>
    <row r="319" spans="17:35">
      <c r="Q319" s="8"/>
      <c r="R319" s="8"/>
      <c r="S319" s="8"/>
      <c r="W319" s="8"/>
      <c r="X319" s="8"/>
      <c r="Y319" s="8"/>
      <c r="Z319" s="8"/>
      <c r="AA319" s="8"/>
      <c r="AG319" s="8"/>
      <c r="AH319" s="8"/>
      <c r="AI319" s="8"/>
    </row>
    <row r="320" spans="17:35">
      <c r="Q320" s="8"/>
      <c r="R320" s="8"/>
      <c r="S320" s="8"/>
      <c r="W320" s="8"/>
      <c r="X320" s="8"/>
      <c r="Y320" s="8"/>
      <c r="Z320" s="8"/>
      <c r="AA320" s="8"/>
      <c r="AG320" s="8"/>
      <c r="AH320" s="8"/>
      <c r="AI320" s="8"/>
    </row>
    <row r="321" spans="17:35">
      <c r="Q321" s="8"/>
      <c r="R321" s="8"/>
      <c r="S321" s="8"/>
      <c r="W321" s="8"/>
      <c r="X321" s="8"/>
      <c r="Y321" s="8"/>
      <c r="Z321" s="8"/>
      <c r="AA321" s="8"/>
      <c r="AG321" s="8"/>
      <c r="AH321" s="8"/>
      <c r="AI321" s="8"/>
    </row>
    <row r="322" spans="17:35">
      <c r="Q322" s="8"/>
      <c r="R322" s="8"/>
      <c r="S322" s="8"/>
      <c r="W322" s="8"/>
      <c r="X322" s="8"/>
      <c r="Y322" s="8"/>
      <c r="Z322" s="8"/>
      <c r="AA322" s="8"/>
      <c r="AG322" s="8"/>
      <c r="AH322" s="8"/>
      <c r="AI322" s="8"/>
    </row>
    <row r="323" spans="17:35">
      <c r="Q323" s="8"/>
      <c r="R323" s="8"/>
      <c r="S323" s="8"/>
      <c r="W323" s="8"/>
      <c r="X323" s="8"/>
      <c r="Y323" s="8"/>
      <c r="Z323" s="8"/>
      <c r="AA323" s="8"/>
      <c r="AG323" s="8"/>
      <c r="AH323" s="8"/>
      <c r="AI323" s="8"/>
    </row>
    <row r="324" spans="17:35">
      <c r="Q324" s="8"/>
      <c r="R324" s="8"/>
      <c r="S324" s="8"/>
      <c r="W324" s="8"/>
      <c r="X324" s="8"/>
      <c r="Y324" s="8"/>
      <c r="Z324" s="8"/>
      <c r="AA324" s="8"/>
      <c r="AG324" s="8"/>
      <c r="AH324" s="8"/>
      <c r="AI324" s="8"/>
    </row>
    <row r="325" spans="17:35">
      <c r="Q325" s="8"/>
      <c r="R325" s="8"/>
      <c r="S325" s="84"/>
      <c r="W325" s="84"/>
      <c r="X325" s="84"/>
      <c r="Y325" s="84"/>
      <c r="Z325" s="84"/>
      <c r="AA325" s="84"/>
      <c r="AG325" s="84"/>
      <c r="AH325" s="84"/>
      <c r="AI325" s="84"/>
    </row>
    <row r="326" spans="17:35">
      <c r="Q326" s="8"/>
      <c r="R326" s="8"/>
      <c r="S326" s="84"/>
      <c r="W326" s="84"/>
      <c r="X326" s="84"/>
      <c r="Y326" s="84"/>
      <c r="Z326" s="84"/>
      <c r="AA326" s="84"/>
      <c r="AG326" s="84"/>
      <c r="AH326" s="84"/>
      <c r="AI326" s="84"/>
    </row>
    <row r="327" spans="17:35">
      <c r="Q327" s="8"/>
      <c r="R327" s="8"/>
      <c r="S327" s="84"/>
      <c r="W327" s="84"/>
      <c r="X327" s="84"/>
      <c r="Y327" s="84"/>
      <c r="Z327" s="84"/>
      <c r="AA327" s="84"/>
      <c r="AG327" s="84"/>
      <c r="AH327" s="84"/>
      <c r="AI327" s="84"/>
    </row>
    <row r="328" spans="17:35">
      <c r="Q328" s="8"/>
      <c r="R328" s="8"/>
      <c r="S328" s="84"/>
      <c r="W328" s="84"/>
      <c r="X328" s="84"/>
      <c r="Y328" s="84"/>
      <c r="Z328" s="84"/>
      <c r="AA328" s="84"/>
      <c r="AG328" s="84"/>
      <c r="AH328" s="84"/>
      <c r="AI328" s="84"/>
    </row>
    <row r="329" spans="17:35">
      <c r="Q329" s="8"/>
      <c r="R329" s="8"/>
      <c r="S329" s="84"/>
      <c r="W329" s="84"/>
      <c r="X329" s="84"/>
      <c r="Y329" s="84"/>
      <c r="Z329" s="84"/>
      <c r="AA329" s="84"/>
      <c r="AG329" s="84"/>
      <c r="AH329" s="84"/>
      <c r="AI329" s="84"/>
    </row>
    <row r="330" spans="17:35">
      <c r="Q330" s="8"/>
      <c r="R330" s="8"/>
      <c r="S330" s="84"/>
      <c r="W330" s="84"/>
      <c r="X330" s="84"/>
      <c r="Y330" s="84"/>
      <c r="Z330" s="84"/>
      <c r="AA330" s="84"/>
      <c r="AG330" s="84"/>
      <c r="AH330" s="84"/>
      <c r="AI330" s="84"/>
    </row>
    <row r="331" spans="17:35">
      <c r="Q331" s="8"/>
      <c r="R331" s="8"/>
      <c r="S331" s="84"/>
      <c r="W331" s="84"/>
      <c r="X331" s="84"/>
      <c r="Y331" s="84"/>
      <c r="Z331" s="84"/>
      <c r="AA331" s="84"/>
      <c r="AG331" s="84"/>
      <c r="AH331" s="84"/>
      <c r="AI331" s="84"/>
    </row>
    <row r="332" spans="17:35">
      <c r="Q332" s="84"/>
      <c r="R332" s="84"/>
      <c r="S332" s="84"/>
      <c r="W332" s="84"/>
      <c r="X332" s="84"/>
      <c r="Y332" s="84"/>
      <c r="Z332" s="84"/>
      <c r="AA332" s="84"/>
      <c r="AG332" s="84"/>
      <c r="AH332" s="84"/>
      <c r="AI332" s="84"/>
    </row>
    <row r="333" spans="17:35">
      <c r="Q333" s="84"/>
      <c r="R333" s="84"/>
      <c r="S333" s="84"/>
      <c r="W333" s="84"/>
      <c r="X333" s="84"/>
      <c r="Y333" s="84"/>
      <c r="Z333" s="84"/>
      <c r="AA333" s="84"/>
      <c r="AG333" s="84"/>
      <c r="AH333" s="84"/>
      <c r="AI333" s="84"/>
    </row>
    <row r="334" spans="17:35">
      <c r="Q334" s="84"/>
      <c r="R334" s="84"/>
      <c r="S334" s="84"/>
      <c r="W334" s="84"/>
      <c r="X334" s="84"/>
      <c r="Y334" s="84"/>
      <c r="Z334" s="84"/>
      <c r="AA334" s="84"/>
      <c r="AG334" s="84"/>
      <c r="AH334" s="84"/>
      <c r="AI334" s="84"/>
    </row>
    <row r="335" spans="17:35">
      <c r="Q335" s="84"/>
      <c r="R335" s="84"/>
      <c r="S335" s="84"/>
      <c r="W335" s="84"/>
      <c r="X335" s="84"/>
      <c r="Y335" s="84"/>
      <c r="Z335" s="84"/>
      <c r="AA335" s="84"/>
      <c r="AG335" s="84"/>
      <c r="AH335" s="84"/>
      <c r="AI335" s="84"/>
    </row>
    <row r="336" spans="17:35">
      <c r="Q336" s="84"/>
      <c r="R336" s="84"/>
      <c r="S336" s="84"/>
      <c r="W336" s="84"/>
      <c r="X336" s="84"/>
      <c r="Y336" s="84"/>
      <c r="Z336" s="84"/>
      <c r="AA336" s="84"/>
      <c r="AG336" s="84"/>
      <c r="AH336" s="84"/>
      <c r="AI336" s="84"/>
    </row>
    <row r="337" spans="17:35">
      <c r="Q337" s="84"/>
      <c r="R337" s="84"/>
      <c r="S337" s="84"/>
      <c r="W337" s="84"/>
      <c r="X337" s="84"/>
      <c r="Y337" s="84"/>
      <c r="Z337" s="84"/>
      <c r="AA337" s="84"/>
      <c r="AG337" s="84"/>
      <c r="AH337" s="84"/>
      <c r="AI337" s="84"/>
    </row>
    <row r="338" spans="17:35">
      <c r="Q338" s="84"/>
      <c r="R338" s="84"/>
      <c r="S338" s="84"/>
      <c r="W338" s="84"/>
      <c r="X338" s="84"/>
      <c r="Y338" s="84"/>
      <c r="Z338" s="84"/>
      <c r="AA338" s="84"/>
      <c r="AG338" s="84"/>
      <c r="AH338" s="84"/>
      <c r="AI338" s="84"/>
    </row>
    <row r="339" spans="17:35">
      <c r="Q339" s="84"/>
      <c r="R339" s="84"/>
      <c r="S339" s="84"/>
      <c r="W339" s="84"/>
      <c r="X339" s="84"/>
      <c r="Y339" s="84"/>
      <c r="Z339" s="84"/>
      <c r="AA339" s="84"/>
      <c r="AG339" s="84"/>
      <c r="AH339" s="84"/>
      <c r="AI339" s="84"/>
    </row>
    <row r="340" spans="17:35">
      <c r="Q340" s="84"/>
      <c r="R340" s="84"/>
      <c r="S340" s="84"/>
      <c r="W340" s="84"/>
      <c r="X340" s="84"/>
      <c r="Y340" s="84"/>
      <c r="Z340" s="84"/>
      <c r="AA340" s="84"/>
      <c r="AG340" s="84"/>
      <c r="AH340" s="84"/>
      <c r="AI340" s="84"/>
    </row>
    <row r="341" spans="17:35">
      <c r="Q341" s="84"/>
      <c r="R341" s="84"/>
      <c r="S341" s="84"/>
      <c r="W341" s="84"/>
      <c r="X341" s="84"/>
      <c r="Y341" s="84"/>
      <c r="Z341" s="84"/>
      <c r="AA341" s="84"/>
      <c r="AG341" s="84"/>
      <c r="AH341" s="84"/>
      <c r="AI341" s="84"/>
    </row>
    <row r="342" spans="17:35">
      <c r="Q342" s="84"/>
      <c r="R342" s="84"/>
      <c r="S342" s="84"/>
      <c r="W342" s="84"/>
      <c r="X342" s="84"/>
      <c r="Y342" s="84"/>
      <c r="Z342" s="84"/>
      <c r="AA342" s="84"/>
      <c r="AG342" s="84"/>
      <c r="AH342" s="84"/>
      <c r="AI342" s="84"/>
    </row>
    <row r="343" spans="17:35">
      <c r="Q343" s="84"/>
      <c r="R343" s="84"/>
      <c r="S343" s="84"/>
      <c r="W343" s="84"/>
      <c r="X343" s="84"/>
      <c r="Y343" s="84"/>
      <c r="Z343" s="84"/>
      <c r="AA343" s="84"/>
      <c r="AG343" s="84"/>
      <c r="AH343" s="84"/>
      <c r="AI343" s="84"/>
    </row>
    <row r="344" spans="17:35">
      <c r="Q344" s="84"/>
      <c r="R344" s="84"/>
      <c r="S344" s="84"/>
      <c r="W344" s="84"/>
      <c r="X344" s="84"/>
      <c r="Y344" s="84"/>
      <c r="Z344" s="84"/>
      <c r="AA344" s="84"/>
      <c r="AG344" s="84"/>
      <c r="AH344" s="84"/>
      <c r="AI344" s="84"/>
    </row>
    <row r="345" spans="17:35">
      <c r="Q345" s="84"/>
      <c r="R345" s="84"/>
      <c r="S345" s="84"/>
      <c r="W345" s="84"/>
      <c r="X345" s="84"/>
      <c r="Y345" s="84"/>
      <c r="Z345" s="84"/>
      <c r="AA345" s="84"/>
      <c r="AG345" s="84"/>
      <c r="AH345" s="84"/>
      <c r="AI345" s="84"/>
    </row>
    <row r="346" spans="17:35">
      <c r="Q346" s="84"/>
      <c r="R346" s="84"/>
      <c r="S346" s="84"/>
      <c r="W346" s="84"/>
      <c r="X346" s="84"/>
      <c r="Y346" s="84"/>
      <c r="Z346" s="84"/>
      <c r="AA346" s="84"/>
      <c r="AG346" s="84"/>
      <c r="AH346" s="84"/>
      <c r="AI346" s="84"/>
    </row>
    <row r="347" spans="17:35">
      <c r="Q347" s="84"/>
      <c r="R347" s="84"/>
      <c r="S347" s="84"/>
      <c r="W347" s="84"/>
      <c r="X347" s="84"/>
      <c r="Y347" s="84"/>
      <c r="Z347" s="84"/>
      <c r="AA347" s="84"/>
      <c r="AG347" s="84"/>
      <c r="AH347" s="84"/>
      <c r="AI347" s="84"/>
    </row>
    <row r="348" spans="17:35">
      <c r="Q348" s="84"/>
      <c r="R348" s="84"/>
      <c r="S348" s="84"/>
      <c r="W348" s="84"/>
      <c r="X348" s="84"/>
      <c r="Y348" s="84"/>
      <c r="Z348" s="84"/>
      <c r="AA348" s="84"/>
      <c r="AG348" s="84"/>
      <c r="AH348" s="84"/>
      <c r="AI348" s="84"/>
    </row>
    <row r="349" spans="17:35">
      <c r="Q349" s="84"/>
      <c r="R349" s="84"/>
      <c r="S349" s="84"/>
      <c r="W349" s="84"/>
      <c r="X349" s="84"/>
      <c r="Y349" s="84"/>
      <c r="Z349" s="84"/>
      <c r="AA349" s="84"/>
      <c r="AG349" s="84"/>
      <c r="AH349" s="84"/>
      <c r="AI349" s="84"/>
    </row>
    <row r="350" spans="17:35">
      <c r="Q350" s="84"/>
      <c r="R350" s="84"/>
      <c r="S350" s="84"/>
      <c r="W350" s="84"/>
      <c r="X350" s="84"/>
      <c r="Y350" s="84"/>
      <c r="Z350" s="84"/>
      <c r="AA350" s="84"/>
      <c r="AG350" s="84"/>
      <c r="AH350" s="84"/>
      <c r="AI350" s="84"/>
    </row>
    <row r="351" spans="17:35">
      <c r="Q351" s="84"/>
      <c r="R351" s="84"/>
      <c r="S351" s="84"/>
      <c r="W351" s="84"/>
      <c r="X351" s="84"/>
      <c r="Y351" s="84"/>
      <c r="Z351" s="84"/>
      <c r="AA351" s="84"/>
      <c r="AG351" s="84"/>
      <c r="AH351" s="84"/>
      <c r="AI351" s="84"/>
    </row>
    <row r="352" spans="17:35">
      <c r="Q352" s="84"/>
      <c r="R352" s="84"/>
      <c r="S352" s="84"/>
      <c r="W352" s="84"/>
      <c r="X352" s="84"/>
      <c r="Y352" s="84"/>
      <c r="Z352" s="84"/>
      <c r="AA352" s="84"/>
      <c r="AG352" s="84"/>
      <c r="AH352" s="84"/>
      <c r="AI352" s="84"/>
    </row>
    <row r="353" spans="17:35">
      <c r="Q353" s="84"/>
      <c r="R353" s="84"/>
      <c r="S353" s="84"/>
      <c r="W353" s="84"/>
      <c r="X353" s="84"/>
      <c r="Y353" s="84"/>
      <c r="Z353" s="84"/>
      <c r="AA353" s="84"/>
      <c r="AG353" s="84"/>
      <c r="AH353" s="84"/>
      <c r="AI353" s="84"/>
    </row>
    <row r="354" spans="17:35">
      <c r="Q354" s="84"/>
      <c r="R354" s="84"/>
      <c r="S354" s="84"/>
      <c r="W354" s="84"/>
      <c r="X354" s="84"/>
      <c r="Y354" s="84"/>
      <c r="Z354" s="84"/>
      <c r="AA354" s="84"/>
      <c r="AG354" s="84"/>
      <c r="AH354" s="84"/>
      <c r="AI354" s="84"/>
    </row>
    <row r="355" spans="17:35">
      <c r="Q355" s="84"/>
      <c r="R355" s="84"/>
      <c r="S355" s="84"/>
      <c r="W355" s="84"/>
      <c r="X355" s="84"/>
      <c r="Y355" s="84"/>
      <c r="Z355" s="84"/>
      <c r="AA355" s="84"/>
      <c r="AG355" s="84"/>
      <c r="AH355" s="84"/>
      <c r="AI355" s="84"/>
    </row>
    <row r="356" spans="17:35">
      <c r="Q356" s="84"/>
      <c r="R356" s="84"/>
      <c r="S356" s="84"/>
      <c r="W356" s="84"/>
      <c r="X356" s="84"/>
      <c r="Y356" s="84"/>
      <c r="Z356" s="84"/>
      <c r="AA356" s="84"/>
      <c r="AG356" s="84"/>
      <c r="AH356" s="84"/>
      <c r="AI356" s="84"/>
    </row>
    <row r="357" spans="17:35">
      <c r="Q357" s="84"/>
      <c r="R357" s="84"/>
      <c r="S357" s="84"/>
      <c r="W357" s="84"/>
      <c r="X357" s="84"/>
      <c r="Y357" s="84"/>
      <c r="Z357" s="84"/>
      <c r="AA357" s="84"/>
      <c r="AG357" s="84"/>
      <c r="AH357" s="84"/>
      <c r="AI357" s="84"/>
    </row>
    <row r="358" spans="17:35">
      <c r="Q358" s="84"/>
      <c r="R358" s="84"/>
      <c r="S358" s="84"/>
      <c r="W358" s="84"/>
      <c r="X358" s="84"/>
      <c r="Y358" s="84"/>
      <c r="Z358" s="84"/>
      <c r="AA358" s="84"/>
      <c r="AG358" s="84"/>
      <c r="AH358" s="84"/>
      <c r="AI358" s="84"/>
    </row>
    <row r="359" spans="17:35">
      <c r="Q359" s="84"/>
      <c r="R359" s="84"/>
      <c r="S359" s="84"/>
      <c r="W359" s="84"/>
      <c r="X359" s="84"/>
      <c r="Y359" s="84"/>
      <c r="Z359" s="84"/>
      <c r="AA359" s="84"/>
      <c r="AG359" s="84"/>
      <c r="AH359" s="84"/>
      <c r="AI359" s="84"/>
    </row>
    <row r="360" spans="17:35">
      <c r="Q360" s="84"/>
      <c r="R360" s="84"/>
      <c r="S360" s="84"/>
      <c r="W360" s="84"/>
      <c r="X360" s="84"/>
      <c r="Y360" s="84"/>
      <c r="Z360" s="84"/>
      <c r="AA360" s="84"/>
      <c r="AG360" s="84"/>
      <c r="AH360" s="84"/>
      <c r="AI360" s="84"/>
    </row>
    <row r="361" spans="17:35">
      <c r="Q361" s="84"/>
      <c r="R361" s="84"/>
      <c r="S361" s="84"/>
      <c r="W361" s="84"/>
      <c r="X361" s="84"/>
      <c r="Y361" s="84"/>
      <c r="Z361" s="84"/>
      <c r="AA361" s="84"/>
      <c r="AG361" s="84"/>
      <c r="AH361" s="84"/>
      <c r="AI361" s="84"/>
    </row>
    <row r="362" spans="17:35">
      <c r="Q362" s="84"/>
      <c r="R362" s="84"/>
      <c r="S362" s="84"/>
      <c r="W362" s="84"/>
      <c r="X362" s="84"/>
      <c r="Y362" s="84"/>
      <c r="Z362" s="84"/>
      <c r="AA362" s="84"/>
      <c r="AG362" s="84"/>
      <c r="AH362" s="84"/>
      <c r="AI362" s="84"/>
    </row>
    <row r="363" spans="17:35">
      <c r="Q363" s="84"/>
      <c r="R363" s="84"/>
      <c r="S363" s="84"/>
      <c r="W363" s="84"/>
      <c r="X363" s="84"/>
      <c r="Y363" s="84"/>
      <c r="Z363" s="84"/>
      <c r="AA363" s="84"/>
      <c r="AG363" s="84"/>
      <c r="AH363" s="84"/>
      <c r="AI363" s="84"/>
    </row>
    <row r="364" spans="17:35">
      <c r="Q364" s="84"/>
      <c r="R364" s="84"/>
      <c r="S364" s="84"/>
      <c r="W364" s="84"/>
      <c r="X364" s="84"/>
      <c r="Y364" s="84"/>
      <c r="Z364" s="84"/>
      <c r="AA364" s="84"/>
      <c r="AG364" s="84"/>
      <c r="AH364" s="84"/>
      <c r="AI364" s="84"/>
    </row>
    <row r="365" spans="17:35">
      <c r="Q365" s="84"/>
      <c r="R365" s="84"/>
      <c r="S365" s="84"/>
      <c r="W365" s="84"/>
      <c r="X365" s="84"/>
      <c r="Y365" s="84"/>
      <c r="Z365" s="84"/>
      <c r="AA365" s="84"/>
      <c r="AG365" s="84"/>
      <c r="AH365" s="84"/>
      <c r="AI365" s="84"/>
    </row>
    <row r="366" spans="17:35">
      <c r="Q366" s="84"/>
      <c r="R366" s="84"/>
      <c r="S366" s="84"/>
      <c r="W366" s="84"/>
      <c r="X366" s="84"/>
      <c r="Y366" s="84"/>
      <c r="Z366" s="84"/>
      <c r="AA366" s="84"/>
      <c r="AG366" s="84"/>
      <c r="AH366" s="84"/>
      <c r="AI366" s="84"/>
    </row>
    <row r="367" spans="17:35">
      <c r="Q367" s="84"/>
      <c r="R367" s="84"/>
      <c r="S367" s="84"/>
      <c r="W367" s="84"/>
      <c r="X367" s="84"/>
      <c r="Y367" s="84"/>
      <c r="Z367" s="84"/>
      <c r="AA367" s="84"/>
      <c r="AG367" s="84"/>
      <c r="AH367" s="84"/>
      <c r="AI367" s="84"/>
    </row>
    <row r="368" spans="17:35">
      <c r="Q368" s="84"/>
      <c r="R368" s="84"/>
      <c r="S368" s="84"/>
      <c r="W368" s="84"/>
      <c r="X368" s="84"/>
      <c r="Y368" s="84"/>
      <c r="Z368" s="84"/>
      <c r="AA368" s="84"/>
      <c r="AG368" s="84"/>
      <c r="AH368" s="84"/>
      <c r="AI368" s="84"/>
    </row>
    <row r="369" spans="17:35">
      <c r="Q369" s="84"/>
      <c r="R369" s="84"/>
      <c r="S369" s="84"/>
      <c r="W369" s="84"/>
      <c r="X369" s="84"/>
      <c r="Y369" s="84"/>
      <c r="Z369" s="84"/>
      <c r="AA369" s="84"/>
      <c r="AG369" s="84"/>
      <c r="AH369" s="84"/>
      <c r="AI369" s="84"/>
    </row>
    <row r="370" spans="17:35">
      <c r="Q370" s="84"/>
      <c r="R370" s="84"/>
      <c r="S370" s="84"/>
      <c r="W370" s="84"/>
      <c r="X370" s="84"/>
      <c r="Y370" s="84"/>
      <c r="Z370" s="84"/>
      <c r="AA370" s="84"/>
      <c r="AG370" s="84"/>
      <c r="AH370" s="84"/>
      <c r="AI370" s="84"/>
    </row>
    <row r="371" spans="17:35">
      <c r="Q371" s="84"/>
      <c r="R371" s="84"/>
      <c r="S371" s="84"/>
      <c r="W371" s="84"/>
      <c r="X371" s="84"/>
      <c r="Y371" s="84"/>
      <c r="Z371" s="84"/>
      <c r="AA371" s="84"/>
      <c r="AG371" s="84"/>
      <c r="AH371" s="84"/>
      <c r="AI371" s="84"/>
    </row>
    <row r="372" spans="17:35">
      <c r="Q372" s="84"/>
      <c r="R372" s="84"/>
      <c r="S372" s="84"/>
      <c r="W372" s="84"/>
      <c r="X372" s="84"/>
      <c r="Y372" s="84"/>
      <c r="Z372" s="84"/>
      <c r="AA372" s="84"/>
      <c r="AG372" s="84"/>
      <c r="AH372" s="84"/>
      <c r="AI372" s="84"/>
    </row>
    <row r="373" spans="17:35">
      <c r="Q373" s="84"/>
      <c r="R373" s="84"/>
      <c r="S373" s="84"/>
      <c r="W373" s="84"/>
      <c r="X373" s="84"/>
      <c r="Y373" s="84"/>
      <c r="Z373" s="84"/>
      <c r="AA373" s="84"/>
      <c r="AG373" s="84"/>
      <c r="AH373" s="84"/>
      <c r="AI373" s="84"/>
    </row>
    <row r="374" spans="17:35">
      <c r="Q374" s="84"/>
      <c r="R374" s="84"/>
      <c r="S374" s="84"/>
      <c r="W374" s="84"/>
      <c r="X374" s="84"/>
      <c r="Y374" s="84"/>
      <c r="Z374" s="84"/>
      <c r="AA374" s="84"/>
      <c r="AG374" s="84"/>
      <c r="AH374" s="84"/>
      <c r="AI374" s="84"/>
    </row>
    <row r="375" spans="17:35">
      <c r="Q375" s="84"/>
      <c r="R375" s="84"/>
      <c r="S375" s="84"/>
      <c r="W375" s="84"/>
      <c r="X375" s="84"/>
      <c r="Y375" s="84"/>
      <c r="Z375" s="84"/>
      <c r="AA375" s="84"/>
      <c r="AG375" s="84"/>
      <c r="AH375" s="84"/>
      <c r="AI375" s="84"/>
    </row>
    <row r="376" spans="17:35">
      <c r="Q376" s="84"/>
      <c r="R376" s="84"/>
      <c r="S376" s="84"/>
      <c r="W376" s="84"/>
      <c r="X376" s="84"/>
      <c r="Y376" s="84"/>
      <c r="Z376" s="84"/>
      <c r="AA376" s="84"/>
      <c r="AG376" s="84"/>
      <c r="AH376" s="84"/>
      <c r="AI376" s="84"/>
    </row>
    <row r="377" spans="17:35">
      <c r="Q377" s="84"/>
      <c r="R377" s="84"/>
      <c r="S377" s="84"/>
      <c r="W377" s="84"/>
      <c r="X377" s="84"/>
      <c r="Y377" s="84"/>
      <c r="Z377" s="84"/>
      <c r="AA377" s="84"/>
      <c r="AG377" s="84"/>
      <c r="AH377" s="84"/>
      <c r="AI377" s="84"/>
    </row>
    <row r="378" spans="17:35">
      <c r="Q378" s="84"/>
      <c r="R378" s="84"/>
      <c r="S378" s="84"/>
      <c r="W378" s="84"/>
      <c r="X378" s="84"/>
      <c r="Y378" s="84"/>
      <c r="Z378" s="84"/>
      <c r="AA378" s="84"/>
      <c r="AG378" s="84"/>
      <c r="AH378" s="84"/>
      <c r="AI378" s="84"/>
    </row>
    <row r="379" spans="17:35">
      <c r="Q379" s="84"/>
      <c r="R379" s="84"/>
      <c r="S379" s="84"/>
      <c r="W379" s="84"/>
      <c r="X379" s="84"/>
      <c r="Y379" s="84"/>
      <c r="Z379" s="84"/>
      <c r="AA379" s="84"/>
      <c r="AG379" s="84"/>
      <c r="AH379" s="84"/>
      <c r="AI379" s="84"/>
    </row>
    <row r="380" spans="17:35">
      <c r="Q380" s="84"/>
      <c r="R380" s="84"/>
      <c r="S380" s="84"/>
      <c r="W380" s="84"/>
      <c r="X380" s="84"/>
      <c r="Y380" s="84"/>
      <c r="Z380" s="84"/>
      <c r="AA380" s="84"/>
      <c r="AG380" s="84"/>
      <c r="AH380" s="84"/>
      <c r="AI380" s="84"/>
    </row>
    <row r="381" spans="17:35">
      <c r="Q381" s="84"/>
      <c r="R381" s="84"/>
      <c r="S381" s="84"/>
      <c r="W381" s="84"/>
      <c r="X381" s="84"/>
      <c r="Y381" s="84"/>
      <c r="Z381" s="84"/>
      <c r="AA381" s="84"/>
      <c r="AG381" s="84"/>
      <c r="AH381" s="84"/>
      <c r="AI381" s="84"/>
    </row>
    <row r="382" spans="17:35">
      <c r="Q382" s="84"/>
      <c r="R382" s="84"/>
      <c r="S382" s="84"/>
      <c r="W382" s="84"/>
      <c r="X382" s="84"/>
      <c r="Y382" s="84"/>
      <c r="Z382" s="84"/>
      <c r="AA382" s="84"/>
      <c r="AG382" s="84"/>
      <c r="AH382" s="84"/>
      <c r="AI382" s="84"/>
    </row>
    <row r="383" spans="17:35">
      <c r="Q383" s="84"/>
      <c r="R383" s="84"/>
      <c r="S383" s="84"/>
      <c r="W383" s="84"/>
      <c r="X383" s="84"/>
      <c r="Y383" s="84"/>
      <c r="Z383" s="84"/>
      <c r="AA383" s="84"/>
      <c r="AG383" s="84"/>
      <c r="AH383" s="84"/>
      <c r="AI383" s="84"/>
    </row>
    <row r="384" spans="17:35">
      <c r="Q384" s="84"/>
      <c r="R384" s="84"/>
      <c r="S384" s="84"/>
      <c r="W384" s="84"/>
      <c r="X384" s="84"/>
      <c r="Y384" s="84"/>
      <c r="Z384" s="84"/>
      <c r="AA384" s="84"/>
      <c r="AG384" s="84"/>
      <c r="AH384" s="84"/>
      <c r="AI384" s="84"/>
    </row>
    <row r="385" spans="17:35">
      <c r="Q385" s="84"/>
      <c r="R385" s="84"/>
      <c r="S385" s="84"/>
      <c r="W385" s="84"/>
      <c r="X385" s="84"/>
      <c r="Y385" s="84"/>
      <c r="Z385" s="84"/>
      <c r="AA385" s="84"/>
      <c r="AG385" s="84"/>
      <c r="AH385" s="84"/>
      <c r="AI385" s="84"/>
    </row>
    <row r="386" spans="17:35">
      <c r="Q386" s="84"/>
      <c r="R386" s="84"/>
      <c r="S386" s="84"/>
      <c r="W386" s="84"/>
      <c r="X386" s="84"/>
      <c r="Y386" s="84"/>
      <c r="Z386" s="84"/>
      <c r="AA386" s="84"/>
      <c r="AG386" s="84"/>
      <c r="AH386" s="84"/>
      <c r="AI386" s="84"/>
    </row>
    <row r="387" spans="17:35">
      <c r="Q387" s="84"/>
      <c r="R387" s="84"/>
      <c r="S387" s="84"/>
      <c r="W387" s="84"/>
      <c r="X387" s="84"/>
      <c r="Y387" s="84"/>
      <c r="Z387" s="84"/>
      <c r="AA387" s="84"/>
      <c r="AG387" s="84"/>
      <c r="AH387" s="84"/>
      <c r="AI387" s="84"/>
    </row>
    <row r="388" spans="17:35">
      <c r="Q388" s="84"/>
      <c r="R388" s="84"/>
      <c r="S388" s="84"/>
      <c r="W388" s="84"/>
      <c r="X388" s="84"/>
      <c r="Y388" s="84"/>
      <c r="Z388" s="84"/>
      <c r="AA388" s="84"/>
      <c r="AG388" s="84"/>
      <c r="AH388" s="84"/>
      <c r="AI388" s="84"/>
    </row>
    <row r="389" spans="17:35">
      <c r="Q389" s="84"/>
      <c r="R389" s="84"/>
      <c r="S389" s="84"/>
      <c r="W389" s="84"/>
      <c r="X389" s="84"/>
      <c r="Y389" s="84"/>
      <c r="Z389" s="84"/>
      <c r="AA389" s="84"/>
      <c r="AG389" s="84"/>
      <c r="AH389" s="84"/>
      <c r="AI389" s="84"/>
    </row>
    <row r="390" spans="17:35">
      <c r="Q390" s="84"/>
      <c r="R390" s="84"/>
      <c r="S390" s="84"/>
      <c r="W390" s="84"/>
      <c r="X390" s="84"/>
      <c r="Y390" s="84"/>
      <c r="Z390" s="84"/>
      <c r="AA390" s="84"/>
      <c r="AG390" s="84"/>
      <c r="AH390" s="84"/>
      <c r="AI390" s="84"/>
    </row>
    <row r="391" spans="17:35">
      <c r="Q391" s="84"/>
      <c r="R391" s="84"/>
      <c r="S391" s="84"/>
      <c r="W391" s="84"/>
      <c r="X391" s="84"/>
      <c r="Y391" s="84"/>
      <c r="Z391" s="84"/>
      <c r="AA391" s="84"/>
      <c r="AG391" s="84"/>
      <c r="AH391" s="84"/>
      <c r="AI391" s="84"/>
    </row>
    <row r="392" spans="17:35">
      <c r="Q392" s="84"/>
      <c r="R392" s="84"/>
      <c r="S392" s="84"/>
      <c r="W392" s="84"/>
      <c r="X392" s="84"/>
      <c r="Y392" s="84"/>
      <c r="Z392" s="84"/>
      <c r="AA392" s="84"/>
      <c r="AG392" s="84"/>
      <c r="AH392" s="84"/>
      <c r="AI392" s="84"/>
    </row>
    <row r="393" spans="17:35">
      <c r="Q393" s="84"/>
      <c r="R393" s="84"/>
      <c r="S393" s="84"/>
      <c r="W393" s="84"/>
      <c r="X393" s="84"/>
      <c r="Y393" s="84"/>
      <c r="Z393" s="84"/>
      <c r="AA393" s="84"/>
      <c r="AG393" s="84"/>
      <c r="AH393" s="84"/>
      <c r="AI393" s="84"/>
    </row>
    <row r="394" spans="17:35">
      <c r="Q394" s="84"/>
      <c r="R394" s="84"/>
      <c r="S394" s="84"/>
      <c r="W394" s="84"/>
      <c r="X394" s="84"/>
      <c r="Y394" s="84"/>
      <c r="Z394" s="84"/>
      <c r="AA394" s="84"/>
      <c r="AG394" s="84"/>
      <c r="AH394" s="84"/>
      <c r="AI394" s="84"/>
    </row>
    <row r="395" spans="17:35">
      <c r="Q395" s="84"/>
      <c r="R395" s="84"/>
      <c r="S395" s="84"/>
      <c r="W395" s="84"/>
      <c r="X395" s="84"/>
      <c r="Y395" s="84"/>
      <c r="Z395" s="84"/>
      <c r="AA395" s="84"/>
      <c r="AG395" s="84"/>
      <c r="AH395" s="84"/>
      <c r="AI395" s="84"/>
    </row>
    <row r="396" spans="17:35">
      <c r="Q396" s="84"/>
      <c r="R396" s="84"/>
      <c r="S396" s="84"/>
      <c r="W396" s="84"/>
      <c r="X396" s="84"/>
      <c r="Y396" s="84"/>
      <c r="Z396" s="84"/>
      <c r="AA396" s="84"/>
      <c r="AG396" s="84"/>
      <c r="AH396" s="84"/>
      <c r="AI396" s="84"/>
    </row>
    <row r="397" spans="17:35">
      <c r="Q397" s="84"/>
      <c r="R397" s="84"/>
      <c r="S397" s="84"/>
      <c r="W397" s="84"/>
      <c r="X397" s="84"/>
      <c r="Y397" s="84"/>
      <c r="Z397" s="84"/>
      <c r="AA397" s="84"/>
      <c r="AG397" s="84"/>
      <c r="AH397" s="84"/>
      <c r="AI397" s="84"/>
    </row>
    <row r="398" spans="17:35">
      <c r="Q398" s="84"/>
      <c r="R398" s="84"/>
      <c r="S398" s="84"/>
      <c r="W398" s="84"/>
      <c r="X398" s="84"/>
      <c r="Y398" s="84"/>
      <c r="Z398" s="84"/>
      <c r="AA398" s="84"/>
      <c r="AG398" s="84"/>
      <c r="AH398" s="84"/>
      <c r="AI398" s="84"/>
    </row>
    <row r="399" spans="17:35">
      <c r="Q399" s="84"/>
      <c r="R399" s="84"/>
      <c r="S399" s="84"/>
      <c r="W399" s="84"/>
      <c r="X399" s="84"/>
      <c r="Y399" s="84"/>
      <c r="Z399" s="84"/>
      <c r="AA399" s="84"/>
      <c r="AG399" s="84"/>
      <c r="AH399" s="84"/>
      <c r="AI399" s="84"/>
    </row>
    <row r="400" spans="17:35">
      <c r="Q400" s="84"/>
      <c r="R400" s="84"/>
      <c r="S400" s="84"/>
      <c r="W400" s="84"/>
      <c r="X400" s="84"/>
      <c r="Y400" s="84"/>
      <c r="Z400" s="84"/>
      <c r="AA400" s="84"/>
      <c r="AG400" s="84"/>
      <c r="AH400" s="84"/>
      <c r="AI400" s="84"/>
    </row>
    <row r="401" spans="17:35">
      <c r="Q401" s="84"/>
      <c r="R401" s="84"/>
      <c r="S401" s="84"/>
      <c r="W401" s="84"/>
      <c r="X401" s="84"/>
      <c r="Y401" s="84"/>
      <c r="Z401" s="84"/>
      <c r="AA401" s="84"/>
      <c r="AG401" s="84"/>
      <c r="AH401" s="84"/>
      <c r="AI401" s="84"/>
    </row>
    <row r="402" spans="17:35">
      <c r="Q402" s="84"/>
      <c r="R402" s="84"/>
      <c r="S402" s="84"/>
      <c r="W402" s="84"/>
      <c r="X402" s="84"/>
      <c r="Y402" s="84"/>
      <c r="Z402" s="84"/>
      <c r="AA402" s="84"/>
      <c r="AG402" s="84"/>
      <c r="AH402" s="84"/>
      <c r="AI402" s="84"/>
    </row>
    <row r="403" spans="17:35">
      <c r="Q403" s="84"/>
      <c r="R403" s="84"/>
      <c r="S403" s="84"/>
      <c r="W403" s="84"/>
      <c r="X403" s="84"/>
      <c r="Y403" s="84"/>
      <c r="Z403" s="84"/>
      <c r="AA403" s="84"/>
      <c r="AG403" s="84"/>
      <c r="AH403" s="84"/>
      <c r="AI403" s="84"/>
    </row>
    <row r="404" spans="17:35">
      <c r="Q404" s="84"/>
      <c r="R404" s="84"/>
      <c r="S404" s="84"/>
      <c r="W404" s="84"/>
      <c r="X404" s="84"/>
      <c r="Y404" s="84"/>
      <c r="Z404" s="84"/>
      <c r="AA404" s="84"/>
      <c r="AG404" s="84"/>
      <c r="AH404" s="84"/>
      <c r="AI404" s="84"/>
    </row>
    <row r="405" spans="17:35">
      <c r="Q405" s="84"/>
      <c r="R405" s="84"/>
      <c r="S405" s="84"/>
      <c r="W405" s="84"/>
      <c r="X405" s="84"/>
      <c r="Y405" s="84"/>
      <c r="Z405" s="84"/>
      <c r="AA405" s="84"/>
      <c r="AG405" s="84"/>
      <c r="AH405" s="84"/>
      <c r="AI405" s="84"/>
    </row>
    <row r="406" spans="17:35">
      <c r="Q406" s="84"/>
      <c r="R406" s="84"/>
      <c r="S406" s="84"/>
      <c r="W406" s="84"/>
      <c r="X406" s="84"/>
      <c r="Y406" s="84"/>
      <c r="Z406" s="84"/>
      <c r="AA406" s="84"/>
      <c r="AG406" s="84"/>
      <c r="AH406" s="84"/>
      <c r="AI406" s="84"/>
    </row>
    <row r="407" spans="17:35">
      <c r="Q407" s="84"/>
      <c r="R407" s="84"/>
      <c r="S407" s="84"/>
      <c r="W407" s="84"/>
      <c r="X407" s="84"/>
      <c r="Y407" s="84"/>
      <c r="Z407" s="84"/>
      <c r="AA407" s="84"/>
      <c r="AG407" s="84"/>
      <c r="AH407" s="84"/>
      <c r="AI407" s="84"/>
    </row>
    <row r="408" spans="17:35">
      <c r="Q408" s="84"/>
      <c r="R408" s="84"/>
      <c r="S408" s="84"/>
      <c r="W408" s="84"/>
      <c r="X408" s="84"/>
      <c r="Y408" s="84"/>
      <c r="Z408" s="84"/>
      <c r="AA408" s="84"/>
      <c r="AG408" s="84"/>
      <c r="AH408" s="84"/>
      <c r="AI408" s="84"/>
    </row>
    <row r="409" spans="17:35">
      <c r="Q409" s="84"/>
      <c r="R409" s="84"/>
      <c r="S409" s="84"/>
      <c r="W409" s="84"/>
      <c r="X409" s="84"/>
      <c r="Y409" s="84"/>
      <c r="Z409" s="84"/>
      <c r="AA409" s="84"/>
      <c r="AG409" s="84"/>
      <c r="AH409" s="84"/>
      <c r="AI409" s="84"/>
    </row>
    <row r="410" spans="17:35">
      <c r="Q410" s="84"/>
      <c r="R410" s="84"/>
      <c r="S410" s="84"/>
      <c r="W410" s="84"/>
      <c r="X410" s="84"/>
      <c r="Y410" s="84"/>
      <c r="Z410" s="84"/>
      <c r="AA410" s="84"/>
      <c r="AG410" s="84"/>
      <c r="AH410" s="84"/>
      <c r="AI410" s="84"/>
    </row>
    <row r="411" spans="17:35">
      <c r="Q411" s="84"/>
      <c r="R411" s="84"/>
      <c r="S411" s="84"/>
      <c r="W411" s="84"/>
      <c r="X411" s="84"/>
      <c r="Y411" s="84"/>
      <c r="Z411" s="84"/>
      <c r="AA411" s="84"/>
      <c r="AG411" s="84"/>
      <c r="AH411" s="84"/>
      <c r="AI411" s="84"/>
    </row>
    <row r="412" spans="17:35">
      <c r="Q412" s="84"/>
      <c r="R412" s="84"/>
      <c r="S412" s="84"/>
      <c r="W412" s="84"/>
      <c r="X412" s="84"/>
      <c r="Y412" s="84"/>
      <c r="Z412" s="84"/>
      <c r="AA412" s="84"/>
      <c r="AG412" s="84"/>
      <c r="AH412" s="84"/>
      <c r="AI412" s="84"/>
    </row>
    <row r="413" spans="17:35">
      <c r="Q413" s="84"/>
      <c r="R413" s="84"/>
      <c r="S413" s="84"/>
      <c r="W413" s="84"/>
      <c r="X413" s="84"/>
      <c r="Y413" s="84"/>
      <c r="Z413" s="84"/>
      <c r="AA413" s="84"/>
      <c r="AG413" s="84"/>
      <c r="AH413" s="84"/>
      <c r="AI413" s="84"/>
    </row>
    <row r="414" spans="17:35">
      <c r="Q414" s="84"/>
      <c r="R414" s="84"/>
      <c r="S414" s="84"/>
      <c r="W414" s="84"/>
      <c r="X414" s="84"/>
      <c r="Y414" s="84"/>
      <c r="Z414" s="84"/>
      <c r="AA414" s="84"/>
      <c r="AG414" s="84"/>
      <c r="AH414" s="84"/>
      <c r="AI414" s="84"/>
    </row>
    <row r="415" spans="17:35">
      <c r="Q415" s="84"/>
      <c r="R415" s="84"/>
      <c r="S415" s="84"/>
      <c r="W415" s="84"/>
      <c r="X415" s="84"/>
      <c r="Y415" s="84"/>
      <c r="Z415" s="84"/>
      <c r="AA415" s="84"/>
      <c r="AG415" s="84"/>
      <c r="AH415" s="84"/>
      <c r="AI415" s="84"/>
    </row>
    <row r="416" spans="17:35">
      <c r="Q416" s="84"/>
      <c r="R416" s="84"/>
      <c r="S416" s="84"/>
      <c r="W416" s="84"/>
      <c r="X416" s="84"/>
      <c r="Y416" s="84"/>
      <c r="Z416" s="84"/>
      <c r="AA416" s="84"/>
      <c r="AG416" s="84"/>
      <c r="AH416" s="84"/>
      <c r="AI416" s="84"/>
    </row>
    <row r="417" spans="17:35">
      <c r="Q417" s="84"/>
      <c r="R417" s="84"/>
      <c r="S417" s="84"/>
      <c r="W417" s="84"/>
      <c r="X417" s="84"/>
      <c r="Y417" s="84"/>
      <c r="Z417" s="84"/>
      <c r="AA417" s="84"/>
      <c r="AG417" s="84"/>
      <c r="AH417" s="84"/>
      <c r="AI417" s="84"/>
    </row>
    <row r="418" spans="17:35">
      <c r="Q418" s="84"/>
      <c r="R418" s="84"/>
      <c r="S418" s="84"/>
      <c r="W418" s="84"/>
      <c r="X418" s="84"/>
      <c r="Y418" s="84"/>
      <c r="Z418" s="84"/>
      <c r="AA418" s="84"/>
      <c r="AG418" s="84"/>
      <c r="AH418" s="84"/>
      <c r="AI418" s="84"/>
    </row>
    <row r="419" spans="17:35">
      <c r="Q419" s="84"/>
      <c r="R419" s="84"/>
      <c r="S419" s="84"/>
      <c r="W419" s="84"/>
      <c r="X419" s="84"/>
      <c r="Y419" s="84"/>
      <c r="Z419" s="84"/>
      <c r="AA419" s="84"/>
      <c r="AG419" s="84"/>
      <c r="AH419" s="84"/>
      <c r="AI419" s="84"/>
    </row>
    <row r="420" spans="17:35">
      <c r="Q420" s="84"/>
      <c r="R420" s="84"/>
      <c r="S420" s="84"/>
      <c r="W420" s="84"/>
      <c r="X420" s="84"/>
      <c r="Y420" s="84"/>
      <c r="Z420" s="84"/>
      <c r="AA420" s="84"/>
      <c r="AG420" s="84"/>
      <c r="AH420" s="84"/>
      <c r="AI420" s="84"/>
    </row>
    <row r="421" spans="17:35">
      <c r="Q421" s="84"/>
      <c r="R421" s="84"/>
      <c r="S421" s="84"/>
      <c r="W421" s="84"/>
      <c r="X421" s="84"/>
      <c r="Y421" s="84"/>
      <c r="Z421" s="84"/>
      <c r="AA421" s="84"/>
      <c r="AG421" s="84"/>
      <c r="AH421" s="84"/>
      <c r="AI421" s="84"/>
    </row>
    <row r="422" spans="17:35">
      <c r="Q422" s="84"/>
      <c r="R422" s="84"/>
      <c r="S422" s="84"/>
      <c r="W422" s="84"/>
      <c r="X422" s="84"/>
      <c r="Y422" s="84"/>
      <c r="Z422" s="84"/>
      <c r="AA422" s="84"/>
      <c r="AG422" s="84"/>
      <c r="AH422" s="84"/>
      <c r="AI422" s="84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"/>
  <sheetViews>
    <sheetView topLeftCell="A85" zoomScale="130" zoomScaleNormal="130" workbookViewId="0">
      <selection activeCell="F70" sqref="F70"/>
    </sheetView>
  </sheetViews>
  <sheetFormatPr defaultRowHeight="15"/>
  <cols>
    <col min="1" max="1" width="6.7109375" style="36" customWidth="1"/>
    <col min="2" max="2" width="2.85546875" style="36" customWidth="1"/>
    <col min="3" max="5" width="9.140625" style="36"/>
    <col min="6" max="6" width="62.42578125" style="36" customWidth="1"/>
    <col min="7" max="7" width="57.85546875" style="36" customWidth="1"/>
    <col min="8" max="16384" width="9.140625" style="36"/>
  </cols>
  <sheetData>
    <row r="1" spans="2:8" s="35" customFormat="1" ht="27.75">
      <c r="B1" s="311" t="s">
        <v>16</v>
      </c>
      <c r="C1" s="311"/>
      <c r="D1" s="311"/>
      <c r="E1" s="311"/>
      <c r="F1" s="311"/>
      <c r="G1" s="96"/>
    </row>
    <row r="2" spans="2:8" s="35" customFormat="1" ht="27.75">
      <c r="B2" s="96" t="s">
        <v>51</v>
      </c>
      <c r="C2" s="96"/>
      <c r="D2" s="96"/>
      <c r="E2" s="96"/>
      <c r="F2" s="96"/>
      <c r="G2" s="96"/>
    </row>
    <row r="3" spans="2:8" s="35" customFormat="1" ht="27.75">
      <c r="B3" s="311" t="s">
        <v>322</v>
      </c>
      <c r="C3" s="311"/>
      <c r="D3" s="311"/>
      <c r="E3" s="311"/>
      <c r="F3" s="311"/>
      <c r="G3" s="96"/>
    </row>
    <row r="4" spans="2:8" s="35" customFormat="1" ht="27.75">
      <c r="B4" s="312" t="s">
        <v>52</v>
      </c>
      <c r="C4" s="312"/>
      <c r="D4" s="312"/>
      <c r="E4" s="312"/>
      <c r="F4" s="312"/>
      <c r="G4" s="45"/>
      <c r="H4" s="45"/>
    </row>
    <row r="5" spans="2:8" ht="27.75">
      <c r="B5" s="63"/>
      <c r="C5" s="63"/>
      <c r="D5" s="63"/>
      <c r="E5" s="63"/>
      <c r="F5" s="63"/>
      <c r="G5" s="63"/>
    </row>
    <row r="6" spans="2:8" s="38" customFormat="1" ht="24">
      <c r="B6" s="37" t="s">
        <v>61</v>
      </c>
      <c r="C6" s="37"/>
      <c r="D6" s="37"/>
      <c r="E6" s="37"/>
      <c r="F6" s="37"/>
      <c r="G6" s="37"/>
    </row>
    <row r="7" spans="2:8" s="38" customFormat="1" ht="24">
      <c r="B7" s="310" t="s">
        <v>327</v>
      </c>
      <c r="C7" s="310"/>
      <c r="D7" s="310"/>
      <c r="E7" s="310"/>
      <c r="F7" s="310"/>
      <c r="G7" s="310"/>
    </row>
    <row r="8" spans="2:8" s="38" customFormat="1" ht="24">
      <c r="B8" s="80" t="s">
        <v>328</v>
      </c>
      <c r="C8" s="80"/>
      <c r="D8" s="80"/>
      <c r="E8" s="80"/>
      <c r="F8" s="80"/>
      <c r="G8" s="80"/>
    </row>
    <row r="9" spans="2:8" s="38" customFormat="1" ht="24">
      <c r="B9" s="310" t="s">
        <v>329</v>
      </c>
      <c r="C9" s="310"/>
      <c r="D9" s="310"/>
      <c r="E9" s="310"/>
      <c r="F9" s="310"/>
      <c r="G9" s="310"/>
    </row>
    <row r="10" spans="2:8" s="38" customFormat="1" ht="24">
      <c r="B10" s="80" t="s">
        <v>370</v>
      </c>
      <c r="D10" s="80"/>
      <c r="E10" s="80"/>
      <c r="F10" s="80"/>
      <c r="G10" s="80"/>
    </row>
    <row r="11" spans="2:8" s="38" customFormat="1" ht="24">
      <c r="B11" s="80" t="s">
        <v>371</v>
      </c>
      <c r="C11" s="80"/>
      <c r="D11" s="80"/>
      <c r="E11" s="80"/>
      <c r="F11" s="80"/>
      <c r="G11" s="80"/>
    </row>
    <row r="12" spans="2:8" s="38" customFormat="1" ht="24">
      <c r="B12" s="69"/>
      <c r="C12" s="70"/>
      <c r="D12" s="69" t="s">
        <v>60</v>
      </c>
      <c r="E12" s="69"/>
      <c r="F12" s="69"/>
      <c r="G12" s="69"/>
    </row>
    <row r="13" spans="2:8" s="38" customFormat="1" ht="24">
      <c r="B13" s="310" t="s">
        <v>366</v>
      </c>
      <c r="C13" s="310"/>
      <c r="D13" s="310"/>
      <c r="E13" s="310"/>
      <c r="F13" s="310"/>
      <c r="G13" s="310"/>
    </row>
    <row r="14" spans="2:8" s="38" customFormat="1" ht="24">
      <c r="B14" s="310" t="s">
        <v>367</v>
      </c>
      <c r="C14" s="310"/>
      <c r="D14" s="310"/>
      <c r="E14" s="310"/>
      <c r="F14" s="310"/>
      <c r="G14" s="310"/>
    </row>
    <row r="15" spans="2:8" s="38" customFormat="1" ht="24">
      <c r="B15" s="102" t="s">
        <v>368</v>
      </c>
      <c r="D15" s="102"/>
      <c r="E15" s="102"/>
      <c r="F15" s="102"/>
      <c r="G15" s="102"/>
    </row>
    <row r="16" spans="2:8" s="38" customFormat="1" ht="24">
      <c r="B16" s="294" t="s">
        <v>369</v>
      </c>
      <c r="D16" s="294"/>
      <c r="E16" s="294"/>
      <c r="F16" s="294"/>
      <c r="G16" s="294"/>
    </row>
    <row r="17" spans="2:9" s="3" customFormat="1" ht="24">
      <c r="B17" s="37" t="s">
        <v>372</v>
      </c>
      <c r="C17" s="37"/>
      <c r="D17" s="37"/>
      <c r="E17" s="37"/>
      <c r="F17" s="37"/>
      <c r="G17" s="37"/>
    </row>
    <row r="18" spans="2:9" s="3" customFormat="1" ht="24">
      <c r="B18" s="80" t="s">
        <v>373</v>
      </c>
      <c r="C18" s="80"/>
      <c r="D18" s="80"/>
      <c r="E18" s="80"/>
      <c r="F18" s="80"/>
      <c r="G18" s="80"/>
    </row>
    <row r="19" spans="2:9" s="3" customFormat="1" ht="24">
      <c r="B19" s="296" t="s">
        <v>330</v>
      </c>
      <c r="C19" s="296"/>
      <c r="D19" s="296"/>
      <c r="E19" s="296"/>
      <c r="F19" s="296"/>
    </row>
    <row r="20" spans="2:9" s="3" customFormat="1" ht="24">
      <c r="B20" s="37"/>
      <c r="C20" s="294"/>
      <c r="D20" s="294" t="s">
        <v>323</v>
      </c>
      <c r="E20" s="294"/>
      <c r="F20" s="294"/>
      <c r="G20" s="294"/>
    </row>
    <row r="21" spans="2:9" s="3" customFormat="1" ht="24">
      <c r="B21" s="294" t="s">
        <v>331</v>
      </c>
      <c r="D21" s="294"/>
      <c r="E21" s="294"/>
      <c r="F21" s="294"/>
      <c r="G21" s="294"/>
    </row>
    <row r="22" spans="2:9" s="3" customFormat="1" ht="24">
      <c r="B22" s="294" t="s">
        <v>332</v>
      </c>
      <c r="D22" s="294"/>
      <c r="E22" s="294"/>
      <c r="F22" s="294"/>
      <c r="G22" s="294"/>
    </row>
    <row r="23" spans="2:9" s="3" customFormat="1" ht="24">
      <c r="B23" s="37"/>
      <c r="C23" s="294"/>
      <c r="D23" s="294" t="s">
        <v>324</v>
      </c>
      <c r="E23" s="294"/>
      <c r="F23" s="294"/>
      <c r="G23" s="294"/>
    </row>
    <row r="24" spans="2:9" s="3" customFormat="1" ht="24">
      <c r="B24" s="144" t="s">
        <v>333</v>
      </c>
      <c r="D24" s="144"/>
      <c r="E24" s="144"/>
      <c r="F24" s="144"/>
      <c r="G24" s="144"/>
    </row>
    <row r="25" spans="2:9" s="3" customFormat="1" ht="24">
      <c r="B25" s="144" t="s">
        <v>334</v>
      </c>
      <c r="D25" s="144"/>
      <c r="E25" s="144"/>
      <c r="F25" s="144"/>
      <c r="G25" s="144"/>
    </row>
    <row r="26" spans="2:9" s="3" customFormat="1" ht="24">
      <c r="B26" s="37"/>
      <c r="C26" s="294"/>
      <c r="D26" s="294" t="s">
        <v>325</v>
      </c>
      <c r="E26" s="294"/>
      <c r="F26" s="294"/>
      <c r="G26" s="294"/>
    </row>
    <row r="27" spans="2:9" s="3" customFormat="1" ht="24">
      <c r="B27" s="296" t="s">
        <v>335</v>
      </c>
      <c r="D27" s="294"/>
      <c r="E27" s="294"/>
      <c r="F27" s="294"/>
      <c r="G27" s="294"/>
    </row>
    <row r="28" spans="2:9" s="3" customFormat="1" ht="24">
      <c r="B28" s="80" t="s">
        <v>336</v>
      </c>
      <c r="D28" s="294"/>
      <c r="E28" s="294"/>
      <c r="F28" s="294"/>
      <c r="G28" s="294"/>
    </row>
    <row r="29" spans="2:9" s="3" customFormat="1" ht="24">
      <c r="B29" s="37"/>
      <c r="C29" s="14"/>
      <c r="D29" s="317" t="s">
        <v>278</v>
      </c>
      <c r="E29" s="317"/>
      <c r="F29" s="317"/>
      <c r="G29" s="317"/>
      <c r="H29" s="317"/>
      <c r="I29" s="317"/>
    </row>
    <row r="30" spans="2:9" s="3" customFormat="1" ht="24">
      <c r="B30" s="297" t="s">
        <v>337</v>
      </c>
      <c r="C30" s="298"/>
      <c r="D30" s="298"/>
      <c r="E30" s="298"/>
      <c r="F30" s="298"/>
      <c r="G30" s="298"/>
      <c r="H30" s="298"/>
    </row>
    <row r="31" spans="2:9" s="3" customFormat="1" ht="24">
      <c r="B31" s="297" t="s">
        <v>338</v>
      </c>
      <c r="C31" s="298"/>
      <c r="D31" s="298"/>
      <c r="E31" s="298"/>
      <c r="F31" s="298"/>
      <c r="G31" s="298"/>
      <c r="H31" s="298"/>
    </row>
    <row r="32" spans="2:9" s="3" customFormat="1" ht="24">
      <c r="B32" s="297" t="s">
        <v>357</v>
      </c>
      <c r="D32" s="298"/>
      <c r="E32" s="298"/>
      <c r="F32" s="298"/>
      <c r="G32" s="298"/>
      <c r="H32" s="298"/>
      <c r="I32" s="298"/>
    </row>
    <row r="33" spans="2:9" s="3" customFormat="1" ht="24">
      <c r="B33" s="37"/>
      <c r="C33" s="297"/>
      <c r="D33" s="298"/>
      <c r="E33" s="298"/>
      <c r="F33" s="298"/>
      <c r="G33" s="298"/>
      <c r="H33" s="298"/>
      <c r="I33" s="298"/>
    </row>
    <row r="34" spans="2:9" s="3" customFormat="1" ht="24">
      <c r="B34" s="37"/>
      <c r="C34" s="297"/>
      <c r="D34" s="298"/>
      <c r="E34" s="298"/>
      <c r="F34" s="298"/>
      <c r="G34" s="298"/>
      <c r="H34" s="298"/>
      <c r="I34" s="298"/>
    </row>
    <row r="35" spans="2:9" s="3" customFormat="1" ht="24">
      <c r="B35" s="37"/>
      <c r="C35" s="39"/>
      <c r="D35" s="314" t="s">
        <v>282</v>
      </c>
      <c r="E35" s="314"/>
      <c r="F35" s="314"/>
      <c r="G35" s="314"/>
      <c r="H35" s="314"/>
      <c r="I35" s="314"/>
    </row>
    <row r="36" spans="2:9" s="3" customFormat="1" ht="24">
      <c r="B36" s="39" t="s">
        <v>339</v>
      </c>
      <c r="D36" s="297"/>
      <c r="E36" s="297"/>
      <c r="F36" s="297"/>
      <c r="G36" s="297"/>
      <c r="H36" s="297"/>
      <c r="I36" s="297"/>
    </row>
    <row r="37" spans="2:9" s="3" customFormat="1" ht="24">
      <c r="B37" s="297" t="s">
        <v>340</v>
      </c>
      <c r="C37" s="298"/>
      <c r="D37" s="298"/>
      <c r="E37" s="298"/>
      <c r="F37" s="298"/>
      <c r="G37" s="298"/>
      <c r="H37" s="298"/>
    </row>
    <row r="38" spans="2:9" s="3" customFormat="1" ht="24">
      <c r="B38" s="37"/>
      <c r="C38" s="14"/>
      <c r="D38" s="299" t="s">
        <v>326</v>
      </c>
      <c r="E38" s="299"/>
      <c r="F38" s="299"/>
      <c r="G38" s="299"/>
      <c r="H38" s="299"/>
      <c r="I38" s="299"/>
    </row>
    <row r="39" spans="2:9" s="3" customFormat="1" ht="24">
      <c r="B39" s="297" t="s">
        <v>341</v>
      </c>
      <c r="D39" s="298"/>
      <c r="E39" s="298"/>
      <c r="F39" s="298"/>
      <c r="G39" s="298"/>
      <c r="H39" s="298"/>
      <c r="I39" s="298"/>
    </row>
    <row r="40" spans="2:9" s="3" customFormat="1" ht="24">
      <c r="B40" s="37"/>
      <c r="C40" s="14"/>
      <c r="D40" s="299" t="s">
        <v>291</v>
      </c>
      <c r="E40" s="299"/>
      <c r="F40" s="299"/>
      <c r="G40" s="299"/>
      <c r="H40" s="299"/>
      <c r="I40" s="299"/>
    </row>
    <row r="41" spans="2:9" s="3" customFormat="1" ht="24">
      <c r="B41" s="297" t="s">
        <v>342</v>
      </c>
      <c r="D41" s="298"/>
      <c r="E41" s="298"/>
      <c r="F41" s="298"/>
      <c r="G41" s="298"/>
      <c r="H41" s="298"/>
      <c r="I41" s="298"/>
    </row>
    <row r="42" spans="2:9" s="3" customFormat="1" ht="24">
      <c r="B42" s="3" t="s">
        <v>343</v>
      </c>
      <c r="D42" s="10"/>
      <c r="E42" s="10"/>
      <c r="F42" s="10"/>
      <c r="G42" s="10"/>
      <c r="H42" s="10"/>
      <c r="I42" s="10"/>
    </row>
    <row r="43" spans="2:9" s="3" customFormat="1" ht="24">
      <c r="B43" s="37"/>
      <c r="C43" s="14"/>
      <c r="D43" s="299" t="s">
        <v>296</v>
      </c>
      <c r="E43" s="299"/>
      <c r="F43" s="299"/>
      <c r="G43" s="299"/>
      <c r="H43" s="299"/>
      <c r="I43" s="299"/>
    </row>
    <row r="44" spans="2:9" s="3" customFormat="1" ht="24">
      <c r="B44" s="297" t="s">
        <v>297</v>
      </c>
      <c r="D44" s="298"/>
      <c r="E44" s="298"/>
      <c r="F44" s="298"/>
      <c r="G44" s="298"/>
      <c r="H44" s="298"/>
      <c r="I44" s="298"/>
    </row>
    <row r="45" spans="2:9" s="3" customFormat="1" ht="24">
      <c r="B45" s="297" t="s">
        <v>344</v>
      </c>
      <c r="D45" s="298"/>
      <c r="E45" s="298"/>
      <c r="F45" s="298"/>
      <c r="G45" s="298"/>
      <c r="H45" s="298"/>
      <c r="I45" s="298"/>
    </row>
    <row r="46" spans="2:9" s="3" customFormat="1" ht="24">
      <c r="B46" s="297" t="s">
        <v>345</v>
      </c>
      <c r="D46" s="298"/>
      <c r="E46" s="298"/>
      <c r="F46" s="298"/>
      <c r="G46" s="298"/>
      <c r="H46" s="298"/>
      <c r="I46" s="298"/>
    </row>
    <row r="47" spans="2:9" s="3" customFormat="1" ht="24">
      <c r="B47" s="68"/>
      <c r="C47" s="14"/>
      <c r="D47" s="299" t="s">
        <v>346</v>
      </c>
      <c r="E47" s="299"/>
      <c r="F47" s="299"/>
      <c r="G47" s="299"/>
      <c r="H47" s="299"/>
      <c r="I47" s="299"/>
    </row>
    <row r="48" spans="2:9" s="3" customFormat="1" ht="24">
      <c r="B48" s="297" t="s">
        <v>347</v>
      </c>
      <c r="D48" s="298"/>
      <c r="E48" s="298"/>
      <c r="F48" s="298"/>
      <c r="G48" s="298"/>
      <c r="H48" s="298"/>
      <c r="I48" s="298"/>
    </row>
    <row r="49" spans="2:9" s="3" customFormat="1" ht="24">
      <c r="B49" s="297" t="s">
        <v>348</v>
      </c>
      <c r="D49" s="298"/>
      <c r="E49" s="298"/>
      <c r="F49" s="298"/>
      <c r="G49" s="298"/>
      <c r="H49" s="298"/>
      <c r="I49" s="298"/>
    </row>
    <row r="50" spans="2:9" s="3" customFormat="1" ht="24">
      <c r="B50" s="80"/>
      <c r="C50" s="14"/>
      <c r="D50" s="299" t="s">
        <v>349</v>
      </c>
      <c r="E50" s="299"/>
      <c r="F50" s="299"/>
      <c r="G50" s="299"/>
      <c r="H50" s="299"/>
      <c r="I50" s="299"/>
    </row>
    <row r="51" spans="2:9" s="3" customFormat="1" ht="24">
      <c r="B51" s="297" t="s">
        <v>350</v>
      </c>
      <c r="D51" s="298"/>
      <c r="E51" s="298"/>
      <c r="F51" s="298"/>
      <c r="G51" s="298"/>
      <c r="H51" s="298"/>
      <c r="I51" s="298"/>
    </row>
    <row r="52" spans="2:9" s="3" customFormat="1" ht="24">
      <c r="B52" s="297" t="s">
        <v>351</v>
      </c>
      <c r="D52" s="298"/>
      <c r="E52" s="298"/>
      <c r="F52" s="298"/>
      <c r="G52" s="298"/>
      <c r="H52" s="298"/>
      <c r="I52" s="298"/>
    </row>
    <row r="53" spans="2:9" s="3" customFormat="1" ht="24">
      <c r="B53" s="80"/>
      <c r="C53" s="80"/>
      <c r="D53" s="80" t="s">
        <v>358</v>
      </c>
      <c r="E53" s="300"/>
      <c r="F53" s="80"/>
      <c r="G53" s="80"/>
    </row>
    <row r="54" spans="2:9" s="3" customFormat="1" ht="24">
      <c r="B54" s="80" t="s">
        <v>359</v>
      </c>
      <c r="C54" s="80"/>
      <c r="D54" s="80"/>
      <c r="E54" s="80"/>
      <c r="F54" s="80"/>
      <c r="G54" s="80"/>
    </row>
    <row r="55" spans="2:9" s="3" customFormat="1" ht="24">
      <c r="B55" s="80"/>
      <c r="C55" s="80"/>
      <c r="D55" s="3" t="s">
        <v>360</v>
      </c>
      <c r="E55" s="80"/>
      <c r="F55" s="80"/>
      <c r="G55" s="80"/>
    </row>
    <row r="56" spans="2:9" s="3" customFormat="1" ht="24">
      <c r="B56" s="80" t="s">
        <v>352</v>
      </c>
      <c r="C56" s="80"/>
      <c r="D56" s="80"/>
      <c r="E56" s="80"/>
      <c r="F56" s="80"/>
      <c r="G56" s="80"/>
    </row>
    <row r="57" spans="2:9" s="3" customFormat="1" ht="24">
      <c r="B57" s="80"/>
      <c r="C57" s="80"/>
      <c r="D57" s="3" t="s">
        <v>353</v>
      </c>
      <c r="E57" s="80"/>
      <c r="F57" s="80"/>
      <c r="G57" s="80"/>
    </row>
    <row r="58" spans="2:9" s="3" customFormat="1" ht="24">
      <c r="B58" s="3" t="s">
        <v>354</v>
      </c>
      <c r="C58" s="80"/>
      <c r="E58" s="80"/>
      <c r="F58" s="80"/>
      <c r="G58" s="80"/>
    </row>
    <row r="59" spans="2:9" s="3" customFormat="1" ht="24">
      <c r="B59" s="80" t="s">
        <v>355</v>
      </c>
      <c r="C59" s="80"/>
      <c r="E59" s="80"/>
      <c r="F59" s="80"/>
      <c r="G59" s="80"/>
    </row>
    <row r="60" spans="2:9" s="3" customFormat="1" ht="24">
      <c r="B60" s="39"/>
      <c r="C60" s="39"/>
      <c r="D60" s="3" t="s">
        <v>361</v>
      </c>
      <c r="E60" s="39"/>
      <c r="F60" s="39"/>
      <c r="G60" s="39"/>
      <c r="H60" s="39"/>
    </row>
    <row r="61" spans="2:9" s="3" customFormat="1" ht="24">
      <c r="B61" s="39" t="s">
        <v>362</v>
      </c>
      <c r="C61" s="94"/>
      <c r="E61" s="94"/>
      <c r="F61" s="94"/>
      <c r="G61" s="94"/>
      <c r="H61" s="94"/>
    </row>
    <row r="62" spans="2:9" s="3" customFormat="1" ht="24">
      <c r="B62" s="314" t="s">
        <v>363</v>
      </c>
      <c r="C62" s="315"/>
      <c r="D62" s="315"/>
      <c r="E62" s="315"/>
      <c r="F62" s="315"/>
      <c r="G62" s="315"/>
      <c r="H62" s="315"/>
    </row>
    <row r="63" spans="2:9" s="3" customFormat="1" ht="24">
      <c r="B63" s="3" t="s">
        <v>364</v>
      </c>
      <c r="D63" s="304"/>
      <c r="E63" s="304"/>
      <c r="F63" s="304"/>
      <c r="G63" s="304"/>
    </row>
    <row r="64" spans="2:9" s="3" customFormat="1" ht="24">
      <c r="B64" s="39" t="s">
        <v>365</v>
      </c>
      <c r="C64" s="39"/>
      <c r="D64" s="5"/>
      <c r="E64" s="39"/>
      <c r="F64" s="39"/>
      <c r="G64" s="39"/>
      <c r="H64" s="39"/>
    </row>
    <row r="65" spans="2:9" s="3" customFormat="1" ht="24">
      <c r="B65" s="39"/>
      <c r="C65" s="39"/>
      <c r="D65" s="5"/>
      <c r="E65" s="39"/>
      <c r="F65" s="39"/>
      <c r="G65" s="39"/>
      <c r="H65" s="39"/>
    </row>
    <row r="66" spans="2:9" s="3" customFormat="1" ht="24">
      <c r="B66" s="39"/>
      <c r="C66" s="39"/>
      <c r="D66" s="313"/>
      <c r="E66" s="313"/>
      <c r="F66" s="313"/>
      <c r="G66" s="313"/>
      <c r="H66" s="39"/>
    </row>
    <row r="67" spans="2:9" s="3" customFormat="1" ht="24">
      <c r="B67" s="37"/>
      <c r="C67" s="71"/>
      <c r="D67" s="37"/>
      <c r="E67" s="37"/>
      <c r="F67" s="37"/>
      <c r="G67" s="37"/>
    </row>
    <row r="68" spans="2:9" s="3" customFormat="1" ht="24">
      <c r="B68" s="316"/>
      <c r="C68" s="316"/>
      <c r="D68" s="316"/>
      <c r="E68" s="316"/>
      <c r="F68" s="316"/>
      <c r="G68" s="316"/>
    </row>
    <row r="69" spans="2:9" s="38" customFormat="1" ht="24">
      <c r="B69" s="310"/>
      <c r="C69" s="310"/>
      <c r="D69" s="310"/>
      <c r="E69" s="310"/>
      <c r="F69" s="310"/>
      <c r="G69" s="310"/>
    </row>
    <row r="70" spans="2:9" s="38" customFormat="1" ht="24">
      <c r="B70" s="37"/>
      <c r="C70" s="37"/>
      <c r="D70" s="37"/>
      <c r="E70" s="37"/>
      <c r="F70" s="37"/>
      <c r="G70" s="37"/>
    </row>
    <row r="71" spans="2:9" s="38" customFormat="1" ht="24">
      <c r="B71" s="310"/>
      <c r="C71" s="310"/>
      <c r="D71" s="310"/>
      <c r="E71" s="310"/>
      <c r="F71" s="310"/>
      <c r="G71" s="310"/>
    </row>
    <row r="72" spans="2:9" s="38" customFormat="1" ht="24">
      <c r="B72" s="37"/>
      <c r="C72" s="37"/>
      <c r="D72" s="37"/>
      <c r="E72" s="37"/>
      <c r="F72" s="37"/>
      <c r="G72" s="37"/>
    </row>
    <row r="73" spans="2:9" s="3" customFormat="1" ht="24">
      <c r="B73" s="37"/>
      <c r="C73" s="37"/>
      <c r="D73" s="37"/>
      <c r="E73" s="37"/>
      <c r="F73" s="37"/>
      <c r="G73" s="37"/>
    </row>
    <row r="74" spans="2:9" s="3" customFormat="1" ht="24">
      <c r="B74" s="37"/>
      <c r="C74" s="37"/>
      <c r="D74" s="37"/>
      <c r="E74" s="37"/>
      <c r="F74" s="37"/>
      <c r="G74" s="37"/>
    </row>
    <row r="75" spans="2:9" s="3" customFormat="1" ht="24">
      <c r="B75" s="310"/>
      <c r="C75" s="310"/>
      <c r="D75" s="310"/>
      <c r="E75" s="310"/>
      <c r="F75" s="310"/>
      <c r="G75" s="310"/>
    </row>
    <row r="76" spans="2:9" s="38" customFormat="1" ht="24">
      <c r="B76" s="68"/>
      <c r="C76" s="68"/>
      <c r="D76" s="68"/>
      <c r="E76" s="68"/>
      <c r="F76" s="68"/>
      <c r="G76" s="68"/>
    </row>
    <row r="77" spans="2:9" s="38" customFormat="1" ht="24">
      <c r="B77" s="68"/>
      <c r="C77" s="68"/>
      <c r="D77" s="68"/>
      <c r="E77" s="68"/>
      <c r="F77" s="68"/>
      <c r="G77" s="68"/>
    </row>
    <row r="78" spans="2:9" s="3" customFormat="1" ht="24">
      <c r="C78" s="39"/>
      <c r="D78" s="39"/>
      <c r="E78" s="39"/>
      <c r="F78" s="39"/>
      <c r="G78" s="39"/>
      <c r="H78" s="39"/>
      <c r="I78" s="39"/>
    </row>
    <row r="79" spans="2:9" s="3" customFormat="1" ht="24">
      <c r="C79" s="39"/>
      <c r="D79" s="67"/>
      <c r="E79" s="67"/>
      <c r="F79" s="67"/>
      <c r="G79" s="67"/>
      <c r="H79" s="67"/>
      <c r="I79" s="67"/>
    </row>
    <row r="80" spans="2:9" s="3" customFormat="1" ht="24">
      <c r="C80" s="314"/>
      <c r="D80" s="315"/>
      <c r="E80" s="315"/>
      <c r="F80" s="315"/>
      <c r="G80" s="315"/>
      <c r="H80" s="315"/>
      <c r="I80" s="315"/>
    </row>
    <row r="81" spans="2:11" s="3" customFormat="1" ht="24"/>
    <row r="82" spans="2:11" s="3" customFormat="1" ht="24"/>
    <row r="83" spans="2:11" s="4" customFormat="1" ht="24"/>
    <row r="84" spans="2:11" s="3" customFormat="1" ht="24">
      <c r="B84" s="68"/>
      <c r="C84" s="68"/>
      <c r="D84" s="68"/>
      <c r="E84" s="68"/>
      <c r="F84" s="68"/>
      <c r="G84" s="68"/>
    </row>
    <row r="85" spans="2:11" s="3" customFormat="1" ht="24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 s="3" customFormat="1" ht="24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 s="3" customFormat="1" ht="24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 s="3" customFormat="1" ht="24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 s="3" customFormat="1" ht="24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 s="3" customFormat="1" ht="24">
      <c r="B90" s="68"/>
      <c r="C90" s="68"/>
      <c r="D90" s="68"/>
      <c r="E90" s="68"/>
      <c r="F90" s="68"/>
      <c r="G90" s="68"/>
    </row>
    <row r="91" spans="2:11" s="3" customFormat="1" ht="24">
      <c r="C91" s="68"/>
      <c r="D91" s="68"/>
      <c r="E91" s="68"/>
      <c r="F91" s="68"/>
      <c r="G91" s="68"/>
      <c r="H91" s="68"/>
      <c r="I91" s="68"/>
      <c r="J91" s="68"/>
      <c r="K91" s="68"/>
    </row>
    <row r="92" spans="2:11" s="3" customFormat="1" ht="24"/>
    <row r="93" spans="2:11" s="38" customFormat="1" ht="21"/>
    <row r="94" spans="2:11" s="3" customFormat="1" ht="24"/>
    <row r="95" spans="2:11" s="3" customFormat="1" ht="24"/>
    <row r="96" spans="2:11" s="3" customFormat="1" ht="24"/>
    <row r="97" spans="1:1" s="3" customFormat="1" ht="24"/>
    <row r="98" spans="1:1" s="62" customFormat="1" ht="24">
      <c r="A98" s="303"/>
    </row>
    <row r="99" spans="1:1" s="3" customFormat="1" ht="24"/>
  </sheetData>
  <mergeCells count="16">
    <mergeCell ref="D66:G66"/>
    <mergeCell ref="B13:G13"/>
    <mergeCell ref="C80:I80"/>
    <mergeCell ref="B75:G75"/>
    <mergeCell ref="B14:G14"/>
    <mergeCell ref="B69:G69"/>
    <mergeCell ref="B71:G71"/>
    <mergeCell ref="B68:G68"/>
    <mergeCell ref="B62:H62"/>
    <mergeCell ref="D29:I29"/>
    <mergeCell ref="D35:I35"/>
    <mergeCell ref="B9:G9"/>
    <mergeCell ref="B7:G7"/>
    <mergeCell ref="B1:F1"/>
    <mergeCell ref="B3:F3"/>
    <mergeCell ref="B4:F4"/>
  </mergeCells>
  <pageMargins left="0.25" right="0" top="0.5" bottom="0.2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8"/>
  <sheetViews>
    <sheetView view="pageBreakPreview" topLeftCell="A64" zoomScale="110" zoomScaleNormal="160" zoomScaleSheetLayoutView="110" workbookViewId="0">
      <selection activeCell="A74" sqref="A74"/>
    </sheetView>
  </sheetViews>
  <sheetFormatPr defaultRowHeight="23.25"/>
  <cols>
    <col min="1" max="1" width="4.85546875" style="1" customWidth="1"/>
    <col min="2" max="2" width="26.140625" style="1" customWidth="1"/>
    <col min="3" max="3" width="8.28515625" style="1" customWidth="1"/>
    <col min="4" max="4" width="18.42578125" style="1" customWidth="1"/>
    <col min="5" max="5" width="10.5703125" style="2" customWidth="1"/>
    <col min="6" max="6" width="11.42578125" style="2" customWidth="1"/>
    <col min="7" max="7" width="10.85546875" style="2" customWidth="1"/>
    <col min="8" max="8" width="10.5703125" style="1" customWidth="1"/>
    <col min="9" max="255" width="9.140625" style="1"/>
    <col min="256" max="256" width="10.85546875" style="1" customWidth="1"/>
    <col min="257" max="257" width="9.140625" style="1"/>
    <col min="258" max="258" width="15.42578125" style="1" customWidth="1"/>
    <col min="259" max="259" width="30.85546875" style="1" customWidth="1"/>
    <col min="260" max="260" width="6.85546875" style="1" customWidth="1"/>
    <col min="261" max="261" width="7" style="1" customWidth="1"/>
    <col min="262" max="262" width="13.7109375" style="1" customWidth="1"/>
    <col min="263" max="511" width="9.140625" style="1"/>
    <col min="512" max="512" width="10.85546875" style="1" customWidth="1"/>
    <col min="513" max="513" width="9.140625" style="1"/>
    <col min="514" max="514" width="15.42578125" style="1" customWidth="1"/>
    <col min="515" max="515" width="30.85546875" style="1" customWidth="1"/>
    <col min="516" max="516" width="6.85546875" style="1" customWidth="1"/>
    <col min="517" max="517" width="7" style="1" customWidth="1"/>
    <col min="518" max="518" width="13.7109375" style="1" customWidth="1"/>
    <col min="519" max="767" width="9.140625" style="1"/>
    <col min="768" max="768" width="10.85546875" style="1" customWidth="1"/>
    <col min="769" max="769" width="9.140625" style="1"/>
    <col min="770" max="770" width="15.42578125" style="1" customWidth="1"/>
    <col min="771" max="771" width="30.85546875" style="1" customWidth="1"/>
    <col min="772" max="772" width="6.85546875" style="1" customWidth="1"/>
    <col min="773" max="773" width="7" style="1" customWidth="1"/>
    <col min="774" max="774" width="13.7109375" style="1" customWidth="1"/>
    <col min="775" max="1023" width="9.140625" style="1"/>
    <col min="1024" max="1024" width="10.85546875" style="1" customWidth="1"/>
    <col min="1025" max="1025" width="9.140625" style="1"/>
    <col min="1026" max="1026" width="15.42578125" style="1" customWidth="1"/>
    <col min="1027" max="1027" width="30.85546875" style="1" customWidth="1"/>
    <col min="1028" max="1028" width="6.85546875" style="1" customWidth="1"/>
    <col min="1029" max="1029" width="7" style="1" customWidth="1"/>
    <col min="1030" max="1030" width="13.7109375" style="1" customWidth="1"/>
    <col min="1031" max="1279" width="9.140625" style="1"/>
    <col min="1280" max="1280" width="10.85546875" style="1" customWidth="1"/>
    <col min="1281" max="1281" width="9.140625" style="1"/>
    <col min="1282" max="1282" width="15.42578125" style="1" customWidth="1"/>
    <col min="1283" max="1283" width="30.85546875" style="1" customWidth="1"/>
    <col min="1284" max="1284" width="6.85546875" style="1" customWidth="1"/>
    <col min="1285" max="1285" width="7" style="1" customWidth="1"/>
    <col min="1286" max="1286" width="13.7109375" style="1" customWidth="1"/>
    <col min="1287" max="1535" width="9.140625" style="1"/>
    <col min="1536" max="1536" width="10.85546875" style="1" customWidth="1"/>
    <col min="1537" max="1537" width="9.140625" style="1"/>
    <col min="1538" max="1538" width="15.42578125" style="1" customWidth="1"/>
    <col min="1539" max="1539" width="30.85546875" style="1" customWidth="1"/>
    <col min="1540" max="1540" width="6.85546875" style="1" customWidth="1"/>
    <col min="1541" max="1541" width="7" style="1" customWidth="1"/>
    <col min="1542" max="1542" width="13.7109375" style="1" customWidth="1"/>
    <col min="1543" max="1791" width="9.140625" style="1"/>
    <col min="1792" max="1792" width="10.85546875" style="1" customWidth="1"/>
    <col min="1793" max="1793" width="9.140625" style="1"/>
    <col min="1794" max="1794" width="15.42578125" style="1" customWidth="1"/>
    <col min="1795" max="1795" width="30.85546875" style="1" customWidth="1"/>
    <col min="1796" max="1796" width="6.85546875" style="1" customWidth="1"/>
    <col min="1797" max="1797" width="7" style="1" customWidth="1"/>
    <col min="1798" max="1798" width="13.7109375" style="1" customWidth="1"/>
    <col min="1799" max="2047" width="9.140625" style="1"/>
    <col min="2048" max="2048" width="10.85546875" style="1" customWidth="1"/>
    <col min="2049" max="2049" width="9.140625" style="1"/>
    <col min="2050" max="2050" width="15.42578125" style="1" customWidth="1"/>
    <col min="2051" max="2051" width="30.85546875" style="1" customWidth="1"/>
    <col min="2052" max="2052" width="6.85546875" style="1" customWidth="1"/>
    <col min="2053" max="2053" width="7" style="1" customWidth="1"/>
    <col min="2054" max="2054" width="13.7109375" style="1" customWidth="1"/>
    <col min="2055" max="2303" width="9.140625" style="1"/>
    <col min="2304" max="2304" width="10.85546875" style="1" customWidth="1"/>
    <col min="2305" max="2305" width="9.140625" style="1"/>
    <col min="2306" max="2306" width="15.42578125" style="1" customWidth="1"/>
    <col min="2307" max="2307" width="30.85546875" style="1" customWidth="1"/>
    <col min="2308" max="2308" width="6.85546875" style="1" customWidth="1"/>
    <col min="2309" max="2309" width="7" style="1" customWidth="1"/>
    <col min="2310" max="2310" width="13.7109375" style="1" customWidth="1"/>
    <col min="2311" max="2559" width="9.140625" style="1"/>
    <col min="2560" max="2560" width="10.85546875" style="1" customWidth="1"/>
    <col min="2561" max="2561" width="9.140625" style="1"/>
    <col min="2562" max="2562" width="15.42578125" style="1" customWidth="1"/>
    <col min="2563" max="2563" width="30.85546875" style="1" customWidth="1"/>
    <col min="2564" max="2564" width="6.85546875" style="1" customWidth="1"/>
    <col min="2565" max="2565" width="7" style="1" customWidth="1"/>
    <col min="2566" max="2566" width="13.7109375" style="1" customWidth="1"/>
    <col min="2567" max="2815" width="9.140625" style="1"/>
    <col min="2816" max="2816" width="10.85546875" style="1" customWidth="1"/>
    <col min="2817" max="2817" width="9.140625" style="1"/>
    <col min="2818" max="2818" width="15.42578125" style="1" customWidth="1"/>
    <col min="2819" max="2819" width="30.85546875" style="1" customWidth="1"/>
    <col min="2820" max="2820" width="6.85546875" style="1" customWidth="1"/>
    <col min="2821" max="2821" width="7" style="1" customWidth="1"/>
    <col min="2822" max="2822" width="13.7109375" style="1" customWidth="1"/>
    <col min="2823" max="3071" width="9.140625" style="1"/>
    <col min="3072" max="3072" width="10.85546875" style="1" customWidth="1"/>
    <col min="3073" max="3073" width="9.140625" style="1"/>
    <col min="3074" max="3074" width="15.42578125" style="1" customWidth="1"/>
    <col min="3075" max="3075" width="30.85546875" style="1" customWidth="1"/>
    <col min="3076" max="3076" width="6.85546875" style="1" customWidth="1"/>
    <col min="3077" max="3077" width="7" style="1" customWidth="1"/>
    <col min="3078" max="3078" width="13.7109375" style="1" customWidth="1"/>
    <col min="3079" max="3327" width="9.140625" style="1"/>
    <col min="3328" max="3328" width="10.85546875" style="1" customWidth="1"/>
    <col min="3329" max="3329" width="9.140625" style="1"/>
    <col min="3330" max="3330" width="15.42578125" style="1" customWidth="1"/>
    <col min="3331" max="3331" width="30.85546875" style="1" customWidth="1"/>
    <col min="3332" max="3332" width="6.85546875" style="1" customWidth="1"/>
    <col min="3333" max="3333" width="7" style="1" customWidth="1"/>
    <col min="3334" max="3334" width="13.7109375" style="1" customWidth="1"/>
    <col min="3335" max="3583" width="9.140625" style="1"/>
    <col min="3584" max="3584" width="10.85546875" style="1" customWidth="1"/>
    <col min="3585" max="3585" width="9.140625" style="1"/>
    <col min="3586" max="3586" width="15.42578125" style="1" customWidth="1"/>
    <col min="3587" max="3587" width="30.85546875" style="1" customWidth="1"/>
    <col min="3588" max="3588" width="6.85546875" style="1" customWidth="1"/>
    <col min="3589" max="3589" width="7" style="1" customWidth="1"/>
    <col min="3590" max="3590" width="13.7109375" style="1" customWidth="1"/>
    <col min="3591" max="3839" width="9.140625" style="1"/>
    <col min="3840" max="3840" width="10.85546875" style="1" customWidth="1"/>
    <col min="3841" max="3841" width="9.140625" style="1"/>
    <col min="3842" max="3842" width="15.42578125" style="1" customWidth="1"/>
    <col min="3843" max="3843" width="30.85546875" style="1" customWidth="1"/>
    <col min="3844" max="3844" width="6.85546875" style="1" customWidth="1"/>
    <col min="3845" max="3845" width="7" style="1" customWidth="1"/>
    <col min="3846" max="3846" width="13.7109375" style="1" customWidth="1"/>
    <col min="3847" max="4095" width="9.140625" style="1"/>
    <col min="4096" max="4096" width="10.85546875" style="1" customWidth="1"/>
    <col min="4097" max="4097" width="9.140625" style="1"/>
    <col min="4098" max="4098" width="15.42578125" style="1" customWidth="1"/>
    <col min="4099" max="4099" width="30.85546875" style="1" customWidth="1"/>
    <col min="4100" max="4100" width="6.85546875" style="1" customWidth="1"/>
    <col min="4101" max="4101" width="7" style="1" customWidth="1"/>
    <col min="4102" max="4102" width="13.7109375" style="1" customWidth="1"/>
    <col min="4103" max="4351" width="9.140625" style="1"/>
    <col min="4352" max="4352" width="10.85546875" style="1" customWidth="1"/>
    <col min="4353" max="4353" width="9.140625" style="1"/>
    <col min="4354" max="4354" width="15.42578125" style="1" customWidth="1"/>
    <col min="4355" max="4355" width="30.85546875" style="1" customWidth="1"/>
    <col min="4356" max="4356" width="6.85546875" style="1" customWidth="1"/>
    <col min="4357" max="4357" width="7" style="1" customWidth="1"/>
    <col min="4358" max="4358" width="13.7109375" style="1" customWidth="1"/>
    <col min="4359" max="4607" width="9.140625" style="1"/>
    <col min="4608" max="4608" width="10.85546875" style="1" customWidth="1"/>
    <col min="4609" max="4609" width="9.140625" style="1"/>
    <col min="4610" max="4610" width="15.42578125" style="1" customWidth="1"/>
    <col min="4611" max="4611" width="30.85546875" style="1" customWidth="1"/>
    <col min="4612" max="4612" width="6.85546875" style="1" customWidth="1"/>
    <col min="4613" max="4613" width="7" style="1" customWidth="1"/>
    <col min="4614" max="4614" width="13.7109375" style="1" customWidth="1"/>
    <col min="4615" max="4863" width="9.140625" style="1"/>
    <col min="4864" max="4864" width="10.85546875" style="1" customWidth="1"/>
    <col min="4865" max="4865" width="9.140625" style="1"/>
    <col min="4866" max="4866" width="15.42578125" style="1" customWidth="1"/>
    <col min="4867" max="4867" width="30.85546875" style="1" customWidth="1"/>
    <col min="4868" max="4868" width="6.85546875" style="1" customWidth="1"/>
    <col min="4869" max="4869" width="7" style="1" customWidth="1"/>
    <col min="4870" max="4870" width="13.7109375" style="1" customWidth="1"/>
    <col min="4871" max="5119" width="9.140625" style="1"/>
    <col min="5120" max="5120" width="10.85546875" style="1" customWidth="1"/>
    <col min="5121" max="5121" width="9.140625" style="1"/>
    <col min="5122" max="5122" width="15.42578125" style="1" customWidth="1"/>
    <col min="5123" max="5123" width="30.85546875" style="1" customWidth="1"/>
    <col min="5124" max="5124" width="6.85546875" style="1" customWidth="1"/>
    <col min="5125" max="5125" width="7" style="1" customWidth="1"/>
    <col min="5126" max="5126" width="13.7109375" style="1" customWidth="1"/>
    <col min="5127" max="5375" width="9.140625" style="1"/>
    <col min="5376" max="5376" width="10.85546875" style="1" customWidth="1"/>
    <col min="5377" max="5377" width="9.140625" style="1"/>
    <col min="5378" max="5378" width="15.42578125" style="1" customWidth="1"/>
    <col min="5379" max="5379" width="30.85546875" style="1" customWidth="1"/>
    <col min="5380" max="5380" width="6.85546875" style="1" customWidth="1"/>
    <col min="5381" max="5381" width="7" style="1" customWidth="1"/>
    <col min="5382" max="5382" width="13.7109375" style="1" customWidth="1"/>
    <col min="5383" max="5631" width="9.140625" style="1"/>
    <col min="5632" max="5632" width="10.85546875" style="1" customWidth="1"/>
    <col min="5633" max="5633" width="9.140625" style="1"/>
    <col min="5634" max="5634" width="15.42578125" style="1" customWidth="1"/>
    <col min="5635" max="5635" width="30.85546875" style="1" customWidth="1"/>
    <col min="5636" max="5636" width="6.85546875" style="1" customWidth="1"/>
    <col min="5637" max="5637" width="7" style="1" customWidth="1"/>
    <col min="5638" max="5638" width="13.7109375" style="1" customWidth="1"/>
    <col min="5639" max="5887" width="9.140625" style="1"/>
    <col min="5888" max="5888" width="10.85546875" style="1" customWidth="1"/>
    <col min="5889" max="5889" width="9.140625" style="1"/>
    <col min="5890" max="5890" width="15.42578125" style="1" customWidth="1"/>
    <col min="5891" max="5891" width="30.85546875" style="1" customWidth="1"/>
    <col min="5892" max="5892" width="6.85546875" style="1" customWidth="1"/>
    <col min="5893" max="5893" width="7" style="1" customWidth="1"/>
    <col min="5894" max="5894" width="13.7109375" style="1" customWidth="1"/>
    <col min="5895" max="6143" width="9.140625" style="1"/>
    <col min="6144" max="6144" width="10.85546875" style="1" customWidth="1"/>
    <col min="6145" max="6145" width="9.140625" style="1"/>
    <col min="6146" max="6146" width="15.42578125" style="1" customWidth="1"/>
    <col min="6147" max="6147" width="30.85546875" style="1" customWidth="1"/>
    <col min="6148" max="6148" width="6.85546875" style="1" customWidth="1"/>
    <col min="6149" max="6149" width="7" style="1" customWidth="1"/>
    <col min="6150" max="6150" width="13.7109375" style="1" customWidth="1"/>
    <col min="6151" max="6399" width="9.140625" style="1"/>
    <col min="6400" max="6400" width="10.85546875" style="1" customWidth="1"/>
    <col min="6401" max="6401" width="9.140625" style="1"/>
    <col min="6402" max="6402" width="15.42578125" style="1" customWidth="1"/>
    <col min="6403" max="6403" width="30.85546875" style="1" customWidth="1"/>
    <col min="6404" max="6404" width="6.85546875" style="1" customWidth="1"/>
    <col min="6405" max="6405" width="7" style="1" customWidth="1"/>
    <col min="6406" max="6406" width="13.7109375" style="1" customWidth="1"/>
    <col min="6407" max="6655" width="9.140625" style="1"/>
    <col min="6656" max="6656" width="10.85546875" style="1" customWidth="1"/>
    <col min="6657" max="6657" width="9.140625" style="1"/>
    <col min="6658" max="6658" width="15.42578125" style="1" customWidth="1"/>
    <col min="6659" max="6659" width="30.85546875" style="1" customWidth="1"/>
    <col min="6660" max="6660" width="6.85546875" style="1" customWidth="1"/>
    <col min="6661" max="6661" width="7" style="1" customWidth="1"/>
    <col min="6662" max="6662" width="13.7109375" style="1" customWidth="1"/>
    <col min="6663" max="6911" width="9.140625" style="1"/>
    <col min="6912" max="6912" width="10.85546875" style="1" customWidth="1"/>
    <col min="6913" max="6913" width="9.140625" style="1"/>
    <col min="6914" max="6914" width="15.42578125" style="1" customWidth="1"/>
    <col min="6915" max="6915" width="30.85546875" style="1" customWidth="1"/>
    <col min="6916" max="6916" width="6.85546875" style="1" customWidth="1"/>
    <col min="6917" max="6917" width="7" style="1" customWidth="1"/>
    <col min="6918" max="6918" width="13.7109375" style="1" customWidth="1"/>
    <col min="6919" max="7167" width="9.140625" style="1"/>
    <col min="7168" max="7168" width="10.85546875" style="1" customWidth="1"/>
    <col min="7169" max="7169" width="9.140625" style="1"/>
    <col min="7170" max="7170" width="15.42578125" style="1" customWidth="1"/>
    <col min="7171" max="7171" width="30.85546875" style="1" customWidth="1"/>
    <col min="7172" max="7172" width="6.85546875" style="1" customWidth="1"/>
    <col min="7173" max="7173" width="7" style="1" customWidth="1"/>
    <col min="7174" max="7174" width="13.7109375" style="1" customWidth="1"/>
    <col min="7175" max="7423" width="9.140625" style="1"/>
    <col min="7424" max="7424" width="10.85546875" style="1" customWidth="1"/>
    <col min="7425" max="7425" width="9.140625" style="1"/>
    <col min="7426" max="7426" width="15.42578125" style="1" customWidth="1"/>
    <col min="7427" max="7427" width="30.85546875" style="1" customWidth="1"/>
    <col min="7428" max="7428" width="6.85546875" style="1" customWidth="1"/>
    <col min="7429" max="7429" width="7" style="1" customWidth="1"/>
    <col min="7430" max="7430" width="13.7109375" style="1" customWidth="1"/>
    <col min="7431" max="7679" width="9.140625" style="1"/>
    <col min="7680" max="7680" width="10.85546875" style="1" customWidth="1"/>
    <col min="7681" max="7681" width="9.140625" style="1"/>
    <col min="7682" max="7682" width="15.42578125" style="1" customWidth="1"/>
    <col min="7683" max="7683" width="30.85546875" style="1" customWidth="1"/>
    <col min="7684" max="7684" width="6.85546875" style="1" customWidth="1"/>
    <col min="7685" max="7685" width="7" style="1" customWidth="1"/>
    <col min="7686" max="7686" width="13.7109375" style="1" customWidth="1"/>
    <col min="7687" max="7935" width="9.140625" style="1"/>
    <col min="7936" max="7936" width="10.85546875" style="1" customWidth="1"/>
    <col min="7937" max="7937" width="9.140625" style="1"/>
    <col min="7938" max="7938" width="15.42578125" style="1" customWidth="1"/>
    <col min="7939" max="7939" width="30.85546875" style="1" customWidth="1"/>
    <col min="7940" max="7940" width="6.85546875" style="1" customWidth="1"/>
    <col min="7941" max="7941" width="7" style="1" customWidth="1"/>
    <col min="7942" max="7942" width="13.7109375" style="1" customWidth="1"/>
    <col min="7943" max="8191" width="9.140625" style="1"/>
    <col min="8192" max="8192" width="10.85546875" style="1" customWidth="1"/>
    <col min="8193" max="8193" width="9.140625" style="1"/>
    <col min="8194" max="8194" width="15.42578125" style="1" customWidth="1"/>
    <col min="8195" max="8195" width="30.85546875" style="1" customWidth="1"/>
    <col min="8196" max="8196" width="6.85546875" style="1" customWidth="1"/>
    <col min="8197" max="8197" width="7" style="1" customWidth="1"/>
    <col min="8198" max="8198" width="13.7109375" style="1" customWidth="1"/>
    <col min="8199" max="8447" width="9.140625" style="1"/>
    <col min="8448" max="8448" width="10.85546875" style="1" customWidth="1"/>
    <col min="8449" max="8449" width="9.140625" style="1"/>
    <col min="8450" max="8450" width="15.42578125" style="1" customWidth="1"/>
    <col min="8451" max="8451" width="30.85546875" style="1" customWidth="1"/>
    <col min="8452" max="8452" width="6.85546875" style="1" customWidth="1"/>
    <col min="8453" max="8453" width="7" style="1" customWidth="1"/>
    <col min="8454" max="8454" width="13.7109375" style="1" customWidth="1"/>
    <col min="8455" max="8703" width="9.140625" style="1"/>
    <col min="8704" max="8704" width="10.85546875" style="1" customWidth="1"/>
    <col min="8705" max="8705" width="9.140625" style="1"/>
    <col min="8706" max="8706" width="15.42578125" style="1" customWidth="1"/>
    <col min="8707" max="8707" width="30.85546875" style="1" customWidth="1"/>
    <col min="8708" max="8708" width="6.85546875" style="1" customWidth="1"/>
    <col min="8709" max="8709" width="7" style="1" customWidth="1"/>
    <col min="8710" max="8710" width="13.7109375" style="1" customWidth="1"/>
    <col min="8711" max="8959" width="9.140625" style="1"/>
    <col min="8960" max="8960" width="10.85546875" style="1" customWidth="1"/>
    <col min="8961" max="8961" width="9.140625" style="1"/>
    <col min="8962" max="8962" width="15.42578125" style="1" customWidth="1"/>
    <col min="8963" max="8963" width="30.85546875" style="1" customWidth="1"/>
    <col min="8964" max="8964" width="6.85546875" style="1" customWidth="1"/>
    <col min="8965" max="8965" width="7" style="1" customWidth="1"/>
    <col min="8966" max="8966" width="13.7109375" style="1" customWidth="1"/>
    <col min="8967" max="9215" width="9.140625" style="1"/>
    <col min="9216" max="9216" width="10.85546875" style="1" customWidth="1"/>
    <col min="9217" max="9217" width="9.140625" style="1"/>
    <col min="9218" max="9218" width="15.42578125" style="1" customWidth="1"/>
    <col min="9219" max="9219" width="30.85546875" style="1" customWidth="1"/>
    <col min="9220" max="9220" width="6.85546875" style="1" customWidth="1"/>
    <col min="9221" max="9221" width="7" style="1" customWidth="1"/>
    <col min="9222" max="9222" width="13.7109375" style="1" customWidth="1"/>
    <col min="9223" max="9471" width="9.140625" style="1"/>
    <col min="9472" max="9472" width="10.85546875" style="1" customWidth="1"/>
    <col min="9473" max="9473" width="9.140625" style="1"/>
    <col min="9474" max="9474" width="15.42578125" style="1" customWidth="1"/>
    <col min="9475" max="9475" width="30.85546875" style="1" customWidth="1"/>
    <col min="9476" max="9476" width="6.85546875" style="1" customWidth="1"/>
    <col min="9477" max="9477" width="7" style="1" customWidth="1"/>
    <col min="9478" max="9478" width="13.7109375" style="1" customWidth="1"/>
    <col min="9479" max="9727" width="9.140625" style="1"/>
    <col min="9728" max="9728" width="10.85546875" style="1" customWidth="1"/>
    <col min="9729" max="9729" width="9.140625" style="1"/>
    <col min="9730" max="9730" width="15.42578125" style="1" customWidth="1"/>
    <col min="9731" max="9731" width="30.85546875" style="1" customWidth="1"/>
    <col min="9732" max="9732" width="6.85546875" style="1" customWidth="1"/>
    <col min="9733" max="9733" width="7" style="1" customWidth="1"/>
    <col min="9734" max="9734" width="13.7109375" style="1" customWidth="1"/>
    <col min="9735" max="9983" width="9.140625" style="1"/>
    <col min="9984" max="9984" width="10.85546875" style="1" customWidth="1"/>
    <col min="9985" max="9985" width="9.140625" style="1"/>
    <col min="9986" max="9986" width="15.42578125" style="1" customWidth="1"/>
    <col min="9987" max="9987" width="30.85546875" style="1" customWidth="1"/>
    <col min="9988" max="9988" width="6.85546875" style="1" customWidth="1"/>
    <col min="9989" max="9989" width="7" style="1" customWidth="1"/>
    <col min="9990" max="9990" width="13.7109375" style="1" customWidth="1"/>
    <col min="9991" max="10239" width="9.140625" style="1"/>
    <col min="10240" max="10240" width="10.85546875" style="1" customWidth="1"/>
    <col min="10241" max="10241" width="9.140625" style="1"/>
    <col min="10242" max="10242" width="15.42578125" style="1" customWidth="1"/>
    <col min="10243" max="10243" width="30.85546875" style="1" customWidth="1"/>
    <col min="10244" max="10244" width="6.85546875" style="1" customWidth="1"/>
    <col min="10245" max="10245" width="7" style="1" customWidth="1"/>
    <col min="10246" max="10246" width="13.7109375" style="1" customWidth="1"/>
    <col min="10247" max="10495" width="9.140625" style="1"/>
    <col min="10496" max="10496" width="10.85546875" style="1" customWidth="1"/>
    <col min="10497" max="10497" width="9.140625" style="1"/>
    <col min="10498" max="10498" width="15.42578125" style="1" customWidth="1"/>
    <col min="10499" max="10499" width="30.85546875" style="1" customWidth="1"/>
    <col min="10500" max="10500" width="6.85546875" style="1" customWidth="1"/>
    <col min="10501" max="10501" width="7" style="1" customWidth="1"/>
    <col min="10502" max="10502" width="13.7109375" style="1" customWidth="1"/>
    <col min="10503" max="10751" width="9.140625" style="1"/>
    <col min="10752" max="10752" width="10.85546875" style="1" customWidth="1"/>
    <col min="10753" max="10753" width="9.140625" style="1"/>
    <col min="10754" max="10754" width="15.42578125" style="1" customWidth="1"/>
    <col min="10755" max="10755" width="30.85546875" style="1" customWidth="1"/>
    <col min="10756" max="10756" width="6.85546875" style="1" customWidth="1"/>
    <col min="10757" max="10757" width="7" style="1" customWidth="1"/>
    <col min="10758" max="10758" width="13.7109375" style="1" customWidth="1"/>
    <col min="10759" max="11007" width="9.140625" style="1"/>
    <col min="11008" max="11008" width="10.85546875" style="1" customWidth="1"/>
    <col min="11009" max="11009" width="9.140625" style="1"/>
    <col min="11010" max="11010" width="15.42578125" style="1" customWidth="1"/>
    <col min="11011" max="11011" width="30.85546875" style="1" customWidth="1"/>
    <col min="11012" max="11012" width="6.85546875" style="1" customWidth="1"/>
    <col min="11013" max="11013" width="7" style="1" customWidth="1"/>
    <col min="11014" max="11014" width="13.7109375" style="1" customWidth="1"/>
    <col min="11015" max="11263" width="9.140625" style="1"/>
    <col min="11264" max="11264" width="10.85546875" style="1" customWidth="1"/>
    <col min="11265" max="11265" width="9.140625" style="1"/>
    <col min="11266" max="11266" width="15.42578125" style="1" customWidth="1"/>
    <col min="11267" max="11267" width="30.85546875" style="1" customWidth="1"/>
    <col min="11268" max="11268" width="6.85546875" style="1" customWidth="1"/>
    <col min="11269" max="11269" width="7" style="1" customWidth="1"/>
    <col min="11270" max="11270" width="13.7109375" style="1" customWidth="1"/>
    <col min="11271" max="11519" width="9.140625" style="1"/>
    <col min="11520" max="11520" width="10.85546875" style="1" customWidth="1"/>
    <col min="11521" max="11521" width="9.140625" style="1"/>
    <col min="11522" max="11522" width="15.42578125" style="1" customWidth="1"/>
    <col min="11523" max="11523" width="30.85546875" style="1" customWidth="1"/>
    <col min="11524" max="11524" width="6.85546875" style="1" customWidth="1"/>
    <col min="11525" max="11525" width="7" style="1" customWidth="1"/>
    <col min="11526" max="11526" width="13.7109375" style="1" customWidth="1"/>
    <col min="11527" max="11775" width="9.140625" style="1"/>
    <col min="11776" max="11776" width="10.85546875" style="1" customWidth="1"/>
    <col min="11777" max="11777" width="9.140625" style="1"/>
    <col min="11778" max="11778" width="15.42578125" style="1" customWidth="1"/>
    <col min="11779" max="11779" width="30.85546875" style="1" customWidth="1"/>
    <col min="11780" max="11780" width="6.85546875" style="1" customWidth="1"/>
    <col min="11781" max="11781" width="7" style="1" customWidth="1"/>
    <col min="11782" max="11782" width="13.7109375" style="1" customWidth="1"/>
    <col min="11783" max="12031" width="9.140625" style="1"/>
    <col min="12032" max="12032" width="10.85546875" style="1" customWidth="1"/>
    <col min="12033" max="12033" width="9.140625" style="1"/>
    <col min="12034" max="12034" width="15.42578125" style="1" customWidth="1"/>
    <col min="12035" max="12035" width="30.85546875" style="1" customWidth="1"/>
    <col min="12036" max="12036" width="6.85546875" style="1" customWidth="1"/>
    <col min="12037" max="12037" width="7" style="1" customWidth="1"/>
    <col min="12038" max="12038" width="13.7109375" style="1" customWidth="1"/>
    <col min="12039" max="12287" width="9.140625" style="1"/>
    <col min="12288" max="12288" width="10.85546875" style="1" customWidth="1"/>
    <col min="12289" max="12289" width="9.140625" style="1"/>
    <col min="12290" max="12290" width="15.42578125" style="1" customWidth="1"/>
    <col min="12291" max="12291" width="30.85546875" style="1" customWidth="1"/>
    <col min="12292" max="12292" width="6.85546875" style="1" customWidth="1"/>
    <col min="12293" max="12293" width="7" style="1" customWidth="1"/>
    <col min="12294" max="12294" width="13.7109375" style="1" customWidth="1"/>
    <col min="12295" max="12543" width="9.140625" style="1"/>
    <col min="12544" max="12544" width="10.85546875" style="1" customWidth="1"/>
    <col min="12545" max="12545" width="9.140625" style="1"/>
    <col min="12546" max="12546" width="15.42578125" style="1" customWidth="1"/>
    <col min="12547" max="12547" width="30.85546875" style="1" customWidth="1"/>
    <col min="12548" max="12548" width="6.85546875" style="1" customWidth="1"/>
    <col min="12549" max="12549" width="7" style="1" customWidth="1"/>
    <col min="12550" max="12550" width="13.7109375" style="1" customWidth="1"/>
    <col min="12551" max="12799" width="9.140625" style="1"/>
    <col min="12800" max="12800" width="10.85546875" style="1" customWidth="1"/>
    <col min="12801" max="12801" width="9.140625" style="1"/>
    <col min="12802" max="12802" width="15.42578125" style="1" customWidth="1"/>
    <col min="12803" max="12803" width="30.85546875" style="1" customWidth="1"/>
    <col min="12804" max="12804" width="6.85546875" style="1" customWidth="1"/>
    <col min="12805" max="12805" width="7" style="1" customWidth="1"/>
    <col min="12806" max="12806" width="13.7109375" style="1" customWidth="1"/>
    <col min="12807" max="13055" width="9.140625" style="1"/>
    <col min="13056" max="13056" width="10.85546875" style="1" customWidth="1"/>
    <col min="13057" max="13057" width="9.140625" style="1"/>
    <col min="13058" max="13058" width="15.42578125" style="1" customWidth="1"/>
    <col min="13059" max="13059" width="30.85546875" style="1" customWidth="1"/>
    <col min="13060" max="13060" width="6.85546875" style="1" customWidth="1"/>
    <col min="13061" max="13061" width="7" style="1" customWidth="1"/>
    <col min="13062" max="13062" width="13.7109375" style="1" customWidth="1"/>
    <col min="13063" max="13311" width="9.140625" style="1"/>
    <col min="13312" max="13312" width="10.85546875" style="1" customWidth="1"/>
    <col min="13313" max="13313" width="9.140625" style="1"/>
    <col min="13314" max="13314" width="15.42578125" style="1" customWidth="1"/>
    <col min="13315" max="13315" width="30.85546875" style="1" customWidth="1"/>
    <col min="13316" max="13316" width="6.85546875" style="1" customWidth="1"/>
    <col min="13317" max="13317" width="7" style="1" customWidth="1"/>
    <col min="13318" max="13318" width="13.7109375" style="1" customWidth="1"/>
    <col min="13319" max="13567" width="9.140625" style="1"/>
    <col min="13568" max="13568" width="10.85546875" style="1" customWidth="1"/>
    <col min="13569" max="13569" width="9.140625" style="1"/>
    <col min="13570" max="13570" width="15.42578125" style="1" customWidth="1"/>
    <col min="13571" max="13571" width="30.85546875" style="1" customWidth="1"/>
    <col min="13572" max="13572" width="6.85546875" style="1" customWidth="1"/>
    <col min="13573" max="13573" width="7" style="1" customWidth="1"/>
    <col min="13574" max="13574" width="13.7109375" style="1" customWidth="1"/>
    <col min="13575" max="13823" width="9.140625" style="1"/>
    <col min="13824" max="13824" width="10.85546875" style="1" customWidth="1"/>
    <col min="13825" max="13825" width="9.140625" style="1"/>
    <col min="13826" max="13826" width="15.42578125" style="1" customWidth="1"/>
    <col min="13827" max="13827" width="30.85546875" style="1" customWidth="1"/>
    <col min="13828" max="13828" width="6.85546875" style="1" customWidth="1"/>
    <col min="13829" max="13829" width="7" style="1" customWidth="1"/>
    <col min="13830" max="13830" width="13.7109375" style="1" customWidth="1"/>
    <col min="13831" max="14079" width="9.140625" style="1"/>
    <col min="14080" max="14080" width="10.85546875" style="1" customWidth="1"/>
    <col min="14081" max="14081" width="9.140625" style="1"/>
    <col min="14082" max="14082" width="15.42578125" style="1" customWidth="1"/>
    <col min="14083" max="14083" width="30.85546875" style="1" customWidth="1"/>
    <col min="14084" max="14084" width="6.85546875" style="1" customWidth="1"/>
    <col min="14085" max="14085" width="7" style="1" customWidth="1"/>
    <col min="14086" max="14086" width="13.7109375" style="1" customWidth="1"/>
    <col min="14087" max="14335" width="9.140625" style="1"/>
    <col min="14336" max="14336" width="10.85546875" style="1" customWidth="1"/>
    <col min="14337" max="14337" width="9.140625" style="1"/>
    <col min="14338" max="14338" width="15.42578125" style="1" customWidth="1"/>
    <col min="14339" max="14339" width="30.85546875" style="1" customWidth="1"/>
    <col min="14340" max="14340" width="6.85546875" style="1" customWidth="1"/>
    <col min="14341" max="14341" width="7" style="1" customWidth="1"/>
    <col min="14342" max="14342" width="13.7109375" style="1" customWidth="1"/>
    <col min="14343" max="14591" width="9.140625" style="1"/>
    <col min="14592" max="14592" width="10.85546875" style="1" customWidth="1"/>
    <col min="14593" max="14593" width="9.140625" style="1"/>
    <col min="14594" max="14594" width="15.42578125" style="1" customWidth="1"/>
    <col min="14595" max="14595" width="30.85546875" style="1" customWidth="1"/>
    <col min="14596" max="14596" width="6.85546875" style="1" customWidth="1"/>
    <col min="14597" max="14597" width="7" style="1" customWidth="1"/>
    <col min="14598" max="14598" width="13.7109375" style="1" customWidth="1"/>
    <col min="14599" max="14847" width="9.140625" style="1"/>
    <col min="14848" max="14848" width="10.85546875" style="1" customWidth="1"/>
    <col min="14849" max="14849" width="9.140625" style="1"/>
    <col min="14850" max="14850" width="15.42578125" style="1" customWidth="1"/>
    <col min="14851" max="14851" width="30.85546875" style="1" customWidth="1"/>
    <col min="14852" max="14852" width="6.85546875" style="1" customWidth="1"/>
    <col min="14853" max="14853" width="7" style="1" customWidth="1"/>
    <col min="14854" max="14854" width="13.7109375" style="1" customWidth="1"/>
    <col min="14855" max="15103" width="9.140625" style="1"/>
    <col min="15104" max="15104" width="10.85546875" style="1" customWidth="1"/>
    <col min="15105" max="15105" width="9.140625" style="1"/>
    <col min="15106" max="15106" width="15.42578125" style="1" customWidth="1"/>
    <col min="15107" max="15107" width="30.85546875" style="1" customWidth="1"/>
    <col min="15108" max="15108" width="6.85546875" style="1" customWidth="1"/>
    <col min="15109" max="15109" width="7" style="1" customWidth="1"/>
    <col min="15110" max="15110" width="13.7109375" style="1" customWidth="1"/>
    <col min="15111" max="15359" width="9.140625" style="1"/>
    <col min="15360" max="15360" width="10.85546875" style="1" customWidth="1"/>
    <col min="15361" max="15361" width="9.140625" style="1"/>
    <col min="15362" max="15362" width="15.42578125" style="1" customWidth="1"/>
    <col min="15363" max="15363" width="30.85546875" style="1" customWidth="1"/>
    <col min="15364" max="15364" width="6.85546875" style="1" customWidth="1"/>
    <col min="15365" max="15365" width="7" style="1" customWidth="1"/>
    <col min="15366" max="15366" width="13.7109375" style="1" customWidth="1"/>
    <col min="15367" max="15615" width="9.140625" style="1"/>
    <col min="15616" max="15616" width="10.85546875" style="1" customWidth="1"/>
    <col min="15617" max="15617" width="9.140625" style="1"/>
    <col min="15618" max="15618" width="15.42578125" style="1" customWidth="1"/>
    <col min="15619" max="15619" width="30.85546875" style="1" customWidth="1"/>
    <col min="15620" max="15620" width="6.85546875" style="1" customWidth="1"/>
    <col min="15621" max="15621" width="7" style="1" customWidth="1"/>
    <col min="15622" max="15622" width="13.7109375" style="1" customWidth="1"/>
    <col min="15623" max="15871" width="9.140625" style="1"/>
    <col min="15872" max="15872" width="10.85546875" style="1" customWidth="1"/>
    <col min="15873" max="15873" width="9.140625" style="1"/>
    <col min="15874" max="15874" width="15.42578125" style="1" customWidth="1"/>
    <col min="15875" max="15875" width="30.85546875" style="1" customWidth="1"/>
    <col min="15876" max="15876" width="6.85546875" style="1" customWidth="1"/>
    <col min="15877" max="15877" width="7" style="1" customWidth="1"/>
    <col min="15878" max="15878" width="13.7109375" style="1" customWidth="1"/>
    <col min="15879" max="16127" width="9.140625" style="1"/>
    <col min="16128" max="16128" width="10.85546875" style="1" customWidth="1"/>
    <col min="16129" max="16129" width="9.140625" style="1"/>
    <col min="16130" max="16130" width="15.42578125" style="1" customWidth="1"/>
    <col min="16131" max="16131" width="30.85546875" style="1" customWidth="1"/>
    <col min="16132" max="16132" width="6.85546875" style="1" customWidth="1"/>
    <col min="16133" max="16133" width="7" style="1" customWidth="1"/>
    <col min="16134" max="16134" width="13.7109375" style="1" customWidth="1"/>
    <col min="16135" max="16381" width="9.140625" style="1"/>
    <col min="16382" max="16384" width="9" style="1" customWidth="1"/>
  </cols>
  <sheetData>
    <row r="1" spans="1:8" s="6" customFormat="1" ht="15" customHeight="1">
      <c r="A1" s="48"/>
      <c r="B1" s="48"/>
      <c r="C1" s="48"/>
      <c r="D1" s="48"/>
      <c r="E1" s="48"/>
      <c r="F1" s="48"/>
      <c r="G1" s="48"/>
      <c r="H1" s="50"/>
    </row>
    <row r="2" spans="1:8" s="11" customFormat="1" ht="27.75">
      <c r="A2" s="335" t="s">
        <v>51</v>
      </c>
      <c r="B2" s="335"/>
      <c r="C2" s="335"/>
      <c r="D2" s="335"/>
      <c r="E2" s="335"/>
      <c r="F2" s="335"/>
      <c r="G2" s="335"/>
      <c r="H2" s="96"/>
    </row>
    <row r="3" spans="1:8" s="11" customFormat="1" ht="27.75">
      <c r="A3" s="335" t="s">
        <v>194</v>
      </c>
      <c r="B3" s="335"/>
      <c r="C3" s="335"/>
      <c r="D3" s="335"/>
      <c r="E3" s="335"/>
      <c r="F3" s="335"/>
      <c r="G3" s="335"/>
      <c r="H3" s="96"/>
    </row>
    <row r="4" spans="1:8" s="11" customFormat="1" ht="27.75">
      <c r="A4" s="343" t="s">
        <v>52</v>
      </c>
      <c r="B4" s="343"/>
      <c r="C4" s="343"/>
      <c r="D4" s="343"/>
      <c r="E4" s="343"/>
      <c r="F4" s="343"/>
      <c r="G4" s="343"/>
      <c r="H4" s="45"/>
    </row>
    <row r="5" spans="1:8" ht="24">
      <c r="A5" s="65"/>
      <c r="B5" s="65"/>
      <c r="C5" s="65"/>
      <c r="D5" s="65"/>
      <c r="E5" s="65"/>
      <c r="F5" s="65"/>
      <c r="G5" s="65"/>
    </row>
    <row r="6" spans="1:8" s="3" customFormat="1" ht="24">
      <c r="A6" s="4" t="s">
        <v>117</v>
      </c>
      <c r="E6" s="43"/>
      <c r="F6" s="43"/>
      <c r="G6" s="43"/>
    </row>
    <row r="7" spans="1:8" s="3" customFormat="1" ht="24.75" thickBot="1">
      <c r="A7" s="12" t="s">
        <v>118</v>
      </c>
      <c r="E7" s="74"/>
      <c r="F7" s="74"/>
      <c r="G7" s="74"/>
    </row>
    <row r="8" spans="1:8" s="3" customFormat="1" ht="25.5" thickTop="1" thickBot="1">
      <c r="A8" s="12"/>
      <c r="B8" s="321" t="s">
        <v>0</v>
      </c>
      <c r="C8" s="321"/>
      <c r="D8" s="321"/>
      <c r="E8" s="140" t="s">
        <v>1</v>
      </c>
      <c r="F8" s="140" t="s">
        <v>2</v>
      </c>
      <c r="G8" s="139"/>
    </row>
    <row r="9" spans="1:8" s="3" customFormat="1" ht="24.75" thickTop="1">
      <c r="A9" s="103"/>
      <c r="B9" s="340" t="s">
        <v>119</v>
      </c>
      <c r="C9" s="341"/>
      <c r="D9" s="342"/>
      <c r="E9" s="106">
        <f>SUM(E10:E14)</f>
        <v>98</v>
      </c>
      <c r="F9" s="107">
        <f>E9*100/E$43</f>
        <v>60.493827160493829</v>
      </c>
      <c r="G9" s="139"/>
    </row>
    <row r="10" spans="1:8" s="3" customFormat="1" ht="24">
      <c r="A10" s="103"/>
      <c r="B10" s="337" t="s">
        <v>195</v>
      </c>
      <c r="C10" s="338"/>
      <c r="D10" s="339"/>
      <c r="E10" s="222">
        <v>1</v>
      </c>
      <c r="F10" s="47">
        <f>E10*100/E43</f>
        <v>0.61728395061728392</v>
      </c>
      <c r="G10" s="211"/>
    </row>
    <row r="11" spans="1:8" s="3" customFormat="1" ht="24">
      <c r="A11" s="12"/>
      <c r="B11" s="337" t="s">
        <v>65</v>
      </c>
      <c r="C11" s="338"/>
      <c r="D11" s="339"/>
      <c r="E11" s="46">
        <v>7</v>
      </c>
      <c r="F11" s="47">
        <f>E11*100/E$43</f>
        <v>4.3209876543209873</v>
      </c>
      <c r="G11" s="139"/>
    </row>
    <row r="12" spans="1:8" s="3" customFormat="1" ht="24">
      <c r="A12" s="12"/>
      <c r="B12" s="323" t="s">
        <v>64</v>
      </c>
      <c r="C12" s="324"/>
      <c r="D12" s="325"/>
      <c r="E12" s="60">
        <v>38</v>
      </c>
      <c r="F12" s="47">
        <f>E12*100/E$43</f>
        <v>23.456790123456791</v>
      </c>
      <c r="G12" s="139"/>
    </row>
    <row r="13" spans="1:8" s="3" customFormat="1" ht="24">
      <c r="A13" s="12"/>
      <c r="B13" s="326" t="s">
        <v>63</v>
      </c>
      <c r="C13" s="324"/>
      <c r="D13" s="325"/>
      <c r="E13" s="105">
        <v>51</v>
      </c>
      <c r="F13" s="47">
        <f>E13*100/E$43</f>
        <v>31.481481481481481</v>
      </c>
      <c r="G13" s="139"/>
    </row>
    <row r="14" spans="1:8" s="3" customFormat="1" ht="24">
      <c r="A14" s="12"/>
      <c r="B14" s="327" t="s">
        <v>96</v>
      </c>
      <c r="C14" s="333"/>
      <c r="D14" s="334"/>
      <c r="E14" s="284">
        <v>1</v>
      </c>
      <c r="F14" s="270">
        <f>E14*100/E$43</f>
        <v>0.61728395061728392</v>
      </c>
      <c r="G14" s="139"/>
    </row>
    <row r="15" spans="1:8" s="3" customFormat="1" ht="15" customHeight="1">
      <c r="A15" s="12"/>
      <c r="B15" s="282"/>
      <c r="C15" s="252"/>
      <c r="D15" s="255"/>
      <c r="E15" s="105"/>
      <c r="F15" s="47"/>
      <c r="G15" s="211"/>
    </row>
    <row r="16" spans="1:8" s="3" customFormat="1" ht="24">
      <c r="A16" s="12"/>
      <c r="B16" s="104" t="s">
        <v>98</v>
      </c>
      <c r="C16" s="61"/>
      <c r="D16" s="145"/>
      <c r="E16" s="146">
        <v>4</v>
      </c>
      <c r="F16" s="107">
        <f>E16*100/E$43</f>
        <v>2.4691358024691357</v>
      </c>
      <c r="G16" s="139"/>
    </row>
    <row r="17" spans="1:7" s="3" customFormat="1" ht="24">
      <c r="A17" s="12"/>
      <c r="B17" s="253" t="s">
        <v>196</v>
      </c>
      <c r="C17" s="61"/>
      <c r="D17" s="145"/>
      <c r="E17" s="108">
        <v>1</v>
      </c>
      <c r="F17" s="47">
        <f>E17*100/E$43</f>
        <v>0.61728395061728392</v>
      </c>
      <c r="G17" s="229"/>
    </row>
    <row r="18" spans="1:7" s="3" customFormat="1" ht="24">
      <c r="A18" s="12"/>
      <c r="B18" s="253" t="s">
        <v>197</v>
      </c>
      <c r="C18" s="61"/>
      <c r="D18" s="145"/>
      <c r="E18" s="108">
        <v>1</v>
      </c>
      <c r="F18" s="47">
        <f>E18*100/E$43</f>
        <v>0.61728395061728392</v>
      </c>
      <c r="G18" s="229"/>
    </row>
    <row r="19" spans="1:7" s="3" customFormat="1" ht="24">
      <c r="A19" s="12"/>
      <c r="B19" s="253" t="s">
        <v>198</v>
      </c>
      <c r="C19" s="61"/>
      <c r="D19" s="145"/>
      <c r="E19" s="108">
        <v>1</v>
      </c>
      <c r="F19" s="47">
        <f>E19*100/E$43</f>
        <v>0.61728395061728392</v>
      </c>
      <c r="G19" s="229"/>
    </row>
    <row r="20" spans="1:7" s="3" customFormat="1" ht="24">
      <c r="A20" s="12"/>
      <c r="B20" s="253" t="s">
        <v>199</v>
      </c>
      <c r="C20" s="219"/>
      <c r="D20" s="220"/>
      <c r="E20" s="221">
        <v>1</v>
      </c>
      <c r="F20" s="270">
        <f>E20*100/E$43</f>
        <v>0.61728395061728392</v>
      </c>
      <c r="G20" s="211"/>
    </row>
    <row r="21" spans="1:7" s="3" customFormat="1" ht="12.75" customHeight="1">
      <c r="A21" s="12"/>
      <c r="B21" s="254"/>
      <c r="C21" s="285"/>
      <c r="D21" s="286"/>
      <c r="E21" s="46"/>
      <c r="F21" s="47"/>
      <c r="G21" s="229"/>
    </row>
    <row r="22" spans="1:7" s="3" customFormat="1" ht="24">
      <c r="A22" s="12"/>
      <c r="B22" s="104" t="s">
        <v>90</v>
      </c>
      <c r="C22" s="61"/>
      <c r="D22" s="145"/>
      <c r="E22" s="146">
        <f>SUM(E23:E38)</f>
        <v>41</v>
      </c>
      <c r="F22" s="107">
        <f t="shared" ref="F22:F31" si="0">E22*100/E$43</f>
        <v>25.308641975308642</v>
      </c>
      <c r="G22" s="139"/>
    </row>
    <row r="23" spans="1:7" s="3" customFormat="1" ht="24">
      <c r="A23" s="12"/>
      <c r="B23" s="253" t="s">
        <v>200</v>
      </c>
      <c r="C23" s="61"/>
      <c r="D23" s="145"/>
      <c r="E23" s="108">
        <v>1</v>
      </c>
      <c r="F23" s="47">
        <f t="shared" si="0"/>
        <v>0.61728395061728392</v>
      </c>
      <c r="G23" s="229"/>
    </row>
    <row r="24" spans="1:7" s="3" customFormat="1" ht="24">
      <c r="A24" s="12"/>
      <c r="B24" s="253" t="s">
        <v>201</v>
      </c>
      <c r="C24" s="61"/>
      <c r="D24" s="145"/>
      <c r="E24" s="108">
        <v>10</v>
      </c>
      <c r="F24" s="47">
        <f t="shared" si="0"/>
        <v>6.1728395061728394</v>
      </c>
      <c r="G24" s="229"/>
    </row>
    <row r="25" spans="1:7" s="3" customFormat="1" ht="24">
      <c r="A25" s="12"/>
      <c r="B25" s="253" t="s">
        <v>202</v>
      </c>
      <c r="C25" s="61"/>
      <c r="D25" s="145"/>
      <c r="E25" s="108">
        <v>5</v>
      </c>
      <c r="F25" s="47">
        <f t="shared" si="0"/>
        <v>3.0864197530864197</v>
      </c>
      <c r="G25" s="229"/>
    </row>
    <row r="26" spans="1:7" s="3" customFormat="1" ht="24">
      <c r="A26" s="12"/>
      <c r="B26" s="253" t="s">
        <v>203</v>
      </c>
      <c r="C26" s="61"/>
      <c r="D26" s="145"/>
      <c r="E26" s="108">
        <v>1</v>
      </c>
      <c r="F26" s="47">
        <f t="shared" si="0"/>
        <v>0.61728395061728392</v>
      </c>
      <c r="G26" s="229"/>
    </row>
    <row r="27" spans="1:7" s="3" customFormat="1" ht="24">
      <c r="A27" s="12"/>
      <c r="B27" s="253" t="s">
        <v>204</v>
      </c>
      <c r="C27" s="61"/>
      <c r="D27" s="145"/>
      <c r="E27" s="108">
        <v>12</v>
      </c>
      <c r="F27" s="47">
        <f t="shared" si="0"/>
        <v>7.4074074074074074</v>
      </c>
      <c r="G27" s="229"/>
    </row>
    <row r="28" spans="1:7" s="3" customFormat="1" ht="24">
      <c r="A28" s="12"/>
      <c r="B28" s="253" t="s">
        <v>205</v>
      </c>
      <c r="C28" s="61"/>
      <c r="D28" s="145"/>
      <c r="E28" s="108">
        <v>1</v>
      </c>
      <c r="F28" s="47">
        <f t="shared" si="0"/>
        <v>0.61728395061728392</v>
      </c>
      <c r="G28" s="229"/>
    </row>
    <row r="29" spans="1:7" s="3" customFormat="1" ht="24">
      <c r="A29" s="12"/>
      <c r="B29" s="253" t="s">
        <v>206</v>
      </c>
      <c r="C29" s="61"/>
      <c r="D29" s="145"/>
      <c r="E29" s="108">
        <v>1</v>
      </c>
      <c r="F29" s="47">
        <f t="shared" si="0"/>
        <v>0.61728395061728392</v>
      </c>
      <c r="G29" s="229"/>
    </row>
    <row r="30" spans="1:7" s="3" customFormat="1" ht="24">
      <c r="A30" s="12"/>
      <c r="B30" s="253" t="s">
        <v>207</v>
      </c>
      <c r="C30" s="61"/>
      <c r="D30" s="145"/>
      <c r="E30" s="108">
        <v>3</v>
      </c>
      <c r="F30" s="47">
        <f t="shared" si="0"/>
        <v>1.8518518518518519</v>
      </c>
      <c r="G30" s="229"/>
    </row>
    <row r="31" spans="1:7" s="3" customFormat="1" ht="24">
      <c r="A31" s="12"/>
      <c r="B31" s="260" t="s">
        <v>208</v>
      </c>
      <c r="C31" s="231"/>
      <c r="D31" s="232"/>
      <c r="E31" s="108">
        <v>2</v>
      </c>
      <c r="F31" s="13">
        <f t="shared" si="0"/>
        <v>1.2345679012345678</v>
      </c>
      <c r="G31" s="229"/>
    </row>
    <row r="32" spans="1:7" s="3" customFormat="1" ht="24">
      <c r="A32" s="256"/>
      <c r="B32" s="257"/>
      <c r="C32" s="245"/>
      <c r="D32" s="245"/>
      <c r="E32" s="258"/>
      <c r="F32" s="259"/>
      <c r="G32" s="229"/>
    </row>
    <row r="33" spans="1:7" s="3" customFormat="1" ht="24">
      <c r="A33" s="336" t="s">
        <v>40</v>
      </c>
      <c r="B33" s="336"/>
      <c r="C33" s="336"/>
      <c r="D33" s="336"/>
      <c r="E33" s="336"/>
      <c r="F33" s="336"/>
      <c r="G33" s="336"/>
    </row>
    <row r="34" spans="1:7" s="3" customFormat="1" ht="24.75" thickBot="1">
      <c r="A34" s="256"/>
      <c r="B34" s="257"/>
      <c r="C34" s="245"/>
      <c r="D34" s="245"/>
      <c r="E34" s="258"/>
      <c r="F34" s="259"/>
      <c r="G34" s="229"/>
    </row>
    <row r="35" spans="1:7" s="3" customFormat="1" ht="25.5" thickTop="1" thickBot="1">
      <c r="A35" s="256"/>
      <c r="B35" s="321" t="s">
        <v>0</v>
      </c>
      <c r="C35" s="321"/>
      <c r="D35" s="321"/>
      <c r="E35" s="238" t="s">
        <v>1</v>
      </c>
      <c r="F35" s="238" t="s">
        <v>2</v>
      </c>
      <c r="G35" s="229"/>
    </row>
    <row r="36" spans="1:7" s="3" customFormat="1" ht="24.75" thickTop="1">
      <c r="A36" s="12"/>
      <c r="B36" s="254" t="s">
        <v>209</v>
      </c>
      <c r="C36" s="245"/>
      <c r="D36" s="255"/>
      <c r="E36" s="222">
        <v>2</v>
      </c>
      <c r="F36" s="47">
        <f>E36*100/E$43</f>
        <v>1.2345679012345678</v>
      </c>
      <c r="G36" s="229"/>
    </row>
    <row r="37" spans="1:7" s="3" customFormat="1" ht="24">
      <c r="A37" s="12"/>
      <c r="B37" s="253" t="s">
        <v>210</v>
      </c>
      <c r="C37" s="61"/>
      <c r="D37" s="145"/>
      <c r="E37" s="108">
        <v>2</v>
      </c>
      <c r="F37" s="47">
        <f>E37*100/E$43</f>
        <v>1.2345679012345678</v>
      </c>
      <c r="G37" s="229"/>
    </row>
    <row r="38" spans="1:7" s="3" customFormat="1" ht="24">
      <c r="A38" s="12"/>
      <c r="B38" s="253" t="s">
        <v>211</v>
      </c>
      <c r="C38" s="61"/>
      <c r="D38" s="145"/>
      <c r="E38" s="288">
        <v>1</v>
      </c>
      <c r="F38" s="270">
        <f>E38*100/E$43</f>
        <v>0.61728395061728392</v>
      </c>
      <c r="G38" s="229"/>
    </row>
    <row r="39" spans="1:7" s="3" customFormat="1" ht="17.25" customHeight="1">
      <c r="A39" s="12"/>
      <c r="B39" s="277"/>
      <c r="C39" s="252"/>
      <c r="D39" s="255"/>
      <c r="E39" s="287"/>
      <c r="F39" s="107"/>
      <c r="G39" s="211"/>
    </row>
    <row r="40" spans="1:7" s="3" customFormat="1" ht="24">
      <c r="A40" s="12"/>
      <c r="B40" s="327" t="s">
        <v>177</v>
      </c>
      <c r="C40" s="328"/>
      <c r="D40" s="329"/>
      <c r="E40" s="221">
        <v>1</v>
      </c>
      <c r="F40" s="270">
        <f>E40*100/E$43</f>
        <v>0.61728395061728392</v>
      </c>
      <c r="G40" s="139"/>
    </row>
    <row r="41" spans="1:7" s="3" customFormat="1" ht="14.25" customHeight="1">
      <c r="A41" s="12"/>
      <c r="B41" s="282"/>
      <c r="C41" s="285"/>
      <c r="D41" s="286"/>
      <c r="E41" s="269"/>
      <c r="F41" s="47"/>
      <c r="G41" s="211"/>
    </row>
    <row r="42" spans="1:7" s="3" customFormat="1" ht="24">
      <c r="A42" s="12"/>
      <c r="B42" s="218" t="s">
        <v>17</v>
      </c>
      <c r="C42" s="219"/>
      <c r="D42" s="220"/>
      <c r="E42" s="221">
        <v>18</v>
      </c>
      <c r="F42" s="47">
        <f>E42*100/E$43</f>
        <v>11.111111111111111</v>
      </c>
      <c r="G42" s="211"/>
    </row>
    <row r="43" spans="1:7" s="3" customFormat="1" ht="24.75" thickBot="1">
      <c r="A43" s="12"/>
      <c r="B43" s="330" t="s">
        <v>3</v>
      </c>
      <c r="C43" s="331"/>
      <c r="D43" s="332"/>
      <c r="E43" s="17">
        <f>E9+E16+E22+E40+E42</f>
        <v>162</v>
      </c>
      <c r="F43" s="34">
        <f>E43*100/E$43</f>
        <v>100</v>
      </c>
      <c r="G43" s="139"/>
    </row>
    <row r="44" spans="1:7" s="3" customFormat="1" ht="24.75" thickTop="1">
      <c r="E44" s="139"/>
      <c r="F44" s="139"/>
      <c r="G44" s="77"/>
    </row>
    <row r="45" spans="1:7" s="3" customFormat="1" ht="24">
      <c r="A45" s="12"/>
      <c r="B45" s="3" t="s">
        <v>254</v>
      </c>
      <c r="E45" s="139"/>
      <c r="F45" s="139"/>
    </row>
    <row r="46" spans="1:7" s="3" customFormat="1" ht="24">
      <c r="A46" s="3" t="s">
        <v>255</v>
      </c>
      <c r="E46" s="139"/>
      <c r="F46" s="139"/>
      <c r="G46" s="139"/>
    </row>
    <row r="47" spans="1:7" s="3" customFormat="1" ht="24">
      <c r="A47" s="3" t="s">
        <v>256</v>
      </c>
      <c r="E47" s="139"/>
      <c r="F47" s="139"/>
      <c r="G47" s="139"/>
    </row>
    <row r="48" spans="1:7" s="3" customFormat="1" ht="24">
      <c r="A48" s="3" t="s">
        <v>257</v>
      </c>
      <c r="E48" s="139"/>
      <c r="F48" s="139"/>
      <c r="G48" s="139"/>
    </row>
    <row r="49" spans="1:7" s="3" customFormat="1" ht="24">
      <c r="E49" s="139"/>
      <c r="F49" s="139"/>
      <c r="G49" s="139"/>
    </row>
    <row r="50" spans="1:7" s="3" customFormat="1" ht="24">
      <c r="A50" s="12" t="s">
        <v>240</v>
      </c>
      <c r="E50" s="64"/>
      <c r="F50" s="64"/>
      <c r="G50" s="64"/>
    </row>
    <row r="51" spans="1:7" s="3" customFormat="1" ht="24.75" thickBot="1">
      <c r="A51" s="12"/>
      <c r="B51" s="3" t="s">
        <v>241</v>
      </c>
      <c r="E51" s="229"/>
      <c r="F51" s="229"/>
      <c r="G51" s="229"/>
    </row>
    <row r="52" spans="1:7" s="3" customFormat="1" ht="25.5" thickTop="1" thickBot="1">
      <c r="B52" s="321" t="s">
        <v>23</v>
      </c>
      <c r="C52" s="321"/>
      <c r="D52" s="321"/>
      <c r="E52" s="78" t="s">
        <v>1</v>
      </c>
      <c r="F52" s="78" t="s">
        <v>2</v>
      </c>
      <c r="G52" s="64"/>
    </row>
    <row r="53" spans="1:7" s="3" customFormat="1" ht="24.75" thickTop="1">
      <c r="B53" s="277" t="s">
        <v>242</v>
      </c>
      <c r="C53" s="14"/>
      <c r="D53" s="276"/>
      <c r="E53" s="42">
        <f>SUM(E54:E59)</f>
        <v>28</v>
      </c>
      <c r="F53" s="281">
        <f t="shared" ref="F53:F59" si="1">E53*100/E$84</f>
        <v>34.567901234567898</v>
      </c>
      <c r="G53" s="248"/>
    </row>
    <row r="54" spans="1:7" s="3" customFormat="1" ht="24">
      <c r="A54" s="1"/>
      <c r="B54" s="323" t="s">
        <v>110</v>
      </c>
      <c r="C54" s="324"/>
      <c r="D54" s="325"/>
      <c r="E54" s="60">
        <v>3</v>
      </c>
      <c r="F54" s="13">
        <f t="shared" si="1"/>
        <v>3.7037037037037037</v>
      </c>
      <c r="G54" s="1"/>
    </row>
    <row r="55" spans="1:7" s="3" customFormat="1" ht="24">
      <c r="B55" s="323" t="s">
        <v>97</v>
      </c>
      <c r="C55" s="324"/>
      <c r="D55" s="325"/>
      <c r="E55" s="60">
        <v>1</v>
      </c>
      <c r="F55" s="13">
        <f t="shared" si="1"/>
        <v>1.2345679012345678</v>
      </c>
      <c r="G55" s="77"/>
    </row>
    <row r="56" spans="1:7" s="3" customFormat="1" ht="24">
      <c r="B56" s="322" t="s">
        <v>56</v>
      </c>
      <c r="C56" s="322"/>
      <c r="D56" s="322"/>
      <c r="E56" s="60">
        <v>15</v>
      </c>
      <c r="F56" s="13">
        <f t="shared" si="1"/>
        <v>18.518518518518519</v>
      </c>
      <c r="G56" s="77"/>
    </row>
    <row r="57" spans="1:7" s="3" customFormat="1" ht="24">
      <c r="B57" s="323" t="s">
        <v>54</v>
      </c>
      <c r="C57" s="324"/>
      <c r="D57" s="325"/>
      <c r="E57" s="46">
        <v>5</v>
      </c>
      <c r="F57" s="13">
        <f t="shared" si="1"/>
        <v>6.1728395061728394</v>
      </c>
      <c r="G57" s="77"/>
    </row>
    <row r="58" spans="1:7" s="3" customFormat="1" ht="24">
      <c r="B58" s="323" t="s">
        <v>57</v>
      </c>
      <c r="C58" s="324"/>
      <c r="D58" s="325"/>
      <c r="E58" s="60">
        <v>3</v>
      </c>
      <c r="F58" s="13">
        <f t="shared" si="1"/>
        <v>3.7037037037037037</v>
      </c>
      <c r="G58" s="64"/>
    </row>
    <row r="59" spans="1:7" s="3" customFormat="1" ht="24">
      <c r="B59" s="172" t="s">
        <v>179</v>
      </c>
      <c r="C59" s="173"/>
      <c r="D59" s="264"/>
      <c r="E59" s="60">
        <v>1</v>
      </c>
      <c r="F59" s="13">
        <f t="shared" si="1"/>
        <v>1.2345679012345678</v>
      </c>
      <c r="G59" s="229"/>
    </row>
    <row r="60" spans="1:7" s="3" customFormat="1" ht="24">
      <c r="E60" s="229"/>
      <c r="F60" s="229"/>
      <c r="G60" s="229"/>
    </row>
    <row r="61" spans="1:7" s="3" customFormat="1" ht="24">
      <c r="E61" s="229"/>
      <c r="F61" s="229"/>
      <c r="G61" s="229"/>
    </row>
    <row r="62" spans="1:7" s="3" customFormat="1" ht="24">
      <c r="E62" s="229"/>
      <c r="F62" s="229"/>
      <c r="G62" s="229"/>
    </row>
    <row r="63" spans="1:7" s="3" customFormat="1" ht="24">
      <c r="E63" s="248"/>
      <c r="F63" s="248"/>
      <c r="G63" s="248"/>
    </row>
    <row r="64" spans="1:7" s="3" customFormat="1" ht="24">
      <c r="E64" s="301"/>
      <c r="F64" s="301"/>
      <c r="G64" s="301"/>
    </row>
    <row r="65" spans="1:8" s="3" customFormat="1" ht="24">
      <c r="A65" s="336" t="s">
        <v>41</v>
      </c>
      <c r="B65" s="336"/>
      <c r="C65" s="336"/>
      <c r="D65" s="336"/>
      <c r="E65" s="336"/>
      <c r="F65" s="336"/>
      <c r="G65" s="336"/>
      <c r="H65" s="50"/>
    </row>
    <row r="67" spans="1:8" s="3" customFormat="1" ht="24">
      <c r="A67" s="12" t="s">
        <v>240</v>
      </c>
      <c r="E67" s="248"/>
      <c r="F67" s="248"/>
      <c r="G67" s="248"/>
    </row>
    <row r="68" spans="1:8" s="3" customFormat="1" ht="24.75" thickBot="1">
      <c r="A68" s="12"/>
      <c r="B68" s="3" t="s">
        <v>264</v>
      </c>
      <c r="E68" s="248"/>
      <c r="F68" s="248"/>
      <c r="G68" s="248"/>
    </row>
    <row r="69" spans="1:8" s="3" customFormat="1" ht="25.5" thickTop="1" thickBot="1">
      <c r="B69" s="321" t="s">
        <v>23</v>
      </c>
      <c r="C69" s="321"/>
      <c r="D69" s="321"/>
      <c r="E69" s="251" t="s">
        <v>1</v>
      </c>
      <c r="F69" s="251" t="s">
        <v>2</v>
      </c>
    </row>
    <row r="70" spans="1:8" s="3" customFormat="1" ht="24.75" thickTop="1">
      <c r="B70" s="278" t="s">
        <v>243</v>
      </c>
      <c r="C70" s="173"/>
      <c r="D70" s="264"/>
      <c r="E70" s="280">
        <f>SUM(E71:E75)</f>
        <v>34</v>
      </c>
      <c r="F70" s="281">
        <f t="shared" ref="F70:F84" si="2">E70*100/E$84</f>
        <v>41.97530864197531</v>
      </c>
      <c r="G70" s="248"/>
    </row>
    <row r="71" spans="1:8" s="3" customFormat="1" ht="24">
      <c r="B71" s="322" t="s">
        <v>58</v>
      </c>
      <c r="C71" s="322"/>
      <c r="D71" s="322"/>
      <c r="E71" s="60">
        <v>7</v>
      </c>
      <c r="F71" s="13">
        <f t="shared" si="2"/>
        <v>8.6419753086419746</v>
      </c>
      <c r="G71" s="64"/>
    </row>
    <row r="72" spans="1:8" s="3" customFormat="1" ht="24">
      <c r="B72" s="322" t="s">
        <v>55</v>
      </c>
      <c r="C72" s="322"/>
      <c r="D72" s="322"/>
      <c r="E72" s="60">
        <v>18</v>
      </c>
      <c r="F72" s="13">
        <f t="shared" si="2"/>
        <v>22.222222222222221</v>
      </c>
      <c r="G72" s="77"/>
    </row>
    <row r="73" spans="1:8" s="3" customFormat="1" ht="24">
      <c r="B73" s="344" t="s">
        <v>131</v>
      </c>
      <c r="C73" s="344"/>
      <c r="D73" s="344"/>
      <c r="E73" s="46">
        <v>5</v>
      </c>
      <c r="F73" s="13">
        <f t="shared" si="2"/>
        <v>6.1728395061728394</v>
      </c>
      <c r="G73" s="77"/>
    </row>
    <row r="74" spans="1:8" ht="24">
      <c r="B74" s="323" t="s">
        <v>59</v>
      </c>
      <c r="C74" s="324"/>
      <c r="D74" s="325"/>
      <c r="E74" s="60">
        <v>3</v>
      </c>
      <c r="F74" s="13">
        <f t="shared" si="2"/>
        <v>3.7037037037037037</v>
      </c>
      <c r="G74" s="1"/>
    </row>
    <row r="75" spans="1:8" ht="24">
      <c r="B75" s="230" t="s">
        <v>212</v>
      </c>
      <c r="C75" s="231"/>
      <c r="D75" s="232"/>
      <c r="E75" s="60">
        <v>1</v>
      </c>
      <c r="F75" s="13">
        <f t="shared" si="2"/>
        <v>1.2345679012345678</v>
      </c>
      <c r="G75" s="1"/>
    </row>
    <row r="76" spans="1:8" ht="24">
      <c r="B76" s="279" t="s">
        <v>244</v>
      </c>
      <c r="C76" s="249"/>
      <c r="D76" s="250"/>
      <c r="E76" s="280">
        <f>SUM(E77:E83)</f>
        <v>36</v>
      </c>
      <c r="F76" s="281">
        <f t="shared" si="2"/>
        <v>44.444444444444443</v>
      </c>
      <c r="G76" s="1"/>
    </row>
    <row r="77" spans="1:8" ht="24">
      <c r="B77" s="230" t="s">
        <v>183</v>
      </c>
      <c r="C77" s="231"/>
      <c r="D77" s="232"/>
      <c r="E77" s="60">
        <v>1</v>
      </c>
      <c r="F77" s="13">
        <f t="shared" si="2"/>
        <v>1.2345679012345678</v>
      </c>
      <c r="G77" s="1"/>
    </row>
    <row r="78" spans="1:8" s="3" customFormat="1" ht="24">
      <c r="B78" s="230" t="s">
        <v>170</v>
      </c>
      <c r="C78" s="231"/>
      <c r="D78" s="232"/>
      <c r="E78" s="60">
        <v>2</v>
      </c>
      <c r="F78" s="13">
        <f t="shared" si="2"/>
        <v>2.4691358024691357</v>
      </c>
      <c r="G78" s="229"/>
    </row>
    <row r="79" spans="1:8" s="3" customFormat="1" ht="24">
      <c r="B79" s="261" t="s">
        <v>53</v>
      </c>
      <c r="C79" s="262"/>
      <c r="D79" s="263"/>
      <c r="E79" s="46">
        <v>8</v>
      </c>
      <c r="F79" s="13">
        <f t="shared" si="2"/>
        <v>9.8765432098765427</v>
      </c>
      <c r="G79" s="229"/>
    </row>
    <row r="80" spans="1:8" s="3" customFormat="1" ht="24">
      <c r="B80" s="323" t="s">
        <v>128</v>
      </c>
      <c r="C80" s="324"/>
      <c r="D80" s="325"/>
      <c r="E80" s="60">
        <v>15</v>
      </c>
      <c r="F80" s="13">
        <f t="shared" si="2"/>
        <v>18.518518518518519</v>
      </c>
      <c r="G80" s="139"/>
    </row>
    <row r="81" spans="1:7" s="3" customFormat="1" ht="24">
      <c r="B81" s="323" t="s">
        <v>109</v>
      </c>
      <c r="C81" s="324"/>
      <c r="D81" s="325"/>
      <c r="E81" s="46">
        <v>2</v>
      </c>
      <c r="F81" s="13">
        <f t="shared" si="2"/>
        <v>2.4691358024691357</v>
      </c>
      <c r="G81" s="139"/>
    </row>
    <row r="82" spans="1:7" ht="24">
      <c r="B82" s="323" t="s">
        <v>153</v>
      </c>
      <c r="C82" s="324"/>
      <c r="D82" s="325"/>
      <c r="E82" s="60">
        <v>3</v>
      </c>
      <c r="F82" s="13">
        <f t="shared" si="2"/>
        <v>3.7037037037037037</v>
      </c>
      <c r="G82" s="1"/>
    </row>
    <row r="83" spans="1:7" ht="24">
      <c r="B83" s="323" t="str">
        <f>DATA!B205</f>
        <v>ไม่ระบุ</v>
      </c>
      <c r="C83" s="324"/>
      <c r="D83" s="325"/>
      <c r="E83" s="60">
        <v>5</v>
      </c>
      <c r="F83" s="13">
        <f t="shared" si="2"/>
        <v>6.1728395061728394</v>
      </c>
      <c r="G83" s="1"/>
    </row>
    <row r="84" spans="1:7" ht="24.75" thickBot="1">
      <c r="B84" s="318" t="s">
        <v>3</v>
      </c>
      <c r="C84" s="319"/>
      <c r="D84" s="320"/>
      <c r="E84" s="17">
        <f>SUM(E73:E83)</f>
        <v>81</v>
      </c>
      <c r="F84" s="34">
        <f t="shared" si="2"/>
        <v>100</v>
      </c>
      <c r="G84" s="1"/>
    </row>
    <row r="85" spans="1:7" s="3" customFormat="1" ht="24.75" thickTop="1">
      <c r="B85" s="275"/>
      <c r="C85" s="275"/>
      <c r="D85" s="275"/>
      <c r="E85" s="275"/>
      <c r="F85" s="275"/>
      <c r="G85" s="248"/>
    </row>
    <row r="86" spans="1:7" s="3" customFormat="1" ht="24">
      <c r="A86" s="9"/>
      <c r="B86" s="3" t="s">
        <v>258</v>
      </c>
      <c r="E86" s="44"/>
      <c r="F86" s="44"/>
      <c r="G86" s="44"/>
    </row>
    <row r="87" spans="1:7" s="3" customFormat="1" ht="24">
      <c r="A87" s="3" t="s">
        <v>259</v>
      </c>
      <c r="E87" s="44"/>
      <c r="F87" s="44"/>
      <c r="G87" s="44"/>
    </row>
    <row r="88" spans="1:7" s="3" customFormat="1" ht="24">
      <c r="A88" s="3" t="s">
        <v>260</v>
      </c>
      <c r="E88" s="66"/>
      <c r="F88" s="66"/>
      <c r="G88" s="66"/>
    </row>
    <row r="89" spans="1:7" s="3" customFormat="1" ht="24">
      <c r="B89" s="3" t="s">
        <v>261</v>
      </c>
      <c r="E89" s="66"/>
      <c r="F89" s="66"/>
      <c r="G89" s="66"/>
    </row>
    <row r="90" spans="1:7" s="3" customFormat="1" ht="24">
      <c r="A90" s="3" t="s">
        <v>262</v>
      </c>
      <c r="E90" s="66"/>
      <c r="F90" s="66"/>
      <c r="G90" s="66"/>
    </row>
    <row r="91" spans="1:7" s="3" customFormat="1" ht="24">
      <c r="A91" s="3" t="s">
        <v>263</v>
      </c>
      <c r="E91" s="66"/>
      <c r="F91" s="66"/>
      <c r="G91" s="66"/>
    </row>
    <row r="92" spans="1:7" s="3" customFormat="1" ht="24">
      <c r="E92" s="66"/>
      <c r="F92" s="66"/>
      <c r="G92" s="66"/>
    </row>
    <row r="93" spans="1:7" s="3" customFormat="1" ht="24">
      <c r="E93" s="66"/>
      <c r="F93" s="66"/>
      <c r="G93" s="66"/>
    </row>
    <row r="94" spans="1:7" s="3" customFormat="1" ht="24">
      <c r="E94" s="66"/>
      <c r="F94" s="66"/>
      <c r="G94" s="66"/>
    </row>
    <row r="95" spans="1:7" s="3" customFormat="1" ht="24">
      <c r="E95" s="66"/>
      <c r="F95" s="66"/>
      <c r="G95" s="66"/>
    </row>
    <row r="96" spans="1:7" s="3" customFormat="1" ht="24">
      <c r="E96" s="79"/>
      <c r="F96" s="79"/>
      <c r="G96" s="79"/>
    </row>
    <row r="97" spans="5:7" s="3" customFormat="1" ht="24">
      <c r="E97" s="79"/>
      <c r="F97" s="79"/>
      <c r="G97" s="79"/>
    </row>
    <row r="98" spans="5:7" s="3" customFormat="1" ht="24">
      <c r="E98" s="79"/>
      <c r="F98" s="79"/>
      <c r="G98" s="79"/>
    </row>
  </sheetData>
  <mergeCells count="31">
    <mergeCell ref="A2:G2"/>
    <mergeCell ref="A33:G33"/>
    <mergeCell ref="B69:D69"/>
    <mergeCell ref="B10:D10"/>
    <mergeCell ref="B83:D83"/>
    <mergeCell ref="B11:D11"/>
    <mergeCell ref="B8:D8"/>
    <mergeCell ref="B9:D9"/>
    <mergeCell ref="A3:G3"/>
    <mergeCell ref="A4:G4"/>
    <mergeCell ref="B73:D73"/>
    <mergeCell ref="B57:D57"/>
    <mergeCell ref="B74:D74"/>
    <mergeCell ref="B72:D72"/>
    <mergeCell ref="A65:G65"/>
    <mergeCell ref="B84:D84"/>
    <mergeCell ref="B52:D52"/>
    <mergeCell ref="B71:D71"/>
    <mergeCell ref="B12:D12"/>
    <mergeCell ref="B13:D13"/>
    <mergeCell ref="B54:D54"/>
    <mergeCell ref="B82:D82"/>
    <mergeCell ref="B40:D40"/>
    <mergeCell ref="B80:D80"/>
    <mergeCell ref="B81:D81"/>
    <mergeCell ref="B43:D43"/>
    <mergeCell ref="B58:D58"/>
    <mergeCell ref="B56:D56"/>
    <mergeCell ref="B14:D14"/>
    <mergeCell ref="B35:D35"/>
    <mergeCell ref="B55:D55"/>
  </mergeCells>
  <pageMargins left="0.7" right="0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8"/>
  <sheetViews>
    <sheetView view="pageBreakPreview" topLeftCell="B1" zoomScaleNormal="120" zoomScaleSheetLayoutView="100" workbookViewId="0">
      <selection activeCell="B34" sqref="A34:XFD34"/>
    </sheetView>
  </sheetViews>
  <sheetFormatPr defaultRowHeight="21"/>
  <cols>
    <col min="1" max="4" width="9.140625" style="174"/>
    <col min="5" max="5" width="34.5703125" style="174" customWidth="1"/>
    <col min="6" max="6" width="12.140625" style="174" customWidth="1"/>
    <col min="7" max="7" width="13.7109375" style="174" customWidth="1"/>
    <col min="8" max="16384" width="9.140625" style="174"/>
  </cols>
  <sheetData>
    <row r="1" spans="2:9" s="6" customFormat="1" ht="24">
      <c r="B1" s="336" t="s">
        <v>42</v>
      </c>
      <c r="C1" s="336"/>
      <c r="D1" s="336"/>
      <c r="E1" s="336"/>
      <c r="F1" s="336"/>
      <c r="G1" s="336"/>
      <c r="H1" s="336"/>
      <c r="I1" s="50"/>
    </row>
    <row r="2" spans="2:9" s="6" customFormat="1" ht="24">
      <c r="B2" s="141"/>
      <c r="C2" s="141"/>
      <c r="D2" s="141"/>
      <c r="E2" s="141"/>
      <c r="F2" s="141"/>
      <c r="G2" s="141"/>
      <c r="H2" s="141"/>
      <c r="I2" s="50"/>
    </row>
    <row r="3" spans="2:9" s="3" customFormat="1" ht="24">
      <c r="B3" s="12" t="s">
        <v>265</v>
      </c>
      <c r="F3" s="139"/>
      <c r="G3" s="139"/>
    </row>
    <row r="4" spans="2:9" s="3" customFormat="1" ht="24">
      <c r="C4" s="3" t="s">
        <v>266</v>
      </c>
      <c r="F4" s="139"/>
      <c r="G4" s="139"/>
    </row>
    <row r="5" spans="2:9" s="3" customFormat="1" ht="3.75" customHeight="1" thickBot="1">
      <c r="F5" s="229"/>
      <c r="G5" s="229"/>
    </row>
    <row r="6" spans="2:9" s="3" customFormat="1" ht="24.75" thickTop="1">
      <c r="C6" s="345" t="s">
        <v>193</v>
      </c>
      <c r="D6" s="345"/>
      <c r="E6" s="345"/>
      <c r="F6" s="171" t="s">
        <v>1</v>
      </c>
      <c r="G6" s="171" t="s">
        <v>2</v>
      </c>
    </row>
    <row r="7" spans="2:9" s="3" customFormat="1" ht="24">
      <c r="C7" s="323" t="s">
        <v>171</v>
      </c>
      <c r="D7" s="324"/>
      <c r="E7" s="325"/>
      <c r="F7" s="108">
        <v>1</v>
      </c>
      <c r="G7" s="13">
        <f t="shared" ref="G7:G12" si="0">F7*100/F$12</f>
        <v>1.0204081632653061</v>
      </c>
    </row>
    <row r="8" spans="2:9" s="3" customFormat="1" ht="24">
      <c r="C8" s="323" t="s">
        <v>36</v>
      </c>
      <c r="D8" s="324"/>
      <c r="E8" s="325"/>
      <c r="F8" s="108">
        <v>8</v>
      </c>
      <c r="G8" s="13">
        <f t="shared" si="0"/>
        <v>8.1632653061224492</v>
      </c>
    </row>
    <row r="9" spans="2:9" s="3" customFormat="1" ht="24">
      <c r="C9" s="346" t="s">
        <v>30</v>
      </c>
      <c r="D9" s="346"/>
      <c r="E9" s="346"/>
      <c r="F9" s="108">
        <v>35</v>
      </c>
      <c r="G9" s="13">
        <f t="shared" si="0"/>
        <v>35.714285714285715</v>
      </c>
    </row>
    <row r="10" spans="2:9" s="3" customFormat="1" ht="24">
      <c r="C10" s="346" t="s">
        <v>22</v>
      </c>
      <c r="D10" s="346"/>
      <c r="E10" s="346"/>
      <c r="F10" s="108">
        <v>44</v>
      </c>
      <c r="G10" s="13">
        <f t="shared" si="0"/>
        <v>44.897959183673471</v>
      </c>
    </row>
    <row r="11" spans="2:9" s="3" customFormat="1" ht="24">
      <c r="C11" s="172" t="s">
        <v>17</v>
      </c>
      <c r="D11" s="173"/>
      <c r="E11" s="173"/>
      <c r="F11" s="60">
        <v>10</v>
      </c>
      <c r="G11" s="13">
        <f t="shared" si="0"/>
        <v>10.204081632653061</v>
      </c>
    </row>
    <row r="12" spans="2:9" s="3" customFormat="1" ht="24.75" thickBot="1">
      <c r="C12" s="318" t="s">
        <v>3</v>
      </c>
      <c r="D12" s="319"/>
      <c r="E12" s="320"/>
      <c r="F12" s="17">
        <f>SUM(F7:F11)</f>
        <v>98</v>
      </c>
      <c r="G12" s="34">
        <f t="shared" si="0"/>
        <v>100</v>
      </c>
    </row>
    <row r="13" spans="2:9" s="3" customFormat="1" ht="8.25" customHeight="1" thickTop="1">
      <c r="C13" s="14"/>
      <c r="D13" s="14"/>
      <c r="E13" s="14"/>
      <c r="F13" s="15"/>
      <c r="G13" s="16"/>
    </row>
    <row r="14" spans="2:9" s="3" customFormat="1" ht="24">
      <c r="B14" s="80"/>
      <c r="C14" s="3" t="s">
        <v>267</v>
      </c>
      <c r="F14" s="139"/>
      <c r="G14" s="139"/>
      <c r="H14" s="139"/>
    </row>
    <row r="15" spans="2:9" s="3" customFormat="1" ht="24">
      <c r="C15" s="3" t="s">
        <v>268</v>
      </c>
      <c r="F15" s="139"/>
      <c r="G15" s="139"/>
      <c r="H15" s="139"/>
    </row>
    <row r="16" spans="2:9" s="3" customFormat="1" ht="24">
      <c r="C16" s="3" t="s">
        <v>269</v>
      </c>
      <c r="F16" s="139"/>
      <c r="G16" s="139"/>
      <c r="H16" s="139"/>
    </row>
    <row r="17" spans="2:8" s="3" customFormat="1" ht="24">
      <c r="C17" s="3" t="s">
        <v>270</v>
      </c>
      <c r="F17" s="139"/>
      <c r="G17" s="139"/>
      <c r="H17" s="139"/>
    </row>
    <row r="18" spans="2:8" ht="15" customHeight="1"/>
    <row r="19" spans="2:8" ht="24">
      <c r="B19" s="12" t="s">
        <v>213</v>
      </c>
      <c r="C19" s="3"/>
      <c r="D19" s="3"/>
      <c r="E19" s="3"/>
      <c r="F19" s="229"/>
      <c r="G19" s="229"/>
    </row>
    <row r="20" spans="2:8" ht="24.75" thickBot="1">
      <c r="B20" s="3"/>
      <c r="C20" s="3" t="s">
        <v>111</v>
      </c>
      <c r="D20" s="3"/>
      <c r="E20" s="3"/>
      <c r="F20" s="229"/>
      <c r="G20" s="229"/>
    </row>
    <row r="21" spans="2:8" ht="24.75" thickTop="1">
      <c r="B21" s="3"/>
      <c r="C21" s="345" t="s">
        <v>112</v>
      </c>
      <c r="D21" s="345"/>
      <c r="E21" s="345"/>
      <c r="F21" s="244" t="s">
        <v>1</v>
      </c>
      <c r="G21" s="244" t="s">
        <v>2</v>
      </c>
    </row>
    <row r="22" spans="2:8" ht="24">
      <c r="B22" s="3"/>
      <c r="C22" s="323" t="s">
        <v>115</v>
      </c>
      <c r="D22" s="324"/>
      <c r="E22" s="325"/>
      <c r="F22" s="108">
        <v>37</v>
      </c>
      <c r="G22" s="13">
        <f>F22*100/F$31</f>
        <v>16.017316017316016</v>
      </c>
    </row>
    <row r="23" spans="2:8" ht="24">
      <c r="B23" s="3"/>
      <c r="C23" s="323" t="s">
        <v>116</v>
      </c>
      <c r="D23" s="324"/>
      <c r="E23" s="325"/>
      <c r="F23" s="108">
        <v>33</v>
      </c>
      <c r="G23" s="13">
        <f t="shared" ref="G23:G30" si="1">F23*100/F$31</f>
        <v>14.285714285714286</v>
      </c>
    </row>
    <row r="24" spans="2:8" ht="24">
      <c r="B24" s="3"/>
      <c r="C24" s="346" t="s">
        <v>113</v>
      </c>
      <c r="D24" s="346"/>
      <c r="E24" s="346"/>
      <c r="F24" s="108">
        <v>32</v>
      </c>
      <c r="G24" s="13">
        <f t="shared" si="1"/>
        <v>13.852813852813853</v>
      </c>
    </row>
    <row r="25" spans="2:8" ht="24">
      <c r="B25" s="3"/>
      <c r="C25" s="346" t="s">
        <v>214</v>
      </c>
      <c r="D25" s="346"/>
      <c r="E25" s="346"/>
      <c r="F25" s="108">
        <v>36</v>
      </c>
      <c r="G25" s="13">
        <f t="shared" si="1"/>
        <v>15.584415584415584</v>
      </c>
    </row>
    <row r="26" spans="2:8" ht="24">
      <c r="B26" s="3"/>
      <c r="C26" s="230" t="s">
        <v>215</v>
      </c>
      <c r="D26" s="231"/>
      <c r="E26" s="232"/>
      <c r="F26" s="108">
        <v>32</v>
      </c>
      <c r="G26" s="13">
        <f t="shared" si="1"/>
        <v>13.852813852813853</v>
      </c>
    </row>
    <row r="27" spans="2:8" ht="24">
      <c r="B27" s="3"/>
      <c r="C27" s="346" t="s">
        <v>124</v>
      </c>
      <c r="D27" s="346"/>
      <c r="E27" s="346"/>
      <c r="F27" s="108">
        <v>17</v>
      </c>
      <c r="G27" s="13">
        <f t="shared" si="1"/>
        <v>7.3593073593073592</v>
      </c>
    </row>
    <row r="28" spans="2:8" ht="24">
      <c r="B28" s="3"/>
      <c r="C28" s="346" t="s">
        <v>114</v>
      </c>
      <c r="D28" s="346"/>
      <c r="E28" s="346"/>
      <c r="F28" s="108">
        <v>23</v>
      </c>
      <c r="G28" s="13">
        <f t="shared" si="1"/>
        <v>9.9567099567099575</v>
      </c>
    </row>
    <row r="29" spans="2:8" ht="24">
      <c r="B29" s="3"/>
      <c r="C29" s="346" t="s">
        <v>88</v>
      </c>
      <c r="D29" s="346"/>
      <c r="E29" s="346"/>
      <c r="F29" s="108">
        <v>11</v>
      </c>
      <c r="G29" s="13">
        <f t="shared" si="1"/>
        <v>4.7619047619047619</v>
      </c>
    </row>
    <row r="30" spans="2:8" ht="24">
      <c r="B30" s="3"/>
      <c r="C30" s="172" t="s">
        <v>216</v>
      </c>
      <c r="D30" s="173"/>
      <c r="E30" s="173"/>
      <c r="F30" s="60">
        <v>10</v>
      </c>
      <c r="G30" s="13">
        <f t="shared" si="1"/>
        <v>4.329004329004329</v>
      </c>
    </row>
    <row r="31" spans="2:8" ht="24.75" thickBot="1">
      <c r="B31" s="3"/>
      <c r="C31" s="318" t="s">
        <v>3</v>
      </c>
      <c r="D31" s="319"/>
      <c r="E31" s="320"/>
      <c r="F31" s="17">
        <f>SUM(F22:F30)</f>
        <v>231</v>
      </c>
      <c r="G31" s="306">
        <f>SUM(G22:G30)</f>
        <v>100.00000000000001</v>
      </c>
    </row>
    <row r="32" spans="2:8" ht="24.75" thickTop="1">
      <c r="B32" s="336" t="s">
        <v>43</v>
      </c>
      <c r="C32" s="336"/>
      <c r="D32" s="336"/>
      <c r="E32" s="336"/>
      <c r="F32" s="336"/>
      <c r="G32" s="336"/>
      <c r="H32" s="336"/>
    </row>
    <row r="33" spans="2:7" ht="24">
      <c r="B33" s="3"/>
      <c r="C33" s="14"/>
      <c r="D33" s="14"/>
      <c r="E33" s="14"/>
      <c r="F33" s="15"/>
      <c r="G33" s="291"/>
    </row>
    <row r="34" spans="2:7" ht="24">
      <c r="B34" s="80"/>
      <c r="C34" s="3" t="s">
        <v>271</v>
      </c>
      <c r="D34" s="3"/>
      <c r="E34" s="3"/>
      <c r="F34" s="229"/>
      <c r="G34" s="229"/>
    </row>
    <row r="35" spans="2:7" ht="24">
      <c r="B35" s="3"/>
      <c r="C35" s="3" t="s">
        <v>272</v>
      </c>
      <c r="D35" s="3"/>
      <c r="E35" s="3"/>
      <c r="F35" s="229"/>
      <c r="G35" s="229"/>
    </row>
    <row r="36" spans="2:7" ht="24">
      <c r="B36" s="3"/>
      <c r="C36" s="3" t="s">
        <v>273</v>
      </c>
      <c r="D36" s="3"/>
      <c r="E36" s="3"/>
      <c r="F36" s="229"/>
      <c r="G36" s="229"/>
    </row>
    <row r="37" spans="2:7" ht="24">
      <c r="B37" s="3"/>
      <c r="C37" s="3" t="s">
        <v>274</v>
      </c>
      <c r="D37" s="3"/>
      <c r="E37" s="3"/>
      <c r="F37" s="229"/>
      <c r="G37" s="229"/>
    </row>
    <row r="38" spans="2:7" ht="24">
      <c r="B38" s="3"/>
      <c r="C38" s="3"/>
      <c r="D38" s="3"/>
      <c r="E38" s="3"/>
      <c r="F38" s="229"/>
      <c r="G38" s="229"/>
    </row>
  </sheetData>
  <mergeCells count="17">
    <mergeCell ref="C28:E28"/>
    <mergeCell ref="C31:E31"/>
    <mergeCell ref="C25:E25"/>
    <mergeCell ref="B32:H32"/>
    <mergeCell ref="C29:E29"/>
    <mergeCell ref="B1:H1"/>
    <mergeCell ref="C6:E6"/>
    <mergeCell ref="C7:E7"/>
    <mergeCell ref="C8:E8"/>
    <mergeCell ref="C9:E9"/>
    <mergeCell ref="C21:E21"/>
    <mergeCell ref="C22:E22"/>
    <mergeCell ref="C23:E23"/>
    <mergeCell ref="C27:E27"/>
    <mergeCell ref="C10:E10"/>
    <mergeCell ref="C12:E12"/>
    <mergeCell ref="C24:E24"/>
  </mergeCells>
  <pageMargins left="0.2" right="0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zoomScale="120" zoomScaleNormal="120" workbookViewId="0">
      <selection activeCell="A10" sqref="A10"/>
    </sheetView>
  </sheetViews>
  <sheetFormatPr defaultRowHeight="15"/>
  <cols>
    <col min="1" max="1" width="4.7109375" customWidth="1"/>
    <col min="5" max="5" width="24.85546875" customWidth="1"/>
    <col min="6" max="6" width="6.7109375" customWidth="1"/>
    <col min="7" max="7" width="7" customWidth="1"/>
    <col min="8" max="8" width="16.140625" customWidth="1"/>
  </cols>
  <sheetData>
    <row r="1" spans="1:10" s="3" customFormat="1" ht="24">
      <c r="A1" s="50"/>
      <c r="B1" s="336" t="s">
        <v>44</v>
      </c>
      <c r="C1" s="336"/>
      <c r="D1" s="336"/>
      <c r="E1" s="336"/>
      <c r="F1" s="336"/>
      <c r="G1" s="336"/>
      <c r="H1" s="336"/>
      <c r="I1" s="336"/>
    </row>
    <row r="2" spans="1:10" s="3" customFormat="1" ht="24">
      <c r="B2" s="75"/>
      <c r="C2" s="75"/>
      <c r="D2" s="75"/>
      <c r="E2" s="75"/>
      <c r="F2" s="75"/>
      <c r="G2" s="75"/>
      <c r="H2" s="75"/>
    </row>
    <row r="3" spans="1:10" s="3" customFormat="1" ht="24">
      <c r="B3" s="4" t="s">
        <v>20</v>
      </c>
      <c r="F3" s="74"/>
      <c r="G3" s="74"/>
      <c r="H3" s="74"/>
    </row>
    <row r="4" spans="1:10" s="76" customFormat="1" ht="24">
      <c r="B4" s="33" t="s">
        <v>275</v>
      </c>
      <c r="F4" s="74"/>
      <c r="G4" s="74"/>
      <c r="H4" s="74"/>
    </row>
    <row r="5" spans="1:10" s="80" customFormat="1" ht="24.75" thickBot="1">
      <c r="B5" s="33" t="s">
        <v>276</v>
      </c>
      <c r="F5" s="248"/>
      <c r="G5" s="248"/>
      <c r="H5" s="248"/>
    </row>
    <row r="6" spans="1:10" s="3" customFormat="1" ht="24.75" thickTop="1">
      <c r="B6" s="350" t="s">
        <v>4</v>
      </c>
      <c r="C6" s="351"/>
      <c r="D6" s="351"/>
      <c r="E6" s="352"/>
      <c r="F6" s="356"/>
      <c r="G6" s="358" t="s">
        <v>5</v>
      </c>
      <c r="H6" s="358" t="s">
        <v>6</v>
      </c>
    </row>
    <row r="7" spans="1:10" s="3" customFormat="1" ht="24.75" thickBot="1">
      <c r="B7" s="353"/>
      <c r="C7" s="354"/>
      <c r="D7" s="354"/>
      <c r="E7" s="355"/>
      <c r="F7" s="357"/>
      <c r="G7" s="359"/>
      <c r="H7" s="359"/>
    </row>
    <row r="8" spans="1:10" s="3" customFormat="1" ht="24.75" thickTop="1">
      <c r="B8" s="18" t="s">
        <v>13</v>
      </c>
      <c r="C8" s="19"/>
      <c r="D8" s="19"/>
      <c r="E8" s="20"/>
      <c r="F8" s="42"/>
      <c r="G8" s="14"/>
      <c r="H8" s="42"/>
      <c r="I8" s="5"/>
    </row>
    <row r="9" spans="1:10" s="3" customFormat="1" ht="24">
      <c r="B9" s="360" t="s">
        <v>217</v>
      </c>
      <c r="C9" s="361"/>
      <c r="D9" s="361"/>
      <c r="E9" s="362"/>
      <c r="F9" s="22">
        <f>DATA!AB164</f>
        <v>2.8695652173913042</v>
      </c>
      <c r="G9" s="22">
        <f>DATA!AB165</f>
        <v>0.77564839636436389</v>
      </c>
      <c r="H9" s="23" t="str">
        <f>IF(F9&gt;4.5,"มากที่สุด",IF(F9&gt;3.5,"มาก",IF(F9&gt;2.5,"ปานกลาง",IF(F9&gt;1.5,"น้อย",IF(F9&lt;=1.5,"น้อยที่สุด")))))</f>
        <v>ปานกลาง</v>
      </c>
      <c r="I9" s="5"/>
    </row>
    <row r="10" spans="1:10" s="3" customFormat="1" ht="24.75" thickBot="1">
      <c r="B10" s="347" t="s">
        <v>14</v>
      </c>
      <c r="C10" s="348"/>
      <c r="D10" s="348"/>
      <c r="E10" s="349"/>
      <c r="F10" s="97">
        <f>F9</f>
        <v>2.8695652173913042</v>
      </c>
      <c r="G10" s="95">
        <f>G9</f>
        <v>0.77564839636436389</v>
      </c>
      <c r="H10" s="98" t="str">
        <f>IF(F10&gt;4.5,"มากที่สุด",IF(F10&gt;3.5,"มาก",IF(F10&gt;2.5,"ปานกลาง",IF(F10&gt;1.5,"น้อย",IF(F10&lt;=1.5,"น้อยที่สุด")))))</f>
        <v>ปานกลาง</v>
      </c>
    </row>
    <row r="11" spans="1:10" s="3" customFormat="1" ht="24.75" thickTop="1">
      <c r="B11" s="24" t="s">
        <v>15</v>
      </c>
      <c r="C11" s="25"/>
      <c r="D11" s="25"/>
      <c r="E11" s="26"/>
      <c r="F11" s="27"/>
      <c r="G11" s="27"/>
      <c r="H11" s="26"/>
    </row>
    <row r="12" spans="1:10" s="3" customFormat="1" ht="24">
      <c r="B12" s="360" t="s">
        <v>218</v>
      </c>
      <c r="C12" s="361"/>
      <c r="D12" s="361"/>
      <c r="E12" s="362"/>
      <c r="F12" s="100">
        <f>DATA!AC164</f>
        <v>4.2546583850931681</v>
      </c>
      <c r="G12" s="21">
        <f>DATA!AC165</f>
        <v>0.56213324827826672</v>
      </c>
      <c r="H12" s="101" t="str">
        <f>IF(F12&gt;4.5,"มากที่สุด",IF(F12&gt;3.5,"มาก",IF(F12&gt;2.5,"ปานกลาง",IF(F12&gt;1.5,"น้อย",IF(F12&lt;=1.5,"น้อยที่สุด")))))</f>
        <v>มาก</v>
      </c>
    </row>
    <row r="13" spans="1:10" s="3" customFormat="1" ht="24.75" thickBot="1">
      <c r="B13" s="347" t="s">
        <v>14</v>
      </c>
      <c r="C13" s="348"/>
      <c r="D13" s="348"/>
      <c r="E13" s="349"/>
      <c r="F13" s="95">
        <f>F12</f>
        <v>4.2546583850931681</v>
      </c>
      <c r="G13" s="99">
        <f>G12</f>
        <v>0.56213324827826672</v>
      </c>
      <c r="H13" s="98" t="str">
        <f>IF(F13&gt;4.5,"มากที่สุด",IF(F13&gt;3.5,"มาก",IF(F13&gt;2.5,"ปานกลาง",IF(F13&gt;1.5,"น้อย",IF(F13&lt;=1.5,"น้อยที่สุด")))))</f>
        <v>มาก</v>
      </c>
      <c r="J13" s="29"/>
    </row>
    <row r="14" spans="1:10" s="3" customFormat="1" ht="16.5" customHeight="1" thickTop="1">
      <c r="B14" s="5"/>
      <c r="C14" s="5"/>
      <c r="D14" s="5"/>
      <c r="E14" s="5"/>
      <c r="F14" s="49"/>
      <c r="G14" s="30"/>
      <c r="H14" s="30"/>
    </row>
    <row r="15" spans="1:10" s="3" customFormat="1" ht="24">
      <c r="B15" s="76"/>
      <c r="C15" s="76" t="s">
        <v>66</v>
      </c>
      <c r="D15" s="76"/>
      <c r="E15" s="76"/>
      <c r="F15" s="76"/>
      <c r="G15" s="76"/>
      <c r="H15" s="76"/>
      <c r="I15" s="76"/>
      <c r="J15" s="76"/>
    </row>
    <row r="16" spans="1:10" s="3" customFormat="1" ht="24">
      <c r="B16" s="76" t="s">
        <v>219</v>
      </c>
      <c r="C16" s="76"/>
      <c r="D16" s="76"/>
      <c r="E16" s="76"/>
      <c r="F16" s="76"/>
      <c r="G16" s="76"/>
      <c r="H16" s="76"/>
      <c r="I16" s="76"/>
      <c r="J16" s="76"/>
    </row>
    <row r="17" spans="2:10" s="3" customFormat="1" ht="24">
      <c r="B17" s="76" t="s">
        <v>220</v>
      </c>
      <c r="C17" s="76"/>
      <c r="D17" s="76"/>
      <c r="E17" s="76"/>
      <c r="F17" s="76"/>
      <c r="G17" s="76"/>
      <c r="H17" s="76"/>
      <c r="I17" s="76"/>
      <c r="J17" s="76"/>
    </row>
  </sheetData>
  <mergeCells count="9">
    <mergeCell ref="B1:I1"/>
    <mergeCell ref="B10:E10"/>
    <mergeCell ref="B13:E13"/>
    <mergeCell ref="B6:E7"/>
    <mergeCell ref="F6:F7"/>
    <mergeCell ref="G6:G7"/>
    <mergeCell ref="H6:H7"/>
    <mergeCell ref="B9:E9"/>
    <mergeCell ref="B12:E12"/>
  </mergeCells>
  <pageMargins left="0.45" right="0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6"/>
  <sheetViews>
    <sheetView view="pageBreakPreview" topLeftCell="A22" zoomScale="120" zoomScaleNormal="140" zoomScaleSheetLayoutView="120" workbookViewId="0">
      <selection activeCell="B37" sqref="B37:H37"/>
    </sheetView>
  </sheetViews>
  <sheetFormatPr defaultRowHeight="15"/>
  <cols>
    <col min="1" max="1" width="4.85546875" customWidth="1"/>
    <col min="5" max="5" width="32.7109375" customWidth="1"/>
    <col min="6" max="6" width="6" customWidth="1"/>
    <col min="7" max="7" width="6.5703125" customWidth="1"/>
    <col min="8" max="8" width="14.5703125" customWidth="1"/>
  </cols>
  <sheetData>
    <row r="1" spans="2:10" s="1" customFormat="1" ht="23.25">
      <c r="B1" s="375" t="s">
        <v>38</v>
      </c>
      <c r="C1" s="375"/>
      <c r="D1" s="375"/>
      <c r="E1" s="375"/>
      <c r="F1" s="375"/>
      <c r="G1" s="375"/>
      <c r="H1" s="375"/>
      <c r="I1" s="166"/>
      <c r="J1" s="166"/>
    </row>
    <row r="2" spans="2:10" s="1" customFormat="1" ht="5.25" customHeight="1">
      <c r="B2" s="302"/>
      <c r="C2" s="302"/>
      <c r="D2" s="302"/>
      <c r="E2" s="302"/>
      <c r="F2" s="302"/>
      <c r="G2" s="302"/>
      <c r="H2" s="302"/>
      <c r="I2" s="166"/>
      <c r="J2" s="166"/>
    </row>
    <row r="3" spans="2:10" s="1" customFormat="1" ht="21" customHeight="1" thickBot="1">
      <c r="B3" s="307" t="s">
        <v>222</v>
      </c>
      <c r="C3" s="308"/>
      <c r="D3" s="308"/>
      <c r="E3" s="308"/>
      <c r="F3" s="309"/>
      <c r="G3" s="309"/>
      <c r="H3" s="309"/>
    </row>
    <row r="4" spans="2:10" s="169" customFormat="1" ht="18" customHeight="1" thickTop="1">
      <c r="B4" s="376" t="s">
        <v>4</v>
      </c>
      <c r="C4" s="377"/>
      <c r="D4" s="377"/>
      <c r="E4" s="378"/>
      <c r="F4" s="167"/>
      <c r="G4" s="168" t="s">
        <v>5</v>
      </c>
      <c r="H4" s="168" t="s">
        <v>6</v>
      </c>
    </row>
    <row r="5" spans="2:10" s="169" customFormat="1" ht="23.25">
      <c r="B5" s="379" t="s">
        <v>100</v>
      </c>
      <c r="C5" s="380"/>
      <c r="D5" s="380"/>
      <c r="E5" s="381"/>
      <c r="F5" s="147"/>
      <c r="G5" s="148"/>
      <c r="H5" s="148"/>
    </row>
    <row r="6" spans="2:10" s="169" customFormat="1" ht="23.25">
      <c r="B6" s="369" t="s">
        <v>7</v>
      </c>
      <c r="C6" s="370"/>
      <c r="D6" s="370"/>
      <c r="E6" s="371"/>
      <c r="F6" s="149">
        <f>DATA!Q164</f>
        <v>4.683229813664596</v>
      </c>
      <c r="G6" s="149">
        <f>DATA!Q165</f>
        <v>0.46666851522851754</v>
      </c>
      <c r="H6" s="150" t="str">
        <f>IF(F6&gt;4.5,"มากที่สุด",IF(F6&gt;3.5,"มาก",IF(F6&gt;2.5,"ปานกลาง",IF(F6&gt;1.5,"น้อย",IF(F6&lt;=1.5,"น้อยที่สุด")))))</f>
        <v>มากที่สุด</v>
      </c>
    </row>
    <row r="7" spans="2:10" s="169" customFormat="1" ht="23.25">
      <c r="B7" s="151" t="s">
        <v>377</v>
      </c>
      <c r="C7" s="151"/>
      <c r="D7" s="151"/>
      <c r="E7" s="151"/>
      <c r="F7" s="149">
        <f>DATA!R164</f>
        <v>4.4720496894409933</v>
      </c>
      <c r="G7" s="149">
        <f>DATA!R165</f>
        <v>0.57076825202136861</v>
      </c>
      <c r="H7" s="150" t="str">
        <f>IF(F7&gt;4.5,"มากที่สุด",IF(F7&gt;3.5,"มาก",IF(F7&gt;2.5,"ปานกลาง",IF(F7&gt;1.5,"น้อย",IF(F7&lt;=1.5,"น้อยที่สุด")))))</f>
        <v>มาก</v>
      </c>
    </row>
    <row r="8" spans="2:10" s="169" customFormat="1" ht="23.25">
      <c r="B8" s="151" t="s">
        <v>378</v>
      </c>
      <c r="C8" s="151"/>
      <c r="D8" s="151"/>
      <c r="E8" s="151"/>
      <c r="F8" s="149">
        <f>DATA!S164</f>
        <v>4.5031055900621118</v>
      </c>
      <c r="G8" s="149">
        <f>DATA!S165</f>
        <v>0.60336787702947614</v>
      </c>
      <c r="H8" s="150" t="str">
        <f t="shared" ref="H8:H26" si="0">IF(F8&gt;4.5,"มากที่สุด",IF(F8&gt;3.5,"มาก",IF(F8&gt;2.5,"ปานกลาง",IF(F8&gt;1.5,"น้อย",IF(F8&lt;=1.5,"น้อยที่สุด")))))</f>
        <v>มากที่สุด</v>
      </c>
    </row>
    <row r="9" spans="2:10" s="169" customFormat="1" ht="23.25">
      <c r="B9" s="366" t="s">
        <v>8</v>
      </c>
      <c r="C9" s="367"/>
      <c r="D9" s="367"/>
      <c r="E9" s="368"/>
      <c r="F9" s="152">
        <f>DATA!S167</f>
        <v>4.552083333333333</v>
      </c>
      <c r="G9" s="152">
        <f>DATA!S166</f>
        <v>0.55674611627164294</v>
      </c>
      <c r="H9" s="153" t="str">
        <f>IF(F9&gt;4.5,"มากที่สุด",IF(F9&gt;3.5,"มาก",IF(F9&gt;2.5,"ปานกลาง",IF(F9&gt;1.5,"น้อย",IF(F9&lt;=1.5,"น้อยที่สุด")))))</f>
        <v>มากที่สุด</v>
      </c>
      <c r="J9" s="170"/>
    </row>
    <row r="10" spans="2:10" s="169" customFormat="1" ht="23.25">
      <c r="B10" s="369" t="s">
        <v>9</v>
      </c>
      <c r="C10" s="370"/>
      <c r="D10" s="370"/>
      <c r="E10" s="371"/>
      <c r="F10" s="150"/>
      <c r="G10" s="150"/>
      <c r="H10" s="150"/>
    </row>
    <row r="11" spans="2:10" s="169" customFormat="1" ht="23.25">
      <c r="B11" s="151" t="s">
        <v>99</v>
      </c>
      <c r="C11" s="151"/>
      <c r="D11" s="151"/>
      <c r="E11" s="151"/>
      <c r="F11" s="149">
        <f>DATA!T164</f>
        <v>4.7577639751552798</v>
      </c>
      <c r="G11" s="149">
        <f>DATA!T165</f>
        <v>0.44407766093792655</v>
      </c>
      <c r="H11" s="150" t="str">
        <f t="shared" si="0"/>
        <v>มากที่สุด</v>
      </c>
    </row>
    <row r="12" spans="2:10" s="169" customFormat="1" ht="23.25">
      <c r="B12" s="369" t="s">
        <v>10</v>
      </c>
      <c r="C12" s="370"/>
      <c r="D12" s="370"/>
      <c r="E12" s="371"/>
      <c r="F12" s="149">
        <f>DATA!U164</f>
        <v>4.7391304347826084</v>
      </c>
      <c r="G12" s="149">
        <f>DATA!U165</f>
        <v>0.4679975845348297</v>
      </c>
      <c r="H12" s="150" t="str">
        <f t="shared" si="0"/>
        <v>มากที่สุด</v>
      </c>
    </row>
    <row r="13" spans="2:10" s="169" customFormat="1" ht="23.25">
      <c r="B13" s="369" t="s">
        <v>221</v>
      </c>
      <c r="C13" s="370"/>
      <c r="D13" s="370"/>
      <c r="E13" s="371"/>
      <c r="F13" s="149">
        <f>DATA!V164</f>
        <v>4.6749999999999998</v>
      </c>
      <c r="G13" s="149">
        <f>DATA!V165</f>
        <v>0.48304589153964733</v>
      </c>
      <c r="H13" s="150" t="str">
        <f>IF(F13&gt;4.5,"มากที่สุด",IF(F13&gt;3.5,"มาก",IF(F13&gt;2.5,"ปานกลาง",IF(F13&gt;1.5,"น้อย",IF(F13&lt;=1.5,"น้อยที่สุด")))))</f>
        <v>มากที่สุด</v>
      </c>
    </row>
    <row r="14" spans="2:10" s="169" customFormat="1" ht="23.25">
      <c r="B14" s="366" t="s">
        <v>18</v>
      </c>
      <c r="C14" s="367"/>
      <c r="D14" s="367"/>
      <c r="E14" s="368"/>
      <c r="F14" s="154">
        <f>DATA!V167</f>
        <v>4.7223382045929023</v>
      </c>
      <c r="G14" s="154">
        <f>DATA!V166</f>
        <v>0.46566258401641808</v>
      </c>
      <c r="H14" s="155" t="str">
        <f t="shared" si="0"/>
        <v>มากที่สุด</v>
      </c>
    </row>
    <row r="15" spans="2:10" s="169" customFormat="1" ht="23.25">
      <c r="B15" s="369" t="s">
        <v>11</v>
      </c>
      <c r="C15" s="370"/>
      <c r="D15" s="370"/>
      <c r="E15" s="371"/>
      <c r="F15" s="149"/>
      <c r="G15" s="149"/>
      <c r="H15" s="150"/>
    </row>
    <row r="16" spans="2:10" s="169" customFormat="1" ht="23.25">
      <c r="B16" s="369" t="s">
        <v>102</v>
      </c>
      <c r="C16" s="370"/>
      <c r="D16" s="370"/>
      <c r="E16" s="371"/>
      <c r="F16" s="149">
        <f>DATA!W164</f>
        <v>4.6211180124223601</v>
      </c>
      <c r="G16" s="149">
        <f>DATA!W165</f>
        <v>0.56947453168339646</v>
      </c>
      <c r="H16" s="150" t="str">
        <f t="shared" si="0"/>
        <v>มากที่สุด</v>
      </c>
    </row>
    <row r="17" spans="2:8" s="169" customFormat="1" ht="23.25">
      <c r="B17" s="163" t="s">
        <v>103</v>
      </c>
      <c r="C17" s="164"/>
      <c r="D17" s="164"/>
      <c r="E17" s="165"/>
      <c r="F17" s="149">
        <f>DATA!X164</f>
        <v>4.5527950310559007</v>
      </c>
      <c r="G17" s="149">
        <f>DATA!X165</f>
        <v>0.68830063487923276</v>
      </c>
      <c r="H17" s="150" t="str">
        <f t="shared" si="0"/>
        <v>มากที่สุด</v>
      </c>
    </row>
    <row r="18" spans="2:8" s="169" customFormat="1" ht="23.25">
      <c r="B18" s="163" t="s">
        <v>104</v>
      </c>
      <c r="C18" s="164"/>
      <c r="D18" s="164"/>
      <c r="E18" s="165"/>
      <c r="F18" s="149">
        <f>DATA!Y164</f>
        <v>4.4124999999999996</v>
      </c>
      <c r="G18" s="149">
        <f>DATA!Y165</f>
        <v>0.77205516797048745</v>
      </c>
      <c r="H18" s="150" t="str">
        <f t="shared" si="0"/>
        <v>มาก</v>
      </c>
    </row>
    <row r="19" spans="2:8" s="169" customFormat="1" ht="23.25">
      <c r="B19" s="369" t="s">
        <v>105</v>
      </c>
      <c r="C19" s="370"/>
      <c r="D19" s="370"/>
      <c r="E19" s="371"/>
      <c r="F19" s="149">
        <f>DATA!Z164</f>
        <v>4.4844720496894412</v>
      </c>
      <c r="G19" s="149">
        <f>DATA!Z165</f>
        <v>0.60317483019137774</v>
      </c>
      <c r="H19" s="150" t="str">
        <f t="shared" si="0"/>
        <v>มาก</v>
      </c>
    </row>
    <row r="20" spans="2:8" s="169" customFormat="1" ht="23.25">
      <c r="B20" s="369" t="s">
        <v>101</v>
      </c>
      <c r="C20" s="370"/>
      <c r="D20" s="370"/>
      <c r="E20" s="371"/>
      <c r="F20" s="149">
        <f>DATA!AA164</f>
        <v>4.5687499999999996</v>
      </c>
      <c r="G20" s="149">
        <f>DATA!AA165</f>
        <v>0.62062937217800407</v>
      </c>
      <c r="H20" s="150" t="str">
        <f t="shared" ref="H20" si="1">IF(F20&gt;4.5,"มากที่สุด",IF(F20&gt;3.5,"มาก",IF(F20&gt;2.5,"ปานกลาง",IF(F20&gt;1.5,"น้อย",IF(F20&lt;=1.5,"น้อยที่สุด")))))</f>
        <v>มากที่สุด</v>
      </c>
    </row>
    <row r="21" spans="2:8" s="169" customFormat="1" ht="23.25">
      <c r="B21" s="366" t="s">
        <v>19</v>
      </c>
      <c r="C21" s="367"/>
      <c r="D21" s="367"/>
      <c r="E21" s="368"/>
      <c r="F21" s="154">
        <f>DATA!AA167</f>
        <v>4.5263157894736841</v>
      </c>
      <c r="G21" s="154">
        <f>DATA!AA166</f>
        <v>0.65694026617204737</v>
      </c>
      <c r="H21" s="156" t="str">
        <f t="shared" si="0"/>
        <v>มากที่สุด</v>
      </c>
    </row>
    <row r="22" spans="2:8" s="169" customFormat="1" ht="23.25">
      <c r="B22" s="369" t="s">
        <v>62</v>
      </c>
      <c r="C22" s="370"/>
      <c r="D22" s="370"/>
      <c r="E22" s="371"/>
      <c r="F22" s="154"/>
      <c r="G22" s="154"/>
      <c r="H22" s="156"/>
    </row>
    <row r="23" spans="2:8" s="169" customFormat="1" ht="23.25">
      <c r="B23" s="372" t="s">
        <v>277</v>
      </c>
      <c r="C23" s="372"/>
      <c r="D23" s="372"/>
      <c r="E23" s="372"/>
      <c r="F23" s="157">
        <f>DATA!AD164</f>
        <v>4.6956521739130439</v>
      </c>
      <c r="G23" s="157">
        <f>DATA!AD165</f>
        <v>0.4615663313770505</v>
      </c>
      <c r="H23" s="158" t="str">
        <f t="shared" si="0"/>
        <v>มากที่สุด</v>
      </c>
    </row>
    <row r="24" spans="2:8" s="169" customFormat="1" ht="40.5" customHeight="1">
      <c r="B24" s="372" t="s">
        <v>379</v>
      </c>
      <c r="C24" s="372"/>
      <c r="D24" s="372"/>
      <c r="E24" s="372"/>
      <c r="F24" s="157">
        <f>DATA!AE164</f>
        <v>4.5465838509316772</v>
      </c>
      <c r="G24" s="157">
        <f>DATA!AE165</f>
        <v>0.5910828046793265</v>
      </c>
      <c r="H24" s="158" t="str">
        <f t="shared" ref="H24" si="2">IF(F24&gt;4.5,"มากที่สุด",IF(F24&gt;3.5,"มาก",IF(F24&gt;2.5,"ปานกลาง",IF(F24&gt;1.5,"น้อย",IF(F24&lt;=1.5,"น้อยที่สุด")))))</f>
        <v>มากที่สุด</v>
      </c>
    </row>
    <row r="25" spans="2:8" s="169" customFormat="1" ht="23.25">
      <c r="B25" s="372" t="s">
        <v>380</v>
      </c>
      <c r="C25" s="372"/>
      <c r="D25" s="372"/>
      <c r="E25" s="372"/>
      <c r="F25" s="157">
        <f>DATA!AF164</f>
        <v>4.5527950310559007</v>
      </c>
      <c r="G25" s="157">
        <f>DATA!AF165</f>
        <v>0.57987736977326076</v>
      </c>
      <c r="H25" s="158" t="str">
        <f t="shared" ref="H25" si="3">IF(F25&gt;4.5,"มากที่สุด",IF(F25&gt;3.5,"มาก",IF(F25&gt;2.5,"ปานกลาง",IF(F25&gt;1.5,"น้อย",IF(F25&lt;=1.5,"น้อยที่สุด")))))</f>
        <v>มากที่สุด</v>
      </c>
    </row>
    <row r="26" spans="2:8" s="169" customFormat="1" ht="23.25">
      <c r="B26" s="366" t="s">
        <v>21</v>
      </c>
      <c r="C26" s="367"/>
      <c r="D26" s="367"/>
      <c r="E26" s="368"/>
      <c r="F26" s="154">
        <f>DATA!AF167</f>
        <v>4.5562500000000004</v>
      </c>
      <c r="G26" s="154">
        <f>DATA!AF166</f>
        <v>0.57987736977326076</v>
      </c>
      <c r="H26" s="156" t="str">
        <f t="shared" si="0"/>
        <v>มากที่สุด</v>
      </c>
    </row>
    <row r="27" spans="2:8" s="169" customFormat="1" ht="23.25">
      <c r="B27" s="369" t="s">
        <v>24</v>
      </c>
      <c r="C27" s="370"/>
      <c r="D27" s="370"/>
      <c r="E27" s="371"/>
      <c r="F27" s="159"/>
      <c r="G27" s="159"/>
      <c r="H27" s="160"/>
    </row>
    <row r="28" spans="2:8" s="169" customFormat="1" ht="23.25">
      <c r="B28" s="151" t="s">
        <v>106</v>
      </c>
      <c r="C28" s="151"/>
      <c r="D28" s="151"/>
      <c r="E28" s="151"/>
      <c r="F28" s="159">
        <f>DATA!AG164</f>
        <v>4.2111801242236027</v>
      </c>
      <c r="G28" s="159">
        <f>DATA!AG165</f>
        <v>0.73663031678209168</v>
      </c>
      <c r="H28" s="150" t="str">
        <f t="shared" ref="H28:H32" si="4">IF(F28&gt;4.5,"มากที่สุด",IF(F28&gt;3.5,"มาก",IF(F28&gt;2.5,"ปานกลาง",IF(F28&gt;1.5,"น้อย",IF(F28&lt;=1.5,"น้อยที่สุด")))))</f>
        <v>มาก</v>
      </c>
    </row>
    <row r="29" spans="2:8" s="169" customFormat="1" ht="23.25">
      <c r="B29" s="373" t="s">
        <v>107</v>
      </c>
      <c r="C29" s="374"/>
      <c r="D29" s="374"/>
      <c r="E29" s="374"/>
      <c r="F29" s="157">
        <f>DATA!AH164</f>
        <v>4.3043478260869561</v>
      </c>
      <c r="G29" s="157">
        <f>DATA!AH165</f>
        <v>0.68959660545921253</v>
      </c>
      <c r="H29" s="158" t="str">
        <f t="shared" si="4"/>
        <v>มาก</v>
      </c>
    </row>
    <row r="30" spans="2:8" s="169" customFormat="1" ht="23.25">
      <c r="B30" s="151" t="s">
        <v>108</v>
      </c>
      <c r="C30" s="151"/>
      <c r="D30" s="151"/>
      <c r="E30" s="151"/>
      <c r="F30" s="159">
        <f>DATA!AI164</f>
        <v>4.4409937888198758</v>
      </c>
      <c r="G30" s="159">
        <f>DATA!AI165</f>
        <v>0.65996894336868517</v>
      </c>
      <c r="H30" s="150" t="str">
        <f t="shared" si="4"/>
        <v>มาก</v>
      </c>
    </row>
    <row r="31" spans="2:8" s="169" customFormat="1" ht="23.25">
      <c r="B31" s="366" t="s">
        <v>25</v>
      </c>
      <c r="C31" s="367"/>
      <c r="D31" s="367"/>
      <c r="E31" s="368"/>
      <c r="F31" s="154">
        <f>DATA!AI167</f>
        <v>4.3208333333333337</v>
      </c>
      <c r="G31" s="154">
        <f>DATA!AI166</f>
        <v>0.70106402641859544</v>
      </c>
      <c r="H31" s="156" t="str">
        <f t="shared" si="4"/>
        <v>มาก</v>
      </c>
    </row>
    <row r="32" spans="2:8" s="169" customFormat="1" ht="21" customHeight="1" thickBot="1">
      <c r="B32" s="363" t="s">
        <v>12</v>
      </c>
      <c r="C32" s="364"/>
      <c r="D32" s="364"/>
      <c r="E32" s="365"/>
      <c r="F32" s="161">
        <f>DATA!AR164</f>
        <v>4.5424392583120214</v>
      </c>
      <c r="G32" s="161">
        <f>DATA!AR165</f>
        <v>0.5887225111549349</v>
      </c>
      <c r="H32" s="162" t="str">
        <f t="shared" si="4"/>
        <v>มากที่สุด</v>
      </c>
    </row>
    <row r="33" spans="2:8" s="169" customFormat="1" ht="21" customHeight="1" thickTop="1">
      <c r="B33" s="399"/>
      <c r="C33" s="399"/>
      <c r="D33" s="399"/>
      <c r="E33" s="399"/>
      <c r="F33" s="400"/>
      <c r="G33" s="400"/>
      <c r="H33" s="401"/>
    </row>
    <row r="34" spans="2:8" s="6" customFormat="1" ht="24">
      <c r="B34" s="336" t="s">
        <v>39</v>
      </c>
      <c r="C34" s="336"/>
      <c r="D34" s="336"/>
      <c r="E34" s="336"/>
      <c r="F34" s="336"/>
      <c r="G34" s="336"/>
      <c r="H34" s="336"/>
    </row>
    <row r="35" spans="2:8" s="10" customFormat="1" ht="24">
      <c r="B35" s="31"/>
      <c r="C35" s="31"/>
      <c r="D35" s="31"/>
      <c r="E35" s="31"/>
      <c r="F35" s="32"/>
      <c r="G35" s="32"/>
      <c r="H35" s="31"/>
    </row>
    <row r="36" spans="2:8" s="3" customFormat="1" ht="24">
      <c r="B36" s="14"/>
      <c r="C36" s="317" t="s">
        <v>278</v>
      </c>
      <c r="D36" s="317"/>
      <c r="E36" s="317"/>
      <c r="F36" s="317"/>
      <c r="G36" s="317"/>
      <c r="H36" s="317"/>
    </row>
    <row r="37" spans="2:8" s="3" customFormat="1" ht="24">
      <c r="B37" s="314" t="s">
        <v>279</v>
      </c>
      <c r="C37" s="315"/>
      <c r="D37" s="315"/>
      <c r="E37" s="315"/>
      <c r="F37" s="315"/>
      <c r="G37" s="315"/>
      <c r="H37" s="315"/>
    </row>
    <row r="38" spans="2:8" s="3" customFormat="1" ht="24">
      <c r="B38" s="314" t="s">
        <v>280</v>
      </c>
      <c r="C38" s="315"/>
      <c r="D38" s="315"/>
      <c r="E38" s="315"/>
      <c r="F38" s="315"/>
      <c r="G38" s="315"/>
      <c r="H38" s="315"/>
    </row>
    <row r="39" spans="2:8" s="3" customFormat="1" ht="24">
      <c r="B39" s="72" t="s">
        <v>281</v>
      </c>
      <c r="C39" s="73"/>
      <c r="D39" s="73"/>
      <c r="E39" s="73"/>
      <c r="F39" s="73"/>
      <c r="G39" s="73"/>
      <c r="H39" s="73"/>
    </row>
    <row r="40" spans="2:8" s="3" customFormat="1" ht="24">
      <c r="B40" s="39"/>
      <c r="C40" s="314" t="s">
        <v>282</v>
      </c>
      <c r="D40" s="314"/>
      <c r="E40" s="314"/>
      <c r="F40" s="314"/>
      <c r="G40" s="314"/>
      <c r="H40" s="314"/>
    </row>
    <row r="41" spans="2:8" s="3" customFormat="1" ht="24">
      <c r="B41" s="39" t="s">
        <v>283</v>
      </c>
      <c r="C41" s="72"/>
      <c r="D41" s="72"/>
      <c r="E41" s="72"/>
      <c r="F41" s="72"/>
      <c r="G41" s="72"/>
      <c r="H41" s="72"/>
    </row>
    <row r="42" spans="2:8" s="3" customFormat="1" ht="24">
      <c r="B42" s="314" t="s">
        <v>284</v>
      </c>
      <c r="C42" s="315"/>
      <c r="D42" s="315"/>
      <c r="E42" s="315"/>
      <c r="F42" s="315"/>
      <c r="G42" s="315"/>
      <c r="H42" s="315"/>
    </row>
    <row r="43" spans="2:8" s="3" customFormat="1" ht="24"/>
    <row r="44" spans="2:8" s="3" customFormat="1" ht="24"/>
    <row r="45" spans="2:8" s="10" customFormat="1" ht="24"/>
    <row r="46" spans="2:8" s="10" customFormat="1" ht="24"/>
    <row r="47" spans="2:8" s="10" customFormat="1" ht="24"/>
    <row r="48" spans="2:8" s="10" customFormat="1" ht="24"/>
    <row r="49" s="10" customFormat="1" ht="24"/>
    <row r="50" s="10" customFormat="1" ht="24"/>
    <row r="51" s="10" customFormat="1" ht="24"/>
    <row r="52" s="10" customFormat="1" ht="24"/>
    <row r="53" s="10" customFormat="1" ht="24"/>
    <row r="54" s="10" customFormat="1" ht="24"/>
    <row r="55" s="10" customFormat="1" ht="24"/>
    <row r="56" s="10" customFormat="1" ht="24"/>
  </sheetData>
  <mergeCells count="29">
    <mergeCell ref="B15:E15"/>
    <mergeCell ref="B1:H1"/>
    <mergeCell ref="B4:E4"/>
    <mergeCell ref="B5:E5"/>
    <mergeCell ref="B6:E6"/>
    <mergeCell ref="B9:E9"/>
    <mergeCell ref="B10:E10"/>
    <mergeCell ref="B13:E13"/>
    <mergeCell ref="B14:E14"/>
    <mergeCell ref="B12:E12"/>
    <mergeCell ref="B31:E31"/>
    <mergeCell ref="B16:E16"/>
    <mergeCell ref="B19:E19"/>
    <mergeCell ref="B21:E21"/>
    <mergeCell ref="B22:E22"/>
    <mergeCell ref="B23:E23"/>
    <mergeCell ref="B26:E26"/>
    <mergeCell ref="B27:E27"/>
    <mergeCell ref="B29:E29"/>
    <mergeCell ref="B24:E24"/>
    <mergeCell ref="B20:E20"/>
    <mergeCell ref="B25:E25"/>
    <mergeCell ref="B42:H42"/>
    <mergeCell ref="B32:E32"/>
    <mergeCell ref="B34:H34"/>
    <mergeCell ref="C36:H36"/>
    <mergeCell ref="B37:H37"/>
    <mergeCell ref="B38:H38"/>
    <mergeCell ref="C40:H40"/>
  </mergeCells>
  <pageMargins left="0.7" right="0.2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7"/>
  <sheetViews>
    <sheetView view="pageBreakPreview" topLeftCell="A70" zoomScale="120" zoomScaleNormal="140" zoomScaleSheetLayoutView="120" workbookViewId="0">
      <selection activeCell="H72" sqref="H72"/>
    </sheetView>
  </sheetViews>
  <sheetFormatPr defaultRowHeight="15"/>
  <cols>
    <col min="1" max="1" width="4.85546875" customWidth="1"/>
    <col min="4" max="4" width="10.7109375" customWidth="1"/>
    <col min="5" max="5" width="25.140625" customWidth="1"/>
    <col min="6" max="6" width="13.42578125" customWidth="1"/>
    <col min="7" max="7" width="6.5703125" customWidth="1"/>
    <col min="8" max="8" width="14.5703125" customWidth="1"/>
  </cols>
  <sheetData>
    <row r="1" spans="1:10" s="1" customFormat="1" ht="23.25">
      <c r="B1" s="375" t="s">
        <v>300</v>
      </c>
      <c r="C1" s="375"/>
      <c r="D1" s="375"/>
      <c r="E1" s="375"/>
      <c r="F1" s="375"/>
      <c r="G1" s="375"/>
      <c r="H1" s="375"/>
      <c r="I1" s="166"/>
      <c r="J1" s="166"/>
    </row>
    <row r="2" spans="1:10" s="1" customFormat="1" ht="23.25">
      <c r="B2" s="246"/>
      <c r="C2" s="246"/>
      <c r="D2" s="246"/>
      <c r="E2" s="246"/>
      <c r="F2" s="246"/>
      <c r="G2" s="246"/>
      <c r="H2" s="246"/>
      <c r="I2" s="166"/>
      <c r="J2" s="166"/>
    </row>
    <row r="3" spans="1:10" s="1" customFormat="1" ht="23.25">
      <c r="A3" s="265"/>
      <c r="B3" s="265" t="s">
        <v>223</v>
      </c>
      <c r="C3" s="265"/>
      <c r="D3" s="265"/>
      <c r="E3" s="265"/>
      <c r="F3" s="265"/>
      <c r="G3" s="265"/>
      <c r="H3" s="265"/>
      <c r="I3" s="166"/>
      <c r="J3" s="166"/>
    </row>
    <row r="4" spans="1:10" s="1" customFormat="1" ht="23.25">
      <c r="A4" s="265"/>
      <c r="B4" s="265"/>
      <c r="C4" s="265"/>
      <c r="D4" s="265"/>
      <c r="E4" s="265"/>
      <c r="F4" s="265"/>
      <c r="G4" s="265"/>
      <c r="H4" s="265"/>
      <c r="I4" s="166"/>
      <c r="J4" s="166"/>
    </row>
    <row r="5" spans="1:10" s="1" customFormat="1" ht="24">
      <c r="B5" s="12" t="s">
        <v>285</v>
      </c>
      <c r="C5" s="3"/>
      <c r="D5" s="3"/>
      <c r="E5" s="3"/>
      <c r="F5" s="229"/>
      <c r="G5" s="2"/>
      <c r="H5" s="2"/>
    </row>
    <row r="6" spans="1:10" s="1" customFormat="1" ht="24">
      <c r="B6" s="12"/>
      <c r="C6" s="3" t="s">
        <v>286</v>
      </c>
      <c r="D6" s="3"/>
      <c r="E6" s="3"/>
      <c r="F6" s="273"/>
      <c r="G6" s="2"/>
      <c r="H6" s="2"/>
    </row>
    <row r="7" spans="1:10" s="6" customFormat="1" ht="24.75" thickBot="1">
      <c r="B7" s="336"/>
      <c r="C7" s="336"/>
      <c r="D7" s="336"/>
      <c r="E7" s="336"/>
      <c r="F7" s="336"/>
      <c r="G7" s="336"/>
      <c r="H7" s="336"/>
    </row>
    <row r="8" spans="1:10" s="6" customFormat="1" ht="25.5" thickTop="1" thickBot="1">
      <c r="B8" s="321" t="s">
        <v>23</v>
      </c>
      <c r="C8" s="321"/>
      <c r="D8" s="321"/>
      <c r="E8" s="238" t="s">
        <v>1</v>
      </c>
      <c r="F8" s="238" t="s">
        <v>2</v>
      </c>
      <c r="G8" s="233"/>
      <c r="H8" s="233"/>
    </row>
    <row r="9" spans="1:10" s="6" customFormat="1" ht="24.75" thickTop="1">
      <c r="B9" s="344" t="s">
        <v>224</v>
      </c>
      <c r="C9" s="344"/>
      <c r="D9" s="344"/>
      <c r="E9" s="46">
        <v>52</v>
      </c>
      <c r="F9" s="13">
        <f>E9*100/E$12</f>
        <v>32.098765432098766</v>
      </c>
      <c r="G9" s="233"/>
      <c r="H9" s="233"/>
    </row>
    <row r="10" spans="1:10" s="6" customFormat="1" ht="24">
      <c r="B10" s="261" t="s">
        <v>225</v>
      </c>
      <c r="C10" s="262"/>
      <c r="D10" s="263"/>
      <c r="E10" s="46">
        <v>36</v>
      </c>
      <c r="F10" s="13">
        <f>E10*100/E$12</f>
        <v>22.222222222222221</v>
      </c>
      <c r="G10" s="233"/>
      <c r="H10" s="233"/>
    </row>
    <row r="11" spans="1:10" s="6" customFormat="1" ht="24">
      <c r="B11" s="266" t="s">
        <v>17</v>
      </c>
      <c r="C11" s="267"/>
      <c r="D11" s="268"/>
      <c r="E11" s="269">
        <v>74</v>
      </c>
      <c r="F11" s="13">
        <f>E11*100/E$12</f>
        <v>45.679012345679013</v>
      </c>
      <c r="G11" s="274"/>
      <c r="H11" s="274"/>
    </row>
    <row r="12" spans="1:10" s="6" customFormat="1" ht="24.75" thickBot="1">
      <c r="B12" s="330" t="s">
        <v>3</v>
      </c>
      <c r="C12" s="331"/>
      <c r="D12" s="332"/>
      <c r="E12" s="17">
        <f>SUM(E9:E11)</f>
        <v>162</v>
      </c>
      <c r="F12" s="34">
        <f>SUM(F9:F11)</f>
        <v>100</v>
      </c>
      <c r="G12" s="233"/>
      <c r="H12" s="233"/>
    </row>
    <row r="13" spans="1:10" s="6" customFormat="1" ht="24.75" thickTop="1">
      <c r="B13" s="233"/>
      <c r="C13" s="233"/>
      <c r="D13" s="233"/>
      <c r="E13" s="233"/>
      <c r="F13" s="233"/>
      <c r="G13" s="233"/>
      <c r="H13" s="233"/>
    </row>
    <row r="14" spans="1:10" s="3" customFormat="1" ht="24">
      <c r="B14" s="14"/>
      <c r="C14" s="317" t="s">
        <v>287</v>
      </c>
      <c r="D14" s="317"/>
      <c r="E14" s="317"/>
      <c r="F14" s="317"/>
      <c r="G14" s="317"/>
      <c r="H14" s="317"/>
    </row>
    <row r="15" spans="1:10" s="3" customFormat="1" ht="24">
      <c r="B15" s="314" t="s">
        <v>288</v>
      </c>
      <c r="C15" s="315"/>
      <c r="D15" s="315"/>
      <c r="E15" s="315"/>
      <c r="F15" s="315"/>
      <c r="G15" s="315"/>
      <c r="H15" s="315"/>
    </row>
    <row r="16" spans="1:10" s="3" customFormat="1" ht="24">
      <c r="B16" s="227"/>
      <c r="C16" s="228"/>
      <c r="D16" s="228"/>
      <c r="E16" s="228"/>
      <c r="F16" s="228"/>
      <c r="G16" s="228"/>
      <c r="H16" s="228"/>
    </row>
    <row r="17" spans="1:8" s="10" customFormat="1" ht="24"/>
    <row r="18" spans="1:8" s="10" customFormat="1" ht="24">
      <c r="B18" s="12" t="s">
        <v>289</v>
      </c>
      <c r="C18" s="3"/>
      <c r="D18" s="3"/>
      <c r="E18" s="3"/>
      <c r="F18" s="229"/>
      <c r="G18" s="2"/>
      <c r="H18" s="2"/>
    </row>
    <row r="19" spans="1:8" s="10" customFormat="1" ht="24">
      <c r="B19" s="3" t="s">
        <v>290</v>
      </c>
      <c r="C19" s="3"/>
      <c r="D19" s="3"/>
      <c r="E19" s="3"/>
      <c r="F19" s="229"/>
      <c r="G19" s="2"/>
      <c r="H19" s="2"/>
    </row>
    <row r="20" spans="1:8" s="10" customFormat="1" ht="24.75" thickBot="1">
      <c r="B20" s="233"/>
      <c r="C20" s="233"/>
      <c r="D20" s="233"/>
      <c r="E20" s="233"/>
      <c r="F20" s="233"/>
      <c r="G20" s="233"/>
      <c r="H20" s="233"/>
    </row>
    <row r="21" spans="1:8" s="10" customFormat="1" ht="25.5" thickTop="1" thickBot="1">
      <c r="B21" s="387" t="s">
        <v>23</v>
      </c>
      <c r="C21" s="388"/>
      <c r="D21" s="389"/>
      <c r="E21" s="238" t="s">
        <v>1</v>
      </c>
      <c r="F21" s="238" t="s">
        <v>2</v>
      </c>
      <c r="G21" s="233"/>
      <c r="H21" s="233"/>
    </row>
    <row r="22" spans="1:8" s="10" customFormat="1" ht="24.75" thickTop="1">
      <c r="B22" s="384" t="s">
        <v>226</v>
      </c>
      <c r="C22" s="385"/>
      <c r="D22" s="386"/>
      <c r="E22" s="46">
        <v>37</v>
      </c>
      <c r="F22" s="13">
        <f>E22*100/E30</f>
        <v>22.839506172839506</v>
      </c>
      <c r="G22" s="233"/>
      <c r="H22" s="233"/>
    </row>
    <row r="23" spans="1:8" s="10" customFormat="1" ht="24">
      <c r="B23" s="234" t="s">
        <v>227</v>
      </c>
      <c r="C23" s="235"/>
      <c r="D23" s="236"/>
      <c r="E23" s="46">
        <v>13</v>
      </c>
      <c r="F23" s="13">
        <f>E23*100/E30</f>
        <v>8.0246913580246915</v>
      </c>
      <c r="G23" s="233"/>
      <c r="H23" s="233"/>
    </row>
    <row r="24" spans="1:8" s="10" customFormat="1" ht="24">
      <c r="B24" s="234" t="s">
        <v>228</v>
      </c>
      <c r="C24" s="235"/>
      <c r="D24" s="236"/>
      <c r="E24" s="46">
        <v>3</v>
      </c>
      <c r="F24" s="13">
        <f>E24*100/E30</f>
        <v>1.8518518518518519</v>
      </c>
      <c r="G24" s="233"/>
      <c r="H24" s="233"/>
    </row>
    <row r="25" spans="1:8" s="10" customFormat="1" ht="24">
      <c r="B25" s="234" t="s">
        <v>229</v>
      </c>
      <c r="C25" s="235"/>
      <c r="D25" s="236"/>
      <c r="E25" s="46">
        <v>7</v>
      </c>
      <c r="F25" s="13">
        <f>E25*100/E30</f>
        <v>4.3209876543209873</v>
      </c>
      <c r="G25" s="233"/>
      <c r="H25" s="233"/>
    </row>
    <row r="26" spans="1:8" s="10" customFormat="1" ht="24">
      <c r="B26" s="261" t="s">
        <v>180</v>
      </c>
      <c r="C26" s="262"/>
      <c r="D26" s="263"/>
      <c r="E26" s="46">
        <v>1</v>
      </c>
      <c r="F26" s="13">
        <f>E26*100/E30</f>
        <v>0.61728395061728392</v>
      </c>
      <c r="G26" s="233"/>
      <c r="H26" s="233"/>
    </row>
    <row r="27" spans="1:8" s="10" customFormat="1" ht="24">
      <c r="B27" s="266" t="s">
        <v>182</v>
      </c>
      <c r="C27" s="267"/>
      <c r="D27" s="268"/>
      <c r="E27" s="269">
        <v>1</v>
      </c>
      <c r="F27" s="13">
        <f>E27*100/E30</f>
        <v>0.61728395061728392</v>
      </c>
      <c r="G27" s="233"/>
      <c r="H27" s="233"/>
    </row>
    <row r="28" spans="1:8" s="10" customFormat="1" ht="24">
      <c r="B28" s="172" t="s">
        <v>165</v>
      </c>
      <c r="C28" s="173"/>
      <c r="D28" s="264"/>
      <c r="E28" s="60">
        <v>1</v>
      </c>
      <c r="F28" s="13">
        <f>E28*100/E30</f>
        <v>0.61728395061728392</v>
      </c>
      <c r="G28" s="233"/>
      <c r="H28" s="233"/>
    </row>
    <row r="29" spans="1:8" s="10" customFormat="1" ht="24">
      <c r="B29" s="266" t="s">
        <v>17</v>
      </c>
      <c r="C29" s="267"/>
      <c r="D29" s="268"/>
      <c r="E29" s="269">
        <v>99</v>
      </c>
      <c r="F29" s="13">
        <f>E29*100/E30</f>
        <v>61.111111111111114</v>
      </c>
      <c r="G29" s="233"/>
      <c r="H29" s="233"/>
    </row>
    <row r="30" spans="1:8" s="10" customFormat="1" ht="24.75" thickBot="1">
      <c r="B30" s="241" t="s">
        <v>3</v>
      </c>
      <c r="C30" s="242"/>
      <c r="D30" s="243"/>
      <c r="E30" s="17">
        <f>SUM(E22:E29)</f>
        <v>162</v>
      </c>
      <c r="F30" s="34">
        <f>SUM(F22:F29)</f>
        <v>100</v>
      </c>
      <c r="G30" s="233"/>
      <c r="H30" s="233"/>
    </row>
    <row r="31" spans="1:8" s="10" customFormat="1" ht="24.75" thickTop="1">
      <c r="B31" s="233"/>
      <c r="C31" s="233"/>
      <c r="D31" s="233"/>
      <c r="E31" s="233"/>
      <c r="F31" s="233"/>
      <c r="G31" s="233"/>
      <c r="H31" s="233"/>
    </row>
    <row r="32" spans="1:8" s="10" customFormat="1" ht="24">
      <c r="A32" s="375" t="s">
        <v>301</v>
      </c>
      <c r="B32" s="375"/>
      <c r="C32" s="375"/>
      <c r="D32" s="375"/>
      <c r="E32" s="375"/>
      <c r="F32" s="375"/>
      <c r="G32" s="375"/>
      <c r="H32" s="375"/>
    </row>
    <row r="33" spans="2:8" s="10" customFormat="1" ht="24">
      <c r="B33" s="274"/>
      <c r="C33" s="274"/>
      <c r="D33" s="274"/>
      <c r="E33" s="274"/>
      <c r="F33" s="274"/>
      <c r="G33" s="274"/>
      <c r="H33" s="274"/>
    </row>
    <row r="34" spans="2:8" s="10" customFormat="1" ht="24">
      <c r="B34" s="31"/>
      <c r="C34" s="31"/>
      <c r="D34" s="31"/>
      <c r="E34" s="31"/>
      <c r="F34" s="32"/>
      <c r="G34" s="32"/>
      <c r="H34" s="31"/>
    </row>
    <row r="35" spans="2:8" s="10" customFormat="1" ht="24">
      <c r="B35" s="14"/>
      <c r="C35" s="245" t="s">
        <v>291</v>
      </c>
      <c r="D35" s="245"/>
      <c r="E35" s="245"/>
      <c r="F35" s="245"/>
      <c r="G35" s="245"/>
      <c r="H35" s="245"/>
    </row>
    <row r="36" spans="2:8" s="10" customFormat="1" ht="24">
      <c r="B36" s="227" t="s">
        <v>292</v>
      </c>
      <c r="C36" s="228"/>
      <c r="D36" s="228"/>
      <c r="E36" s="228"/>
      <c r="F36" s="228"/>
      <c r="G36" s="228"/>
      <c r="H36" s="228"/>
    </row>
    <row r="37" spans="2:8" s="10" customFormat="1" ht="24">
      <c r="B37" s="3" t="s">
        <v>293</v>
      </c>
    </row>
    <row r="40" spans="2:8" ht="24">
      <c r="B40" s="12" t="s">
        <v>294</v>
      </c>
      <c r="C40" s="3"/>
      <c r="D40" s="3"/>
      <c r="E40" s="3"/>
      <c r="F40" s="229"/>
      <c r="G40" s="2"/>
      <c r="H40" s="2"/>
    </row>
    <row r="41" spans="2:8" ht="24">
      <c r="B41" s="3" t="s">
        <v>295</v>
      </c>
      <c r="C41" s="3"/>
      <c r="D41" s="3"/>
      <c r="E41" s="3"/>
      <c r="F41" s="229"/>
      <c r="G41" s="2"/>
      <c r="H41" s="2"/>
    </row>
    <row r="42" spans="2:8" ht="24.75" thickBot="1">
      <c r="B42" s="233"/>
      <c r="C42" s="233"/>
      <c r="D42" s="233"/>
      <c r="E42" s="233"/>
      <c r="F42" s="233"/>
      <c r="G42" s="233"/>
      <c r="H42" s="233"/>
    </row>
    <row r="43" spans="2:8" ht="25.5" thickTop="1" thickBot="1">
      <c r="B43" s="387" t="s">
        <v>23</v>
      </c>
      <c r="C43" s="388"/>
      <c r="D43" s="389"/>
      <c r="E43" s="238" t="s">
        <v>1</v>
      </c>
      <c r="F43" s="238" t="s">
        <v>2</v>
      </c>
      <c r="G43" s="233"/>
      <c r="H43" s="233"/>
    </row>
    <row r="44" spans="2:8" ht="24.75" thickTop="1">
      <c r="B44" s="384" t="s">
        <v>231</v>
      </c>
      <c r="C44" s="385"/>
      <c r="D44" s="386"/>
      <c r="E44" s="46">
        <v>17</v>
      </c>
      <c r="F44" s="13">
        <f>E44*100/E49</f>
        <v>10.493827160493828</v>
      </c>
      <c r="G44" s="233"/>
      <c r="H44" s="233"/>
    </row>
    <row r="45" spans="2:8" ht="49.5" customHeight="1">
      <c r="B45" s="326" t="s">
        <v>232</v>
      </c>
      <c r="C45" s="382"/>
      <c r="D45" s="383"/>
      <c r="E45" s="46">
        <v>14</v>
      </c>
      <c r="F45" s="13">
        <f>E45*100/E49</f>
        <v>8.6419753086419746</v>
      </c>
      <c r="G45" s="233"/>
      <c r="H45" s="233"/>
    </row>
    <row r="46" spans="2:8" ht="53.25" customHeight="1">
      <c r="B46" s="326" t="s">
        <v>233</v>
      </c>
      <c r="C46" s="382"/>
      <c r="D46" s="383"/>
      <c r="E46" s="46">
        <v>16</v>
      </c>
      <c r="F46" s="13">
        <f>E46*100/E49</f>
        <v>9.8765432098765427</v>
      </c>
      <c r="G46" s="233"/>
      <c r="H46" s="233"/>
    </row>
    <row r="47" spans="2:8" ht="55.5" customHeight="1">
      <c r="B47" s="326" t="s">
        <v>234</v>
      </c>
      <c r="C47" s="382"/>
      <c r="D47" s="383"/>
      <c r="E47" s="46">
        <v>35</v>
      </c>
      <c r="F47" s="13">
        <f>E47*100/E49</f>
        <v>21.604938271604937</v>
      </c>
      <c r="G47" s="233"/>
      <c r="H47" s="233"/>
    </row>
    <row r="48" spans="2:8" ht="24">
      <c r="B48" s="283" t="s">
        <v>17</v>
      </c>
      <c r="C48" s="289"/>
      <c r="D48" s="290"/>
      <c r="E48" s="269">
        <v>80</v>
      </c>
      <c r="F48" s="13">
        <f>E48*100/E49</f>
        <v>49.382716049382715</v>
      </c>
      <c r="G48" s="274"/>
      <c r="H48" s="274"/>
    </row>
    <row r="49" spans="1:8" ht="24.75" thickBot="1">
      <c r="B49" s="241" t="s">
        <v>3</v>
      </c>
      <c r="C49" s="242"/>
      <c r="D49" s="243"/>
      <c r="E49" s="17">
        <f>SUM(E44:E48)</f>
        <v>162</v>
      </c>
      <c r="F49" s="34">
        <f>SUM(F44:F48)</f>
        <v>100</v>
      </c>
      <c r="G49" s="233"/>
      <c r="H49" s="233"/>
    </row>
    <row r="50" spans="1:8" ht="24.75" thickTop="1">
      <c r="B50" s="233"/>
      <c r="C50" s="233"/>
      <c r="D50" s="233"/>
      <c r="E50" s="233"/>
      <c r="F50" s="233"/>
      <c r="G50" s="233"/>
      <c r="H50" s="233"/>
    </row>
    <row r="51" spans="1:8" ht="24">
      <c r="B51" s="14"/>
      <c r="C51" s="245" t="s">
        <v>296</v>
      </c>
      <c r="D51" s="245"/>
      <c r="E51" s="245"/>
      <c r="F51" s="245"/>
      <c r="G51" s="245"/>
      <c r="H51" s="245"/>
    </row>
    <row r="52" spans="1:8" ht="24">
      <c r="B52" s="227" t="s">
        <v>297</v>
      </c>
      <c r="C52" s="228"/>
      <c r="D52" s="228"/>
      <c r="E52" s="228"/>
      <c r="F52" s="228"/>
      <c r="G52" s="228"/>
      <c r="H52" s="228"/>
    </row>
    <row r="53" spans="1:8" ht="24">
      <c r="B53" s="271" t="s">
        <v>298</v>
      </c>
      <c r="C53" s="272"/>
      <c r="D53" s="272"/>
      <c r="E53" s="272"/>
      <c r="F53" s="272"/>
      <c r="G53" s="272"/>
      <c r="H53" s="272"/>
    </row>
    <row r="54" spans="1:8" ht="24">
      <c r="B54" s="271" t="s">
        <v>299</v>
      </c>
      <c r="C54" s="272"/>
      <c r="D54" s="272"/>
      <c r="E54" s="272"/>
      <c r="F54" s="272"/>
      <c r="G54" s="272"/>
      <c r="H54" s="272"/>
    </row>
    <row r="55" spans="1:8" ht="24">
      <c r="B55" s="271"/>
      <c r="C55" s="272"/>
      <c r="D55" s="272"/>
      <c r="E55" s="272"/>
      <c r="F55" s="272"/>
      <c r="G55" s="272"/>
      <c r="H55" s="272"/>
    </row>
    <row r="56" spans="1:8" ht="24">
      <c r="B56" s="271"/>
      <c r="C56" s="272"/>
      <c r="D56" s="272"/>
      <c r="E56" s="272"/>
      <c r="F56" s="272"/>
      <c r="G56" s="272"/>
      <c r="H56" s="272"/>
    </row>
    <row r="62" spans="1:8" ht="23.25">
      <c r="A62" s="375" t="s">
        <v>374</v>
      </c>
      <c r="B62" s="375"/>
      <c r="C62" s="375"/>
      <c r="D62" s="375"/>
      <c r="E62" s="375"/>
      <c r="F62" s="375"/>
      <c r="G62" s="375"/>
      <c r="H62" s="375"/>
    </row>
    <row r="65" spans="2:8" ht="24">
      <c r="B65" s="12" t="s">
        <v>302</v>
      </c>
      <c r="C65" s="3"/>
      <c r="D65" s="3"/>
      <c r="E65" s="3"/>
      <c r="F65" s="229"/>
      <c r="G65" s="2"/>
      <c r="H65" s="2"/>
    </row>
    <row r="66" spans="2:8" ht="24">
      <c r="B66" s="3" t="s">
        <v>303</v>
      </c>
      <c r="C66" s="3"/>
      <c r="D66" s="3"/>
      <c r="E66" s="3"/>
      <c r="F66" s="229"/>
      <c r="G66" s="2"/>
      <c r="H66" s="2"/>
    </row>
    <row r="67" spans="2:8" ht="24.75" thickBot="1">
      <c r="B67" s="233"/>
      <c r="C67" s="233"/>
      <c r="D67" s="233"/>
      <c r="E67" s="233"/>
      <c r="F67" s="233"/>
      <c r="G67" s="233"/>
      <c r="H67" s="233"/>
    </row>
    <row r="68" spans="2:8" ht="25.5" thickTop="1" thickBot="1">
      <c r="B68" s="387" t="s">
        <v>4</v>
      </c>
      <c r="C68" s="388"/>
      <c r="D68" s="389"/>
      <c r="E68" s="238" t="s">
        <v>1</v>
      </c>
      <c r="F68" s="238" t="s">
        <v>2</v>
      </c>
      <c r="G68" s="233"/>
      <c r="H68" s="233"/>
    </row>
    <row r="69" spans="2:8" ht="24.75" thickTop="1">
      <c r="B69" s="384" t="s">
        <v>235</v>
      </c>
      <c r="C69" s="385"/>
      <c r="D69" s="386"/>
      <c r="E69" s="46">
        <v>112</v>
      </c>
      <c r="F69" s="13">
        <f>E69*100/E72</f>
        <v>69.135802469135797</v>
      </c>
      <c r="G69" s="233"/>
      <c r="H69" s="233"/>
    </row>
    <row r="70" spans="2:8" ht="24">
      <c r="B70" s="326" t="s">
        <v>236</v>
      </c>
      <c r="C70" s="382"/>
      <c r="D70" s="383"/>
      <c r="E70" s="46">
        <v>29</v>
      </c>
      <c r="F70" s="13">
        <f>E70*100/E72</f>
        <v>17.901234567901234</v>
      </c>
      <c r="G70" s="233"/>
      <c r="H70" s="233"/>
    </row>
    <row r="71" spans="2:8" ht="24">
      <c r="B71" s="326" t="s">
        <v>17</v>
      </c>
      <c r="C71" s="382"/>
      <c r="D71" s="383"/>
      <c r="E71" s="46">
        <v>21</v>
      </c>
      <c r="F71" s="13">
        <f>E71*100/E72</f>
        <v>12.962962962962964</v>
      </c>
      <c r="G71" s="233"/>
      <c r="H71" s="233"/>
    </row>
    <row r="72" spans="2:8" ht="24.75" thickBot="1">
      <c r="B72" s="241" t="s">
        <v>3</v>
      </c>
      <c r="C72" s="242"/>
      <c r="D72" s="243"/>
      <c r="E72" s="17">
        <f>SUM(E69:E71)</f>
        <v>162</v>
      </c>
      <c r="F72" s="34">
        <f>SUM(F69:F71)</f>
        <v>100</v>
      </c>
      <c r="G72" s="233"/>
      <c r="H72" s="233"/>
    </row>
    <row r="73" spans="2:8" ht="24.75" thickTop="1">
      <c r="B73" s="233"/>
      <c r="C73" s="233"/>
      <c r="D73" s="233"/>
      <c r="E73" s="233"/>
      <c r="F73" s="233"/>
      <c r="G73" s="233"/>
      <c r="H73" s="233"/>
    </row>
    <row r="74" spans="2:8" ht="24">
      <c r="B74" s="14"/>
      <c r="C74" s="245" t="s">
        <v>304</v>
      </c>
      <c r="D74" s="245"/>
      <c r="E74" s="245"/>
      <c r="F74" s="245"/>
      <c r="G74" s="245"/>
      <c r="H74" s="245"/>
    </row>
    <row r="75" spans="2:8" ht="24">
      <c r="B75" s="227" t="s">
        <v>305</v>
      </c>
      <c r="C75" s="228"/>
      <c r="D75" s="228"/>
      <c r="E75" s="228"/>
      <c r="F75" s="228"/>
      <c r="G75" s="228"/>
      <c r="H75" s="228"/>
    </row>
    <row r="76" spans="2:8" ht="24">
      <c r="B76" s="271" t="s">
        <v>306</v>
      </c>
      <c r="C76" s="272"/>
      <c r="D76" s="272"/>
      <c r="E76" s="272"/>
      <c r="F76" s="272"/>
      <c r="G76" s="272"/>
      <c r="H76" s="272"/>
    </row>
    <row r="77" spans="2:8" ht="24">
      <c r="B77" s="271" t="s">
        <v>307</v>
      </c>
      <c r="C77" s="272"/>
      <c r="D77" s="272"/>
      <c r="E77" s="272"/>
      <c r="F77" s="272"/>
      <c r="G77" s="272"/>
      <c r="H77" s="272"/>
    </row>
    <row r="78" spans="2:8" ht="24">
      <c r="B78" s="271"/>
      <c r="C78" s="272"/>
      <c r="D78" s="272"/>
      <c r="E78" s="272"/>
      <c r="F78" s="272"/>
      <c r="G78" s="272"/>
      <c r="H78" s="272"/>
    </row>
    <row r="79" spans="2:8" ht="24">
      <c r="B79" s="12" t="s">
        <v>308</v>
      </c>
      <c r="C79" s="3"/>
      <c r="D79" s="3"/>
      <c r="E79" s="3"/>
      <c r="F79" s="229"/>
      <c r="G79" s="2"/>
      <c r="H79" s="2"/>
    </row>
    <row r="80" spans="2:8" ht="24">
      <c r="B80" s="3" t="s">
        <v>309</v>
      </c>
      <c r="C80" s="3"/>
      <c r="D80" s="3"/>
      <c r="E80" s="3"/>
      <c r="F80" s="229"/>
      <c r="G80" s="2"/>
      <c r="H80" s="2"/>
    </row>
    <row r="81" spans="2:8" ht="24.75" thickBot="1">
      <c r="B81" s="233"/>
      <c r="C81" s="233"/>
      <c r="D81" s="233"/>
      <c r="E81" s="233"/>
      <c r="F81" s="233"/>
      <c r="G81" s="233"/>
      <c r="H81" s="233"/>
    </row>
    <row r="82" spans="2:8" ht="25.5" thickTop="1" thickBot="1">
      <c r="B82" s="387" t="s">
        <v>4</v>
      </c>
      <c r="C82" s="388"/>
      <c r="D82" s="389"/>
      <c r="E82" s="238" t="s">
        <v>1</v>
      </c>
      <c r="F82" s="238" t="s">
        <v>2</v>
      </c>
      <c r="G82" s="233"/>
      <c r="H82" s="233"/>
    </row>
    <row r="83" spans="2:8" ht="24.75" thickTop="1">
      <c r="B83" s="384" t="s">
        <v>237</v>
      </c>
      <c r="C83" s="385"/>
      <c r="D83" s="386"/>
      <c r="E83" s="46">
        <v>30</v>
      </c>
      <c r="F83" s="13">
        <f>E83*100/E88</f>
        <v>18.518518518518519</v>
      </c>
      <c r="G83" s="233"/>
      <c r="H83" s="233"/>
    </row>
    <row r="84" spans="2:8" ht="24">
      <c r="B84" s="326" t="s">
        <v>238</v>
      </c>
      <c r="C84" s="382"/>
      <c r="D84" s="383"/>
      <c r="E84" s="46">
        <v>48</v>
      </c>
      <c r="F84" s="13">
        <f>E84*100/E88</f>
        <v>29.62962962962963</v>
      </c>
      <c r="G84" s="233"/>
      <c r="H84" s="233"/>
    </row>
    <row r="85" spans="2:8" ht="24">
      <c r="B85" s="326" t="s">
        <v>239</v>
      </c>
      <c r="C85" s="382"/>
      <c r="D85" s="383"/>
      <c r="E85" s="46">
        <v>39</v>
      </c>
      <c r="F85" s="13">
        <f>E85*100/E88</f>
        <v>24.074074074074073</v>
      </c>
      <c r="G85" s="233"/>
      <c r="H85" s="233"/>
    </row>
    <row r="86" spans="2:8" ht="24">
      <c r="B86" s="237" t="s">
        <v>310</v>
      </c>
      <c r="C86" s="239"/>
      <c r="D86" s="240"/>
      <c r="E86" s="46">
        <v>1</v>
      </c>
      <c r="F86" s="13">
        <f>E86*100/E88</f>
        <v>0.61728395061728392</v>
      </c>
      <c r="G86" s="233"/>
      <c r="H86" s="233"/>
    </row>
    <row r="87" spans="2:8" ht="24">
      <c r="B87" s="237" t="s">
        <v>17</v>
      </c>
      <c r="C87" s="239"/>
      <c r="D87" s="240"/>
      <c r="E87" s="46">
        <v>44</v>
      </c>
      <c r="F87" s="13">
        <f>E87*100/E88</f>
        <v>27.160493827160494</v>
      </c>
      <c r="G87" s="233"/>
      <c r="H87" s="233"/>
    </row>
    <row r="88" spans="2:8" ht="24.75" thickBot="1">
      <c r="B88" s="241" t="s">
        <v>3</v>
      </c>
      <c r="C88" s="242"/>
      <c r="D88" s="243"/>
      <c r="E88" s="17">
        <f>SUM(E83:E87)</f>
        <v>162</v>
      </c>
      <c r="F88" s="34">
        <f>SUM(F83:F87)</f>
        <v>100</v>
      </c>
      <c r="G88" s="233"/>
      <c r="H88" s="233"/>
    </row>
    <row r="89" spans="2:8" ht="24.75" thickTop="1">
      <c r="B89" s="233"/>
      <c r="C89" s="233"/>
      <c r="D89" s="233"/>
      <c r="E89" s="233"/>
      <c r="F89" s="233"/>
      <c r="G89" s="233"/>
      <c r="H89" s="233"/>
    </row>
    <row r="90" spans="2:8" ht="24">
      <c r="B90" s="14"/>
      <c r="C90" s="245" t="s">
        <v>311</v>
      </c>
      <c r="D90" s="245"/>
      <c r="E90" s="245"/>
      <c r="F90" s="245"/>
      <c r="G90" s="245"/>
      <c r="H90" s="245"/>
    </row>
    <row r="91" spans="2:8" ht="24">
      <c r="B91" s="227" t="s">
        <v>312</v>
      </c>
      <c r="C91" s="228"/>
      <c r="D91" s="228"/>
      <c r="E91" s="228"/>
      <c r="F91" s="228"/>
      <c r="G91" s="228"/>
      <c r="H91" s="228"/>
    </row>
    <row r="92" spans="2:8" ht="24">
      <c r="B92" s="271" t="s">
        <v>313</v>
      </c>
      <c r="C92" s="272"/>
      <c r="D92" s="272"/>
      <c r="E92" s="272"/>
      <c r="F92" s="272"/>
      <c r="G92" s="272"/>
      <c r="H92" s="272"/>
    </row>
    <row r="93" spans="2:8" ht="24">
      <c r="B93" s="271"/>
      <c r="C93" s="272"/>
      <c r="D93" s="272"/>
      <c r="E93" s="272"/>
      <c r="F93" s="272"/>
      <c r="G93" s="272"/>
      <c r="H93" s="272"/>
    </row>
    <row r="94" spans="2:8" ht="24">
      <c r="B94" s="271"/>
      <c r="C94" s="272"/>
      <c r="D94" s="272"/>
      <c r="E94" s="272"/>
      <c r="F94" s="272"/>
      <c r="G94" s="272"/>
      <c r="H94" s="272"/>
    </row>
    <row r="95" spans="2:8" ht="24">
      <c r="B95" s="271"/>
      <c r="C95" s="272"/>
      <c r="D95" s="272"/>
      <c r="E95" s="272"/>
      <c r="F95" s="272"/>
      <c r="G95" s="272"/>
      <c r="H95" s="272"/>
    </row>
    <row r="96" spans="2:8" ht="24">
      <c r="B96" s="271"/>
      <c r="C96" s="272"/>
      <c r="D96" s="272"/>
      <c r="E96" s="272"/>
      <c r="F96" s="272"/>
      <c r="G96" s="272"/>
      <c r="H96" s="272"/>
    </row>
    <row r="97" spans="2:8" ht="24">
      <c r="B97" s="271"/>
      <c r="C97" s="272"/>
      <c r="D97" s="272"/>
      <c r="E97" s="272"/>
      <c r="F97" s="272"/>
      <c r="G97" s="272"/>
      <c r="H97" s="272"/>
    </row>
  </sheetData>
  <mergeCells count="24">
    <mergeCell ref="B1:H1"/>
    <mergeCell ref="B47:D47"/>
    <mergeCell ref="B21:D21"/>
    <mergeCell ref="B7:H7"/>
    <mergeCell ref="C14:H14"/>
    <mergeCell ref="B15:H15"/>
    <mergeCell ref="B8:D8"/>
    <mergeCell ref="B9:D9"/>
    <mergeCell ref="B12:D12"/>
    <mergeCell ref="B22:D22"/>
    <mergeCell ref="B43:D43"/>
    <mergeCell ref="B44:D44"/>
    <mergeCell ref="B45:D45"/>
    <mergeCell ref="A32:H32"/>
    <mergeCell ref="A62:H62"/>
    <mergeCell ref="B46:D46"/>
    <mergeCell ref="B83:D83"/>
    <mergeCell ref="B84:D84"/>
    <mergeCell ref="B85:D85"/>
    <mergeCell ref="B68:D68"/>
    <mergeCell ref="B69:D69"/>
    <mergeCell ref="B70:D70"/>
    <mergeCell ref="B71:D71"/>
    <mergeCell ref="B82:D82"/>
  </mergeCells>
  <pageMargins left="0.7" right="0.2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9"/>
  <sheetViews>
    <sheetView view="pageBreakPreview" zoomScale="120" zoomScaleNormal="120" zoomScaleSheetLayoutView="120" workbookViewId="0">
      <selection activeCell="C35" sqref="C35"/>
    </sheetView>
  </sheetViews>
  <sheetFormatPr defaultRowHeight="24"/>
  <cols>
    <col min="1" max="1" width="4.7109375" style="3" customWidth="1"/>
    <col min="2" max="2" width="4.5703125" style="3" customWidth="1"/>
    <col min="3" max="3" width="64" style="3" customWidth="1"/>
    <col min="4" max="4" width="7.42578125" style="3" customWidth="1"/>
    <col min="5" max="252" width="9.140625" style="3"/>
    <col min="253" max="253" width="5.85546875" style="3" customWidth="1"/>
    <col min="254" max="254" width="5.5703125" style="3" customWidth="1"/>
    <col min="255" max="255" width="69.28515625" style="3" customWidth="1"/>
    <col min="256" max="256" width="7.42578125" style="3" customWidth="1"/>
    <col min="257" max="508" width="9.140625" style="3"/>
    <col min="509" max="509" width="5.85546875" style="3" customWidth="1"/>
    <col min="510" max="510" width="5.5703125" style="3" customWidth="1"/>
    <col min="511" max="511" width="69.28515625" style="3" customWidth="1"/>
    <col min="512" max="512" width="7.42578125" style="3" customWidth="1"/>
    <col min="513" max="764" width="9.140625" style="3"/>
    <col min="765" max="765" width="5.85546875" style="3" customWidth="1"/>
    <col min="766" max="766" width="5.5703125" style="3" customWidth="1"/>
    <col min="767" max="767" width="69.28515625" style="3" customWidth="1"/>
    <col min="768" max="768" width="7.42578125" style="3" customWidth="1"/>
    <col min="769" max="1020" width="9.140625" style="3"/>
    <col min="1021" max="1021" width="5.85546875" style="3" customWidth="1"/>
    <col min="1022" max="1022" width="5.5703125" style="3" customWidth="1"/>
    <col min="1023" max="1023" width="69.28515625" style="3" customWidth="1"/>
    <col min="1024" max="1024" width="7.42578125" style="3" customWidth="1"/>
    <col min="1025" max="1276" width="9.140625" style="3"/>
    <col min="1277" max="1277" width="5.85546875" style="3" customWidth="1"/>
    <col min="1278" max="1278" width="5.5703125" style="3" customWidth="1"/>
    <col min="1279" max="1279" width="69.28515625" style="3" customWidth="1"/>
    <col min="1280" max="1280" width="7.42578125" style="3" customWidth="1"/>
    <col min="1281" max="1532" width="9.140625" style="3"/>
    <col min="1533" max="1533" width="5.85546875" style="3" customWidth="1"/>
    <col min="1534" max="1534" width="5.5703125" style="3" customWidth="1"/>
    <col min="1535" max="1535" width="69.28515625" style="3" customWidth="1"/>
    <col min="1536" max="1536" width="7.42578125" style="3" customWidth="1"/>
    <col min="1537" max="1788" width="9.140625" style="3"/>
    <col min="1789" max="1789" width="5.85546875" style="3" customWidth="1"/>
    <col min="1790" max="1790" width="5.5703125" style="3" customWidth="1"/>
    <col min="1791" max="1791" width="69.28515625" style="3" customWidth="1"/>
    <col min="1792" max="1792" width="7.42578125" style="3" customWidth="1"/>
    <col min="1793" max="2044" width="9.140625" style="3"/>
    <col min="2045" max="2045" width="5.85546875" style="3" customWidth="1"/>
    <col min="2046" max="2046" width="5.5703125" style="3" customWidth="1"/>
    <col min="2047" max="2047" width="69.28515625" style="3" customWidth="1"/>
    <col min="2048" max="2048" width="7.42578125" style="3" customWidth="1"/>
    <col min="2049" max="2300" width="9.140625" style="3"/>
    <col min="2301" max="2301" width="5.85546875" style="3" customWidth="1"/>
    <col min="2302" max="2302" width="5.5703125" style="3" customWidth="1"/>
    <col min="2303" max="2303" width="69.28515625" style="3" customWidth="1"/>
    <col min="2304" max="2304" width="7.42578125" style="3" customWidth="1"/>
    <col min="2305" max="2556" width="9.140625" style="3"/>
    <col min="2557" max="2557" width="5.85546875" style="3" customWidth="1"/>
    <col min="2558" max="2558" width="5.5703125" style="3" customWidth="1"/>
    <col min="2559" max="2559" width="69.28515625" style="3" customWidth="1"/>
    <col min="2560" max="2560" width="7.42578125" style="3" customWidth="1"/>
    <col min="2561" max="2812" width="9.140625" style="3"/>
    <col min="2813" max="2813" width="5.85546875" style="3" customWidth="1"/>
    <col min="2814" max="2814" width="5.5703125" style="3" customWidth="1"/>
    <col min="2815" max="2815" width="69.28515625" style="3" customWidth="1"/>
    <col min="2816" max="2816" width="7.42578125" style="3" customWidth="1"/>
    <col min="2817" max="3068" width="9.140625" style="3"/>
    <col min="3069" max="3069" width="5.85546875" style="3" customWidth="1"/>
    <col min="3070" max="3070" width="5.5703125" style="3" customWidth="1"/>
    <col min="3071" max="3071" width="69.28515625" style="3" customWidth="1"/>
    <col min="3072" max="3072" width="7.42578125" style="3" customWidth="1"/>
    <col min="3073" max="3324" width="9.140625" style="3"/>
    <col min="3325" max="3325" width="5.85546875" style="3" customWidth="1"/>
    <col min="3326" max="3326" width="5.5703125" style="3" customWidth="1"/>
    <col min="3327" max="3327" width="69.28515625" style="3" customWidth="1"/>
    <col min="3328" max="3328" width="7.42578125" style="3" customWidth="1"/>
    <col min="3329" max="3580" width="9.140625" style="3"/>
    <col min="3581" max="3581" width="5.85546875" style="3" customWidth="1"/>
    <col min="3582" max="3582" width="5.5703125" style="3" customWidth="1"/>
    <col min="3583" max="3583" width="69.28515625" style="3" customWidth="1"/>
    <col min="3584" max="3584" width="7.42578125" style="3" customWidth="1"/>
    <col min="3585" max="3836" width="9.140625" style="3"/>
    <col min="3837" max="3837" width="5.85546875" style="3" customWidth="1"/>
    <col min="3838" max="3838" width="5.5703125" style="3" customWidth="1"/>
    <col min="3839" max="3839" width="69.28515625" style="3" customWidth="1"/>
    <col min="3840" max="3840" width="7.42578125" style="3" customWidth="1"/>
    <col min="3841" max="4092" width="9.140625" style="3"/>
    <col min="4093" max="4093" width="5.85546875" style="3" customWidth="1"/>
    <col min="4094" max="4094" width="5.5703125" style="3" customWidth="1"/>
    <col min="4095" max="4095" width="69.28515625" style="3" customWidth="1"/>
    <col min="4096" max="4096" width="7.42578125" style="3" customWidth="1"/>
    <col min="4097" max="4348" width="9.140625" style="3"/>
    <col min="4349" max="4349" width="5.85546875" style="3" customWidth="1"/>
    <col min="4350" max="4350" width="5.5703125" style="3" customWidth="1"/>
    <col min="4351" max="4351" width="69.28515625" style="3" customWidth="1"/>
    <col min="4352" max="4352" width="7.42578125" style="3" customWidth="1"/>
    <col min="4353" max="4604" width="9.140625" style="3"/>
    <col min="4605" max="4605" width="5.85546875" style="3" customWidth="1"/>
    <col min="4606" max="4606" width="5.5703125" style="3" customWidth="1"/>
    <col min="4607" max="4607" width="69.28515625" style="3" customWidth="1"/>
    <col min="4608" max="4608" width="7.42578125" style="3" customWidth="1"/>
    <col min="4609" max="4860" width="9.140625" style="3"/>
    <col min="4861" max="4861" width="5.85546875" style="3" customWidth="1"/>
    <col min="4862" max="4862" width="5.5703125" style="3" customWidth="1"/>
    <col min="4863" max="4863" width="69.28515625" style="3" customWidth="1"/>
    <col min="4864" max="4864" width="7.42578125" style="3" customWidth="1"/>
    <col min="4865" max="5116" width="9.140625" style="3"/>
    <col min="5117" max="5117" width="5.85546875" style="3" customWidth="1"/>
    <col min="5118" max="5118" width="5.5703125" style="3" customWidth="1"/>
    <col min="5119" max="5119" width="69.28515625" style="3" customWidth="1"/>
    <col min="5120" max="5120" width="7.42578125" style="3" customWidth="1"/>
    <col min="5121" max="5372" width="9.140625" style="3"/>
    <col min="5373" max="5373" width="5.85546875" style="3" customWidth="1"/>
    <col min="5374" max="5374" width="5.5703125" style="3" customWidth="1"/>
    <col min="5375" max="5375" width="69.28515625" style="3" customWidth="1"/>
    <col min="5376" max="5376" width="7.42578125" style="3" customWidth="1"/>
    <col min="5377" max="5628" width="9.140625" style="3"/>
    <col min="5629" max="5629" width="5.85546875" style="3" customWidth="1"/>
    <col min="5630" max="5630" width="5.5703125" style="3" customWidth="1"/>
    <col min="5631" max="5631" width="69.28515625" style="3" customWidth="1"/>
    <col min="5632" max="5632" width="7.42578125" style="3" customWidth="1"/>
    <col min="5633" max="5884" width="9.140625" style="3"/>
    <col min="5885" max="5885" width="5.85546875" style="3" customWidth="1"/>
    <col min="5886" max="5886" width="5.5703125" style="3" customWidth="1"/>
    <col min="5887" max="5887" width="69.28515625" style="3" customWidth="1"/>
    <col min="5888" max="5888" width="7.42578125" style="3" customWidth="1"/>
    <col min="5889" max="6140" width="9.140625" style="3"/>
    <col min="6141" max="6141" width="5.85546875" style="3" customWidth="1"/>
    <col min="6142" max="6142" width="5.5703125" style="3" customWidth="1"/>
    <col min="6143" max="6143" width="69.28515625" style="3" customWidth="1"/>
    <col min="6144" max="6144" width="7.42578125" style="3" customWidth="1"/>
    <col min="6145" max="6396" width="9.140625" style="3"/>
    <col min="6397" max="6397" width="5.85546875" style="3" customWidth="1"/>
    <col min="6398" max="6398" width="5.5703125" style="3" customWidth="1"/>
    <col min="6399" max="6399" width="69.28515625" style="3" customWidth="1"/>
    <col min="6400" max="6400" width="7.42578125" style="3" customWidth="1"/>
    <col min="6401" max="6652" width="9.140625" style="3"/>
    <col min="6653" max="6653" width="5.85546875" style="3" customWidth="1"/>
    <col min="6654" max="6654" width="5.5703125" style="3" customWidth="1"/>
    <col min="6655" max="6655" width="69.28515625" style="3" customWidth="1"/>
    <col min="6656" max="6656" width="7.42578125" style="3" customWidth="1"/>
    <col min="6657" max="6908" width="9.140625" style="3"/>
    <col min="6909" max="6909" width="5.85546875" style="3" customWidth="1"/>
    <col min="6910" max="6910" width="5.5703125" style="3" customWidth="1"/>
    <col min="6911" max="6911" width="69.28515625" style="3" customWidth="1"/>
    <col min="6912" max="6912" width="7.42578125" style="3" customWidth="1"/>
    <col min="6913" max="7164" width="9.140625" style="3"/>
    <col min="7165" max="7165" width="5.85546875" style="3" customWidth="1"/>
    <col min="7166" max="7166" width="5.5703125" style="3" customWidth="1"/>
    <col min="7167" max="7167" width="69.28515625" style="3" customWidth="1"/>
    <col min="7168" max="7168" width="7.42578125" style="3" customWidth="1"/>
    <col min="7169" max="7420" width="9.140625" style="3"/>
    <col min="7421" max="7421" width="5.85546875" style="3" customWidth="1"/>
    <col min="7422" max="7422" width="5.5703125" style="3" customWidth="1"/>
    <col min="7423" max="7423" width="69.28515625" style="3" customWidth="1"/>
    <col min="7424" max="7424" width="7.42578125" style="3" customWidth="1"/>
    <col min="7425" max="7676" width="9.140625" style="3"/>
    <col min="7677" max="7677" width="5.85546875" style="3" customWidth="1"/>
    <col min="7678" max="7678" width="5.5703125" style="3" customWidth="1"/>
    <col min="7679" max="7679" width="69.28515625" style="3" customWidth="1"/>
    <col min="7680" max="7680" width="7.42578125" style="3" customWidth="1"/>
    <col min="7681" max="7932" width="9.140625" style="3"/>
    <col min="7933" max="7933" width="5.85546875" style="3" customWidth="1"/>
    <col min="7934" max="7934" width="5.5703125" style="3" customWidth="1"/>
    <col min="7935" max="7935" width="69.28515625" style="3" customWidth="1"/>
    <col min="7936" max="7936" width="7.42578125" style="3" customWidth="1"/>
    <col min="7937" max="8188" width="9.140625" style="3"/>
    <col min="8189" max="8189" width="5.85546875" style="3" customWidth="1"/>
    <col min="8190" max="8190" width="5.5703125" style="3" customWidth="1"/>
    <col min="8191" max="8191" width="69.28515625" style="3" customWidth="1"/>
    <col min="8192" max="8192" width="7.42578125" style="3" customWidth="1"/>
    <col min="8193" max="8444" width="9.140625" style="3"/>
    <col min="8445" max="8445" width="5.85546875" style="3" customWidth="1"/>
    <col min="8446" max="8446" width="5.5703125" style="3" customWidth="1"/>
    <col min="8447" max="8447" width="69.28515625" style="3" customWidth="1"/>
    <col min="8448" max="8448" width="7.42578125" style="3" customWidth="1"/>
    <col min="8449" max="8700" width="9.140625" style="3"/>
    <col min="8701" max="8701" width="5.85546875" style="3" customWidth="1"/>
    <col min="8702" max="8702" width="5.5703125" style="3" customWidth="1"/>
    <col min="8703" max="8703" width="69.28515625" style="3" customWidth="1"/>
    <col min="8704" max="8704" width="7.42578125" style="3" customWidth="1"/>
    <col min="8705" max="8956" width="9.140625" style="3"/>
    <col min="8957" max="8957" width="5.85546875" style="3" customWidth="1"/>
    <col min="8958" max="8958" width="5.5703125" style="3" customWidth="1"/>
    <col min="8959" max="8959" width="69.28515625" style="3" customWidth="1"/>
    <col min="8960" max="8960" width="7.42578125" style="3" customWidth="1"/>
    <col min="8961" max="9212" width="9.140625" style="3"/>
    <col min="9213" max="9213" width="5.85546875" style="3" customWidth="1"/>
    <col min="9214" max="9214" width="5.5703125" style="3" customWidth="1"/>
    <col min="9215" max="9215" width="69.28515625" style="3" customWidth="1"/>
    <col min="9216" max="9216" width="7.42578125" style="3" customWidth="1"/>
    <col min="9217" max="9468" width="9.140625" style="3"/>
    <col min="9469" max="9469" width="5.85546875" style="3" customWidth="1"/>
    <col min="9470" max="9470" width="5.5703125" style="3" customWidth="1"/>
    <col min="9471" max="9471" width="69.28515625" style="3" customWidth="1"/>
    <col min="9472" max="9472" width="7.42578125" style="3" customWidth="1"/>
    <col min="9473" max="9724" width="9.140625" style="3"/>
    <col min="9725" max="9725" width="5.85546875" style="3" customWidth="1"/>
    <col min="9726" max="9726" width="5.5703125" style="3" customWidth="1"/>
    <col min="9727" max="9727" width="69.28515625" style="3" customWidth="1"/>
    <col min="9728" max="9728" width="7.42578125" style="3" customWidth="1"/>
    <col min="9729" max="9980" width="9.140625" style="3"/>
    <col min="9981" max="9981" width="5.85546875" style="3" customWidth="1"/>
    <col min="9982" max="9982" width="5.5703125" style="3" customWidth="1"/>
    <col min="9983" max="9983" width="69.28515625" style="3" customWidth="1"/>
    <col min="9984" max="9984" width="7.42578125" style="3" customWidth="1"/>
    <col min="9985" max="10236" width="9.140625" style="3"/>
    <col min="10237" max="10237" width="5.85546875" style="3" customWidth="1"/>
    <col min="10238" max="10238" width="5.5703125" style="3" customWidth="1"/>
    <col min="10239" max="10239" width="69.28515625" style="3" customWidth="1"/>
    <col min="10240" max="10240" width="7.42578125" style="3" customWidth="1"/>
    <col min="10241" max="10492" width="9.140625" style="3"/>
    <col min="10493" max="10493" width="5.85546875" style="3" customWidth="1"/>
    <col min="10494" max="10494" width="5.5703125" style="3" customWidth="1"/>
    <col min="10495" max="10495" width="69.28515625" style="3" customWidth="1"/>
    <col min="10496" max="10496" width="7.42578125" style="3" customWidth="1"/>
    <col min="10497" max="10748" width="9.140625" style="3"/>
    <col min="10749" max="10749" width="5.85546875" style="3" customWidth="1"/>
    <col min="10750" max="10750" width="5.5703125" style="3" customWidth="1"/>
    <col min="10751" max="10751" width="69.28515625" style="3" customWidth="1"/>
    <col min="10752" max="10752" width="7.42578125" style="3" customWidth="1"/>
    <col min="10753" max="11004" width="9.140625" style="3"/>
    <col min="11005" max="11005" width="5.85546875" style="3" customWidth="1"/>
    <col min="11006" max="11006" width="5.5703125" style="3" customWidth="1"/>
    <col min="11007" max="11007" width="69.28515625" style="3" customWidth="1"/>
    <col min="11008" max="11008" width="7.42578125" style="3" customWidth="1"/>
    <col min="11009" max="11260" width="9.140625" style="3"/>
    <col min="11261" max="11261" width="5.85546875" style="3" customWidth="1"/>
    <col min="11262" max="11262" width="5.5703125" style="3" customWidth="1"/>
    <col min="11263" max="11263" width="69.28515625" style="3" customWidth="1"/>
    <col min="11264" max="11264" width="7.42578125" style="3" customWidth="1"/>
    <col min="11265" max="11516" width="9.140625" style="3"/>
    <col min="11517" max="11517" width="5.85546875" style="3" customWidth="1"/>
    <col min="11518" max="11518" width="5.5703125" style="3" customWidth="1"/>
    <col min="11519" max="11519" width="69.28515625" style="3" customWidth="1"/>
    <col min="11520" max="11520" width="7.42578125" style="3" customWidth="1"/>
    <col min="11521" max="11772" width="9.140625" style="3"/>
    <col min="11773" max="11773" width="5.85546875" style="3" customWidth="1"/>
    <col min="11774" max="11774" width="5.5703125" style="3" customWidth="1"/>
    <col min="11775" max="11775" width="69.28515625" style="3" customWidth="1"/>
    <col min="11776" max="11776" width="7.42578125" style="3" customWidth="1"/>
    <col min="11777" max="12028" width="9.140625" style="3"/>
    <col min="12029" max="12029" width="5.85546875" style="3" customWidth="1"/>
    <col min="12030" max="12030" width="5.5703125" style="3" customWidth="1"/>
    <col min="12031" max="12031" width="69.28515625" style="3" customWidth="1"/>
    <col min="12032" max="12032" width="7.42578125" style="3" customWidth="1"/>
    <col min="12033" max="12284" width="9.140625" style="3"/>
    <col min="12285" max="12285" width="5.85546875" style="3" customWidth="1"/>
    <col min="12286" max="12286" width="5.5703125" style="3" customWidth="1"/>
    <col min="12287" max="12287" width="69.28515625" style="3" customWidth="1"/>
    <col min="12288" max="12288" width="7.42578125" style="3" customWidth="1"/>
    <col min="12289" max="12540" width="9.140625" style="3"/>
    <col min="12541" max="12541" width="5.85546875" style="3" customWidth="1"/>
    <col min="12542" max="12542" width="5.5703125" style="3" customWidth="1"/>
    <col min="12543" max="12543" width="69.28515625" style="3" customWidth="1"/>
    <col min="12544" max="12544" width="7.42578125" style="3" customWidth="1"/>
    <col min="12545" max="12796" width="9.140625" style="3"/>
    <col min="12797" max="12797" width="5.85546875" style="3" customWidth="1"/>
    <col min="12798" max="12798" width="5.5703125" style="3" customWidth="1"/>
    <col min="12799" max="12799" width="69.28515625" style="3" customWidth="1"/>
    <col min="12800" max="12800" width="7.42578125" style="3" customWidth="1"/>
    <col min="12801" max="13052" width="9.140625" style="3"/>
    <col min="13053" max="13053" width="5.85546875" style="3" customWidth="1"/>
    <col min="13054" max="13054" width="5.5703125" style="3" customWidth="1"/>
    <col min="13055" max="13055" width="69.28515625" style="3" customWidth="1"/>
    <col min="13056" max="13056" width="7.42578125" style="3" customWidth="1"/>
    <col min="13057" max="13308" width="9.140625" style="3"/>
    <col min="13309" max="13309" width="5.85546875" style="3" customWidth="1"/>
    <col min="13310" max="13310" width="5.5703125" style="3" customWidth="1"/>
    <col min="13311" max="13311" width="69.28515625" style="3" customWidth="1"/>
    <col min="13312" max="13312" width="7.42578125" style="3" customWidth="1"/>
    <col min="13313" max="13564" width="9.140625" style="3"/>
    <col min="13565" max="13565" width="5.85546875" style="3" customWidth="1"/>
    <col min="13566" max="13566" width="5.5703125" style="3" customWidth="1"/>
    <col min="13567" max="13567" width="69.28515625" style="3" customWidth="1"/>
    <col min="13568" max="13568" width="7.42578125" style="3" customWidth="1"/>
    <col min="13569" max="13820" width="9.140625" style="3"/>
    <col min="13821" max="13821" width="5.85546875" style="3" customWidth="1"/>
    <col min="13822" max="13822" width="5.5703125" style="3" customWidth="1"/>
    <col min="13823" max="13823" width="69.28515625" style="3" customWidth="1"/>
    <col min="13824" max="13824" width="7.42578125" style="3" customWidth="1"/>
    <col min="13825" max="14076" width="9.140625" style="3"/>
    <col min="14077" max="14077" width="5.85546875" style="3" customWidth="1"/>
    <col min="14078" max="14078" width="5.5703125" style="3" customWidth="1"/>
    <col min="14079" max="14079" width="69.28515625" style="3" customWidth="1"/>
    <col min="14080" max="14080" width="7.42578125" style="3" customWidth="1"/>
    <col min="14081" max="14332" width="9.140625" style="3"/>
    <col min="14333" max="14333" width="5.85546875" style="3" customWidth="1"/>
    <col min="14334" max="14334" width="5.5703125" style="3" customWidth="1"/>
    <col min="14335" max="14335" width="69.28515625" style="3" customWidth="1"/>
    <col min="14336" max="14336" width="7.42578125" style="3" customWidth="1"/>
    <col min="14337" max="14588" width="9.140625" style="3"/>
    <col min="14589" max="14589" width="5.85546875" style="3" customWidth="1"/>
    <col min="14590" max="14590" width="5.5703125" style="3" customWidth="1"/>
    <col min="14591" max="14591" width="69.28515625" style="3" customWidth="1"/>
    <col min="14592" max="14592" width="7.42578125" style="3" customWidth="1"/>
    <col min="14593" max="14844" width="9.140625" style="3"/>
    <col min="14845" max="14845" width="5.85546875" style="3" customWidth="1"/>
    <col min="14846" max="14846" width="5.5703125" style="3" customWidth="1"/>
    <col min="14847" max="14847" width="69.28515625" style="3" customWidth="1"/>
    <col min="14848" max="14848" width="7.42578125" style="3" customWidth="1"/>
    <col min="14849" max="15100" width="9.140625" style="3"/>
    <col min="15101" max="15101" width="5.85546875" style="3" customWidth="1"/>
    <col min="15102" max="15102" width="5.5703125" style="3" customWidth="1"/>
    <col min="15103" max="15103" width="69.28515625" style="3" customWidth="1"/>
    <col min="15104" max="15104" width="7.42578125" style="3" customWidth="1"/>
    <col min="15105" max="15356" width="9.140625" style="3"/>
    <col min="15357" max="15357" width="5.85546875" style="3" customWidth="1"/>
    <col min="15358" max="15358" width="5.5703125" style="3" customWidth="1"/>
    <col min="15359" max="15359" width="69.28515625" style="3" customWidth="1"/>
    <col min="15360" max="15360" width="7.42578125" style="3" customWidth="1"/>
    <col min="15361" max="15612" width="9.140625" style="3"/>
    <col min="15613" max="15613" width="5.85546875" style="3" customWidth="1"/>
    <col min="15614" max="15614" width="5.5703125" style="3" customWidth="1"/>
    <col min="15615" max="15615" width="69.28515625" style="3" customWidth="1"/>
    <col min="15616" max="15616" width="7.42578125" style="3" customWidth="1"/>
    <col min="15617" max="15868" width="9.140625" style="3"/>
    <col min="15869" max="15869" width="5.85546875" style="3" customWidth="1"/>
    <col min="15870" max="15870" width="5.5703125" style="3" customWidth="1"/>
    <col min="15871" max="15871" width="69.28515625" style="3" customWidth="1"/>
    <col min="15872" max="15872" width="7.42578125" style="3" customWidth="1"/>
    <col min="15873" max="16124" width="9.140625" style="3"/>
    <col min="16125" max="16125" width="5.85546875" style="3" customWidth="1"/>
    <col min="16126" max="16126" width="5.5703125" style="3" customWidth="1"/>
    <col min="16127" max="16127" width="69.28515625" style="3" customWidth="1"/>
    <col min="16128" max="16128" width="7.42578125" style="3" customWidth="1"/>
    <col min="16129" max="16384" width="9.140625" style="3"/>
  </cols>
  <sheetData>
    <row r="1" spans="1:4" ht="21" customHeight="1">
      <c r="A1" s="336" t="s">
        <v>375</v>
      </c>
      <c r="B1" s="336"/>
      <c r="C1" s="336"/>
      <c r="D1" s="336"/>
    </row>
    <row r="2" spans="1:4" ht="21" customHeight="1">
      <c r="A2" s="51"/>
      <c r="B2" s="51"/>
      <c r="C2" s="51"/>
    </row>
    <row r="3" spans="1:4">
      <c r="A3" s="4" t="s">
        <v>27</v>
      </c>
    </row>
    <row r="4" spans="1:4" s="58" customFormat="1">
      <c r="A4" s="4"/>
      <c r="B4" s="390" t="s">
        <v>129</v>
      </c>
      <c r="C4" s="390"/>
    </row>
    <row r="5" spans="1:4">
      <c r="B5" s="55" t="s">
        <v>28</v>
      </c>
      <c r="C5" s="189" t="s">
        <v>4</v>
      </c>
      <c r="D5" s="55" t="s">
        <v>29</v>
      </c>
    </row>
    <row r="6" spans="1:4">
      <c r="B6" s="391">
        <v>1</v>
      </c>
      <c r="C6" s="397" t="s">
        <v>356</v>
      </c>
      <c r="D6" s="393">
        <v>1</v>
      </c>
    </row>
    <row r="7" spans="1:4">
      <c r="B7" s="392"/>
      <c r="C7" s="398"/>
      <c r="D7" s="394"/>
    </row>
    <row r="8" spans="1:4">
      <c r="B8" s="7">
        <v>2</v>
      </c>
      <c r="C8" s="143" t="s">
        <v>314</v>
      </c>
      <c r="D8" s="89">
        <v>1</v>
      </c>
    </row>
    <row r="9" spans="1:4" ht="24" customHeight="1">
      <c r="B9" s="305">
        <v>3</v>
      </c>
      <c r="C9" s="214" t="s">
        <v>315</v>
      </c>
      <c r="D9" s="305">
        <v>4</v>
      </c>
    </row>
    <row r="10" spans="1:4">
      <c r="B10" s="7">
        <v>4</v>
      </c>
      <c r="C10" s="59" t="s">
        <v>136</v>
      </c>
      <c r="D10" s="89">
        <v>1</v>
      </c>
    </row>
    <row r="11" spans="1:4" ht="48">
      <c r="B11" s="293">
        <v>5</v>
      </c>
      <c r="C11" s="292" t="s">
        <v>137</v>
      </c>
      <c r="D11" s="89">
        <v>1</v>
      </c>
    </row>
    <row r="12" spans="1:4">
      <c r="B12" s="142">
        <v>6</v>
      </c>
      <c r="C12" s="59" t="s">
        <v>139</v>
      </c>
      <c r="D12" s="89">
        <v>1</v>
      </c>
    </row>
    <row r="13" spans="1:4">
      <c r="B13" s="142">
        <v>7</v>
      </c>
      <c r="C13" s="59" t="s">
        <v>150</v>
      </c>
      <c r="D13" s="89">
        <v>1</v>
      </c>
    </row>
    <row r="14" spans="1:4">
      <c r="B14" s="142">
        <v>8</v>
      </c>
      <c r="C14" s="59" t="s">
        <v>154</v>
      </c>
      <c r="D14" s="89">
        <v>2</v>
      </c>
    </row>
    <row r="15" spans="1:4">
      <c r="B15" s="142">
        <v>9</v>
      </c>
      <c r="C15" s="59" t="s">
        <v>168</v>
      </c>
      <c r="D15" s="89">
        <v>1</v>
      </c>
    </row>
    <row r="16" spans="1:4">
      <c r="B16" s="142">
        <v>10</v>
      </c>
      <c r="C16" s="59" t="s">
        <v>172</v>
      </c>
      <c r="D16" s="89">
        <v>1</v>
      </c>
    </row>
    <row r="17" spans="1:4">
      <c r="B17" s="56"/>
      <c r="C17" s="57" t="s">
        <v>3</v>
      </c>
      <c r="D17" s="55">
        <f>SUM(D6:D16)</f>
        <v>14</v>
      </c>
    </row>
    <row r="19" spans="1:4" s="58" customFormat="1">
      <c r="B19" s="58" t="s">
        <v>130</v>
      </c>
    </row>
    <row r="20" spans="1:4">
      <c r="B20" s="55" t="s">
        <v>28</v>
      </c>
      <c r="C20" s="55" t="s">
        <v>4</v>
      </c>
      <c r="D20" s="55" t="s">
        <v>29</v>
      </c>
    </row>
    <row r="21" spans="1:4">
      <c r="B21" s="7">
        <v>1</v>
      </c>
      <c r="C21" s="28" t="s">
        <v>126</v>
      </c>
      <c r="D21" s="7">
        <v>1</v>
      </c>
    </row>
    <row r="22" spans="1:4">
      <c r="B22" s="7">
        <v>2</v>
      </c>
      <c r="C22" s="28" t="s">
        <v>316</v>
      </c>
      <c r="D22" s="7">
        <v>1</v>
      </c>
    </row>
    <row r="23" spans="1:4">
      <c r="B23" s="142">
        <v>3</v>
      </c>
      <c r="C23" s="59" t="s">
        <v>133</v>
      </c>
      <c r="D23" s="7">
        <v>1</v>
      </c>
    </row>
    <row r="24" spans="1:4">
      <c r="B24" s="7">
        <v>4</v>
      </c>
      <c r="C24" s="59" t="s">
        <v>317</v>
      </c>
      <c r="D24" s="7">
        <v>3</v>
      </c>
    </row>
    <row r="25" spans="1:4">
      <c r="B25" s="142">
        <v>5</v>
      </c>
      <c r="C25" s="59" t="s">
        <v>138</v>
      </c>
      <c r="D25" s="7">
        <v>2</v>
      </c>
    </row>
    <row r="26" spans="1:4">
      <c r="B26" s="7">
        <v>6</v>
      </c>
      <c r="C26" s="59" t="s">
        <v>144</v>
      </c>
      <c r="D26" s="7">
        <v>1</v>
      </c>
    </row>
    <row r="27" spans="1:4">
      <c r="B27" s="142">
        <v>7</v>
      </c>
      <c r="C27" s="59" t="s">
        <v>145</v>
      </c>
      <c r="D27" s="7">
        <v>1</v>
      </c>
    </row>
    <row r="28" spans="1:4">
      <c r="A28" s="5"/>
      <c r="B28" s="30"/>
      <c r="C28" s="5"/>
      <c r="D28" s="30"/>
    </row>
    <row r="29" spans="1:4">
      <c r="A29" s="5"/>
      <c r="B29" s="30"/>
      <c r="C29" s="5"/>
      <c r="D29" s="30"/>
    </row>
    <row r="30" spans="1:4">
      <c r="A30" s="5"/>
      <c r="B30" s="30"/>
      <c r="C30" s="5"/>
      <c r="D30" s="30"/>
    </row>
    <row r="31" spans="1:4">
      <c r="A31" s="336" t="s">
        <v>376</v>
      </c>
      <c r="B31" s="336"/>
      <c r="C31" s="336"/>
      <c r="D31" s="336"/>
    </row>
    <row r="32" spans="1:4">
      <c r="A32" s="5"/>
      <c r="B32" s="30"/>
      <c r="C32" s="5"/>
      <c r="D32" s="30"/>
    </row>
    <row r="33" spans="2:4">
      <c r="B33" s="55" t="s">
        <v>28</v>
      </c>
      <c r="C33" s="55" t="s">
        <v>4</v>
      </c>
      <c r="D33" s="55" t="s">
        <v>29</v>
      </c>
    </row>
    <row r="34" spans="2:4">
      <c r="B34" s="295">
        <v>8</v>
      </c>
      <c r="C34" s="143" t="s">
        <v>150</v>
      </c>
      <c r="D34" s="89">
        <v>1</v>
      </c>
    </row>
    <row r="35" spans="2:4">
      <c r="B35" s="142">
        <v>9</v>
      </c>
      <c r="C35" s="59" t="s">
        <v>155</v>
      </c>
      <c r="D35" s="7">
        <v>1</v>
      </c>
    </row>
    <row r="36" spans="2:4">
      <c r="B36" s="142">
        <v>10</v>
      </c>
      <c r="C36" s="59" t="s">
        <v>156</v>
      </c>
      <c r="D36" s="7">
        <v>1</v>
      </c>
    </row>
    <row r="37" spans="2:4">
      <c r="B37" s="142">
        <v>11</v>
      </c>
      <c r="C37" s="59" t="s">
        <v>169</v>
      </c>
      <c r="D37" s="7">
        <v>1</v>
      </c>
    </row>
    <row r="38" spans="2:4">
      <c r="B38" s="142">
        <v>12</v>
      </c>
      <c r="C38" s="59" t="s">
        <v>173</v>
      </c>
      <c r="D38" s="7">
        <v>1</v>
      </c>
    </row>
    <row r="39" spans="2:4">
      <c r="B39" s="142">
        <v>13</v>
      </c>
      <c r="C39" s="59" t="s">
        <v>174</v>
      </c>
      <c r="D39" s="7">
        <v>1</v>
      </c>
    </row>
    <row r="40" spans="2:4">
      <c r="B40" s="142">
        <v>14</v>
      </c>
      <c r="C40" s="59" t="s">
        <v>176</v>
      </c>
      <c r="D40" s="7">
        <v>1</v>
      </c>
    </row>
    <row r="41" spans="2:4">
      <c r="B41" s="56"/>
      <c r="C41" s="57" t="s">
        <v>3</v>
      </c>
      <c r="D41" s="55">
        <f>SUM(D21:D40)</f>
        <v>17</v>
      </c>
    </row>
    <row r="43" spans="2:4" s="58" customFormat="1">
      <c r="B43" s="58">
        <v>4.5999999999999996</v>
      </c>
      <c r="C43" s="58" t="s">
        <v>318</v>
      </c>
    </row>
    <row r="44" spans="2:4" s="58" customFormat="1">
      <c r="C44" s="58" t="s">
        <v>319</v>
      </c>
    </row>
    <row r="45" spans="2:4">
      <c r="B45" s="55" t="s">
        <v>28</v>
      </c>
      <c r="C45" s="55" t="s">
        <v>4</v>
      </c>
      <c r="D45" s="55" t="s">
        <v>29</v>
      </c>
    </row>
    <row r="46" spans="2:4">
      <c r="B46" s="7">
        <v>1</v>
      </c>
      <c r="C46" s="28" t="s">
        <v>147</v>
      </c>
      <c r="D46" s="7">
        <v>1</v>
      </c>
    </row>
    <row r="47" spans="2:4">
      <c r="B47" s="7">
        <v>2</v>
      </c>
      <c r="C47" s="28" t="s">
        <v>152</v>
      </c>
      <c r="D47" s="7">
        <v>1</v>
      </c>
    </row>
    <row r="48" spans="2:4">
      <c r="B48" s="7">
        <v>3</v>
      </c>
      <c r="C48" s="28" t="s">
        <v>157</v>
      </c>
      <c r="D48" s="7">
        <v>1</v>
      </c>
    </row>
    <row r="49" spans="2:4">
      <c r="B49" s="7">
        <v>4</v>
      </c>
      <c r="C49" s="28" t="s">
        <v>158</v>
      </c>
      <c r="D49" s="7">
        <v>1</v>
      </c>
    </row>
    <row r="50" spans="2:4">
      <c r="B50" s="56"/>
      <c r="C50" s="57" t="s">
        <v>3</v>
      </c>
      <c r="D50" s="55">
        <f>SUM(D46:D49)</f>
        <v>4</v>
      </c>
    </row>
    <row r="52" spans="2:4" s="58" customFormat="1">
      <c r="B52" s="58">
        <v>4.7</v>
      </c>
      <c r="C52" s="58" t="s">
        <v>320</v>
      </c>
    </row>
    <row r="53" spans="2:4" s="58" customFormat="1">
      <c r="C53" s="58" t="s">
        <v>321</v>
      </c>
    </row>
    <row r="54" spans="2:4">
      <c r="B54" s="55" t="s">
        <v>28</v>
      </c>
      <c r="C54" s="55" t="s">
        <v>4</v>
      </c>
      <c r="D54" s="55" t="s">
        <v>29</v>
      </c>
    </row>
    <row r="55" spans="2:4" ht="48">
      <c r="B55" s="23">
        <v>1</v>
      </c>
      <c r="C55" s="82" t="s">
        <v>132</v>
      </c>
      <c r="D55" s="7">
        <v>1</v>
      </c>
    </row>
    <row r="56" spans="2:4">
      <c r="B56" s="395">
        <v>2</v>
      </c>
      <c r="C56" s="190" t="s">
        <v>134</v>
      </c>
      <c r="D56" s="395">
        <v>1</v>
      </c>
    </row>
    <row r="57" spans="2:4">
      <c r="B57" s="396"/>
      <c r="C57" s="191" t="s">
        <v>135</v>
      </c>
      <c r="D57" s="396"/>
    </row>
    <row r="58" spans="2:4" ht="48">
      <c r="B58" s="213">
        <v>3</v>
      </c>
      <c r="C58" s="214" t="s">
        <v>159</v>
      </c>
      <c r="D58" s="210">
        <v>1</v>
      </c>
    </row>
    <row r="59" spans="2:4">
      <c r="B59" s="56"/>
      <c r="C59" s="57" t="s">
        <v>3</v>
      </c>
      <c r="D59" s="55">
        <f>SUM(D55:D58)</f>
        <v>3</v>
      </c>
    </row>
  </sheetData>
  <mergeCells count="8">
    <mergeCell ref="B4:C4"/>
    <mergeCell ref="A1:D1"/>
    <mergeCell ref="B6:B7"/>
    <mergeCell ref="D6:D7"/>
    <mergeCell ref="B56:B57"/>
    <mergeCell ref="D56:D57"/>
    <mergeCell ref="A31:D31"/>
    <mergeCell ref="C6:C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Sheet1</vt:lpstr>
      <vt:lpstr>DATA</vt:lpstr>
      <vt:lpstr>บทสรุป</vt:lpstr>
      <vt:lpstr>ตารางที่1-2</vt:lpstr>
      <vt:lpstr>ตารางที่3</vt:lpstr>
      <vt:lpstr>ตาราง 5</vt:lpstr>
      <vt:lpstr>ตาราง 6</vt:lpstr>
      <vt:lpstr>ตอนที่ 4</vt:lpstr>
      <vt:lpstr>ข้อเสนอแนะ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monta charewan</dc:creator>
  <cp:lastModifiedBy>monta chat-apiwan</cp:lastModifiedBy>
  <cp:lastPrinted>2019-06-12T07:21:45Z</cp:lastPrinted>
  <dcterms:created xsi:type="dcterms:W3CDTF">2014-10-15T08:34:52Z</dcterms:created>
  <dcterms:modified xsi:type="dcterms:W3CDTF">2019-06-12T07:27:58Z</dcterms:modified>
</cp:coreProperties>
</file>