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598" firstSheet="2" activeTab="4"/>
  </bookViews>
  <sheets>
    <sheet name="Sheet2" sheetId="1" state="hidden" r:id="rId1"/>
    <sheet name="คีย์" sheetId="2" state="hidden" r:id="rId2"/>
    <sheet name="Sheet1" sheetId="3" r:id="rId3"/>
    <sheet name="DATA" sheetId="4" r:id="rId4"/>
    <sheet name="สรุป" sheetId="5" r:id="rId5"/>
    <sheet name="ตาราง1-3" sheetId="6" r:id="rId6"/>
    <sheet name="ตาราง4" sheetId="7" r:id="rId7"/>
    <sheet name="ก่อน - หลัง" sheetId="8" r:id="rId8"/>
  </sheets>
  <definedNames>
    <definedName name="_xlnm._FilterDatabase" localSheetId="1" hidden="1">'คีย์'!$B$1:$B$55</definedName>
    <definedName name="_xlnm.Print_Area" localSheetId="7">'ก่อน - หลัง'!$A$1:$I$19</definedName>
    <definedName name="_xlnm.Print_Area" localSheetId="5">'ตาราง1-3'!$A$1:$H$30</definedName>
    <definedName name="_xlnm.Print_Area" localSheetId="4">'สรุป'!$A$1:$K$20</definedName>
  </definedNames>
  <calcPr fullCalcOnLoad="1"/>
</workbook>
</file>

<file path=xl/sharedStrings.xml><?xml version="1.0" encoding="utf-8"?>
<sst xmlns="http://schemas.openxmlformats.org/spreadsheetml/2006/main" count="276" uniqueCount="142">
  <si>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</si>
  <si>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</si>
  <si>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</si>
  <si>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</si>
  <si>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</si>
  <si>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</si>
  <si>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</si>
  <si>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</si>
  <si>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</si>
  <si>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</si>
  <si>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</si>
  <si>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</si>
  <si>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>คณะที่สังกัด</t>
  </si>
  <si>
    <t xml:space="preserve"> - 1 -</t>
  </si>
  <si>
    <t>รวมด้านความเหมาะสมของวิทยากรบรรยาย</t>
  </si>
  <si>
    <t>Website บัณฑิตวิทยาลัย</t>
  </si>
  <si>
    <t>-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</si>
  <si>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</si>
  <si>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</si>
  <si>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</si>
  <si>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</si>
  <si>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</si>
  <si>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</si>
  <si>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</si>
  <si>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</si>
  <si>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</si>
  <si>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</si>
  <si>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</si>
  <si>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</si>
  <si>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ประทับเวลา</t>
  </si>
  <si>
    <t>ประเภท</t>
  </si>
  <si>
    <t>สาขาวิชา</t>
  </si>
  <si>
    <t>ท่านเคยเรียนหรืออบรมในหัวข้อ “เศรษฐศาสตร์ว่าด้วยการเป็นผู้ประกอบการทางธุรกิจ” มาแล้วหรือไม่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</si>
  <si>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</si>
  <si>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</si>
  <si>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</si>
  <si>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[3. ก่อนเข้าร่วมโครงการฯ ท่านมีความรู้เกี่ยวกับ เศรษฐศาสตร์ว่าด้วยการเป็นผู้ประกอบการทางธุรกิจ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</si>
  <si>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 เศรษฐศาสตร์ว่าด้วยการเป็นผู้ประกอบการทางธุรกิจ ได้มากน้อยเพียงใด]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</si>
  <si>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</si>
  <si>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</si>
  <si>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</si>
  <si>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</si>
  <si>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</si>
  <si>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คณะวิศวกรรมศาสตร์</t>
  </si>
  <si>
    <t>ไม่เคย</t>
  </si>
  <si>
    <t>Facebook</t>
  </si>
  <si>
    <t>ศิษย์เก่า ม.นเรศวร</t>
  </si>
  <si>
    <t>Website</t>
  </si>
  <si>
    <t>บุคลากรสายวิชาการ</t>
  </si>
  <si>
    <t>คณะเกษตรศาสตร์ ทรัพยากรธรรมชาติและสิ่งแวดล้อม</t>
  </si>
  <si>
    <t>สัตวศาสตร์</t>
  </si>
  <si>
    <t>facebook</t>
  </si>
  <si>
    <t>อีเมล</t>
  </si>
  <si>
    <t>facebook บัณฑิตวิทยาลัย</t>
  </si>
  <si>
    <t>ศิษย์เก่ามหาวิทยาลัยนเรศวร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</si>
  <si>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</si>
  <si>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</si>
  <si>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</si>
  <si>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</si>
  <si>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</si>
  <si>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>คณะ วิทยาลัย หน่วยงานของท่าน?</t>
  </si>
  <si>
    <t>นิสิต ป.โท</t>
  </si>
  <si>
    <t>คณะวิทยาศาสตร์</t>
  </si>
  <si>
    <t>เคมี</t>
  </si>
  <si>
    <t>คณิตศาสตร์</t>
  </si>
  <si>
    <t>BEC</t>
  </si>
  <si>
    <t>บริหารธุรกิจ</t>
  </si>
  <si>
    <t>นิสิตระดับปริญญาโท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</si>
  <si>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</si>
  <si>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คณะมนุษยศาสตร์</t>
  </si>
  <si>
    <t>ภาษาอังกฤษ</t>
  </si>
  <si>
    <t>เคยอบรมมาแล้วหรือไม่</t>
  </si>
  <si>
    <t>เคย</t>
  </si>
  <si>
    <t>คณะวิทยาศาสตร์การแพทย์</t>
  </si>
  <si>
    <t>คณะศึกษาศาสตร์</t>
  </si>
  <si>
    <t>วิศวกรรมคอมพิวเตอร์</t>
  </si>
  <si>
    <t>เทคโนโลยีและสื่อสารการศึกษา</t>
  </si>
  <si>
    <t>วิทยาศาสตร์การแพทย์</t>
  </si>
  <si>
    <t>5.1 ก่อนเข้าร่วมโครงการฯ ท่านมีความรู้เกี่ยวกับการทำตลาด</t>
  </si>
  <si>
    <t>ดิจิทัลผ่าน LINE OA อยู่ในระดับใด</t>
  </si>
  <si>
    <t>5.2 หลังเข้าร่วมโครงการฯ ท่านพัฒนาการตลาด</t>
  </si>
  <si>
    <t>ดิจิทัลผ่าน LINE OA ได้มากน้อยเพียงใด</t>
  </si>
  <si>
    <t>ผลการประเมินกิจกรรมการทำการตลาดดิจิทัลผ่าน LINE Official Account (LINE OA)</t>
  </si>
  <si>
    <t>ท่านเคยเรียนหรืออบรมในหัวข้อ “การทำการตลาดดิจิทัลผ่าน LINE OA” มาแล้วหรือไม่</t>
  </si>
  <si>
    <t xml:space="preserve"> [3. ก่อนเข้าร่วมโครงการฯ ท่านมีความรู้เกี่ยวกับการทำการตลาดดิจิทัล ผ่าน LINE OA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</si>
  <si>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จะสามารถทำให้ท่านพัฒนาการทำการตลาดดิจิทัลผ่าน LINE OA ได้มากน้อยเพียงใด]</t>
  </si>
  <si>
    <t>มากที่สุด</t>
  </si>
  <si>
    <t>น้อย</t>
  </si>
  <si>
    <t>มาก</t>
  </si>
  <si>
    <t>โดยมีวัตถุประสงค์ "เพื่อให้ผู้เข้ารับการอบรมได้เรียนรู้ความหมายและประเภทของ LINE Official Account การสร้างข้อความ</t>
  </si>
  <si>
    <t xml:space="preserve">ทักทายเพื่อนใหม่ (Greeting Message) ข้อความแบบการ์ด (Card message) ริชเมสเสจ (Rich message) ริชวิดีโอ </t>
  </si>
  <si>
    <t xml:space="preserve">(Rich Video) เมนูลัดบนหน้าแชท (Rich Menu) ไทม์ไลน์ (Timeline) แชท (Chats) การติดแท็กลูกค้า (Chat Tag) </t>
  </si>
  <si>
    <t xml:space="preserve">การตั้งค่าข้อความตอบกลับ (Quick Replies) การบรอดแคสต์ข้อความ (Broadcast) บัตรสะสมแต้ม (Reward card) </t>
  </si>
  <si>
    <t>ก่อน</t>
  </si>
  <si>
    <t>หลัง</t>
  </si>
  <si>
    <t>อีเมล์</t>
  </si>
  <si>
    <t>เพื่อน</t>
  </si>
  <si>
    <t xml:space="preserve">ผลประเมินกิจกรรมการทำการตลาดดิจิทัลผ่าน LINE Official Account (LINE OA)
</t>
  </si>
  <si>
    <t>จากการประเมินกิจกรรมการทำการตลาดดิจิทัลผ่าน LINE Official Account (LINE OA) เมื่อวันที่</t>
  </si>
  <si>
    <t>ประเมินส่วนใหญ่เป็นบุคลากรสายสนับสนุน คิดเป็นร้อยละ 100.00</t>
  </si>
  <si>
    <r>
      <rPr>
        <b/>
        <sz val="16"/>
        <rFont val="TH SarabunPSK"/>
        <family val="2"/>
      </rPr>
      <t xml:space="preserve">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</si>
  <si>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r>
      <rPr>
        <b/>
        <i/>
        <sz val="16"/>
        <rFont val="TH SarabunPSK"/>
        <family val="2"/>
      </rPr>
      <t xml:space="preserve">        </t>
    </r>
    <r>
      <rPr>
        <b/>
        <u val="single"/>
        <sz val="16"/>
        <rFont val="TH SarabunPSK"/>
        <family val="2"/>
      </rPr>
      <t>ตาราง 2</t>
    </r>
    <r>
      <rPr>
        <b/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</si>
  <si>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 xml:space="preserve"> - 2 -</t>
  </si>
  <si>
    <t>N = 3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</si>
  <si>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3)</t>
    </r>
  </si>
  <si>
    <t>-3-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</si>
  <si>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</si>
  <si>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(ค่าเฉลี่ย 4.67) </t>
  </si>
  <si>
    <t>Timestamp</t>
  </si>
  <si>
    <t>สังคมศึกษา</t>
  </si>
  <si>
    <t>อยากให้โน๊ตบอกผู้อบรมมาก่อน ให้คิดสิ่งที่ทำ มาก่อนอบรมเพื่อจะได้ต่อยอดได้เร็ว</t>
  </si>
  <si>
    <t xml:space="preserve">การทำการตลาดช่องทาง TikTok </t>
  </si>
  <si>
    <t>คณะวิทยาศาสตร์การเเพทย์</t>
  </si>
  <si>
    <t>ภาควิชากายวิภาคศาสตร์</t>
  </si>
  <si>
    <t>น้อยที่สุด</t>
  </si>
  <si>
    <t>คณะบริหารธุรกิจ เศรษฐศาสตร์และการสื่อสาร</t>
  </si>
  <si>
    <t>ปานกลาง</t>
  </si>
  <si>
    <t>วันที่ 15 มีนาคม 2567</t>
  </si>
  <si>
    <t>กายวิภาคศาสตร์</t>
  </si>
  <si>
    <t>จากการจัดกิจกรรมการทำการตลาดดิจิทัลผ่าน LINE Official Account (LINE OA) เมื่อวันที่ 15 มีนาคม 2567</t>
  </si>
  <si>
    <t xml:space="preserve">วันที่ 15 มีนาคม 2567 ผู้เข้าร่วมโครงการมีจำนวนทั้งสิ้น 6 คน ผู้ตอบแบบประเมิน จำนวน 3 คน </t>
  </si>
  <si>
    <t>คิดเป็นร้อยละ 50.00 โดยมีรายละเอียดดังนี้</t>
  </si>
  <si>
    <t xml:space="preserve">คูปอง (Coupon) และแบบสอบถาม (Surveys)" พบว่า มีผู้เข้าร่วมโครงการ จำนวนทั้งสิ้น 6 คน และมีผู้ตอบแบบประเมิน </t>
  </si>
  <si>
    <t>จำนวน 3 คน คิดเป็นร้อยละ 50.00</t>
  </si>
  <si>
    <t>คณะวิทยาศาสตร์การเเพทย์ คณะบริหารธุรกิจ เศรษฐศาสตร์และการสื่อสาร คิดเป็นร้อยละ 100.00</t>
  </si>
  <si>
    <t xml:space="preserve">    1.1 ความเหมาะสมของวันจัดกิจกรรมฯ (วันที่ 15 มีนาคม 2567)</t>
  </si>
  <si>
    <t xml:space="preserve">โดยรวม อยู่ในระดับมากที่สุด (ค่าเฉลี่ย 4.83) เมื่อพิจารณารายด้าน พบว่า ด้านกระบวนการขั้นตอนการให้บริการ </t>
  </si>
  <si>
    <t xml:space="preserve">ด้านความเหมาะสมของวิทยากรบรรยายอยู่ในระดับมากที่สุด (ค่าเฉลี่ย 4.83) เมื่อพิจารณารายข้อ พบว่า </t>
  </si>
  <si>
    <t xml:space="preserve">ข้อที่มีค่าเฉลี่ยสูงที่สุด คือ ความเหมาะสมของสถานที่และสิ่งอำนวยความสะดวก ความรู้ ความสามารถ </t>
  </si>
  <si>
    <t>และการถ่ายทอดความรู้ ของวิทยากรอยู่ในระดับมากที่สุด (ค่าเฉลี่ย 5.00) รองลงมาได้แก่ ความเหมาะสม</t>
  </si>
  <si>
    <t xml:space="preserve">ของวันจัดกิจกรรมฯ (วันที่ 15 มีนาคม 2567) ความเหมาะสมของเอกสารประกอบกิจกรรมอยู่ในระดับมากที่สุด </t>
  </si>
  <si>
    <t xml:space="preserve">ที่จัดในโครงการฯ ภาพรวม อยู่ในระดับปานกลาง (ค่าเฉลี่ย 3.33)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</si>
  <si>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3.67) </t>
  </si>
  <si>
    <t>คณะบริหารธุรกิจ เศรษฐศาสตร์และการสื่อสาร คิดเป็นร้อยละ 100.00</t>
  </si>
  <si>
    <t xml:space="preserve">จากตาราง 2 พบว่า ผู้ตอบแบบสอบถามส่วนใหญ่สังกัดคณะศึกษาศาสตร์  คณะวิทยาศาสตร์การเเพทย์ </t>
  </si>
  <si>
    <t xml:space="preserve">ผู้ตอบแบบประเมินมีความคิดเห็นโดยรวมอยู่ในระดับมากที่สุด (ค่าเฉลี่ย 4.83) เมื่อพิจารณารายด้าน </t>
  </si>
  <si>
    <t xml:space="preserve">พบว่า ด้านกระบวนการขั้นตอนการให้บริการ ด้านความเหมาะสมของวิทยากรบรรยายอยู่ในระดับมากที่สุด </t>
  </si>
  <si>
    <t xml:space="preserve">(ค่าเฉลี่ย 4.83) เมื่อพิจารณารายข้อ พบว่า ข้อที่มีค่าเฉลี่ยสูงที่สุด คือ ความเหมาะสมของสถานที่และสิ่งอำนวย </t>
  </si>
  <si>
    <t xml:space="preserve">ความสะดวก ความรู้ ความสามารถ และการถ่ายทอดความรู้ ของวิทยากรอยู่ในระดับมากที่สุด (ค่าเฉลี่ย 5.00) </t>
  </si>
  <si>
    <t>รองลงมาได้แก่ ความเหมาะสมของวันจัดกิจกรรมฯ (วันที่ 15 มีนาคม 2567) ความเหมาะสมของเอกสาร</t>
  </si>
  <si>
    <t xml:space="preserve">ประกอบกิจกรรมอยู่ในระดับมากที่สุด (ค่าเฉลี่ย 4.67)  </t>
  </si>
  <si>
    <t xml:space="preserve">ผู้ตอบแบบประเมินส่วนใหญ่เป็นบุคลากรสายสนับสนุน คิดเป็นร้อยละ 100.00 สังกัดคณะศึกษาศาสตร์ 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</si>
</sst>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10"/>
      <color indexed="8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6"/>
      <color theme="1"/>
      <name val="TH SarabunPSK"/>
      <family val="2"/>
    </font>
    <font>
      <sz val="12"/>
      <color rgb="FF000000"/>
      <name val="TH Sarabun New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5" fillId="13" borderId="0" xfId="0" applyFont="1" applyFill="1" applyAlignment="1">
      <alignment horizontal="center"/>
    </xf>
    <xf numFmtId="0" fontId="55" fillId="12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5" fillId="9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5" fillId="11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9" borderId="0" xfId="0" applyFont="1" applyFill="1" applyAlignment="1">
      <alignment/>
    </xf>
    <xf numFmtId="0" fontId="56" fillId="13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left"/>
    </xf>
    <xf numFmtId="0" fontId="10" fillId="18" borderId="0" xfId="0" applyFont="1" applyFill="1" applyBorder="1" applyAlignment="1">
      <alignment horizontal="center"/>
    </xf>
    <xf numFmtId="2" fontId="55" fillId="18" borderId="0" xfId="0" applyNumberFormat="1" applyFont="1" applyFill="1" applyAlignment="1">
      <alignment horizontal="center"/>
    </xf>
    <xf numFmtId="2" fontId="57" fillId="11" borderId="0" xfId="0" applyNumberFormat="1" applyFont="1" applyFill="1" applyBorder="1" applyAlignment="1">
      <alignment horizontal="center" wrapText="1"/>
    </xf>
    <xf numFmtId="2" fontId="55" fillId="11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2" fontId="57" fillId="9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0" fontId="56" fillId="0" borderId="0" xfId="0" applyFont="1" applyBorder="1" applyAlignment="1">
      <alignment/>
    </xf>
    <xf numFmtId="0" fontId="56" fillId="9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3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59" fillId="34" borderId="0" xfId="0" applyFont="1" applyFill="1" applyBorder="1" applyAlignment="1">
      <alignment horizontal="center" wrapText="1"/>
    </xf>
    <xf numFmtId="0" fontId="56" fillId="11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0" fillId="0" borderId="0" xfId="0" applyFont="1" applyAlignment="1">
      <alignment/>
    </xf>
    <xf numFmtId="212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55" fillId="10" borderId="0" xfId="0" applyFont="1" applyFill="1" applyAlignment="1">
      <alignment horizontal="center"/>
    </xf>
    <xf numFmtId="0" fontId="55" fillId="10" borderId="0" xfId="0" applyFont="1" applyFill="1" applyAlignment="1">
      <alignment/>
    </xf>
    <xf numFmtId="0" fontId="56" fillId="10" borderId="0" xfId="0" applyFont="1" applyFill="1" applyAlignment="1">
      <alignment/>
    </xf>
    <xf numFmtId="0" fontId="56" fillId="10" borderId="0" xfId="0" applyFont="1" applyFill="1" applyAlignment="1">
      <alignment vertical="top"/>
    </xf>
    <xf numFmtId="0" fontId="55" fillId="12" borderId="0" xfId="0" applyFont="1" applyFill="1" applyAlignment="1">
      <alignment horizontal="center"/>
    </xf>
    <xf numFmtId="0" fontId="55" fillId="8" borderId="0" xfId="0" applyFont="1" applyFill="1" applyAlignment="1">
      <alignment horizontal="center"/>
    </xf>
    <xf numFmtId="0" fontId="56" fillId="8" borderId="0" xfId="0" applyFont="1" applyFill="1" applyAlignment="1">
      <alignment/>
    </xf>
    <xf numFmtId="0" fontId="4" fillId="0" borderId="26" xfId="0" applyFont="1" applyBorder="1" applyAlignment="1">
      <alignment/>
    </xf>
    <xf numFmtId="0" fontId="12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2" fontId="4" fillId="0" borderId="26" xfId="0" applyNumberFormat="1" applyFont="1" applyBorder="1" applyAlignment="1">
      <alignment horizontal="center"/>
    </xf>
    <xf numFmtId="0" fontId="55" fillId="3" borderId="0" xfId="0" applyFont="1" applyFill="1" applyAlignment="1">
      <alignment horizontal="center" vertical="top"/>
    </xf>
    <xf numFmtId="0" fontId="55" fillId="1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2" fontId="4" fillId="0" borderId="24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D2" sqref="D2:D5"/>
    </sheetView>
  </sheetViews>
  <sheetFormatPr defaultColWidth="12.57421875" defaultRowHeight="15.75" customHeight="1"/>
  <cols>
    <col min="1" max="20" width="18.8515625" style="32" customWidth="1"/>
    <col min="21" max="16384" width="12.57421875" style="32" customWidth="1"/>
  </cols>
  <sheetData>
    <row r="1" spans="1:14" ht="12.75">
      <c r="A1" s="108" t="s">
        <v>29</v>
      </c>
      <c r="B1" s="108" t="s">
        <v>30</v>
      </c>
      <c r="C1" s="108" t="s">
        <v>60</v>
      </c>
      <c r="D1" s="108" t="s">
        <v>31</v>
      </c>
      <c r="E1" s="108" t="s">
        <v>32</v>
      </c>
      <c r="F1" s="108" t="s">
        <v>33</v>
      </c>
      <c r="G1" s="108" t="s">
        <v>34</v>
      </c>
      <c r="H1" s="108" t="s">
        <v>35</v>
      </c>
      <c r="I1" s="108" t="s">
        <v>36</v>
      </c>
      <c r="J1" s="108" t="s">
        <v>37</v>
      </c>
      <c r="K1" s="108" t="s">
        <v>38</v>
      </c>
      <c r="L1" s="108" t="s">
        <v>39</v>
      </c>
      <c r="M1" s="108" t="s">
        <v>40</v>
      </c>
      <c r="N1" s="108" t="s">
        <v>41</v>
      </c>
    </row>
    <row r="2" spans="1:12" ht="12.75">
      <c r="A2" s="109">
        <v>45124.67227513889</v>
      </c>
      <c r="B2" s="110" t="s">
        <v>61</v>
      </c>
      <c r="C2" s="110" t="s">
        <v>62</v>
      </c>
      <c r="D2" s="110" t="s">
        <v>63</v>
      </c>
      <c r="E2" s="110" t="s">
        <v>44</v>
      </c>
      <c r="F2" s="110" t="s">
        <v>24</v>
      </c>
      <c r="G2" s="110">
        <v>5</v>
      </c>
      <c r="H2" s="110">
        <v>5</v>
      </c>
      <c r="I2" s="110">
        <v>1</v>
      </c>
      <c r="J2" s="110">
        <v>4</v>
      </c>
      <c r="K2" s="110">
        <v>5</v>
      </c>
      <c r="L2" s="110">
        <v>5</v>
      </c>
    </row>
    <row r="3" spans="1:14" ht="12.75">
      <c r="A3" s="109">
        <v>45124.672436747685</v>
      </c>
      <c r="B3" s="110" t="s">
        <v>48</v>
      </c>
      <c r="C3" s="110" t="s">
        <v>62</v>
      </c>
      <c r="D3" s="110" t="s">
        <v>64</v>
      </c>
      <c r="E3" s="110" t="s">
        <v>44</v>
      </c>
      <c r="F3" s="110" t="s">
        <v>47</v>
      </c>
      <c r="G3" s="110">
        <v>5</v>
      </c>
      <c r="H3" s="110">
        <v>5</v>
      </c>
      <c r="I3" s="110">
        <v>5</v>
      </c>
      <c r="J3" s="110">
        <v>5</v>
      </c>
      <c r="K3" s="110">
        <v>5</v>
      </c>
      <c r="L3" s="110">
        <v>5</v>
      </c>
      <c r="M3" s="110" t="s">
        <v>16</v>
      </c>
      <c r="N3" s="110" t="s">
        <v>16</v>
      </c>
    </row>
    <row r="4" spans="1:14" ht="12.75">
      <c r="A4" s="109">
        <v>45124.67288038194</v>
      </c>
      <c r="B4" s="110" t="s">
        <v>61</v>
      </c>
      <c r="C4" s="110" t="s">
        <v>49</v>
      </c>
      <c r="D4" s="110" t="s">
        <v>50</v>
      </c>
      <c r="E4" s="110" t="s">
        <v>44</v>
      </c>
      <c r="F4" s="110" t="s">
        <v>47</v>
      </c>
      <c r="G4" s="110">
        <v>5</v>
      </c>
      <c r="H4" s="110">
        <v>5</v>
      </c>
      <c r="I4" s="110">
        <v>5</v>
      </c>
      <c r="J4" s="110">
        <v>5</v>
      </c>
      <c r="K4" s="110">
        <v>5</v>
      </c>
      <c r="L4" s="110">
        <v>5</v>
      </c>
      <c r="M4" s="110" t="s">
        <v>16</v>
      </c>
      <c r="N4" s="110" t="s">
        <v>16</v>
      </c>
    </row>
    <row r="5" spans="1:12" ht="12.75">
      <c r="A5" s="109">
        <v>45124.676693078705</v>
      </c>
      <c r="B5" s="110" t="s">
        <v>46</v>
      </c>
      <c r="C5" s="110" t="s">
        <v>65</v>
      </c>
      <c r="D5" s="110" t="s">
        <v>66</v>
      </c>
      <c r="E5" s="110" t="s">
        <v>44</v>
      </c>
      <c r="F5" s="110" t="s">
        <v>45</v>
      </c>
      <c r="G5" s="110">
        <v>5</v>
      </c>
      <c r="H5" s="110">
        <v>5</v>
      </c>
      <c r="I5" s="110">
        <v>3</v>
      </c>
      <c r="J5" s="110">
        <v>5</v>
      </c>
      <c r="K5" s="110">
        <v>5</v>
      </c>
      <c r="L5" s="110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zoomScalePageLayoutView="0" workbookViewId="0" topLeftCell="A10">
      <selection activeCell="B27" sqref="B27"/>
    </sheetView>
  </sheetViews>
  <sheetFormatPr defaultColWidth="8.7109375" defaultRowHeight="12.75"/>
  <cols>
    <col min="1" max="1" width="7.00390625" style="49" customWidth="1"/>
    <col min="2" max="2" width="29.28125" style="49" bestFit="1" customWidth="1"/>
    <col min="3" max="4" width="29.28125" style="49" customWidth="1"/>
    <col min="5" max="5" width="8.7109375" style="49" customWidth="1"/>
    <col min="6" max="6" width="7.00390625" style="49" customWidth="1"/>
    <col min="7" max="7" width="10.8515625" style="49" bestFit="1" customWidth="1"/>
    <col min="8" max="8" width="4.28125" style="49" bestFit="1" customWidth="1"/>
    <col min="9" max="9" width="10.8515625" style="49" bestFit="1" customWidth="1"/>
    <col min="10" max="10" width="9.00390625" style="49" hidden="1" customWidth="1"/>
    <col min="11" max="11" width="0.2890625" style="49" customWidth="1"/>
    <col min="12" max="17" width="5.00390625" style="49" customWidth="1"/>
    <col min="18" max="18" width="8.140625" style="53" bestFit="1" customWidth="1"/>
    <col min="19" max="16384" width="8.7109375" style="53" customWidth="1"/>
  </cols>
  <sheetData>
    <row r="1" spans="1:17" s="45" customFormat="1" ht="18.75">
      <c r="A1" s="41" t="s">
        <v>0</v>
      </c>
      <c r="B1" s="42" t="s">
        <v>17</v>
      </c>
      <c r="C1" s="42" t="s">
        <v>10</v>
      </c>
      <c r="D1" s="42" t="s">
        <v>31</v>
      </c>
      <c r="E1" s="124" t="s">
        <v>71</v>
      </c>
      <c r="F1" s="124"/>
      <c r="G1" s="43" t="s">
        <v>51</v>
      </c>
      <c r="H1" s="43" t="s">
        <v>10</v>
      </c>
      <c r="I1" s="43" t="s">
        <v>18</v>
      </c>
      <c r="J1" s="43" t="s">
        <v>10</v>
      </c>
      <c r="K1" s="123" t="s">
        <v>52</v>
      </c>
      <c r="L1" s="44"/>
      <c r="M1" s="44"/>
      <c r="N1" s="44"/>
      <c r="O1" s="44"/>
      <c r="P1" s="44"/>
      <c r="Q1" s="44"/>
    </row>
    <row r="2" spans="1:17" s="45" customFormat="1" ht="18.75">
      <c r="A2" s="41"/>
      <c r="B2" s="42"/>
      <c r="C2" s="42"/>
      <c r="D2" s="42"/>
      <c r="E2" s="42" t="s">
        <v>72</v>
      </c>
      <c r="F2" s="42" t="s">
        <v>44</v>
      </c>
      <c r="G2" s="43" t="s">
        <v>19</v>
      </c>
      <c r="H2" s="43"/>
      <c r="I2" s="43" t="s">
        <v>19</v>
      </c>
      <c r="J2" s="43" t="s">
        <v>20</v>
      </c>
      <c r="K2" s="123"/>
      <c r="L2" s="46">
        <v>1</v>
      </c>
      <c r="M2" s="46">
        <v>2</v>
      </c>
      <c r="N2" s="41">
        <v>5</v>
      </c>
      <c r="O2" s="41">
        <v>6</v>
      </c>
      <c r="P2" s="111">
        <v>3</v>
      </c>
      <c r="Q2" s="111">
        <v>4</v>
      </c>
    </row>
    <row r="3" spans="1:19" ht="18.75">
      <c r="A3" s="49">
        <v>1</v>
      </c>
      <c r="B3" s="50" t="s">
        <v>67</v>
      </c>
      <c r="C3" s="50" t="s">
        <v>69</v>
      </c>
      <c r="D3" s="50" t="s">
        <v>70</v>
      </c>
      <c r="E3" s="50">
        <v>0</v>
      </c>
      <c r="F3" s="50">
        <v>1</v>
      </c>
      <c r="G3" s="49">
        <v>1</v>
      </c>
      <c r="H3" s="49">
        <v>0</v>
      </c>
      <c r="I3" s="49">
        <v>0</v>
      </c>
      <c r="J3" s="49">
        <v>0</v>
      </c>
      <c r="K3" s="49">
        <v>0</v>
      </c>
      <c r="L3" s="51">
        <v>3</v>
      </c>
      <c r="M3" s="51">
        <v>4</v>
      </c>
      <c r="N3" s="52">
        <v>4</v>
      </c>
      <c r="O3" s="52">
        <v>4</v>
      </c>
      <c r="P3" s="112">
        <v>1</v>
      </c>
      <c r="Q3" s="113">
        <v>4</v>
      </c>
      <c r="R3" s="45"/>
      <c r="S3" s="45"/>
    </row>
    <row r="4" spans="1:19" s="55" customFormat="1" ht="18.75">
      <c r="A4" s="54">
        <v>2</v>
      </c>
      <c r="B4" s="50" t="s">
        <v>42</v>
      </c>
      <c r="C4" s="50" t="s">
        <v>69</v>
      </c>
      <c r="D4" s="50" t="s">
        <v>70</v>
      </c>
      <c r="E4" s="50">
        <v>0</v>
      </c>
      <c r="F4" s="50">
        <v>1</v>
      </c>
      <c r="G4" s="49">
        <v>1</v>
      </c>
      <c r="H4" s="49">
        <v>1</v>
      </c>
      <c r="I4" s="49">
        <v>1</v>
      </c>
      <c r="J4" s="49">
        <v>0</v>
      </c>
      <c r="K4" s="49">
        <v>0</v>
      </c>
      <c r="L4" s="51">
        <v>5</v>
      </c>
      <c r="M4" s="51">
        <v>5</v>
      </c>
      <c r="N4" s="52">
        <v>5</v>
      </c>
      <c r="O4" s="52">
        <v>5</v>
      </c>
      <c r="P4" s="112">
        <v>2</v>
      </c>
      <c r="Q4" s="114">
        <v>4</v>
      </c>
      <c r="R4" s="45"/>
      <c r="S4" s="45"/>
    </row>
    <row r="5" spans="1:19" ht="18.75">
      <c r="A5" s="49">
        <v>3</v>
      </c>
      <c r="B5" s="50" t="s">
        <v>48</v>
      </c>
      <c r="C5" s="50" t="s">
        <v>73</v>
      </c>
      <c r="D5" s="50" t="s">
        <v>77</v>
      </c>
      <c r="E5" s="50">
        <v>0</v>
      </c>
      <c r="F5" s="50">
        <v>1</v>
      </c>
      <c r="G5" s="49">
        <v>1</v>
      </c>
      <c r="H5" s="49">
        <v>0</v>
      </c>
      <c r="I5" s="49">
        <v>0</v>
      </c>
      <c r="J5" s="49">
        <v>0</v>
      </c>
      <c r="K5" s="49">
        <v>0</v>
      </c>
      <c r="L5" s="51">
        <v>5</v>
      </c>
      <c r="M5" s="51">
        <v>5</v>
      </c>
      <c r="N5" s="52">
        <v>5</v>
      </c>
      <c r="O5" s="52">
        <v>5</v>
      </c>
      <c r="P5" s="112">
        <v>1</v>
      </c>
      <c r="Q5" s="113">
        <v>4</v>
      </c>
      <c r="R5" s="45"/>
      <c r="S5" s="45"/>
    </row>
    <row r="6" spans="1:19" ht="18.75">
      <c r="A6" s="54">
        <v>4</v>
      </c>
      <c r="B6" s="50" t="s">
        <v>48</v>
      </c>
      <c r="C6" s="50" t="s">
        <v>43</v>
      </c>
      <c r="D6" s="50" t="s">
        <v>75</v>
      </c>
      <c r="E6" s="50">
        <v>0</v>
      </c>
      <c r="F6" s="50">
        <v>1</v>
      </c>
      <c r="G6" s="49">
        <v>0</v>
      </c>
      <c r="H6" s="49">
        <v>1</v>
      </c>
      <c r="I6" s="49">
        <v>0</v>
      </c>
      <c r="J6" s="49">
        <v>0</v>
      </c>
      <c r="K6" s="49">
        <v>4</v>
      </c>
      <c r="L6" s="51">
        <v>4</v>
      </c>
      <c r="M6" s="51">
        <v>4</v>
      </c>
      <c r="N6" s="52">
        <v>4</v>
      </c>
      <c r="O6" s="52">
        <v>4</v>
      </c>
      <c r="P6" s="112">
        <v>1</v>
      </c>
      <c r="Q6" s="113">
        <v>4</v>
      </c>
      <c r="R6" s="45"/>
      <c r="S6" s="45"/>
    </row>
    <row r="7" spans="1:19" ht="18.75">
      <c r="A7" s="49">
        <v>5</v>
      </c>
      <c r="B7" s="50" t="s">
        <v>48</v>
      </c>
      <c r="C7" s="50" t="s">
        <v>43</v>
      </c>
      <c r="D7" s="50" t="s">
        <v>75</v>
      </c>
      <c r="E7" s="50">
        <v>0</v>
      </c>
      <c r="F7" s="50">
        <v>1</v>
      </c>
      <c r="G7" s="49">
        <v>1</v>
      </c>
      <c r="H7" s="49">
        <v>1</v>
      </c>
      <c r="I7" s="49">
        <v>0</v>
      </c>
      <c r="J7" s="49">
        <v>0</v>
      </c>
      <c r="K7" s="49">
        <v>0</v>
      </c>
      <c r="L7" s="51">
        <v>5</v>
      </c>
      <c r="M7" s="51">
        <v>5</v>
      </c>
      <c r="N7" s="52">
        <v>5</v>
      </c>
      <c r="O7" s="52">
        <v>5</v>
      </c>
      <c r="P7" s="112">
        <v>5</v>
      </c>
      <c r="Q7" s="113">
        <v>5</v>
      </c>
      <c r="R7" s="45"/>
      <c r="S7" s="45"/>
    </row>
    <row r="8" spans="1:19" ht="18.75">
      <c r="A8" s="54">
        <v>6</v>
      </c>
      <c r="B8" s="50" t="s">
        <v>54</v>
      </c>
      <c r="C8" s="50" t="s">
        <v>74</v>
      </c>
      <c r="D8" s="50" t="s">
        <v>76</v>
      </c>
      <c r="E8" s="50">
        <v>0</v>
      </c>
      <c r="F8" s="50">
        <v>1</v>
      </c>
      <c r="G8" s="49">
        <v>1</v>
      </c>
      <c r="H8" s="49">
        <v>0</v>
      </c>
      <c r="I8" s="49">
        <v>0</v>
      </c>
      <c r="J8" s="49">
        <v>0</v>
      </c>
      <c r="K8" s="49">
        <v>0</v>
      </c>
      <c r="L8" s="51">
        <v>4</v>
      </c>
      <c r="M8" s="51">
        <v>4</v>
      </c>
      <c r="N8" s="52">
        <v>5</v>
      </c>
      <c r="O8" s="52">
        <v>5</v>
      </c>
      <c r="P8" s="112">
        <v>2</v>
      </c>
      <c r="Q8" s="113">
        <v>5</v>
      </c>
      <c r="R8" s="45"/>
      <c r="S8" s="45"/>
    </row>
    <row r="9" spans="1:19" ht="18.75">
      <c r="A9" s="49">
        <v>7</v>
      </c>
      <c r="B9" s="50" t="s">
        <v>54</v>
      </c>
      <c r="C9" s="50" t="s">
        <v>69</v>
      </c>
      <c r="D9" s="50" t="s">
        <v>70</v>
      </c>
      <c r="E9" s="50">
        <v>0</v>
      </c>
      <c r="F9" s="50">
        <v>1</v>
      </c>
      <c r="G9" s="49">
        <v>1</v>
      </c>
      <c r="H9" s="49">
        <v>0</v>
      </c>
      <c r="I9" s="49">
        <v>0</v>
      </c>
      <c r="J9" s="49">
        <v>0</v>
      </c>
      <c r="K9" s="49">
        <v>0</v>
      </c>
      <c r="L9" s="51">
        <v>4</v>
      </c>
      <c r="M9" s="51">
        <v>4</v>
      </c>
      <c r="N9" s="52">
        <v>4</v>
      </c>
      <c r="O9" s="52">
        <v>4</v>
      </c>
      <c r="P9" s="112">
        <v>3</v>
      </c>
      <c r="Q9" s="113">
        <v>4</v>
      </c>
      <c r="R9" s="45"/>
      <c r="S9" s="45"/>
    </row>
    <row r="10" spans="1:19" ht="18.75">
      <c r="A10" s="54">
        <v>8</v>
      </c>
      <c r="B10" s="50" t="s">
        <v>42</v>
      </c>
      <c r="C10" s="50" t="s">
        <v>69</v>
      </c>
      <c r="D10" s="50" t="s">
        <v>70</v>
      </c>
      <c r="E10" s="50">
        <v>0</v>
      </c>
      <c r="F10" s="50">
        <v>1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51">
        <v>5</v>
      </c>
      <c r="M10" s="51">
        <v>5</v>
      </c>
      <c r="N10" s="52">
        <v>5</v>
      </c>
      <c r="O10" s="52">
        <v>5</v>
      </c>
      <c r="P10" s="112">
        <v>1</v>
      </c>
      <c r="Q10" s="113">
        <v>3</v>
      </c>
      <c r="R10" s="45"/>
      <c r="S10" s="45"/>
    </row>
    <row r="11" spans="1:19" ht="18.75">
      <c r="A11" s="49">
        <v>9</v>
      </c>
      <c r="B11" s="50" t="s">
        <v>42</v>
      </c>
      <c r="C11" s="50" t="s">
        <v>69</v>
      </c>
      <c r="D11" s="50" t="s">
        <v>70</v>
      </c>
      <c r="E11" s="50">
        <v>0</v>
      </c>
      <c r="F11" s="50">
        <v>1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51">
        <v>5</v>
      </c>
      <c r="M11" s="51">
        <v>5</v>
      </c>
      <c r="N11" s="52">
        <v>5</v>
      </c>
      <c r="O11" s="52">
        <v>5</v>
      </c>
      <c r="P11" s="112">
        <v>5</v>
      </c>
      <c r="Q11" s="113">
        <v>5</v>
      </c>
      <c r="R11" s="45"/>
      <c r="S11" s="45"/>
    </row>
    <row r="12" spans="1:19" ht="18.75">
      <c r="A12" s="54">
        <v>10</v>
      </c>
      <c r="B12" s="50" t="s">
        <v>54</v>
      </c>
      <c r="C12" s="50" t="s">
        <v>74</v>
      </c>
      <c r="D12" s="50" t="s">
        <v>76</v>
      </c>
      <c r="E12" s="50">
        <v>0</v>
      </c>
      <c r="F12" s="50">
        <v>1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51">
        <v>3</v>
      </c>
      <c r="M12" s="51">
        <v>4</v>
      </c>
      <c r="N12" s="52">
        <v>4</v>
      </c>
      <c r="O12" s="52">
        <v>4</v>
      </c>
      <c r="P12" s="112">
        <v>2</v>
      </c>
      <c r="Q12" s="113">
        <v>4</v>
      </c>
      <c r="R12" s="45"/>
      <c r="S12" s="45"/>
    </row>
    <row r="13" spans="2:18" ht="18.75">
      <c r="B13" s="56"/>
      <c r="C13" s="56"/>
      <c r="D13" s="56"/>
      <c r="E13" s="56"/>
      <c r="F13" s="56"/>
      <c r="G13" s="57">
        <f>COUNTIF(G3:G12,1)</f>
        <v>9</v>
      </c>
      <c r="H13" s="57">
        <f>COUNTIF(H3:H12,1)</f>
        <v>3</v>
      </c>
      <c r="I13" s="57">
        <f>COUNTIF(I3:I12,1)</f>
        <v>1</v>
      </c>
      <c r="J13" s="57">
        <f>COUNTIF(J3:J6,1)</f>
        <v>0</v>
      </c>
      <c r="K13" s="57">
        <f>COUNTIF(K3:K6,1)</f>
        <v>0</v>
      </c>
      <c r="L13" s="58">
        <f aca="true" t="shared" si="0" ref="L13:Q13">AVERAGE(L3:L12)</f>
        <v>4.3</v>
      </c>
      <c r="M13" s="58">
        <f t="shared" si="0"/>
        <v>4.5</v>
      </c>
      <c r="N13" s="58">
        <f t="shared" si="0"/>
        <v>4.6</v>
      </c>
      <c r="O13" s="58">
        <f t="shared" si="0"/>
        <v>4.6</v>
      </c>
      <c r="P13" s="58">
        <f t="shared" si="0"/>
        <v>2.3</v>
      </c>
      <c r="Q13" s="58">
        <f t="shared" si="0"/>
        <v>4.2</v>
      </c>
      <c r="R13" s="58">
        <f>AVERAGE(L3:O12)</f>
        <v>4.5</v>
      </c>
    </row>
    <row r="14" spans="2:18" ht="23.25" customHeight="1">
      <c r="B14" s="56"/>
      <c r="C14" s="56"/>
      <c r="D14" s="56"/>
      <c r="E14" s="56"/>
      <c r="F14" s="56"/>
      <c r="G14" s="59">
        <f>STDEV(G3:G12)</f>
        <v>0.316227766016838</v>
      </c>
      <c r="H14" s="59">
        <f>STDEV(H3:H12)</f>
        <v>0.48304589153964794</v>
      </c>
      <c r="I14" s="59">
        <f>STDEV(I3:I12)</f>
        <v>0.31622776601683794</v>
      </c>
      <c r="J14" s="59">
        <f>STDEV(J3:J6)</f>
        <v>0</v>
      </c>
      <c r="K14" s="59">
        <f>STDEV(K3:K6)</f>
        <v>2</v>
      </c>
      <c r="L14" s="60">
        <f aca="true" t="shared" si="1" ref="L14:Q14">STDEV(L3:L12)</f>
        <v>0.8232726023485643</v>
      </c>
      <c r="M14" s="60">
        <f t="shared" si="1"/>
        <v>0.5270462766947299</v>
      </c>
      <c r="N14" s="60">
        <f t="shared" si="1"/>
        <v>0.5163977794943229</v>
      </c>
      <c r="O14" s="60">
        <f t="shared" si="1"/>
        <v>0.5163977794943229</v>
      </c>
      <c r="P14" s="60">
        <f t="shared" si="1"/>
        <v>1.5670212364724212</v>
      </c>
      <c r="Q14" s="60">
        <f t="shared" si="1"/>
        <v>0.6324555320336753</v>
      </c>
      <c r="R14" s="60">
        <f>STDEV(L3:O12)</f>
        <v>0.5991446895152781</v>
      </c>
    </row>
    <row r="15" spans="2:23" ht="18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>
        <f>STDEV(L3:M12)</f>
        <v>0.680557047378721</v>
      </c>
      <c r="N15" s="61"/>
      <c r="O15" s="62">
        <f>STDEV(N3:O12)</f>
        <v>0.5026246899500352</v>
      </c>
      <c r="P15" s="62">
        <f>STDEV(P3:P12)</f>
        <v>1.5670212364724212</v>
      </c>
      <c r="Q15" s="62">
        <f>STDEV(Q3:Q12)</f>
        <v>0.6324555320336753</v>
      </c>
      <c r="R15" s="63"/>
      <c r="S15" s="61"/>
      <c r="T15" s="61"/>
      <c r="U15" s="61"/>
      <c r="V15" s="61"/>
      <c r="W15" s="61"/>
    </row>
    <row r="16" spans="2:18" ht="18.75">
      <c r="B16" s="98" t="s">
        <v>17</v>
      </c>
      <c r="C16" s="98"/>
      <c r="D16" s="98"/>
      <c r="E16" s="98"/>
      <c r="F16" s="98"/>
      <c r="G16" s="61"/>
      <c r="H16" s="61"/>
      <c r="I16" s="61"/>
      <c r="J16" s="61"/>
      <c r="K16" s="61"/>
      <c r="L16" s="61"/>
      <c r="M16" s="64">
        <f>AVERAGE(L3:M12)</f>
        <v>4.4</v>
      </c>
      <c r="N16" s="61"/>
      <c r="O16" s="64">
        <f>AVERAGE(N3:O12)</f>
        <v>4.6</v>
      </c>
      <c r="P16" s="64">
        <f>AVERAGE(P3:P12)</f>
        <v>2.3</v>
      </c>
      <c r="Q16" s="64">
        <f>AVERAGE(Q3:Q12)</f>
        <v>4.2</v>
      </c>
      <c r="R16" s="63"/>
    </row>
    <row r="17" spans="2:18" ht="18.75">
      <c r="B17" s="50" t="s">
        <v>67</v>
      </c>
      <c r="C17" s="95">
        <v>1</v>
      </c>
      <c r="D17" s="65"/>
      <c r="E17" s="65"/>
      <c r="F17" s="65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ht="18.75">
      <c r="B18" s="50" t="s">
        <v>42</v>
      </c>
      <c r="C18" s="95">
        <v>3</v>
      </c>
      <c r="D18" s="65"/>
      <c r="E18" s="65"/>
      <c r="F18" s="65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2:18" ht="18.75">
      <c r="B19" s="50" t="s">
        <v>48</v>
      </c>
      <c r="C19" s="95">
        <v>3</v>
      </c>
      <c r="D19" s="65"/>
      <c r="E19" s="65"/>
      <c r="F19" s="65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2:18" ht="18.75">
      <c r="B20" s="50" t="s">
        <v>54</v>
      </c>
      <c r="C20" s="95">
        <v>3</v>
      </c>
      <c r="D20" s="65"/>
      <c r="E20" s="65"/>
      <c r="F20" s="65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1" ht="18.75">
      <c r="B21" s="44" t="s">
        <v>3</v>
      </c>
      <c r="C21" s="44">
        <f>SUM(C17:C20)</f>
        <v>10</v>
      </c>
      <c r="D21" s="44"/>
      <c r="E21" s="44"/>
      <c r="F21" s="44"/>
      <c r="G21" s="61"/>
      <c r="H21" s="61"/>
      <c r="I21" s="61"/>
      <c r="J21" s="61"/>
      <c r="K21" s="61"/>
    </row>
    <row r="22" spans="7:11" ht="18.75">
      <c r="G22" s="61"/>
      <c r="H22" s="61"/>
      <c r="I22" s="61"/>
      <c r="J22" s="61"/>
      <c r="K22" s="61"/>
    </row>
    <row r="23" spans="2:11" ht="18.75">
      <c r="B23" s="48" t="s">
        <v>10</v>
      </c>
      <c r="C23" s="96"/>
      <c r="D23" s="48"/>
      <c r="E23" s="48"/>
      <c r="F23" s="48"/>
      <c r="G23" s="61"/>
      <c r="H23" s="61"/>
      <c r="I23" s="61"/>
      <c r="J23" s="61"/>
      <c r="K23" s="61"/>
    </row>
    <row r="24" spans="2:11" ht="24.75" customHeight="1">
      <c r="B24" s="56" t="s">
        <v>69</v>
      </c>
      <c r="C24" s="95">
        <f>COUNTIF(C3:C12,"คณะมนุษยศาสตร์")</f>
        <v>5</v>
      </c>
      <c r="D24" s="56"/>
      <c r="E24" s="56"/>
      <c r="F24" s="56"/>
      <c r="G24" s="61"/>
      <c r="H24" s="61"/>
      <c r="I24" s="61"/>
      <c r="J24" s="61"/>
      <c r="K24" s="61"/>
    </row>
    <row r="25" spans="2:11" ht="18.75">
      <c r="B25" s="50" t="s">
        <v>43</v>
      </c>
      <c r="C25" s="95">
        <f>COUNTIF(C2:C13,"คณะวิศวกรรมศาสตร์")</f>
        <v>2</v>
      </c>
      <c r="D25" s="56"/>
      <c r="E25" s="56"/>
      <c r="F25" s="56"/>
      <c r="G25" s="61"/>
      <c r="H25" s="61"/>
      <c r="I25" s="61"/>
      <c r="J25" s="61"/>
      <c r="K25" s="67"/>
    </row>
    <row r="26" spans="2:11" ht="18.75">
      <c r="B26" s="50" t="s">
        <v>74</v>
      </c>
      <c r="C26" s="95">
        <f>COUNTIF(C2:C14,"คณะศึกษาศาสตร์")</f>
        <v>2</v>
      </c>
      <c r="D26" s="68"/>
      <c r="E26" s="68"/>
      <c r="F26" s="68"/>
      <c r="G26" s="61"/>
      <c r="H26" s="61"/>
      <c r="I26" s="61"/>
      <c r="J26" s="61"/>
      <c r="K26" s="67"/>
    </row>
    <row r="27" spans="2:11" ht="18.75">
      <c r="B27" s="68" t="s">
        <v>73</v>
      </c>
      <c r="C27" s="95">
        <f>COUNTIF(C3:C15,"คณะวิทยาศาสตร์การแพทย์")</f>
        <v>1</v>
      </c>
      <c r="D27" s="68"/>
      <c r="E27" s="68"/>
      <c r="F27" s="68"/>
      <c r="G27" s="61"/>
      <c r="H27" s="61"/>
      <c r="I27" s="61"/>
      <c r="J27" s="61"/>
      <c r="K27" s="67"/>
    </row>
    <row r="28" spans="2:11" ht="18.75">
      <c r="B28" s="69" t="s">
        <v>3</v>
      </c>
      <c r="C28" s="69">
        <f>SUM(C24:C27)</f>
        <v>10</v>
      </c>
      <c r="D28" s="69"/>
      <c r="E28" s="69"/>
      <c r="F28" s="69"/>
      <c r="G28" s="61"/>
      <c r="H28" s="61"/>
      <c r="I28" s="61"/>
      <c r="J28" s="61"/>
      <c r="K28" s="67"/>
    </row>
    <row r="29" spans="7:11" ht="18.75">
      <c r="G29" s="61"/>
      <c r="H29" s="61"/>
      <c r="I29" s="61"/>
      <c r="J29" s="61"/>
      <c r="K29" s="61"/>
    </row>
    <row r="30" spans="2:11" ht="18.75">
      <c r="B30" s="47" t="s">
        <v>31</v>
      </c>
      <c r="C30" s="97"/>
      <c r="D30" s="47"/>
      <c r="E30" s="47"/>
      <c r="F30" s="47"/>
      <c r="G30" s="61"/>
      <c r="H30" s="61"/>
      <c r="I30" s="61"/>
      <c r="J30" s="61"/>
      <c r="K30" s="61"/>
    </row>
    <row r="31" spans="2:11" ht="24.75" customHeight="1">
      <c r="B31" s="56" t="s">
        <v>70</v>
      </c>
      <c r="C31" s="95">
        <f>COUNTIF(D2:D13,"ภาษาอังกฤษ")</f>
        <v>5</v>
      </c>
      <c r="D31" s="56"/>
      <c r="E31" s="56"/>
      <c r="F31" s="56"/>
      <c r="G31" s="61"/>
      <c r="H31" s="61"/>
      <c r="I31" s="61"/>
      <c r="J31" s="61"/>
      <c r="K31" s="61"/>
    </row>
    <row r="32" spans="2:11" ht="18.75">
      <c r="B32" s="56" t="s">
        <v>77</v>
      </c>
      <c r="C32" s="95">
        <f>COUNTIF(D2:D13,"วิทยาศาสตร์การแพทย์")</f>
        <v>1</v>
      </c>
      <c r="D32" s="56"/>
      <c r="E32" s="56"/>
      <c r="F32" s="56"/>
      <c r="G32" s="61"/>
      <c r="H32" s="61"/>
      <c r="I32" s="61"/>
      <c r="J32" s="61"/>
      <c r="K32" s="67"/>
    </row>
    <row r="33" spans="2:11" ht="18.75">
      <c r="B33" s="68" t="s">
        <v>75</v>
      </c>
      <c r="C33" s="95">
        <f>COUNTIF(D2:D14,"วิศวกรรมคอมพิวเตอร์")</f>
        <v>2</v>
      </c>
      <c r="D33" s="68"/>
      <c r="E33" s="68"/>
      <c r="F33" s="68"/>
      <c r="G33" s="61"/>
      <c r="H33" s="61"/>
      <c r="I33" s="61"/>
      <c r="J33" s="61"/>
      <c r="K33" s="67"/>
    </row>
    <row r="34" spans="2:11" ht="18.75">
      <c r="B34" s="68" t="s">
        <v>76</v>
      </c>
      <c r="C34" s="95">
        <f>COUNTIF(D3:D16,"เทคโนโลยีและสื่อสารการศึกษา")</f>
        <v>2</v>
      </c>
      <c r="D34" s="68"/>
      <c r="E34" s="68"/>
      <c r="F34" s="68"/>
      <c r="G34" s="61"/>
      <c r="H34" s="61"/>
      <c r="I34" s="61"/>
      <c r="J34" s="61"/>
      <c r="K34" s="67"/>
    </row>
    <row r="35" spans="2:11" ht="18.75">
      <c r="B35" s="69" t="s">
        <v>3</v>
      </c>
      <c r="C35" s="69">
        <f>SUM(C31:C34)</f>
        <v>10</v>
      </c>
      <c r="D35" s="69"/>
      <c r="E35" s="69"/>
      <c r="F35" s="69"/>
      <c r="G35" s="61"/>
      <c r="H35" s="61"/>
      <c r="I35" s="61"/>
      <c r="J35" s="61"/>
      <c r="K35" s="67"/>
    </row>
    <row r="36" spans="7:11" ht="18.75">
      <c r="G36" s="61"/>
      <c r="H36" s="61"/>
      <c r="I36" s="61"/>
      <c r="J36" s="61"/>
      <c r="K36" s="61"/>
    </row>
    <row r="37" spans="2:11" ht="18.75">
      <c r="B37" s="46" t="s">
        <v>11</v>
      </c>
      <c r="C37" s="66"/>
      <c r="D37" s="46"/>
      <c r="E37" s="46"/>
      <c r="F37" s="46"/>
      <c r="G37" s="61"/>
      <c r="H37" s="61"/>
      <c r="I37" s="61"/>
      <c r="J37" s="61"/>
      <c r="K37" s="61"/>
    </row>
    <row r="38" spans="2:11" ht="24.75" customHeight="1">
      <c r="B38" s="56" t="s">
        <v>53</v>
      </c>
      <c r="C38" s="49">
        <v>9</v>
      </c>
      <c r="D38" s="56"/>
      <c r="E38" s="56"/>
      <c r="F38" s="56"/>
      <c r="G38" s="61"/>
      <c r="H38" s="61"/>
      <c r="I38" s="61"/>
      <c r="J38" s="61"/>
      <c r="K38" s="61"/>
    </row>
    <row r="39" spans="2:11" ht="24.75" customHeight="1">
      <c r="B39" s="56" t="s">
        <v>15</v>
      </c>
      <c r="C39" s="49">
        <v>1</v>
      </c>
      <c r="D39" s="56"/>
      <c r="E39" s="56"/>
      <c r="F39" s="56"/>
      <c r="G39" s="61"/>
      <c r="H39" s="61"/>
      <c r="I39" s="61"/>
      <c r="J39" s="61"/>
      <c r="K39" s="61"/>
    </row>
    <row r="40" spans="2:11" ht="18.75">
      <c r="B40" s="68" t="s">
        <v>12</v>
      </c>
      <c r="C40" s="49">
        <v>3</v>
      </c>
      <c r="D40" s="68"/>
      <c r="E40" s="68"/>
      <c r="F40" s="68"/>
      <c r="G40" s="61"/>
      <c r="H40" s="61"/>
      <c r="I40" s="61"/>
      <c r="J40" s="61"/>
      <c r="K40" s="67"/>
    </row>
    <row r="41" spans="2:11" ht="18.75">
      <c r="B41" s="69" t="s">
        <v>3</v>
      </c>
      <c r="C41" s="69">
        <f>SUM(C38:C40)</f>
        <v>13</v>
      </c>
      <c r="D41" s="69"/>
      <c r="E41" s="69"/>
      <c r="F41" s="69"/>
      <c r="G41" s="61"/>
      <c r="H41" s="61"/>
      <c r="I41" s="61"/>
      <c r="J41" s="61"/>
      <c r="K41" s="67"/>
    </row>
    <row r="42" spans="7:11" ht="18.75">
      <c r="G42" s="61"/>
      <c r="H42" s="61"/>
      <c r="I42" s="61"/>
      <c r="J42" s="61"/>
      <c r="K42" s="67"/>
    </row>
    <row r="43" spans="7:11" ht="18.75">
      <c r="G43" s="67"/>
      <c r="H43" s="67"/>
      <c r="I43" s="67"/>
      <c r="J43" s="67"/>
      <c r="K43" s="67"/>
    </row>
    <row r="44" spans="7:11" ht="18.75">
      <c r="G44" s="67"/>
      <c r="H44" s="67"/>
      <c r="I44" s="67"/>
      <c r="J44" s="67"/>
      <c r="K44" s="67"/>
    </row>
    <row r="45" spans="7:11" ht="18.75">
      <c r="G45" s="67"/>
      <c r="H45" s="67"/>
      <c r="I45" s="67"/>
      <c r="J45" s="67"/>
      <c r="K45" s="67"/>
    </row>
    <row r="46" spans="7:11" ht="18.75">
      <c r="G46" s="67"/>
      <c r="H46" s="67"/>
      <c r="I46" s="67"/>
      <c r="J46" s="67"/>
      <c r="K46" s="67"/>
    </row>
    <row r="47" spans="7:11" ht="18.75">
      <c r="G47" s="67"/>
      <c r="H47" s="67"/>
      <c r="I47" s="67"/>
      <c r="J47" s="67"/>
      <c r="K47" s="67"/>
    </row>
    <row r="48" spans="7:11" ht="18.75">
      <c r="G48" s="67"/>
      <c r="H48" s="67"/>
      <c r="I48" s="67"/>
      <c r="J48" s="67"/>
      <c r="K48" s="67"/>
    </row>
    <row r="49" spans="7:11" ht="18.75">
      <c r="G49" s="67"/>
      <c r="H49" s="67"/>
      <c r="I49" s="67"/>
      <c r="J49" s="67"/>
      <c r="K49" s="67"/>
    </row>
  </sheetData>
  <sheetProtection/>
  <autoFilter ref="B1:B55"/>
  <mergeCells count="2">
    <mergeCell ref="K1:K2"/>
    <mergeCell ref="E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J20" sqref="J20"/>
    </sheetView>
  </sheetViews>
  <sheetFormatPr defaultColWidth="12.57421875" defaultRowHeight="15.75" customHeight="1"/>
  <cols>
    <col min="1" max="20" width="18.8515625" style="32" customWidth="1"/>
    <col min="21" max="16384" width="12.57421875" style="32" customWidth="1"/>
  </cols>
  <sheetData>
    <row r="1" spans="1:14" ht="12.75">
      <c r="A1" s="108" t="s">
        <v>108</v>
      </c>
      <c r="B1" s="108" t="s">
        <v>30</v>
      </c>
      <c r="C1" s="108" t="s">
        <v>60</v>
      </c>
      <c r="D1" s="108" t="s">
        <v>31</v>
      </c>
      <c r="E1" s="108" t="s">
        <v>83</v>
      </c>
      <c r="F1" s="108" t="s">
        <v>33</v>
      </c>
      <c r="G1" s="108" t="s">
        <v>34</v>
      </c>
      <c r="H1" s="108" t="s">
        <v>35</v>
      </c>
      <c r="I1" s="108" t="s">
        <v>84</v>
      </c>
      <c r="J1" s="108" t="s">
        <v>85</v>
      </c>
      <c r="K1" s="108" t="s">
        <v>38</v>
      </c>
      <c r="L1" s="108" t="s">
        <v>39</v>
      </c>
      <c r="M1" s="108" t="s">
        <v>40</v>
      </c>
      <c r="N1" s="108" t="s">
        <v>41</v>
      </c>
    </row>
    <row r="2" spans="1:14" ht="12.75">
      <c r="A2" s="109">
        <v>45366.681714791666</v>
      </c>
      <c r="B2" s="110" t="s">
        <v>61</v>
      </c>
      <c r="C2" s="110" t="s">
        <v>74</v>
      </c>
      <c r="D2" s="110" t="s">
        <v>109</v>
      </c>
      <c r="E2" s="110" t="s">
        <v>44</v>
      </c>
      <c r="F2" s="110" t="s">
        <v>45</v>
      </c>
      <c r="G2" s="110" t="s">
        <v>86</v>
      </c>
      <c r="H2" s="110" t="s">
        <v>86</v>
      </c>
      <c r="I2" s="110" t="s">
        <v>87</v>
      </c>
      <c r="J2" s="110" t="s">
        <v>88</v>
      </c>
      <c r="K2" s="110" t="s">
        <v>86</v>
      </c>
      <c r="L2" s="110" t="s">
        <v>86</v>
      </c>
      <c r="M2" s="110" t="s">
        <v>110</v>
      </c>
      <c r="N2" s="110" t="s">
        <v>111</v>
      </c>
    </row>
    <row r="3" spans="1:12" ht="12.75">
      <c r="A3" s="109">
        <v>45366.683739189815</v>
      </c>
      <c r="B3" s="110" t="s">
        <v>48</v>
      </c>
      <c r="C3" s="110" t="s">
        <v>112</v>
      </c>
      <c r="D3" s="110" t="s">
        <v>113</v>
      </c>
      <c r="E3" s="110" t="s">
        <v>44</v>
      </c>
      <c r="G3" s="110" t="s">
        <v>86</v>
      </c>
      <c r="H3" s="110" t="s">
        <v>86</v>
      </c>
      <c r="I3" s="110" t="s">
        <v>114</v>
      </c>
      <c r="J3" s="110" t="s">
        <v>88</v>
      </c>
      <c r="K3" s="110" t="s">
        <v>86</v>
      </c>
      <c r="L3" s="110" t="s">
        <v>86</v>
      </c>
    </row>
    <row r="4" spans="1:12" ht="12.75">
      <c r="A4" s="109">
        <v>45366.72947989583</v>
      </c>
      <c r="B4" s="110" t="s">
        <v>42</v>
      </c>
      <c r="C4" s="110" t="s">
        <v>115</v>
      </c>
      <c r="D4" s="110" t="s">
        <v>66</v>
      </c>
      <c r="E4" s="110" t="s">
        <v>44</v>
      </c>
      <c r="F4" s="110" t="s">
        <v>45</v>
      </c>
      <c r="G4" s="110" t="s">
        <v>88</v>
      </c>
      <c r="H4" s="110" t="s">
        <v>86</v>
      </c>
      <c r="I4" s="110" t="s">
        <v>116</v>
      </c>
      <c r="J4" s="110" t="s">
        <v>88</v>
      </c>
      <c r="K4" s="110" t="s">
        <v>86</v>
      </c>
      <c r="L4" s="1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N6" sqref="N6"/>
    </sheetView>
  </sheetViews>
  <sheetFormatPr defaultColWidth="8.7109375" defaultRowHeight="12.75"/>
  <cols>
    <col min="1" max="1" width="7.00390625" style="49" customWidth="1"/>
    <col min="2" max="2" width="29.28125" style="49" bestFit="1" customWidth="1"/>
    <col min="3" max="4" width="29.28125" style="49" customWidth="1"/>
    <col min="5" max="6" width="10.8515625" style="49" hidden="1" customWidth="1"/>
    <col min="7" max="7" width="0.13671875" style="49" customWidth="1"/>
    <col min="8" max="8" width="9.00390625" style="49" hidden="1" customWidth="1"/>
    <col min="9" max="14" width="5.00390625" style="49" customWidth="1"/>
    <col min="15" max="15" width="8.140625" style="53" bestFit="1" customWidth="1"/>
    <col min="16" max="16384" width="8.7109375" style="53" customWidth="1"/>
  </cols>
  <sheetData>
    <row r="1" spans="1:14" s="45" customFormat="1" ht="18.75">
      <c r="A1" s="41" t="s">
        <v>0</v>
      </c>
      <c r="B1" s="115" t="s">
        <v>17</v>
      </c>
      <c r="C1" s="115" t="s">
        <v>10</v>
      </c>
      <c r="D1" s="115" t="s">
        <v>31</v>
      </c>
      <c r="E1" s="43"/>
      <c r="F1" s="43"/>
      <c r="G1" s="43"/>
      <c r="H1" s="123" t="s">
        <v>52</v>
      </c>
      <c r="I1" s="44"/>
      <c r="J1" s="44"/>
      <c r="K1" s="44"/>
      <c r="L1" s="44"/>
      <c r="M1" s="44" t="s">
        <v>93</v>
      </c>
      <c r="N1" s="44" t="s">
        <v>94</v>
      </c>
    </row>
    <row r="2" spans="1:14" s="45" customFormat="1" ht="18.75">
      <c r="A2" s="41"/>
      <c r="B2" s="115"/>
      <c r="C2" s="115"/>
      <c r="D2" s="115"/>
      <c r="E2" s="43" t="s">
        <v>95</v>
      </c>
      <c r="F2" s="43" t="s">
        <v>96</v>
      </c>
      <c r="G2" s="43"/>
      <c r="H2" s="123"/>
      <c r="I2" s="46">
        <v>1</v>
      </c>
      <c r="J2" s="46">
        <v>2</v>
      </c>
      <c r="K2" s="116">
        <v>5</v>
      </c>
      <c r="L2" s="116">
        <v>6</v>
      </c>
      <c r="M2" s="41">
        <v>3</v>
      </c>
      <c r="N2" s="41">
        <v>4</v>
      </c>
    </row>
    <row r="3" spans="1:15" ht="18.75">
      <c r="A3" s="49">
        <v>1</v>
      </c>
      <c r="B3" s="50" t="s">
        <v>67</v>
      </c>
      <c r="C3" s="50" t="s">
        <v>74</v>
      </c>
      <c r="D3" s="50" t="s">
        <v>109</v>
      </c>
      <c r="E3" s="49">
        <v>1</v>
      </c>
      <c r="F3" s="49">
        <v>1</v>
      </c>
      <c r="G3" s="49">
        <v>0</v>
      </c>
      <c r="H3" s="49">
        <v>0</v>
      </c>
      <c r="I3" s="51">
        <v>5</v>
      </c>
      <c r="J3" s="51">
        <v>5</v>
      </c>
      <c r="K3" s="117">
        <v>5</v>
      </c>
      <c r="L3" s="117">
        <v>5</v>
      </c>
      <c r="M3" s="52">
        <v>2</v>
      </c>
      <c r="N3" s="52">
        <v>4</v>
      </c>
      <c r="O3" s="45"/>
    </row>
    <row r="4" spans="1:15" s="55" customFormat="1" ht="18.75">
      <c r="A4" s="54">
        <v>2</v>
      </c>
      <c r="B4" s="50" t="s">
        <v>48</v>
      </c>
      <c r="C4" s="50" t="s">
        <v>112</v>
      </c>
      <c r="D4" s="50" t="s">
        <v>118</v>
      </c>
      <c r="E4" s="49">
        <v>0</v>
      </c>
      <c r="F4" s="49">
        <v>1</v>
      </c>
      <c r="G4" s="49">
        <v>0</v>
      </c>
      <c r="H4" s="49">
        <v>0</v>
      </c>
      <c r="I4" s="51">
        <v>5</v>
      </c>
      <c r="J4" s="51">
        <v>5</v>
      </c>
      <c r="K4" s="117">
        <v>5</v>
      </c>
      <c r="L4" s="117">
        <v>5</v>
      </c>
      <c r="M4" s="52">
        <v>5</v>
      </c>
      <c r="N4" s="52">
        <v>4</v>
      </c>
      <c r="O4" s="45"/>
    </row>
    <row r="5" spans="1:15" ht="18.75">
      <c r="A5" s="49">
        <v>3</v>
      </c>
      <c r="B5" s="50" t="s">
        <v>42</v>
      </c>
      <c r="C5" s="50" t="s">
        <v>115</v>
      </c>
      <c r="D5" s="50" t="s">
        <v>66</v>
      </c>
      <c r="E5" s="49">
        <v>1</v>
      </c>
      <c r="F5" s="49">
        <v>0</v>
      </c>
      <c r="G5" s="49">
        <v>0</v>
      </c>
      <c r="H5" s="49">
        <v>0</v>
      </c>
      <c r="I5" s="51">
        <v>4</v>
      </c>
      <c r="J5" s="51">
        <v>5</v>
      </c>
      <c r="K5" s="117">
        <v>5</v>
      </c>
      <c r="L5" s="117">
        <v>4</v>
      </c>
      <c r="M5" s="52">
        <v>3</v>
      </c>
      <c r="N5" s="52">
        <v>3</v>
      </c>
      <c r="O5" s="45"/>
    </row>
    <row r="6" spans="2:15" ht="18.75">
      <c r="B6" s="56"/>
      <c r="C6" s="56"/>
      <c r="D6" s="56"/>
      <c r="E6" s="57">
        <f>COUNTIF(E3:E5,1)</f>
        <v>2</v>
      </c>
      <c r="F6" s="57">
        <f>COUNTIF(F3:F5,1)</f>
        <v>2</v>
      </c>
      <c r="G6" s="57">
        <f>COUNTIF(G3:G5,1)</f>
        <v>0</v>
      </c>
      <c r="H6" s="57">
        <f>COUNTIF(H3:H5,1)</f>
        <v>0</v>
      </c>
      <c r="I6" s="58">
        <f>AVERAGE(I3:I5)</f>
        <v>4.666666666666667</v>
      </c>
      <c r="J6" s="58">
        <f aca="true" t="shared" si="0" ref="I6:N6">AVERAGE(J3:J5)</f>
        <v>5</v>
      </c>
      <c r="K6" s="58">
        <f t="shared" si="0"/>
        <v>5</v>
      </c>
      <c r="L6" s="58">
        <f t="shared" si="0"/>
        <v>4.666666666666667</v>
      </c>
      <c r="M6" s="58">
        <f t="shared" si="0"/>
        <v>3.3333333333333335</v>
      </c>
      <c r="N6" s="58">
        <f t="shared" si="0"/>
        <v>3.6666666666666665</v>
      </c>
      <c r="O6" s="58">
        <f>AVERAGE(I3:L5)</f>
        <v>4.833333333333333</v>
      </c>
    </row>
    <row r="7" spans="2:15" ht="23.25" customHeight="1">
      <c r="B7" s="56"/>
      <c r="C7" s="56"/>
      <c r="D7" s="56"/>
      <c r="E7" s="59">
        <f aca="true" t="shared" si="1" ref="E7:N7">STDEV(E3:E5)</f>
        <v>0.5773502691896258</v>
      </c>
      <c r="F7" s="59">
        <f t="shared" si="1"/>
        <v>0.5773502691896258</v>
      </c>
      <c r="G7" s="59">
        <f t="shared" si="1"/>
        <v>0</v>
      </c>
      <c r="H7" s="59">
        <f t="shared" si="1"/>
        <v>0</v>
      </c>
      <c r="I7" s="60">
        <f t="shared" si="1"/>
        <v>0.5773502691896278</v>
      </c>
      <c r="J7" s="60">
        <f t="shared" si="1"/>
        <v>0</v>
      </c>
      <c r="K7" s="60">
        <f t="shared" si="1"/>
        <v>0</v>
      </c>
      <c r="L7" s="60">
        <f t="shared" si="1"/>
        <v>0.5773502691896278</v>
      </c>
      <c r="M7" s="60">
        <f t="shared" si="1"/>
        <v>1.5275252316519463</v>
      </c>
      <c r="N7" s="60">
        <f t="shared" si="1"/>
        <v>0.5773502691896247</v>
      </c>
      <c r="O7" s="60">
        <f>STDEV(I3:L5)</f>
        <v>0.3892494720807615</v>
      </c>
    </row>
    <row r="8" spans="2:20" ht="18.75">
      <c r="B8" s="61"/>
      <c r="C8" s="61"/>
      <c r="D8" s="61"/>
      <c r="E8" s="61"/>
      <c r="F8" s="61"/>
      <c r="G8" s="61"/>
      <c r="H8" s="61"/>
      <c r="I8" s="61"/>
      <c r="J8" s="62">
        <f>STDEV(I3:J5)</f>
        <v>0.408248290463863</v>
      </c>
      <c r="K8" s="61"/>
      <c r="L8" s="62">
        <f>STDEV(K3:L5)</f>
        <v>0.408248290463863</v>
      </c>
      <c r="M8" s="62">
        <f>STDEV(M3:M5)</f>
        <v>1.5275252316519463</v>
      </c>
      <c r="N8" s="62">
        <f>STDEV(N3:N5)</f>
        <v>0.5773502691896247</v>
      </c>
      <c r="O8" s="63"/>
      <c r="P8" s="61"/>
      <c r="Q8" s="61"/>
      <c r="R8" s="61"/>
      <c r="S8" s="61"/>
      <c r="T8" s="61"/>
    </row>
    <row r="9" spans="2:15" ht="18.75">
      <c r="B9" s="98" t="s">
        <v>17</v>
      </c>
      <c r="C9" s="98"/>
      <c r="D9" s="98"/>
      <c r="E9" s="61"/>
      <c r="F9" s="61"/>
      <c r="G9" s="61"/>
      <c r="H9" s="61"/>
      <c r="I9" s="61"/>
      <c r="J9" s="64">
        <f>AVERAGE(I3:J5)</f>
        <v>4.833333333333333</v>
      </c>
      <c r="K9" s="61"/>
      <c r="L9" s="64">
        <f>AVERAGE(K3:L5)</f>
        <v>4.833333333333333</v>
      </c>
      <c r="M9" s="64">
        <f>AVERAGE(M3:M5)</f>
        <v>3.3333333333333335</v>
      </c>
      <c r="N9" s="64">
        <f>AVERAGE(N3:N5)</f>
        <v>3.6666666666666665</v>
      </c>
      <c r="O9" s="63"/>
    </row>
    <row r="10" spans="2:15" ht="18.75">
      <c r="B10" s="50" t="s">
        <v>67</v>
      </c>
      <c r="C10" s="95">
        <v>1</v>
      </c>
      <c r="D10" s="65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2:15" ht="18.75">
      <c r="B11" s="50" t="s">
        <v>48</v>
      </c>
      <c r="C11" s="95">
        <v>1</v>
      </c>
      <c r="D11" s="65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2:15" ht="18.75">
      <c r="B12" s="50" t="s">
        <v>42</v>
      </c>
      <c r="C12" s="95">
        <v>1</v>
      </c>
      <c r="D12" s="65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8" ht="18.75">
      <c r="B13" s="44" t="s">
        <v>3</v>
      </c>
      <c r="C13" s="44">
        <f>SUM(C10:C10)</f>
        <v>1</v>
      </c>
      <c r="D13" s="44"/>
      <c r="E13" s="61"/>
      <c r="F13" s="61"/>
      <c r="G13" s="61"/>
      <c r="H13" s="61"/>
    </row>
    <row r="14" spans="5:8" ht="18.75">
      <c r="E14" s="61"/>
      <c r="F14" s="61"/>
      <c r="G14" s="61"/>
      <c r="H14" s="61"/>
    </row>
    <row r="15" spans="2:8" ht="18.75">
      <c r="B15" s="48" t="s">
        <v>10</v>
      </c>
      <c r="C15" s="96"/>
      <c r="D15" s="48"/>
      <c r="E15" s="61"/>
      <c r="F15" s="61"/>
      <c r="G15" s="61"/>
      <c r="H15" s="61"/>
    </row>
    <row r="16" spans="2:8" ht="24.75" customHeight="1">
      <c r="B16" s="56" t="s">
        <v>74</v>
      </c>
      <c r="C16" s="95">
        <v>1</v>
      </c>
      <c r="D16" s="56"/>
      <c r="E16" s="61"/>
      <c r="F16" s="61"/>
      <c r="G16" s="61"/>
      <c r="H16" s="61"/>
    </row>
    <row r="17" spans="2:8" ht="24.75" customHeight="1">
      <c r="B17" s="56" t="s">
        <v>112</v>
      </c>
      <c r="C17" s="95">
        <v>1</v>
      </c>
      <c r="D17" s="56"/>
      <c r="E17" s="61"/>
      <c r="F17" s="61"/>
      <c r="G17" s="61"/>
      <c r="H17" s="61"/>
    </row>
    <row r="18" spans="2:8" ht="24.75" customHeight="1">
      <c r="B18" s="56" t="s">
        <v>115</v>
      </c>
      <c r="C18" s="95">
        <v>1</v>
      </c>
      <c r="D18" s="56"/>
      <c r="E18" s="61"/>
      <c r="F18" s="61"/>
      <c r="G18" s="61"/>
      <c r="H18" s="61"/>
    </row>
    <row r="19" spans="2:8" ht="18.75">
      <c r="B19" s="69" t="s">
        <v>3</v>
      </c>
      <c r="C19" s="69">
        <f>SUM(C16:C18)</f>
        <v>3</v>
      </c>
      <c r="D19" s="69"/>
      <c r="E19" s="61"/>
      <c r="F19" s="61"/>
      <c r="G19" s="61"/>
      <c r="H19" s="67"/>
    </row>
    <row r="20" spans="5:8" ht="18.75">
      <c r="E20" s="61"/>
      <c r="F20" s="61"/>
      <c r="G20" s="61"/>
      <c r="H20" s="61"/>
    </row>
    <row r="21" spans="2:8" ht="18.75">
      <c r="B21" s="47" t="s">
        <v>31</v>
      </c>
      <c r="C21" s="97"/>
      <c r="D21" s="47"/>
      <c r="E21" s="61"/>
      <c r="F21" s="61"/>
      <c r="G21" s="61"/>
      <c r="H21" s="61"/>
    </row>
    <row r="22" spans="2:8" ht="24.75" customHeight="1">
      <c r="B22" s="56" t="s">
        <v>109</v>
      </c>
      <c r="C22" s="95">
        <v>1</v>
      </c>
      <c r="D22" s="56"/>
      <c r="E22" s="61"/>
      <c r="F22" s="61"/>
      <c r="G22" s="61"/>
      <c r="H22" s="61"/>
    </row>
    <row r="23" spans="2:8" ht="18.75">
      <c r="B23" s="56" t="s">
        <v>118</v>
      </c>
      <c r="C23" s="95">
        <v>1</v>
      </c>
      <c r="D23" s="56"/>
      <c r="E23" s="61"/>
      <c r="F23" s="61"/>
      <c r="G23" s="61"/>
      <c r="H23" s="67"/>
    </row>
    <row r="24" spans="2:8" ht="18.75">
      <c r="B24" s="56" t="s">
        <v>66</v>
      </c>
      <c r="C24" s="95">
        <v>1</v>
      </c>
      <c r="D24" s="56"/>
      <c r="E24" s="61"/>
      <c r="F24" s="61"/>
      <c r="G24" s="61"/>
      <c r="H24" s="67"/>
    </row>
    <row r="25" spans="2:8" ht="18.75">
      <c r="B25" s="69" t="s">
        <v>3</v>
      </c>
      <c r="C25" s="69">
        <f>SUM(C22:C24)</f>
        <v>3</v>
      </c>
      <c r="D25" s="69"/>
      <c r="E25" s="61"/>
      <c r="F25" s="61"/>
      <c r="G25" s="61"/>
      <c r="H25" s="67"/>
    </row>
    <row r="26" spans="5:8" ht="18.75">
      <c r="E26" s="61"/>
      <c r="F26" s="61"/>
      <c r="G26" s="61"/>
      <c r="H26" s="61"/>
    </row>
    <row r="27" spans="2:8" ht="18.75">
      <c r="B27" s="46" t="s">
        <v>11</v>
      </c>
      <c r="C27" s="66"/>
      <c r="D27" s="46"/>
      <c r="E27" s="61"/>
      <c r="F27" s="61"/>
      <c r="G27" s="61"/>
      <c r="H27" s="61"/>
    </row>
    <row r="28" spans="2:8" ht="24.75" customHeight="1">
      <c r="B28" s="56" t="s">
        <v>95</v>
      </c>
      <c r="C28" s="49">
        <v>2</v>
      </c>
      <c r="D28" s="56"/>
      <c r="E28" s="61"/>
      <c r="F28" s="61"/>
      <c r="G28" s="61"/>
      <c r="H28" s="61"/>
    </row>
    <row r="29" spans="2:8" ht="24.75" customHeight="1">
      <c r="B29" s="56" t="s">
        <v>96</v>
      </c>
      <c r="C29" s="49">
        <v>2</v>
      </c>
      <c r="D29" s="56"/>
      <c r="E29" s="61"/>
      <c r="F29" s="61"/>
      <c r="G29" s="61"/>
      <c r="H29" s="61"/>
    </row>
    <row r="30" spans="2:8" ht="18.75">
      <c r="B30" s="69" t="s">
        <v>3</v>
      </c>
      <c r="C30" s="69">
        <f>SUM(C29:C29)</f>
        <v>2</v>
      </c>
      <c r="D30" s="69"/>
      <c r="E30" s="61"/>
      <c r="F30" s="61"/>
      <c r="G30" s="61"/>
      <c r="H30" s="67"/>
    </row>
    <row r="31" spans="5:8" ht="18.75">
      <c r="E31" s="61"/>
      <c r="F31" s="61"/>
      <c r="G31" s="61"/>
      <c r="H31" s="67"/>
    </row>
    <row r="32" spans="5:8" ht="18.75">
      <c r="E32" s="67"/>
      <c r="F32" s="67"/>
      <c r="G32" s="67"/>
      <c r="H32" s="67"/>
    </row>
    <row r="33" spans="5:8" ht="18.75">
      <c r="E33" s="67"/>
      <c r="F33" s="67"/>
      <c r="G33" s="67"/>
      <c r="H33" s="67"/>
    </row>
    <row r="34" spans="5:8" ht="18.75">
      <c r="E34" s="67"/>
      <c r="F34" s="67"/>
      <c r="G34" s="67"/>
      <c r="H34" s="67"/>
    </row>
    <row r="35" spans="5:8" ht="18.75">
      <c r="E35" s="67"/>
      <c r="F35" s="67"/>
      <c r="G35" s="67"/>
      <c r="H35" s="67"/>
    </row>
    <row r="36" spans="5:8" ht="18.75">
      <c r="E36" s="67"/>
      <c r="F36" s="67"/>
      <c r="G36" s="67"/>
      <c r="H36" s="67"/>
    </row>
    <row r="37" spans="5:8" ht="18.75">
      <c r="E37" s="67"/>
      <c r="F37" s="67"/>
      <c r="G37" s="67"/>
      <c r="H37" s="67"/>
    </row>
    <row r="38" spans="5:8" ht="18.75">
      <c r="E38" s="67"/>
      <c r="F38" s="67"/>
      <c r="G38" s="67"/>
      <c r="H38" s="67"/>
    </row>
  </sheetData>
  <sheetProtection/>
  <mergeCells count="1">
    <mergeCell ref="H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40" zoomScaleNormal="106" zoomScaleSheetLayoutView="140" zoomScalePageLayoutView="0" workbookViewId="0" topLeftCell="A4">
      <selection activeCell="A10" sqref="A10:K10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9.8515625" style="1" customWidth="1"/>
    <col min="12" max="16384" width="8.7109375" style="1" customWidth="1"/>
  </cols>
  <sheetData>
    <row r="1" spans="1:11" s="28" customFormat="1" ht="26.2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28" customFormat="1" ht="26.25">
      <c r="A2" s="126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28" customFormat="1" ht="26.25">
      <c r="A3" s="126" t="s">
        <v>117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28" customFormat="1" ht="26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ht="21">
      <c r="B5" s="1" t="s">
        <v>119</v>
      </c>
    </row>
    <row r="6" spans="1:11" ht="21">
      <c r="A6" s="125" t="s">
        <v>89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1">
      <c r="A7" s="125" t="s">
        <v>90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1">
      <c r="A8" s="125" t="s">
        <v>91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1">
      <c r="A9" s="125" t="s">
        <v>92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21">
      <c r="A10" s="125" t="s">
        <v>122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ht="21">
      <c r="A11" s="1" t="s">
        <v>123</v>
      </c>
    </row>
    <row r="12" ht="21">
      <c r="B12" s="1" t="s">
        <v>141</v>
      </c>
    </row>
    <row r="13" spans="1:8" ht="21">
      <c r="A13" s="181" t="s">
        <v>124</v>
      </c>
      <c r="B13" s="181"/>
      <c r="C13" s="181"/>
      <c r="D13" s="181"/>
      <c r="E13" s="181"/>
      <c r="F13" s="181"/>
      <c r="G13" s="181"/>
      <c r="H13" s="30"/>
    </row>
    <row r="14" ht="21">
      <c r="B14" s="1" t="s">
        <v>135</v>
      </c>
    </row>
    <row r="15" ht="21">
      <c r="A15" s="3" t="s">
        <v>136</v>
      </c>
    </row>
    <row r="16" ht="21">
      <c r="A16" s="3" t="s">
        <v>137</v>
      </c>
    </row>
    <row r="17" ht="21">
      <c r="A17" s="3" t="s">
        <v>138</v>
      </c>
    </row>
    <row r="18" ht="21">
      <c r="A18" s="3" t="s">
        <v>139</v>
      </c>
    </row>
    <row r="19" ht="21">
      <c r="A19" s="3" t="s">
        <v>140</v>
      </c>
    </row>
    <row r="20" ht="21">
      <c r="A20" s="3"/>
    </row>
  </sheetData>
  <sheetProtection/>
  <mergeCells count="9">
    <mergeCell ref="A9:K9"/>
    <mergeCell ref="A10:K10"/>
    <mergeCell ref="A1:K1"/>
    <mergeCell ref="A4:K4"/>
    <mergeCell ref="A2:K2"/>
    <mergeCell ref="A3:K3"/>
    <mergeCell ref="A6:K6"/>
    <mergeCell ref="A7:K7"/>
    <mergeCell ref="A8:K8"/>
  </mergeCells>
  <printOptions/>
  <pageMargins left="0.62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15" zoomScaleNormal="120" zoomScaleSheetLayoutView="115" zoomScalePageLayoutView="0" workbookViewId="0" topLeftCell="A7">
      <selection activeCell="A18" sqref="A18:IV19"/>
    </sheetView>
  </sheetViews>
  <sheetFormatPr defaultColWidth="8.7109375" defaultRowHeight="12.75"/>
  <cols>
    <col min="1" max="1" width="6.0039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6" width="11.421875" style="1" customWidth="1"/>
    <col min="7" max="7" width="12.8515625" style="1" customWidth="1"/>
    <col min="8" max="8" width="20.421875" style="1" customWidth="1"/>
    <col min="9" max="9" width="13.8515625" style="1" customWidth="1"/>
    <col min="10" max="16384" width="8.7109375" style="1" customWidth="1"/>
  </cols>
  <sheetData>
    <row r="1" spans="1:9" ht="21">
      <c r="A1" s="129" t="s">
        <v>13</v>
      </c>
      <c r="B1" s="129"/>
      <c r="C1" s="129"/>
      <c r="D1" s="129"/>
      <c r="E1" s="129"/>
      <c r="F1" s="129"/>
      <c r="G1" s="129"/>
      <c r="H1" s="129"/>
      <c r="I1" s="2"/>
    </row>
    <row r="3" spans="1:9" s="28" customFormat="1" ht="27.75" customHeight="1">
      <c r="A3" s="130" t="s">
        <v>97</v>
      </c>
      <c r="B3" s="131"/>
      <c r="C3" s="131"/>
      <c r="D3" s="131"/>
      <c r="E3" s="131"/>
      <c r="F3" s="131"/>
      <c r="G3" s="131"/>
      <c r="H3" s="131"/>
      <c r="I3" s="40"/>
    </row>
    <row r="4" spans="1:9" s="28" customFormat="1" ht="23.25">
      <c r="A4" s="132" t="s">
        <v>117</v>
      </c>
      <c r="B4" s="132"/>
      <c r="C4" s="132"/>
      <c r="D4" s="132"/>
      <c r="E4" s="132"/>
      <c r="F4" s="132"/>
      <c r="G4" s="132"/>
      <c r="H4" s="132"/>
      <c r="I4" s="40"/>
    </row>
    <row r="5" spans="1:9" s="28" customFormat="1" ht="23.25">
      <c r="A5" s="31"/>
      <c r="B5" s="31"/>
      <c r="C5" s="31"/>
      <c r="D5" s="31"/>
      <c r="E5" s="31"/>
      <c r="F5" s="31"/>
      <c r="G5" s="31"/>
      <c r="H5" s="31"/>
      <c r="I5" s="31"/>
    </row>
    <row r="6" ht="21">
      <c r="B6" s="1" t="s">
        <v>98</v>
      </c>
    </row>
    <row r="7" ht="21">
      <c r="A7" s="1" t="s">
        <v>120</v>
      </c>
    </row>
    <row r="8" ht="21">
      <c r="A8" s="1" t="s">
        <v>121</v>
      </c>
    </row>
    <row r="10" ht="21">
      <c r="A10" s="4" t="s">
        <v>22</v>
      </c>
    </row>
    <row r="11" ht="21.75" thickBot="1">
      <c r="A11" s="3" t="s">
        <v>100</v>
      </c>
    </row>
    <row r="12" spans="2:7" ht="22.5" thickBot="1" thickTop="1">
      <c r="B12" s="127" t="s">
        <v>17</v>
      </c>
      <c r="C12" s="127"/>
      <c r="D12" s="127"/>
      <c r="E12" s="127"/>
      <c r="F12" s="10" t="s">
        <v>5</v>
      </c>
      <c r="G12" s="10" t="s">
        <v>6</v>
      </c>
    </row>
    <row r="13" spans="2:7" ht="21.75" thickTop="1">
      <c r="B13" s="13" t="s">
        <v>67</v>
      </c>
      <c r="C13" s="11"/>
      <c r="D13" s="11"/>
      <c r="E13" s="11"/>
      <c r="F13" s="16">
        <v>1</v>
      </c>
      <c r="G13" s="27">
        <f>F13*100/F$16</f>
        <v>33.333333333333336</v>
      </c>
    </row>
    <row r="14" spans="2:7" ht="21">
      <c r="B14" s="13" t="s">
        <v>48</v>
      </c>
      <c r="C14" s="11"/>
      <c r="D14" s="11"/>
      <c r="E14" s="11"/>
      <c r="F14" s="16">
        <v>1</v>
      </c>
      <c r="G14" s="27">
        <f>F14*100/F$16</f>
        <v>33.333333333333336</v>
      </c>
    </row>
    <row r="15" spans="2:7" ht="21.75" thickBot="1">
      <c r="B15" s="13" t="s">
        <v>42</v>
      </c>
      <c r="C15" s="11"/>
      <c r="D15" s="11"/>
      <c r="E15" s="11"/>
      <c r="F15" s="16">
        <v>1</v>
      </c>
      <c r="G15" s="27">
        <f>F15*100/F$16</f>
        <v>33.333333333333336</v>
      </c>
    </row>
    <row r="16" spans="2:7" ht="22.5" thickBot="1" thickTop="1">
      <c r="B16" s="127" t="s">
        <v>3</v>
      </c>
      <c r="C16" s="127"/>
      <c r="D16" s="127"/>
      <c r="E16" s="127"/>
      <c r="F16" s="12">
        <f>SUM(F13:F15)</f>
        <v>3</v>
      </c>
      <c r="G16" s="26">
        <f>SUM(G13:G15)</f>
        <v>100</v>
      </c>
    </row>
    <row r="17" ht="21.75" thickTop="1"/>
    <row r="18" ht="21">
      <c r="B18" s="1" t="s">
        <v>23</v>
      </c>
    </row>
    <row r="19" ht="21">
      <c r="A19" s="1" t="s">
        <v>99</v>
      </c>
    </row>
    <row r="21" spans="1:7" ht="21.75" thickBot="1">
      <c r="A21" s="119" t="s">
        <v>101</v>
      </c>
      <c r="B21" s="118"/>
      <c r="C21" s="118"/>
      <c r="D21" s="118"/>
      <c r="E21" s="77"/>
      <c r="F21" s="77"/>
      <c r="G21" s="2"/>
    </row>
    <row r="22" spans="2:7" ht="22.5" thickBot="1" thickTop="1">
      <c r="B22" s="127" t="s">
        <v>10</v>
      </c>
      <c r="C22" s="127"/>
      <c r="D22" s="127"/>
      <c r="E22" s="127"/>
      <c r="F22" s="10" t="s">
        <v>5</v>
      </c>
      <c r="G22" s="10" t="s">
        <v>6</v>
      </c>
    </row>
    <row r="23" spans="2:7" ht="21.75" thickTop="1">
      <c r="B23" s="180" t="s">
        <v>74</v>
      </c>
      <c r="C23" s="179"/>
      <c r="D23" s="179"/>
      <c r="E23" s="179"/>
      <c r="F23" s="179">
        <v>1</v>
      </c>
      <c r="G23" s="27">
        <f>F23*100/F$16</f>
        <v>33.333333333333336</v>
      </c>
    </row>
    <row r="24" spans="2:7" ht="21">
      <c r="B24" s="120" t="s">
        <v>112</v>
      </c>
      <c r="C24" s="179"/>
      <c r="D24" s="179"/>
      <c r="E24" s="179"/>
      <c r="F24" s="179">
        <v>1</v>
      </c>
      <c r="G24" s="27">
        <f>F24*100/F$16</f>
        <v>33.333333333333336</v>
      </c>
    </row>
    <row r="25" spans="2:7" ht="21.75" thickBot="1">
      <c r="B25" s="121" t="s">
        <v>115</v>
      </c>
      <c r="C25" s="77"/>
      <c r="D25" s="77"/>
      <c r="E25" s="77"/>
      <c r="F25" s="77">
        <v>1</v>
      </c>
      <c r="G25" s="122">
        <f>F25*100/F$16</f>
        <v>33.333333333333336</v>
      </c>
    </row>
    <row r="26" spans="2:7" ht="22.5" thickBot="1" thickTop="1">
      <c r="B26" s="128" t="s">
        <v>3</v>
      </c>
      <c r="C26" s="128"/>
      <c r="D26" s="128"/>
      <c r="E26" s="128"/>
      <c r="F26" s="177">
        <f>SUM(F23:F25)</f>
        <v>3</v>
      </c>
      <c r="G26" s="178">
        <f>SUM(G23:G25)</f>
        <v>100</v>
      </c>
    </row>
    <row r="27" ht="21.75" thickTop="1"/>
    <row r="28" ht="21">
      <c r="B28" s="1" t="s">
        <v>134</v>
      </c>
    </row>
    <row r="29" spans="1:8" ht="21">
      <c r="A29" s="133" t="s">
        <v>133</v>
      </c>
      <c r="B29" s="133"/>
      <c r="C29" s="133"/>
      <c r="D29" s="133"/>
      <c r="E29" s="133"/>
      <c r="F29" s="133"/>
      <c r="G29" s="133"/>
      <c r="H29" s="30"/>
    </row>
    <row r="30" spans="1:8" ht="21">
      <c r="A30" s="13"/>
      <c r="B30" s="13"/>
      <c r="C30" s="13"/>
      <c r="D30" s="13"/>
      <c r="E30" s="13"/>
      <c r="F30" s="13"/>
      <c r="G30" s="13"/>
      <c r="H30" s="30"/>
    </row>
  </sheetData>
  <sheetProtection/>
  <mergeCells count="8">
    <mergeCell ref="A29:G29"/>
    <mergeCell ref="B22:E22"/>
    <mergeCell ref="A1:H1"/>
    <mergeCell ref="B12:E12"/>
    <mergeCell ref="B16:E16"/>
    <mergeCell ref="A3:H3"/>
    <mergeCell ref="A4:H4"/>
    <mergeCell ref="B26:E26"/>
  </mergeCells>
  <printOptions/>
  <pageMargins left="0.7086614173228347" right="0.4724409448818898" top="0.5905511811023623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115" zoomScaleSheetLayoutView="115" zoomScalePageLayoutView="0" workbookViewId="0" topLeftCell="A7">
      <selection activeCell="A18" sqref="A18:IV23"/>
    </sheetView>
  </sheetViews>
  <sheetFormatPr defaultColWidth="8.7109375" defaultRowHeight="12.75"/>
  <cols>
    <col min="1" max="3" width="8.7109375" style="1" customWidth="1"/>
    <col min="4" max="4" width="39.710937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6.28125" style="1" customWidth="1"/>
    <col min="9" max="16384" width="8.7109375" style="1" customWidth="1"/>
  </cols>
  <sheetData>
    <row r="1" spans="1:7" ht="21">
      <c r="A1" s="129" t="s">
        <v>102</v>
      </c>
      <c r="B1" s="129"/>
      <c r="C1" s="129"/>
      <c r="D1" s="129"/>
      <c r="E1" s="129"/>
      <c r="F1" s="129"/>
      <c r="G1" s="129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21</v>
      </c>
    </row>
    <row r="4" ht="20.25" customHeight="1" thickBot="1">
      <c r="A4" s="3" t="s">
        <v>68</v>
      </c>
    </row>
    <row r="5" spans="1:7" s="5" customFormat="1" ht="20.25" thickTop="1">
      <c r="A5" s="134" t="s">
        <v>1</v>
      </c>
      <c r="B5" s="135"/>
      <c r="C5" s="135"/>
      <c r="D5" s="135"/>
      <c r="E5" s="138" t="s">
        <v>103</v>
      </c>
      <c r="F5" s="139"/>
      <c r="G5" s="140"/>
    </row>
    <row r="6" spans="1:7" s="5" customFormat="1" ht="20.25" thickBot="1">
      <c r="A6" s="136"/>
      <c r="B6" s="137"/>
      <c r="C6" s="137"/>
      <c r="D6" s="137"/>
      <c r="E6" s="6"/>
      <c r="F6" s="6" t="s">
        <v>2</v>
      </c>
      <c r="G6" s="6" t="s">
        <v>7</v>
      </c>
    </row>
    <row r="7" spans="1:7" s="5" customFormat="1" ht="20.25" thickTop="1">
      <c r="A7" s="24" t="s">
        <v>8</v>
      </c>
      <c r="B7" s="23"/>
      <c r="C7" s="22"/>
      <c r="D7" s="21"/>
      <c r="E7" s="20"/>
      <c r="F7" s="20"/>
      <c r="G7" s="9"/>
    </row>
    <row r="8" spans="1:7" s="5" customFormat="1" ht="19.5">
      <c r="A8" s="103" t="s">
        <v>125</v>
      </c>
      <c r="B8" s="104"/>
      <c r="C8" s="104"/>
      <c r="D8" s="104"/>
      <c r="E8" s="105">
        <f>DATA!I6</f>
        <v>4.666666666666667</v>
      </c>
      <c r="F8" s="105">
        <f>DATA!I7</f>
        <v>0.5773502691896278</v>
      </c>
      <c r="G8" s="106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19.5">
      <c r="A9" s="99" t="s">
        <v>55</v>
      </c>
      <c r="B9" s="100"/>
      <c r="C9" s="100"/>
      <c r="D9" s="100"/>
      <c r="E9" s="107">
        <f>DATA!J6</f>
        <v>5</v>
      </c>
      <c r="F9" s="107">
        <f>DATA!J7</f>
        <v>0</v>
      </c>
      <c r="G9" s="102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144" t="s">
        <v>9</v>
      </c>
      <c r="B10" s="145"/>
      <c r="C10" s="145"/>
      <c r="D10" s="146"/>
      <c r="E10" s="17">
        <f>DATA!J9</f>
        <v>4.833333333333333</v>
      </c>
      <c r="F10" s="17">
        <f>DATA!J8</f>
        <v>0.408248290463863</v>
      </c>
      <c r="G10" s="18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34" t="s">
        <v>56</v>
      </c>
      <c r="B11" s="7"/>
      <c r="C11" s="7"/>
      <c r="D11" s="33"/>
      <c r="E11" s="8"/>
      <c r="F11" s="8"/>
      <c r="G11" s="9"/>
    </row>
    <row r="12" spans="1:7" s="5" customFormat="1" ht="19.5">
      <c r="A12" s="35" t="s">
        <v>57</v>
      </c>
      <c r="B12" s="36"/>
      <c r="C12" s="36"/>
      <c r="D12" s="36"/>
      <c r="E12" s="37">
        <f>DATA!K6</f>
        <v>5</v>
      </c>
      <c r="F12" s="37">
        <f>DATA!K7</f>
        <v>0</v>
      </c>
      <c r="G12" s="38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5" customFormat="1" ht="19.5">
      <c r="A13" s="99" t="s">
        <v>58</v>
      </c>
      <c r="B13" s="100"/>
      <c r="C13" s="100"/>
      <c r="D13" s="100"/>
      <c r="E13" s="101">
        <f>DATA!L6</f>
        <v>4.666666666666667</v>
      </c>
      <c r="F13" s="101">
        <f>DATA!L7</f>
        <v>0.5773502691896278</v>
      </c>
      <c r="G13" s="102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19.5">
      <c r="A14" s="147" t="s">
        <v>14</v>
      </c>
      <c r="B14" s="148"/>
      <c r="C14" s="148"/>
      <c r="D14" s="149"/>
      <c r="E14" s="39">
        <f>DATA!L9</f>
        <v>4.833333333333333</v>
      </c>
      <c r="F14" s="39">
        <f>DATA!L8</f>
        <v>0.408248290463863</v>
      </c>
      <c r="G14" s="19" t="str">
        <f>IF(E14&gt;4.5,"มากที่สุด",IF(E14&gt;3.5,"มาก",IF(E14&gt;2.5,"ปานกลาง",IF(E14&gt;1.5,"น้อย",IF(E14&lt;=1.5,"น้อยที่สุด")))))</f>
        <v>มากที่สุด</v>
      </c>
    </row>
    <row r="15" spans="1:7" s="5" customFormat="1" ht="20.25" thickBot="1">
      <c r="A15" s="141" t="s">
        <v>3</v>
      </c>
      <c r="B15" s="142"/>
      <c r="C15" s="142"/>
      <c r="D15" s="143"/>
      <c r="E15" s="70">
        <f>DATA!O6</f>
        <v>4.833333333333333</v>
      </c>
      <c r="F15" s="70">
        <f>DATA!O7</f>
        <v>0.3892494720807615</v>
      </c>
      <c r="G15" s="71" t="str">
        <f>IF(E15&gt;4.5,"มากที่สุด",IF(E15&gt;3.5,"มาก",IF(E15&gt;2.5,"ปานกลาง",IF(K13E15&gt;1.5,"น้อย",IF(E15&lt;=1.5,"น้อยที่สุด")))))</f>
        <v>มากที่สุด</v>
      </c>
    </row>
    <row r="16" spans="1:7" s="5" customFormat="1" ht="20.25" thickTop="1">
      <c r="A16" s="14"/>
      <c r="B16" s="14"/>
      <c r="C16" s="14"/>
      <c r="D16" s="14"/>
      <c r="E16" s="15"/>
      <c r="F16" s="15"/>
      <c r="G16" s="14"/>
    </row>
    <row r="17" spans="2:7" s="5" customFormat="1" ht="21">
      <c r="B17" s="3" t="s">
        <v>106</v>
      </c>
      <c r="C17" s="14"/>
      <c r="D17" s="14"/>
      <c r="E17" s="15"/>
      <c r="F17" s="15"/>
      <c r="G17" s="14"/>
    </row>
    <row r="18" ht="21">
      <c r="A18" s="3" t="s">
        <v>126</v>
      </c>
    </row>
    <row r="19" ht="21">
      <c r="A19" s="3" t="s">
        <v>127</v>
      </c>
    </row>
    <row r="20" ht="21">
      <c r="A20" s="3" t="s">
        <v>128</v>
      </c>
    </row>
    <row r="21" ht="21">
      <c r="A21" s="3" t="s">
        <v>129</v>
      </c>
    </row>
    <row r="22" ht="21">
      <c r="A22" s="3" t="s">
        <v>130</v>
      </c>
    </row>
    <row r="23" ht="21">
      <c r="A23" s="3" t="s">
        <v>107</v>
      </c>
    </row>
    <row r="24" ht="21">
      <c r="A24" s="3"/>
    </row>
    <row r="25" ht="21">
      <c r="A25" s="3"/>
    </row>
    <row r="26" ht="21">
      <c r="A26" s="3"/>
    </row>
    <row r="27" ht="21">
      <c r="A27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140625" defaultRowHeight="12.75"/>
  <cols>
    <col min="1" max="1" width="2.42187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74" customWidth="1"/>
    <col min="8" max="8" width="16.140625" style="74" customWidth="1"/>
    <col min="9" max="16384" width="9.140625" style="5" customWidth="1"/>
  </cols>
  <sheetData>
    <row r="1" spans="1:9" s="73" customFormat="1" ht="21">
      <c r="A1" s="72"/>
      <c r="B1" s="150" t="s">
        <v>105</v>
      </c>
      <c r="C1" s="150"/>
      <c r="D1" s="150"/>
      <c r="E1" s="150"/>
      <c r="F1" s="150"/>
      <c r="G1" s="150"/>
      <c r="H1" s="150"/>
      <c r="I1" s="72"/>
    </row>
    <row r="2" spans="2:9" ht="19.5">
      <c r="B2" s="74"/>
      <c r="C2" s="74"/>
      <c r="D2" s="74"/>
      <c r="E2" s="74"/>
      <c r="I2" s="75"/>
    </row>
    <row r="3" spans="2:8" s="1" customFormat="1" ht="21">
      <c r="B3" s="29" t="s">
        <v>25</v>
      </c>
      <c r="F3" s="2"/>
      <c r="G3" s="2"/>
      <c r="H3" s="2"/>
    </row>
    <row r="4" spans="2:8" s="25" customFormat="1" ht="21.75" thickBot="1">
      <c r="B4" s="76" t="s">
        <v>104</v>
      </c>
      <c r="F4" s="2"/>
      <c r="G4" s="77"/>
      <c r="H4" s="77"/>
    </row>
    <row r="5" spans="2:8" s="1" customFormat="1" ht="21.75" thickTop="1">
      <c r="B5" s="151" t="s">
        <v>1</v>
      </c>
      <c r="C5" s="152"/>
      <c r="D5" s="152"/>
      <c r="E5" s="153"/>
      <c r="F5" s="157"/>
      <c r="G5" s="159" t="s">
        <v>2</v>
      </c>
      <c r="H5" s="159" t="s">
        <v>7</v>
      </c>
    </row>
    <row r="6" spans="2:8" s="1" customFormat="1" ht="21.75" thickBot="1">
      <c r="B6" s="154"/>
      <c r="C6" s="155"/>
      <c r="D6" s="155"/>
      <c r="E6" s="156"/>
      <c r="F6" s="158"/>
      <c r="G6" s="160"/>
      <c r="H6" s="160"/>
    </row>
    <row r="7" spans="2:9" s="1" customFormat="1" ht="21.75" thickTop="1">
      <c r="B7" s="78" t="s">
        <v>26</v>
      </c>
      <c r="C7" s="79"/>
      <c r="D7" s="79"/>
      <c r="E7" s="80"/>
      <c r="F7" s="81"/>
      <c r="G7" s="82"/>
      <c r="H7" s="83"/>
      <c r="I7" s="30"/>
    </row>
    <row r="8" spans="2:8" s="1" customFormat="1" ht="21">
      <c r="B8" s="161" t="s">
        <v>78</v>
      </c>
      <c r="C8" s="162"/>
      <c r="D8" s="162"/>
      <c r="E8" s="163"/>
      <c r="F8" s="164">
        <f>DATA!M6</f>
        <v>3.3333333333333335</v>
      </c>
      <c r="G8" s="164">
        <f>DATA!M8</f>
        <v>1.5275252316519463</v>
      </c>
      <c r="H8" s="166" t="str">
        <f>IF(F8&gt;4.5,"มากที่สุด",IF(F8&gt;3.5,"มาก",IF(F8&gt;2.5,"ปานกลาง",IF(F8&gt;1.5,"น้อย",IF(F8&lt;=1.5,"น้อยที่สุด")))))</f>
        <v>ปานกลาง</v>
      </c>
    </row>
    <row r="9" spans="2:8" s="1" customFormat="1" ht="21">
      <c r="B9" s="168" t="s">
        <v>79</v>
      </c>
      <c r="C9" s="169"/>
      <c r="D9" s="169"/>
      <c r="E9" s="170"/>
      <c r="F9" s="165"/>
      <c r="G9" s="165"/>
      <c r="H9" s="167"/>
    </row>
    <row r="10" spans="2:8" s="1" customFormat="1" ht="21.75" thickBot="1">
      <c r="B10" s="171" t="s">
        <v>27</v>
      </c>
      <c r="C10" s="172"/>
      <c r="D10" s="172"/>
      <c r="E10" s="173"/>
      <c r="F10" s="84">
        <f>DATA!M9</f>
        <v>3.3333333333333335</v>
      </c>
      <c r="G10" s="85">
        <f>DATA!M8</f>
        <v>1.5275252316519463</v>
      </c>
      <c r="H10" s="86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2:8" s="1" customFormat="1" ht="21.75" thickTop="1">
      <c r="B11" s="87" t="s">
        <v>28</v>
      </c>
      <c r="C11" s="88"/>
      <c r="D11" s="88"/>
      <c r="E11" s="89"/>
      <c r="F11" s="90"/>
      <c r="G11" s="90"/>
      <c r="H11" s="91"/>
    </row>
    <row r="12" spans="2:8" s="1" customFormat="1" ht="21">
      <c r="B12" s="161" t="s">
        <v>80</v>
      </c>
      <c r="C12" s="162"/>
      <c r="D12" s="162"/>
      <c r="E12" s="163"/>
      <c r="F12" s="164">
        <f>DATA!N6</f>
        <v>3.6666666666666665</v>
      </c>
      <c r="G12" s="164">
        <f>DATA!N7</f>
        <v>0.5773502691896247</v>
      </c>
      <c r="H12" s="166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1">
      <c r="B13" s="168" t="s">
        <v>81</v>
      </c>
      <c r="C13" s="169"/>
      <c r="D13" s="169"/>
      <c r="E13" s="170"/>
      <c r="F13" s="165"/>
      <c r="G13" s="165"/>
      <c r="H13" s="167"/>
    </row>
    <row r="14" spans="2:10" s="1" customFormat="1" ht="21.75" thickBot="1">
      <c r="B14" s="174" t="s">
        <v>27</v>
      </c>
      <c r="C14" s="175"/>
      <c r="D14" s="175"/>
      <c r="E14" s="176"/>
      <c r="F14" s="85">
        <f>DATA!N6</f>
        <v>3.6666666666666665</v>
      </c>
      <c r="G14" s="92">
        <f>DATA!N8</f>
        <v>0.5773502691896247</v>
      </c>
      <c r="H14" s="86" t="str">
        <f>IF(F14&gt;4.5,"มากที่สุด",IF(F14&gt;3.5,"มาก",IF(F14&gt;2.5,"ปานกลาง",IF(F14&gt;1.5,"น้อย",IF(F14&lt;=1.5,"น้อยที่สุด")))))</f>
        <v>มาก</v>
      </c>
      <c r="J14" s="93"/>
    </row>
    <row r="15" spans="2:8" s="1" customFormat="1" ht="21.75" thickTop="1">
      <c r="B15" s="30"/>
      <c r="C15" s="30"/>
      <c r="D15" s="30"/>
      <c r="E15" s="30"/>
      <c r="F15" s="30"/>
      <c r="G15" s="30"/>
      <c r="H15" s="30"/>
    </row>
    <row r="16" spans="2:10" s="1" customFormat="1" ht="21">
      <c r="B16" s="25"/>
      <c r="C16" s="25" t="s">
        <v>59</v>
      </c>
      <c r="D16" s="25"/>
      <c r="E16" s="25"/>
      <c r="F16" s="25"/>
      <c r="G16" s="25"/>
      <c r="H16" s="25"/>
      <c r="I16" s="25"/>
      <c r="J16" s="25"/>
    </row>
    <row r="17" spans="2:10" s="1" customFormat="1" ht="21">
      <c r="B17" s="25" t="s">
        <v>131</v>
      </c>
      <c r="C17" s="25"/>
      <c r="D17" s="25"/>
      <c r="E17" s="25"/>
      <c r="F17" s="25"/>
      <c r="G17" s="25"/>
      <c r="H17" s="25"/>
      <c r="I17" s="25"/>
      <c r="J17" s="25"/>
    </row>
    <row r="18" spans="2:10" s="1" customFormat="1" ht="21">
      <c r="B18" s="25" t="s">
        <v>132</v>
      </c>
      <c r="C18" s="25"/>
      <c r="D18" s="25"/>
      <c r="E18" s="25"/>
      <c r="F18" s="25"/>
      <c r="G18" s="25"/>
      <c r="H18" s="25"/>
      <c r="I18" s="25"/>
      <c r="J18" s="25"/>
    </row>
    <row r="19" spans="1:8" s="1" customFormat="1" ht="21">
      <c r="A19" s="94"/>
      <c r="B19" s="94"/>
      <c r="C19" s="94"/>
      <c r="D19" s="94"/>
      <c r="E19" s="94"/>
      <c r="F19" s="94"/>
      <c r="G19" s="25"/>
      <c r="H19" s="25"/>
    </row>
  </sheetData>
  <sheetProtection/>
  <mergeCells count="17">
    <mergeCell ref="F12:F13"/>
    <mergeCell ref="G12:G13"/>
    <mergeCell ref="H12:H13"/>
    <mergeCell ref="B13:E13"/>
    <mergeCell ref="B10:E10"/>
    <mergeCell ref="B14:E14"/>
    <mergeCell ref="B12:E12"/>
    <mergeCell ref="B1:H1"/>
    <mergeCell ref="B5:E6"/>
    <mergeCell ref="F5:F6"/>
    <mergeCell ref="G5:G6"/>
    <mergeCell ref="H5:H6"/>
    <mergeCell ref="B8:E8"/>
    <mergeCell ref="G8:G9"/>
    <mergeCell ref="H8:H9"/>
    <mergeCell ref="B9:E9"/>
    <mergeCell ref="F8:F9"/>
  </mergeCells>
  <printOptions/>
  <pageMargins left="0.32" right="0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2024-03-25T07:54:09Z</cp:lastPrinted>
  <dcterms:created xsi:type="dcterms:W3CDTF">2006-03-16T15:57:13Z</dcterms:created>
  <dcterms:modified xsi:type="dcterms:W3CDTF">2024-03-25T07:59:07Z</dcterms:modified>
  <cp:category/>
  <cp:version/>
  <cp:contentType/>
  <cp:contentStatus/>
</cp:coreProperties>
</file>