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 activeTab="4"/>
  </bookViews>
  <sheets>
    <sheet name="DATA" sheetId="6" r:id="rId1"/>
    <sheet name="บทสรุป" sheetId="1" r:id="rId2"/>
    <sheet name="ตาราง 1" sheetId="5" r:id="rId3"/>
    <sheet name="ก่อน-หลัง" sheetId="7" r:id="rId4"/>
    <sheet name="ตาราง 2" sheetId="2" r:id="rId5"/>
    <sheet name="ข้อเสนอแนะ" sheetId="4" r:id="rId6"/>
  </sheets>
  <definedNames>
    <definedName name="_xlnm._FilterDatabase" localSheetId="0" hidden="1">DATA!$C$1:$C$71</definedName>
  </definedNames>
  <calcPr calcId="152511"/>
</workbook>
</file>

<file path=xl/calcChain.xml><?xml version="1.0" encoding="utf-8"?>
<calcChain xmlns="http://schemas.openxmlformats.org/spreadsheetml/2006/main">
  <c r="C17" i="5" l="1"/>
  <c r="C20" i="5" s="1"/>
  <c r="D18" i="5" l="1"/>
  <c r="D20" i="5"/>
  <c r="D19" i="5"/>
  <c r="C63" i="5"/>
  <c r="D61" i="5" s="1"/>
  <c r="E24" i="2"/>
  <c r="D24" i="2"/>
  <c r="E23" i="2"/>
  <c r="D23" i="2"/>
  <c r="D17" i="5" l="1"/>
  <c r="D48" i="5"/>
  <c r="D57" i="5"/>
  <c r="D51" i="5"/>
  <c r="D60" i="5"/>
  <c r="D55" i="5"/>
  <c r="D50" i="5"/>
  <c r="D46" i="5"/>
  <c r="D59" i="5"/>
  <c r="D54" i="5"/>
  <c r="D49" i="5"/>
  <c r="D62" i="5"/>
  <c r="D58" i="5"/>
  <c r="D53" i="5"/>
  <c r="D47" i="5"/>
  <c r="D63" i="5"/>
  <c r="D56" i="5"/>
  <c r="D52" i="5"/>
  <c r="O45" i="6"/>
  <c r="O44" i="6"/>
  <c r="G29" i="7"/>
  <c r="G27" i="7"/>
  <c r="G25" i="7"/>
  <c r="G23" i="7"/>
  <c r="G21" i="7"/>
  <c r="F29" i="7"/>
  <c r="F27" i="7"/>
  <c r="F25" i="7"/>
  <c r="F23" i="7"/>
  <c r="F21" i="7"/>
  <c r="G19" i="7"/>
  <c r="G17" i="7"/>
  <c r="G15" i="7"/>
  <c r="G13" i="7"/>
  <c r="G11" i="7"/>
  <c r="F19" i="7"/>
  <c r="T45" i="6"/>
  <c r="S45" i="6"/>
  <c r="K45" i="6"/>
  <c r="G45" i="6"/>
  <c r="E45" i="6"/>
  <c r="F17" i="7" l="1"/>
  <c r="H17" i="7" s="1"/>
  <c r="F15" i="7"/>
  <c r="H15" i="7" s="1"/>
  <c r="F13" i="7"/>
  <c r="F11" i="7"/>
  <c r="H27" i="7"/>
  <c r="H25" i="7"/>
  <c r="H23" i="7"/>
  <c r="H21" i="7"/>
  <c r="H29" i="7" l="1"/>
  <c r="H19" i="7"/>
  <c r="H13" i="7"/>
  <c r="H11" i="7"/>
  <c r="C64" i="6" l="1"/>
  <c r="C65" i="6"/>
  <c r="C67" i="6"/>
  <c r="C68" i="6"/>
  <c r="C66" i="6"/>
  <c r="C47" i="6"/>
  <c r="G44" i="6"/>
  <c r="T44" i="6"/>
  <c r="S44" i="6"/>
  <c r="K44" i="6"/>
  <c r="E44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D43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D42" i="6"/>
  <c r="U42" i="6" l="1"/>
  <c r="U43" i="6"/>
  <c r="C46" i="6"/>
  <c r="C48" i="6" s="1"/>
  <c r="D19" i="2" l="1"/>
  <c r="E22" i="2"/>
  <c r="E16" i="2"/>
  <c r="E12" i="2"/>
  <c r="E11" i="2"/>
  <c r="E14" i="2"/>
  <c r="E15" i="2"/>
  <c r="E18" i="2"/>
  <c r="E19" i="2"/>
  <c r="E20" i="2"/>
  <c r="E21" i="2"/>
  <c r="E10" i="2"/>
  <c r="D11" i="2"/>
  <c r="D14" i="2"/>
  <c r="D15" i="2"/>
  <c r="D18" i="2"/>
  <c r="D20" i="2"/>
  <c r="D21" i="2"/>
  <c r="F24" i="2"/>
  <c r="D10" i="2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69" i="6" l="1"/>
  <c r="D12" i="2"/>
  <c r="D22" i="2"/>
  <c r="D16" i="2"/>
  <c r="F21" i="2" l="1"/>
  <c r="F20" i="2"/>
  <c r="F19" i="2"/>
  <c r="F18" i="2"/>
  <c r="F15" i="2"/>
  <c r="F16" i="2"/>
  <c r="F11" i="2"/>
  <c r="F10" i="2"/>
  <c r="F12" i="2" l="1"/>
  <c r="F22" i="2"/>
  <c r="F14" i="2"/>
  <c r="F23" i="2"/>
</calcChain>
</file>

<file path=xl/sharedStrings.xml><?xml version="1.0" encoding="utf-8"?>
<sst xmlns="http://schemas.openxmlformats.org/spreadsheetml/2006/main" count="260" uniqueCount="151">
  <si>
    <t xml:space="preserve">    </t>
  </si>
  <si>
    <t>ตอนที่ 2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</si>
  <si>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</si>
  <si>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</si>
  <si>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</si>
  <si>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</si>
  <si>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</si>
  <si>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</si>
  <si>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</si>
  <si>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</si>
  <si>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</si>
  <si>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</si>
  <si>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>ตอนที่ 3 ข้อเสนอแนะอื่นๆ</t>
  </si>
  <si>
    <t>ลำดับที่</t>
  </si>
  <si>
    <t>จำนวน</t>
  </si>
  <si>
    <t>- 1 -</t>
  </si>
  <si>
    <t>คณะ</t>
  </si>
  <si>
    <t>จำนวนและร้อยละ</t>
  </si>
  <si>
    <t>N</t>
  </si>
  <si>
    <t>%</t>
  </si>
  <si>
    <t>รวม</t>
  </si>
  <si>
    <t>เจ้าหน้าที่สังกัดคณะ</t>
  </si>
  <si>
    <t>ไม่ระบุ</t>
  </si>
  <si>
    <t>กองบริการการศึกษา</t>
  </si>
  <si>
    <t xml:space="preserve">คณะ </t>
  </si>
  <si>
    <t>สาขา</t>
  </si>
  <si>
    <t>ลำดับ</t>
  </si>
  <si>
    <t>เกษตรศาสตร์ ทรัพยากรธรรมชาติ และสิ่งแวดล้อม</t>
  </si>
  <si>
    <t>วิทยาศาสตร์</t>
  </si>
  <si>
    <t>สาธารณสุขศาสตร์</t>
  </si>
  <si>
    <t>ศึกษาศาสตร์</t>
  </si>
  <si>
    <t>วิทยาลัยพลังงานทดแทน</t>
  </si>
  <si>
    <t>สถาปัตยกรรมศาสตร์</t>
  </si>
  <si>
    <t>วิทยาลัยโลจิสติกส์และโซ่อุปทาน</t>
  </si>
  <si>
    <t>บริหารธุรกิจ เศรษฐศาสตร์และการสื่อสาร</t>
  </si>
  <si>
    <t>วิศวกรรมศาสตร์</t>
  </si>
  <si>
    <t>มนุษยศาสตร์</t>
  </si>
  <si>
    <t>สังคมศาสตร์</t>
  </si>
  <si>
    <t>เภสัชศาสตร์</t>
  </si>
  <si>
    <t>- 2 -</t>
  </si>
  <si>
    <t>- 3 -</t>
  </si>
  <si>
    <t>คณะเกษตรศาสตร์ ทรัพยากรธรรมชาติ และสิ่งแวดล้อม</t>
  </si>
  <si>
    <t>คณะวิทยาศาสตร์</t>
  </si>
  <si>
    <t>คณะสาธารณสุขศาสตร์</t>
  </si>
  <si>
    <t>คณะศึกษาศาสตร์</t>
  </si>
  <si>
    <t>คณะสถาปัตยกรรมศาสตร์</t>
  </si>
  <si>
    <t>คณะบริหารธุรกิจ เศรษฐศาสตร์และการสื่อสาร</t>
  </si>
  <si>
    <t>คณะทันตแพทยศาสตร์</t>
  </si>
  <si>
    <t>คณะวิศวกรรมศาสตร์</t>
  </si>
  <si>
    <t>คณะมนุษยศาสตร์</t>
  </si>
  <si>
    <t>คณะสังคมศาสตร์</t>
  </si>
  <si>
    <t>คณะเภสัชศาสตร์</t>
  </si>
  <si>
    <t>คณะแพทยศาสตร์</t>
  </si>
  <si>
    <t>อยากให้จัดอบรมนอกสถานที่ใกล้ๆ และมีช่วงกิจกรรมสัมพันธ์ เช่น วอล์คแรลลี่</t>
  </si>
  <si>
    <t>เพื่อสร้างทีมงานบัณฑิตศึกษา</t>
  </si>
  <si>
    <t>อื่นๆ (โปรดระบุ)</t>
  </si>
  <si>
    <t>นายกสโมสรฯ บัณฑิตศึกษา</t>
  </si>
  <si>
    <t>วิทยาลัยระบบการจัดการสุขภาพ</t>
  </si>
  <si>
    <t xml:space="preserve">ควรจัดอบรมทั้งวัน </t>
  </si>
  <si>
    <t>ควรนำกรณีศึกษามาบรรยาย เพื่อเป็นแนวทางในคณะนำมาใช้</t>
  </si>
  <si>
    <t>สำหรับนิสิตต่างชาติอยากได้คู่มือสำหรับนิสิตต่างชาติ</t>
  </si>
  <si>
    <t>แพทยศาสตร์</t>
  </si>
  <si>
    <t>ทันตแพทยศาสตร์</t>
  </si>
  <si>
    <t>วันพฤหัสบดีที่ 15 มิถุนายน 2560</t>
  </si>
  <si>
    <t>ณ ห้องประชุมเอกาทศรถ 210 อาคารเอกาทศรถ มหาวิทยาลัยนเรศวร</t>
  </si>
  <si>
    <t>N = 40</t>
  </si>
  <si>
    <t>1.1  ความเหมาะสมของวันจัดโครงการฯ (วันพฤหัสบดีที่ 15 มิถุนายน 2560)</t>
  </si>
  <si>
    <t>3.1  ความเหมาะสมของสถานที่จัดโครงการฯ</t>
  </si>
  <si>
    <t>3.2  ความเหมาะสมของสื่อที่ใช้ในการจัดโครงการฯ</t>
  </si>
  <si>
    <t>3.3  ความเหมาะสมของเอกสารประกอบโครงการฯ</t>
  </si>
  <si>
    <t>3.4  ความพึงพอใจเกี่ยวกับเอกสารประกอบโครงการฯ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</si>
  <si>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</si>
  <si>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</si>
  <si>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</si>
  <si>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</si>
  <si>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</si>
  <si>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(N = 40)</t>
  </si>
  <si>
    <t>ตามนโยบายของมหาวิทยาลัย" อยู่ในระดับใด</t>
  </si>
  <si>
    <t>ปัญหาอุปสรรค แนวทางแก้ไข" อยู่ในระดับใด</t>
  </si>
  <si>
    <t>4.3 ท่านมีความรู้ เรื่อง "การให้บริการของบัณฑิตวิทยาลัย</t>
  </si>
  <si>
    <t>ผ่านระบบออนไลน์" อยู่ในระดับใด</t>
  </si>
  <si>
    <t>4.4 ท่านมีความรู้ เรื่อง "การใช้งานโปรแกรมการคัดลอกผลงาน</t>
  </si>
  <si>
    <t>วิทยานิพนธ์ (Turnitin)" อยู่ในระดับใด</t>
  </si>
  <si>
    <t>คิดเป็นร้อยละ 12.50 และคณะวิทยาศาสตร์ คิดเป็นร้อยละ 10.00</t>
  </si>
  <si>
    <t>4.1 ท่านมีความรู้ เรื่อง "การปฏิบัติงานวิชาการ</t>
  </si>
  <si>
    <t>4.2 ท่านมีความรู้ เรื่อง "แนวปฏิบัติงานวิชาการที่เปลี่ยนแปลง/</t>
  </si>
  <si>
    <t>ที่จัดในโครงการฯ ภาพรวม อยู่ในระดับมาก (ค่าเฉลี่ย 3.63) และหลังเข้ารับการอบรมค่าเฉลี่ยความรู้</t>
  </si>
  <si>
    <t xml:space="preserve">ความเข้าใจสูงขึ้น อยู่ในระดับมาก (ค่าเฉลี่ย 4.08) </t>
  </si>
  <si>
    <t>อยากได้ข้อสรุปในการจัดกิจกรรมฯ ครั้งนี้ส่งไปยังคณะ</t>
  </si>
  <si>
    <t>คณะศึกษาศาสตร์ คิดเป็นร้อยละ 15.00 รองลงมาได้แก่ คณะสาธารณสุขศาสตร์ และคณะวิศวกรรมศาสตร์</t>
  </si>
  <si>
    <t xml:space="preserve">     1.อยากให้จัดอบรมนอกสถานที่ใกล้ๆ และมีช่วงกิจกรรมสัมพันธ์ เช่น วอล์คแรลลี่ เพื่อสร้างทีมงานบัณฑิตศึกษา</t>
  </si>
  <si>
    <t xml:space="preserve">     2.ควรจัดอบรมทั้งวัน </t>
  </si>
  <si>
    <t xml:space="preserve">     3.ควรนำกรณีศึกษามาบรรยาย เพื่อเป็นแนวทางในคณะนำมาใช้</t>
  </si>
  <si>
    <t xml:space="preserve">     5.สำหรับนิสิตต่างชาติอยากได้คู่มือสำหรับนิสิตต่างชาติ</t>
  </si>
  <si>
    <t xml:space="preserve">ในวันพฤหัสบดีที่ 15 มิถุนายน 2560  ณ ห้องประชุมเอกาทศรถ 210 อาคารเอกาทศรถ มหาวิทยาลัยนเรศวร </t>
  </si>
  <si>
    <t>โดยมีวัตถุประสงค์ เพื่อสร้างความรู้ ความเข้าใจ เกี่ยวกับข้อบังคับ ระเบียบ และแนวปฏิบัติที่มีการเปลี่ยนแปลง</t>
  </si>
  <si>
    <t>- 4 -</t>
  </si>
  <si>
    <t xml:space="preserve">                                                               - 5 -</t>
  </si>
  <si>
    <t>สถานภาพ</t>
  </si>
  <si>
    <t>ร้อยละ</t>
  </si>
  <si>
    <t>ตอนที่ 1 ข้อมูลทั่วไป</t>
  </si>
  <si>
    <t xml:space="preserve">          จากตาราง 1 พบว่า ผู้ตอบแบบสอบถามส่วนใหญ่เป็นเจ้าหน้าที่สังกัดคณะ  คิดเป็นร้อยละ 95.00</t>
  </si>
  <si>
    <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จำแนกตามสังกัดคณะ</t>
    </r>
  </si>
  <si>
    <t>รองลงมาได้แก่ นายกสโมสรฯ บัณฑิตศึกษา และกองบริการการศึกษา  คิดเป็นร้อยละ 2.50</t>
  </si>
  <si>
    <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</si>
  <si>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</si>
  <si>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>คิดเป็นร้อยละ 64.52 ของผู้เข้าร่วมโครงการฯ</t>
  </si>
  <si>
    <t xml:space="preserve">มีเป้าหมายผู้เข้าร่วมโครงการ จำนวน 80 คน มีผู้เข้าร่วมโครงการ จำนวน 62 คน มีผู้ตอบแบบสอบถาม จำนวน 40 คน </t>
  </si>
  <si>
    <r>
      <t xml:space="preserve">ตาราง 1 </t>
    </r>
    <r>
      <rPr>
        <sz val="16"/>
        <rFont val="TH SarabunPSK"/>
        <family val="2"/>
      </rPr>
      <t>ข้อมูลทั่วไปเกี่ยวกับผู้ตอบแบบสอบถาม</t>
    </r>
  </si>
  <si>
    <t xml:space="preserve">          จากตาราง 2 แสดงจำนวนร้อยละของผู้ตอบแบบประเมิน พบว่า ผู้ตอบแบบประเมินส่วนใหญ่สังกัด</t>
  </si>
  <si>
    <t xml:space="preserve">          ข้อเสนอแนะสำหรับจัดโครงการคือ</t>
  </si>
  <si>
    <t>1.2  ความเหมาะสมของระยะเวลาในการจัดโครงการฯ (08.30 - 13.45 น.)</t>
  </si>
  <si>
    <t>ประโยชน์ที่ได้รับจากการเข้าร่วมโครงการฯ</t>
  </si>
  <si>
    <t>รวมเฉลี่ยด้านกระบวนการขั้นตอนการให้บริการ</t>
  </si>
  <si>
    <t>รวมเฉลี่ยด้านเจ้าหน้าที่ผู้ให้บริการ</t>
  </si>
  <si>
    <t>รวมเฉลี่ยด้านสิ่งอำนวยความสะดวก</t>
  </si>
  <si>
    <t>บทสรุปสำหรับผู้บริหาร</t>
  </si>
  <si>
    <t>ผลการประเมินโครงการสัมมนาเชิงปฏิบัติการสำหรับบุคลากรผู้ปฏิบัติงานวิชาการ ระดับบัณฑิตศึกษา</t>
  </si>
  <si>
    <t xml:space="preserve">จากการประเมินโครงการสัมมนาเชิงปฏิบัติการสำหรับบุคลากรผู้ปฏิบัติงานวิชาการ ระดับบัณฑิตศึกษา </t>
  </si>
  <si>
    <t xml:space="preserve">     4.อยากให้นำข้อสรุปในการจัดกิจกรรมฯ ครั้งนี้ส่งไปยังคณะ</t>
  </si>
  <si>
    <t xml:space="preserve">ผลการประเมินโครงการสัมมนาเชิงปฏิบัติการสำหรับบุคลากรผู้ปฏิบัติงานวิชาการระดับบัณฑิตศึกษา 
</t>
  </si>
  <si>
    <t xml:space="preserve">          บัณฑิตวิทยาลัย ได้จัดโครงการสัมมนาเชิงปฏิบัติการสำหรับบุคลากรผู้ปฏิบัติงานวิชาการ  ระดับบัณฑิตศึกษา</t>
  </si>
  <si>
    <t xml:space="preserve">       จากตาราง 4 ผลการประเมินโครงการสัมมนาเชิงปฏิบัติการสำหรับบุคลากรผู้ปฏิบัติงานวิชาการ </t>
  </si>
  <si>
    <t xml:space="preserve">ระดับบัณฑิตศึกษา ในภาพรวมพบว่า ผู้ตอบแบบประเมินมีความพึงพอใจอยู่ในระดับมาก  (ค่าเฉลี่ย = 4.45)  </t>
  </si>
  <si>
    <t xml:space="preserve">และเมื่อพิจารณารายด้านพบว่า ด้านเจ้าหน้าที่ผู้ให้บริการ อยู่ในระดับมากที่สุด (ค่าเฉลี่ย = 4.59)  รองลงมาได้แก่ </t>
  </si>
  <si>
    <t xml:space="preserve">ด้านสิ่งอำนวยความสะดวก (ค่าเฉลี่ย = 4.51) และด้านกระบวนการขั้นตอนการให้บริการ (ค่าเฉลี่ย = 4.21) </t>
  </si>
  <si>
    <t>นอกจากนี้เมื่อพิจารณารายข้อ พบว่า เจ้าหน้าที่ให้บริการ ด้วยความเต็มใจ ยิ้มแย้มแจ่มใส (ค่าเฉลี่ย = 4.60)</t>
  </si>
  <si>
    <t xml:space="preserve">รองลงมาได้แก่ เจ้าหน้าที่ให้บริการด้วยความรวดเร็ว (ค่าเฉลี่ย = 4.58) และความเหมาะสมของสถานที่จัดโครงการฯ </t>
  </si>
  <si>
    <t>(ค่าเฉลี่ย = 4.53) และประโยชน์ที่ได้รับจากการเข้าร่วมโครงการฯ โดยรวมอยู่ในระดับมาก (ค่าเฉลี่ย = 4.40)</t>
  </si>
  <si>
    <t>ให้เกิดความชัดเจน สามารถนำไปปฏิบัติงานได้อย่างมีประสิทธิภาพ มีโอกาสแลกเปลี่ยนประสบการณ์ในการ</t>
  </si>
  <si>
    <t>ปฏิบัติงานและเป็นการสร้างเครือข่ายสำหรับบุคลากรผู้ปฏิบัติงานวิชาการระดับบัณฑิตศึกษาในระดับ</t>
  </si>
  <si>
    <t>คณะ/วิทยาลัย ในมหาวิทยาลัย</t>
  </si>
  <si>
    <t xml:space="preserve">     ผลการประเมินการโครงการสัมมนาเชิงปฏิบัติการสำหรับบุคลากรผู้ปฏิบัติงานวิชาการ  </t>
  </si>
  <si>
    <t xml:space="preserve">            จำนวน 62 คน ผู้ตอบแบบสอบถาม จำนวน 40 คน คิดเป็นร้อยละ 64.52 ของจำนวนผู้ที่เข้าร่วมโครงการฯ</t>
  </si>
  <si>
    <t xml:space="preserve">    ผู้ตอบแบบสอบถามส่วนใหญ่เป็นเจ้าหน้าที่สังกัดคณะ  คิดเป็นร้อยละ 95.00 รองลงมาได้แก่</t>
  </si>
  <si>
    <t xml:space="preserve">    นายกสโมสรฯ บัณฑิตศึกษา และกองบริการการศึกษา  คิดเป็นร้อยละ 2.50</t>
  </si>
  <si>
    <t xml:space="preserve">    คณะสาธารณสุขศาสตร์ และคณะวิศวกรรมศาสตร์ คิดเป็นร้อยละ 12.50 และคณะวิทยาศาสตร์ </t>
  </si>
  <si>
    <t xml:space="preserve">    คิดเป็นร้อยละ 10.00 ก่อนเข้ารับการอบรมผู้เข้าร่วมโครงการมีความรู้ความเข้าใจเกี่ยวกับกิจกรรม</t>
  </si>
  <si>
    <t xml:space="preserve">    ที่จัดในโครงการฯ ภาพรวม อยู่ในระดับมาก (ค่าเฉลี่ย 3.63) และหลังเข้ารับการอบรมค่าเฉลี่ยความรู้</t>
  </si>
  <si>
    <t xml:space="preserve">    ความเข้าใจสูงขึ้น อยู่ในระดับมาก (ค่าเฉลี่ย 4.08) </t>
  </si>
  <si>
    <t xml:space="preserve">     ผลการประเมินการกิจกรรมสัมมนาเชิงปฏิบัติการสำหรับบุคลากรผู้ปฏิบัติงานวิชาการ </t>
  </si>
  <si>
    <t xml:space="preserve">    ระดับบัณฑิตศึกษา ในภาพรวมพบว่า ผู้ตอบแบบประเมินมีความพึงพอใจอยู่ในระดับมาก (ค่าเฉลี่ย = 4.45) </t>
  </si>
  <si>
    <t xml:space="preserve">    และเมื่อพิจารณารายด้านพบว่า ด้านเจ้าหน้าที่ผู้ให้บริการ อยู่ในระดับมากที่สุด (ค่าเฉลี่ย = 4.59)</t>
  </si>
  <si>
    <t xml:space="preserve">    รองลงมาได้แก่ ด้านสิ่งอำนวยความสะดวก (ค่าเฉลี่ย = 4.51) และด้านกระบวนการขั้นตอนการให้บริการ </t>
  </si>
  <si>
    <t xml:space="preserve">    (ค่าเฉลี่ย = 4.21) นอกจากนี้เมื่อพิจารณารายข้อ พบว่า  เจ้าหน้าที่ให้บริการด้วยความเต็มใจ ยิ้มแย้มแจ่มใส </t>
  </si>
  <si>
    <t xml:space="preserve">    (ค่าเฉลี่ย = 4.60) รองลงมาได้แก่ เจ้าหน้าที่ให้บริการด้วยความรวดเร็ว (ค่าเฉลี่ย = 4.58) และความเหมาะสม</t>
  </si>
  <si>
    <t xml:space="preserve">    โดยรวมอยู่ในระดับมาก (ค่าเฉลี่ย = 4.40)</t>
  </si>
  <si>
    <t xml:space="preserve">    ของสถานที่จัดโครงการฯ (ค่าเฉลี่ย = 4.53) และประโยชน์ที่ได้รับจากการเข้าร่วมโครงการฯ </t>
  </si>
  <si>
    <t xml:space="preserve">   ระดับบัณฑิตศึกษา ในภาพรวม พบว่า มีเป้าหมายผู้เข้าร่วมโครงการ จำนวน 80 คน มีผู้เข้าร่วมโครงการ </t>
  </si>
  <si>
    <t xml:space="preserve">          โดยส่วนใหญ่สังกัดคณะศึกษาศาสตร์ คิดเป็นร้อยละ 15.00 รองลงมาได้แก่ </t>
  </si>
  <si>
    <r>
      <t>ตาราง 4</t>
    </r>
    <r>
      <rPr>
        <sz val="17"/>
        <rFont val="TH SarabunPSK"/>
        <family val="2"/>
      </rPr>
      <t xml:space="preserve">  ผลการประเมินการสัมมนาเชิงปฏิบัติการสำหรับบุคลากรผู้ปฏิบัติงานวิชาการฯ ปีการศึกษา 2560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</si>
</sst>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  <font>
      <sz val="14"/>
      <name val="Cordia New"/>
      <family val="2"/>
    </font>
    <font>
      <sz val="17"/>
      <name val="TH SarabunPSK"/>
      <family val="2"/>
    </font>
    <font>
      <b/>
      <sz val="17"/>
      <name val="TH SarabunPSK"/>
      <family val="2"/>
    </font>
    <font>
      <sz val="17"/>
      <name val="Calibri"/>
      <family val="2"/>
      <charset val="222"/>
      <scheme val="minor"/>
    </font>
    <font>
      <b/>
      <u/>
      <sz val="17"/>
      <name val="TH SarabunPSK"/>
      <family val="2"/>
    </font>
    <font>
      <i/>
      <sz val="17"/>
      <name val="TH SarabunPSK"/>
      <family val="2"/>
    </font>
    <font>
      <b/>
      <i/>
      <sz val="17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0" borderId="3" xfId="0" applyFont="1" applyBorder="1"/>
    <xf numFmtId="2" fontId="2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1" fillId="4" borderId="0" xfId="0" applyFont="1" applyFill="1"/>
    <xf numFmtId="0" fontId="12" fillId="4" borderId="0" xfId="0" applyFont="1" applyFill="1" applyAlignment="1">
      <alignment horizontal="right"/>
    </xf>
    <xf numFmtId="0" fontId="12" fillId="4" borderId="0" xfId="0" applyFont="1" applyFill="1"/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/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10" fillId="5" borderId="3" xfId="0" applyFont="1" applyFill="1" applyBorder="1" applyAlignment="1">
      <alignment horizontal="center"/>
    </xf>
    <xf numFmtId="0" fontId="11" fillId="5" borderId="3" xfId="0" applyFont="1" applyFill="1" applyBorder="1"/>
    <xf numFmtId="0" fontId="10" fillId="6" borderId="3" xfId="0" applyFont="1" applyFill="1" applyBorder="1" applyAlignment="1">
      <alignment horizontal="center"/>
    </xf>
    <xf numFmtId="0" fontId="11" fillId="6" borderId="3" xfId="0" applyFont="1" applyFill="1" applyBorder="1"/>
    <xf numFmtId="49" fontId="7" fillId="0" borderId="0" xfId="0" applyNumberFormat="1" applyFont="1" applyAlignment="1">
      <alignment horizontal="center"/>
    </xf>
    <xf numFmtId="164" fontId="8" fillId="0" borderId="0" xfId="0" applyNumberFormat="1" applyFont="1" applyAlignment="1"/>
    <xf numFmtId="0" fontId="10" fillId="7" borderId="3" xfId="0" applyFont="1" applyFill="1" applyBorder="1" applyAlignment="1">
      <alignment horizontal="center"/>
    </xf>
    <xf numFmtId="0" fontId="11" fillId="7" borderId="3" xfId="0" applyFont="1" applyFill="1" applyBorder="1"/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horizontal="center" vertical="top"/>
    </xf>
    <xf numFmtId="0" fontId="11" fillId="4" borderId="0" xfId="0" applyFont="1" applyFill="1" applyBorder="1"/>
    <xf numFmtId="0" fontId="5" fillId="0" borderId="0" xfId="0" applyFont="1" applyAlignment="1"/>
    <xf numFmtId="2" fontId="2" fillId="0" borderId="12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17" xfId="0" applyFont="1" applyBorder="1"/>
    <xf numFmtId="0" fontId="2" fillId="0" borderId="18" xfId="0" applyFont="1" applyBorder="1"/>
    <xf numFmtId="0" fontId="6" fillId="0" borderId="19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/>
    <xf numFmtId="2" fontId="10" fillId="8" borderId="3" xfId="0" applyNumberFormat="1" applyFont="1" applyFill="1" applyBorder="1"/>
    <xf numFmtId="2" fontId="10" fillId="8" borderId="0" xfId="0" applyNumberFormat="1" applyFont="1" applyFill="1"/>
    <xf numFmtId="0" fontId="3" fillId="0" borderId="2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3" xfId="0" applyFont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2" fontId="14" fillId="0" borderId="0" xfId="0" applyNumberFormat="1" applyFont="1"/>
    <xf numFmtId="2" fontId="15" fillId="0" borderId="0" xfId="0" applyNumberFormat="1" applyFont="1" applyAlignment="1">
      <alignment horizontal="center"/>
    </xf>
    <xf numFmtId="2" fontId="14" fillId="0" borderId="0" xfId="0" applyNumberFormat="1" applyFont="1" applyAlignment="1">
      <alignment wrapText="1"/>
    </xf>
    <xf numFmtId="2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 indent="2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 indent="2"/>
    </xf>
    <xf numFmtId="0" fontId="14" fillId="0" borderId="0" xfId="0" applyFont="1" applyBorder="1" applyAlignment="1">
      <alignment horizontal="left" indent="2"/>
    </xf>
    <xf numFmtId="0" fontId="14" fillId="0" borderId="0" xfId="0" applyFont="1" applyAlignment="1"/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/>
    <xf numFmtId="49" fontId="14" fillId="0" borderId="0" xfId="0" applyNumberFormat="1" applyFont="1" applyAlignment="1"/>
    <xf numFmtId="2" fontId="15" fillId="0" borderId="0" xfId="0" applyNumberFormat="1" applyFont="1" applyAlignment="1">
      <alignment horizontal="left" vertical="center" indent="2"/>
    </xf>
    <xf numFmtId="2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164" fontId="15" fillId="0" borderId="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/>
    <xf numFmtId="0" fontId="14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4" fillId="0" borderId="6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/>
    <xf numFmtId="2" fontId="14" fillId="0" borderId="8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4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/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 applyAlignme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14" fillId="0" borderId="0" xfId="0" applyNumberFormat="1" applyFont="1" applyAlignment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7</xdr:row>
          <xdr:rowOff>228600</xdr:rowOff>
        </xdr:from>
        <xdr:to>
          <xdr:col>5</xdr:col>
          <xdr:colOff>276225</xdr:colOff>
          <xdr:row>8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7</xdr:row>
      <xdr:rowOff>19050</xdr:rowOff>
    </xdr:from>
    <xdr:to>
      <xdr:col>3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4772025" y="1885950"/>
          <a:ext cx="104775" cy="171450"/>
        </a:xfrm>
        <a:prstGeom prst="rect">
          <a:avLst/>
        </a:prstGeom>
      </xdr:spPr>
    </xdr:sp>
    <xdr:clientData/>
  </xdr:twoCellAnchor>
  <xdr:twoCellAnchor>
    <xdr:from>
      <xdr:col>3</xdr:col>
      <xdr:colOff>290945</xdr:colOff>
      <xdr:row>7</xdr:row>
      <xdr:rowOff>79664</xdr:rowOff>
    </xdr:from>
    <xdr:to>
      <xdr:col>3</xdr:col>
      <xdr:colOff>395720</xdr:colOff>
      <xdr:row>7</xdr:row>
      <xdr:rowOff>251114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320" y="1946564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2" zoomScale="120" zoomScaleNormal="120" workbookViewId="0">
      <selection activeCell="F52" sqref="F52"/>
    </sheetView>
  </sheetViews>
  <sheetFormatPr defaultColWidth="9" defaultRowHeight="21"/>
  <cols>
    <col min="1" max="1" width="6.7109375" style="28" customWidth="1"/>
    <col min="2" max="2" width="41.28515625" style="27" bestFit="1" customWidth="1"/>
    <col min="3" max="3" width="40.140625" style="27" customWidth="1"/>
    <col min="4" max="11" width="5.140625" style="27" bestFit="1" customWidth="1"/>
    <col min="12" max="16" width="5.140625" style="27" customWidth="1"/>
    <col min="17" max="20" width="5.140625" style="27" bestFit="1" customWidth="1"/>
    <col min="21" max="16384" width="9" style="27"/>
  </cols>
  <sheetData>
    <row r="1" spans="1:20" s="26" customFormat="1" ht="25.5" customHeight="1">
      <c r="A1" s="36" t="s">
        <v>26</v>
      </c>
      <c r="B1" s="36" t="s">
        <v>24</v>
      </c>
      <c r="C1" s="36" t="s">
        <v>25</v>
      </c>
      <c r="D1" s="46">
        <v>1.1000000000000001</v>
      </c>
      <c r="E1" s="46">
        <v>1.2</v>
      </c>
      <c r="F1" s="52">
        <v>2.1</v>
      </c>
      <c r="G1" s="52">
        <v>2.2000000000000002</v>
      </c>
      <c r="H1" s="50">
        <v>3.1</v>
      </c>
      <c r="I1" s="50">
        <v>3.2</v>
      </c>
      <c r="J1" s="50">
        <v>3.3</v>
      </c>
      <c r="K1" s="50">
        <v>3.4</v>
      </c>
      <c r="L1" s="56">
        <v>4.0999999999999996</v>
      </c>
      <c r="M1" s="56">
        <v>4.2</v>
      </c>
      <c r="N1" s="56">
        <v>4.3</v>
      </c>
      <c r="O1" s="56">
        <v>4.4000000000000004</v>
      </c>
      <c r="P1" s="37">
        <v>4.0999999999999996</v>
      </c>
      <c r="Q1" s="37">
        <v>4.2</v>
      </c>
      <c r="R1" s="37">
        <v>4.3</v>
      </c>
      <c r="S1" s="37">
        <v>4.4000000000000004</v>
      </c>
      <c r="T1" s="48">
        <v>5</v>
      </c>
    </row>
    <row r="2" spans="1:20">
      <c r="A2" s="38">
        <v>1</v>
      </c>
      <c r="B2" s="30" t="s">
        <v>21</v>
      </c>
      <c r="C2" s="30" t="s">
        <v>27</v>
      </c>
      <c r="D2" s="47">
        <v>4</v>
      </c>
      <c r="E2" s="47">
        <v>4</v>
      </c>
      <c r="F2" s="53">
        <v>5</v>
      </c>
      <c r="G2" s="53">
        <v>5</v>
      </c>
      <c r="H2" s="51">
        <v>5</v>
      </c>
      <c r="I2" s="51">
        <v>5</v>
      </c>
      <c r="J2" s="51">
        <v>5</v>
      </c>
      <c r="K2" s="51">
        <v>4</v>
      </c>
      <c r="L2" s="57">
        <v>4</v>
      </c>
      <c r="M2" s="57">
        <v>4</v>
      </c>
      <c r="N2" s="57">
        <v>4</v>
      </c>
      <c r="O2" s="57">
        <v>1</v>
      </c>
      <c r="P2" s="39">
        <v>4</v>
      </c>
      <c r="Q2" s="39">
        <v>5</v>
      </c>
      <c r="R2" s="39">
        <v>5</v>
      </c>
      <c r="S2" s="39">
        <v>3</v>
      </c>
      <c r="T2" s="49">
        <v>5</v>
      </c>
    </row>
    <row r="3" spans="1:20">
      <c r="A3" s="38">
        <v>2</v>
      </c>
      <c r="B3" s="30" t="s">
        <v>21</v>
      </c>
      <c r="C3" s="30" t="s">
        <v>22</v>
      </c>
      <c r="D3" s="47">
        <v>3</v>
      </c>
      <c r="E3" s="47">
        <v>3</v>
      </c>
      <c r="F3" s="53">
        <v>3</v>
      </c>
      <c r="G3" s="53">
        <v>3</v>
      </c>
      <c r="H3" s="51">
        <v>3</v>
      </c>
      <c r="I3" s="51">
        <v>3</v>
      </c>
      <c r="J3" s="51">
        <v>3</v>
      </c>
      <c r="K3" s="51">
        <v>3</v>
      </c>
      <c r="L3" s="57">
        <v>3</v>
      </c>
      <c r="M3" s="57">
        <v>3</v>
      </c>
      <c r="N3" s="57">
        <v>3</v>
      </c>
      <c r="O3" s="57">
        <v>3</v>
      </c>
      <c r="P3" s="39">
        <v>3</v>
      </c>
      <c r="Q3" s="39">
        <v>3</v>
      </c>
      <c r="R3" s="39">
        <v>3</v>
      </c>
      <c r="S3" s="39">
        <v>3</v>
      </c>
      <c r="T3" s="49">
        <v>3</v>
      </c>
    </row>
    <row r="4" spans="1:20">
      <c r="A4" s="38">
        <v>3</v>
      </c>
      <c r="B4" s="30" t="s">
        <v>21</v>
      </c>
      <c r="C4" s="30" t="s">
        <v>28</v>
      </c>
      <c r="D4" s="47">
        <v>4</v>
      </c>
      <c r="E4" s="47">
        <v>4</v>
      </c>
      <c r="F4" s="53">
        <v>5</v>
      </c>
      <c r="G4" s="53">
        <v>4</v>
      </c>
      <c r="H4" s="51">
        <v>4</v>
      </c>
      <c r="I4" s="51">
        <v>4</v>
      </c>
      <c r="J4" s="51">
        <v>4</v>
      </c>
      <c r="K4" s="51">
        <v>4</v>
      </c>
      <c r="L4" s="57">
        <v>3</v>
      </c>
      <c r="M4" s="57">
        <v>3</v>
      </c>
      <c r="N4" s="57">
        <v>3</v>
      </c>
      <c r="O4" s="57">
        <v>3</v>
      </c>
      <c r="P4" s="39">
        <v>5</v>
      </c>
      <c r="Q4" s="39">
        <v>5</v>
      </c>
      <c r="R4" s="39">
        <v>5</v>
      </c>
      <c r="S4" s="39">
        <v>5</v>
      </c>
      <c r="T4" s="49">
        <v>4</v>
      </c>
    </row>
    <row r="5" spans="1:20">
      <c r="A5" s="38">
        <v>4</v>
      </c>
      <c r="B5" s="30" t="s">
        <v>21</v>
      </c>
      <c r="C5" s="30" t="s">
        <v>28</v>
      </c>
      <c r="D5" s="47">
        <v>4</v>
      </c>
      <c r="E5" s="47">
        <v>4</v>
      </c>
      <c r="F5" s="53">
        <v>5</v>
      </c>
      <c r="G5" s="53">
        <v>5</v>
      </c>
      <c r="H5" s="51">
        <v>4</v>
      </c>
      <c r="I5" s="51">
        <v>4</v>
      </c>
      <c r="J5" s="51">
        <v>4</v>
      </c>
      <c r="K5" s="51">
        <v>4</v>
      </c>
      <c r="L5" s="57">
        <v>4</v>
      </c>
      <c r="M5" s="57">
        <v>4</v>
      </c>
      <c r="N5" s="57">
        <v>4</v>
      </c>
      <c r="O5" s="57">
        <v>3</v>
      </c>
      <c r="P5" s="39">
        <v>5</v>
      </c>
      <c r="Q5" s="39">
        <v>5</v>
      </c>
      <c r="R5" s="39">
        <v>5</v>
      </c>
      <c r="S5" s="39">
        <v>4</v>
      </c>
      <c r="T5" s="49">
        <v>4</v>
      </c>
    </row>
    <row r="6" spans="1:20">
      <c r="A6" s="38">
        <v>5</v>
      </c>
      <c r="B6" s="30" t="s">
        <v>21</v>
      </c>
      <c r="C6" s="30" t="s">
        <v>22</v>
      </c>
      <c r="D6" s="47">
        <v>5</v>
      </c>
      <c r="E6" s="47">
        <v>5</v>
      </c>
      <c r="F6" s="53">
        <v>5</v>
      </c>
      <c r="G6" s="53">
        <v>5</v>
      </c>
      <c r="H6" s="51">
        <v>5</v>
      </c>
      <c r="I6" s="51">
        <v>5</v>
      </c>
      <c r="J6" s="51">
        <v>5</v>
      </c>
      <c r="K6" s="51">
        <v>5</v>
      </c>
      <c r="L6" s="57">
        <v>3</v>
      </c>
      <c r="M6" s="57">
        <v>3</v>
      </c>
      <c r="N6" s="57">
        <v>2</v>
      </c>
      <c r="O6" s="57">
        <v>1</v>
      </c>
      <c r="P6" s="39">
        <v>3</v>
      </c>
      <c r="Q6" s="39">
        <v>4</v>
      </c>
      <c r="R6" s="39">
        <v>3</v>
      </c>
      <c r="S6" s="39">
        <v>3</v>
      </c>
      <c r="T6" s="49">
        <v>5</v>
      </c>
    </row>
    <row r="7" spans="1:20">
      <c r="A7" s="38">
        <v>6</v>
      </c>
      <c r="B7" s="30" t="s">
        <v>21</v>
      </c>
      <c r="C7" s="30" t="s">
        <v>33</v>
      </c>
      <c r="D7" s="47">
        <v>5</v>
      </c>
      <c r="E7" s="47">
        <v>5</v>
      </c>
      <c r="F7" s="53">
        <v>5</v>
      </c>
      <c r="G7" s="53">
        <v>5</v>
      </c>
      <c r="H7" s="51">
        <v>5</v>
      </c>
      <c r="I7" s="51">
        <v>5</v>
      </c>
      <c r="J7" s="51">
        <v>5</v>
      </c>
      <c r="K7" s="51">
        <v>4</v>
      </c>
      <c r="L7" s="57">
        <v>4</v>
      </c>
      <c r="M7" s="57">
        <v>4</v>
      </c>
      <c r="N7" s="57">
        <v>4</v>
      </c>
      <c r="O7" s="57">
        <v>4</v>
      </c>
      <c r="P7" s="39">
        <v>4</v>
      </c>
      <c r="Q7" s="39">
        <v>4</v>
      </c>
      <c r="R7" s="39">
        <v>4</v>
      </c>
      <c r="S7" s="39">
        <v>4</v>
      </c>
      <c r="T7" s="49">
        <v>4</v>
      </c>
    </row>
    <row r="8" spans="1:20">
      <c r="A8" s="38">
        <v>7</v>
      </c>
      <c r="B8" s="30" t="s">
        <v>21</v>
      </c>
      <c r="C8" s="30" t="s">
        <v>30</v>
      </c>
      <c r="D8" s="47">
        <v>3</v>
      </c>
      <c r="E8" s="47">
        <v>4</v>
      </c>
      <c r="F8" s="53">
        <v>5</v>
      </c>
      <c r="G8" s="53">
        <v>5</v>
      </c>
      <c r="H8" s="51">
        <v>5</v>
      </c>
      <c r="I8" s="51">
        <v>5</v>
      </c>
      <c r="J8" s="51">
        <v>5</v>
      </c>
      <c r="K8" s="51">
        <v>5</v>
      </c>
      <c r="L8" s="57">
        <v>2</v>
      </c>
      <c r="M8" s="57">
        <v>2</v>
      </c>
      <c r="N8" s="57">
        <v>2</v>
      </c>
      <c r="O8" s="57">
        <v>2</v>
      </c>
      <c r="P8" s="39">
        <v>3</v>
      </c>
      <c r="Q8" s="39">
        <v>3</v>
      </c>
      <c r="R8" s="39">
        <v>3</v>
      </c>
      <c r="S8" s="39">
        <v>3</v>
      </c>
      <c r="T8" s="49">
        <v>5</v>
      </c>
    </row>
    <row r="9" spans="1:20">
      <c r="A9" s="38">
        <v>8</v>
      </c>
      <c r="B9" s="30" t="s">
        <v>21</v>
      </c>
      <c r="C9" s="30" t="s">
        <v>30</v>
      </c>
      <c r="D9" s="47">
        <v>5</v>
      </c>
      <c r="E9" s="47">
        <v>5</v>
      </c>
      <c r="F9" s="53">
        <v>5</v>
      </c>
      <c r="G9" s="53">
        <v>5</v>
      </c>
      <c r="H9" s="51">
        <v>5</v>
      </c>
      <c r="I9" s="51">
        <v>5</v>
      </c>
      <c r="J9" s="51">
        <v>5</v>
      </c>
      <c r="K9" s="51">
        <v>5</v>
      </c>
      <c r="L9" s="57">
        <v>5</v>
      </c>
      <c r="M9" s="57">
        <v>5</v>
      </c>
      <c r="N9" s="57">
        <v>5</v>
      </c>
      <c r="O9" s="57">
        <v>5</v>
      </c>
      <c r="P9" s="39">
        <v>5</v>
      </c>
      <c r="Q9" s="39">
        <v>5</v>
      </c>
      <c r="R9" s="39">
        <v>5</v>
      </c>
      <c r="S9" s="39">
        <v>5</v>
      </c>
      <c r="T9" s="49">
        <v>5</v>
      </c>
    </row>
    <row r="10" spans="1:20">
      <c r="A10" s="38">
        <v>9</v>
      </c>
      <c r="B10" s="30" t="s">
        <v>21</v>
      </c>
      <c r="C10" s="30" t="s">
        <v>30</v>
      </c>
      <c r="D10" s="47">
        <v>4</v>
      </c>
      <c r="E10" s="47">
        <v>3</v>
      </c>
      <c r="F10" s="53">
        <v>5</v>
      </c>
      <c r="G10" s="53">
        <v>5</v>
      </c>
      <c r="H10" s="51">
        <v>5</v>
      </c>
      <c r="I10" s="51">
        <v>5</v>
      </c>
      <c r="J10" s="51">
        <v>5</v>
      </c>
      <c r="K10" s="51">
        <v>5</v>
      </c>
      <c r="L10" s="57">
        <v>3</v>
      </c>
      <c r="M10" s="57">
        <v>3</v>
      </c>
      <c r="N10" s="57">
        <v>3</v>
      </c>
      <c r="O10" s="57">
        <v>1</v>
      </c>
      <c r="P10" s="39">
        <v>4</v>
      </c>
      <c r="Q10" s="39">
        <v>4</v>
      </c>
      <c r="R10" s="39">
        <v>4</v>
      </c>
      <c r="S10" s="39">
        <v>2</v>
      </c>
      <c r="T10" s="49">
        <v>5</v>
      </c>
    </row>
    <row r="11" spans="1:20">
      <c r="A11" s="38">
        <v>10</v>
      </c>
      <c r="B11" s="30" t="s">
        <v>21</v>
      </c>
      <c r="C11" s="30" t="s">
        <v>37</v>
      </c>
      <c r="D11" s="47">
        <v>5</v>
      </c>
      <c r="E11" s="47">
        <v>5</v>
      </c>
      <c r="F11" s="53">
        <v>5</v>
      </c>
      <c r="G11" s="53">
        <v>5</v>
      </c>
      <c r="H11" s="51">
        <v>5</v>
      </c>
      <c r="I11" s="51">
        <v>5</v>
      </c>
      <c r="J11" s="51">
        <v>5</v>
      </c>
      <c r="K11" s="51">
        <v>5</v>
      </c>
      <c r="L11" s="57">
        <v>3</v>
      </c>
      <c r="M11" s="57">
        <v>3</v>
      </c>
      <c r="N11" s="57">
        <v>3</v>
      </c>
      <c r="O11" s="57">
        <v>1</v>
      </c>
      <c r="P11" s="39">
        <v>4</v>
      </c>
      <c r="Q11" s="39">
        <v>5</v>
      </c>
      <c r="R11" s="39">
        <v>5</v>
      </c>
      <c r="S11" s="39">
        <v>5</v>
      </c>
      <c r="T11" s="49">
        <v>5</v>
      </c>
    </row>
    <row r="12" spans="1:20">
      <c r="A12" s="38">
        <v>11</v>
      </c>
      <c r="B12" s="30" t="s">
        <v>21</v>
      </c>
      <c r="C12" s="30" t="s">
        <v>36</v>
      </c>
      <c r="D12" s="47">
        <v>5</v>
      </c>
      <c r="E12" s="47">
        <v>5</v>
      </c>
      <c r="F12" s="53">
        <v>5</v>
      </c>
      <c r="G12" s="53">
        <v>5</v>
      </c>
      <c r="H12" s="51">
        <v>5</v>
      </c>
      <c r="I12" s="51">
        <v>5</v>
      </c>
      <c r="J12" s="51">
        <v>5</v>
      </c>
      <c r="K12" s="51">
        <v>5</v>
      </c>
      <c r="L12" s="57">
        <v>5</v>
      </c>
      <c r="M12" s="57">
        <v>5</v>
      </c>
      <c r="N12" s="57">
        <v>5</v>
      </c>
      <c r="O12" s="57">
        <v>5</v>
      </c>
      <c r="P12" s="39">
        <v>5</v>
      </c>
      <c r="Q12" s="39">
        <v>5</v>
      </c>
      <c r="R12" s="39">
        <v>5</v>
      </c>
      <c r="S12" s="39">
        <v>5</v>
      </c>
      <c r="T12" s="49">
        <v>5</v>
      </c>
    </row>
    <row r="13" spans="1:20">
      <c r="A13" s="38">
        <v>12</v>
      </c>
      <c r="B13" s="30" t="s">
        <v>21</v>
      </c>
      <c r="C13" s="30" t="s">
        <v>38</v>
      </c>
      <c r="D13" s="47">
        <v>4</v>
      </c>
      <c r="E13" s="47">
        <v>4</v>
      </c>
      <c r="F13" s="53">
        <v>5</v>
      </c>
      <c r="G13" s="53">
        <v>5</v>
      </c>
      <c r="H13" s="51">
        <v>4</v>
      </c>
      <c r="I13" s="51">
        <v>5</v>
      </c>
      <c r="J13" s="51">
        <v>4</v>
      </c>
      <c r="K13" s="51">
        <v>5</v>
      </c>
      <c r="L13" s="57">
        <v>5</v>
      </c>
      <c r="M13" s="57">
        <v>5</v>
      </c>
      <c r="N13" s="57">
        <v>4</v>
      </c>
      <c r="O13" s="57">
        <v>4</v>
      </c>
      <c r="P13" s="39">
        <v>4</v>
      </c>
      <c r="Q13" s="39">
        <v>4</v>
      </c>
      <c r="R13" s="39">
        <v>4</v>
      </c>
      <c r="S13" s="39">
        <v>4</v>
      </c>
      <c r="T13" s="49">
        <v>5</v>
      </c>
    </row>
    <row r="14" spans="1:20">
      <c r="A14" s="38">
        <v>13</v>
      </c>
      <c r="B14" s="30" t="s">
        <v>55</v>
      </c>
      <c r="C14" s="30" t="s">
        <v>56</v>
      </c>
      <c r="D14" s="47">
        <v>5</v>
      </c>
      <c r="E14" s="47">
        <v>5</v>
      </c>
      <c r="F14" s="53">
        <v>5</v>
      </c>
      <c r="G14" s="53">
        <v>5</v>
      </c>
      <c r="H14" s="51">
        <v>5</v>
      </c>
      <c r="I14" s="51">
        <v>5</v>
      </c>
      <c r="J14" s="51">
        <v>5</v>
      </c>
      <c r="K14" s="51">
        <v>5</v>
      </c>
      <c r="L14" s="57">
        <v>5</v>
      </c>
      <c r="M14" s="57">
        <v>5</v>
      </c>
      <c r="N14" s="57">
        <v>5</v>
      </c>
      <c r="O14" s="57">
        <v>5</v>
      </c>
      <c r="P14" s="39">
        <v>5</v>
      </c>
      <c r="Q14" s="39">
        <v>5</v>
      </c>
      <c r="R14" s="39">
        <v>5</v>
      </c>
      <c r="S14" s="39">
        <v>5</v>
      </c>
      <c r="T14" s="49">
        <v>5</v>
      </c>
    </row>
    <row r="15" spans="1:20">
      <c r="A15" s="38">
        <v>14</v>
      </c>
      <c r="B15" s="30" t="s">
        <v>21</v>
      </c>
      <c r="C15" s="30" t="s">
        <v>62</v>
      </c>
      <c r="D15" s="47">
        <v>4</v>
      </c>
      <c r="E15" s="47">
        <v>4</v>
      </c>
      <c r="F15" s="53">
        <v>5</v>
      </c>
      <c r="G15" s="53">
        <v>5</v>
      </c>
      <c r="H15" s="51">
        <v>5</v>
      </c>
      <c r="I15" s="51">
        <v>5</v>
      </c>
      <c r="J15" s="51">
        <v>5</v>
      </c>
      <c r="K15" s="51">
        <v>5</v>
      </c>
      <c r="L15" s="57">
        <v>4</v>
      </c>
      <c r="M15" s="57">
        <v>4</v>
      </c>
      <c r="N15" s="57">
        <v>3</v>
      </c>
      <c r="O15" s="57">
        <v>1</v>
      </c>
      <c r="P15" s="39">
        <v>4</v>
      </c>
      <c r="Q15" s="39">
        <v>4</v>
      </c>
      <c r="R15" s="39">
        <v>4</v>
      </c>
      <c r="S15" s="39">
        <v>4</v>
      </c>
      <c r="T15" s="49">
        <v>5</v>
      </c>
    </row>
    <row r="16" spans="1:20">
      <c r="A16" s="38">
        <v>15</v>
      </c>
      <c r="B16" s="30" t="s">
        <v>55</v>
      </c>
      <c r="C16" s="30" t="s">
        <v>23</v>
      </c>
      <c r="D16" s="47">
        <v>3</v>
      </c>
      <c r="E16" s="47">
        <v>4</v>
      </c>
      <c r="F16" s="53">
        <v>4</v>
      </c>
      <c r="G16" s="53">
        <v>4</v>
      </c>
      <c r="H16" s="51">
        <v>4</v>
      </c>
      <c r="I16" s="51">
        <v>4</v>
      </c>
      <c r="J16" s="51">
        <v>4</v>
      </c>
      <c r="K16" s="51">
        <v>4</v>
      </c>
      <c r="L16" s="57">
        <v>3</v>
      </c>
      <c r="M16" s="57">
        <v>4</v>
      </c>
      <c r="N16" s="57">
        <v>4</v>
      </c>
      <c r="O16" s="57">
        <v>3</v>
      </c>
      <c r="P16" s="39">
        <v>4</v>
      </c>
      <c r="Q16" s="39">
        <v>4</v>
      </c>
      <c r="R16" s="39">
        <v>4</v>
      </c>
      <c r="S16" s="39">
        <v>4</v>
      </c>
      <c r="T16" s="49">
        <v>4</v>
      </c>
    </row>
    <row r="17" spans="1:20">
      <c r="A17" s="38">
        <v>16</v>
      </c>
      <c r="B17" s="30" t="s">
        <v>21</v>
      </c>
      <c r="C17" s="30" t="s">
        <v>34</v>
      </c>
      <c r="D17" s="47">
        <v>4</v>
      </c>
      <c r="E17" s="47">
        <v>4</v>
      </c>
      <c r="F17" s="53">
        <v>4</v>
      </c>
      <c r="G17" s="53">
        <v>4</v>
      </c>
      <c r="H17" s="51">
        <v>4</v>
      </c>
      <c r="I17" s="51">
        <v>4</v>
      </c>
      <c r="J17" s="51">
        <v>4</v>
      </c>
      <c r="K17" s="51">
        <v>4</v>
      </c>
      <c r="L17" s="57">
        <v>4</v>
      </c>
      <c r="M17" s="57">
        <v>4</v>
      </c>
      <c r="N17" s="57">
        <v>4</v>
      </c>
      <c r="O17" s="57">
        <v>4</v>
      </c>
      <c r="P17" s="39">
        <v>4</v>
      </c>
      <c r="Q17" s="39">
        <v>4</v>
      </c>
      <c r="R17" s="39">
        <v>4</v>
      </c>
      <c r="S17" s="39">
        <v>4</v>
      </c>
      <c r="T17" s="49">
        <v>4</v>
      </c>
    </row>
    <row r="18" spans="1:20">
      <c r="A18" s="38">
        <v>17</v>
      </c>
      <c r="B18" s="30" t="s">
        <v>21</v>
      </c>
      <c r="C18" s="30" t="s">
        <v>32</v>
      </c>
      <c r="D18" s="47">
        <v>5</v>
      </c>
      <c r="E18" s="47">
        <v>5</v>
      </c>
      <c r="F18" s="53">
        <v>5</v>
      </c>
      <c r="G18" s="53">
        <v>5</v>
      </c>
      <c r="H18" s="51">
        <v>5</v>
      </c>
      <c r="I18" s="51">
        <v>5</v>
      </c>
      <c r="J18" s="51">
        <v>5</v>
      </c>
      <c r="K18" s="51">
        <v>5</v>
      </c>
      <c r="L18" s="57">
        <v>3</v>
      </c>
      <c r="M18" s="57">
        <v>3</v>
      </c>
      <c r="N18" s="57">
        <v>3</v>
      </c>
      <c r="O18" s="57">
        <v>3</v>
      </c>
      <c r="P18" s="39">
        <v>4</v>
      </c>
      <c r="Q18" s="39">
        <v>4</v>
      </c>
      <c r="R18" s="39">
        <v>4</v>
      </c>
      <c r="S18" s="39">
        <v>4</v>
      </c>
      <c r="T18" s="49">
        <v>4</v>
      </c>
    </row>
    <row r="19" spans="1:20">
      <c r="A19" s="38">
        <v>18</v>
      </c>
      <c r="B19" s="30" t="s">
        <v>21</v>
      </c>
      <c r="C19" s="30" t="s">
        <v>37</v>
      </c>
      <c r="D19" s="47">
        <v>4</v>
      </c>
      <c r="E19" s="47">
        <v>4</v>
      </c>
      <c r="F19" s="53">
        <v>5</v>
      </c>
      <c r="G19" s="53">
        <v>5</v>
      </c>
      <c r="H19" s="51">
        <v>5</v>
      </c>
      <c r="I19" s="51">
        <v>5</v>
      </c>
      <c r="J19" s="51">
        <v>5</v>
      </c>
      <c r="K19" s="51">
        <v>5</v>
      </c>
      <c r="L19" s="57">
        <v>4</v>
      </c>
      <c r="M19" s="57">
        <v>4</v>
      </c>
      <c r="N19" s="57">
        <v>4</v>
      </c>
      <c r="O19" s="57">
        <v>4</v>
      </c>
      <c r="P19" s="39">
        <v>4</v>
      </c>
      <c r="Q19" s="39">
        <v>5</v>
      </c>
      <c r="R19" s="39">
        <v>5</v>
      </c>
      <c r="S19" s="39">
        <v>4</v>
      </c>
      <c r="T19" s="49">
        <v>5</v>
      </c>
    </row>
    <row r="20" spans="1:20">
      <c r="A20" s="38">
        <v>19</v>
      </c>
      <c r="B20" s="30" t="s">
        <v>21</v>
      </c>
      <c r="C20" s="30" t="s">
        <v>57</v>
      </c>
      <c r="D20" s="47">
        <v>4</v>
      </c>
      <c r="E20" s="47">
        <v>3</v>
      </c>
      <c r="F20" s="53">
        <v>4</v>
      </c>
      <c r="G20" s="53">
        <v>4</v>
      </c>
      <c r="H20" s="51">
        <v>4</v>
      </c>
      <c r="I20" s="51">
        <v>4</v>
      </c>
      <c r="J20" s="51">
        <v>4</v>
      </c>
      <c r="K20" s="51">
        <v>4</v>
      </c>
      <c r="L20" s="57">
        <v>2</v>
      </c>
      <c r="M20" s="57">
        <v>2</v>
      </c>
      <c r="N20" s="57">
        <v>3</v>
      </c>
      <c r="O20" s="57">
        <v>2</v>
      </c>
      <c r="P20" s="39">
        <v>3</v>
      </c>
      <c r="Q20" s="39">
        <v>3</v>
      </c>
      <c r="R20" s="39">
        <v>3</v>
      </c>
      <c r="S20" s="39">
        <v>3</v>
      </c>
      <c r="T20" s="49">
        <v>4</v>
      </c>
    </row>
    <row r="21" spans="1:20">
      <c r="A21" s="38">
        <v>20</v>
      </c>
      <c r="B21" s="30" t="s">
        <v>21</v>
      </c>
      <c r="C21" s="30" t="s">
        <v>57</v>
      </c>
      <c r="D21" s="47">
        <v>4</v>
      </c>
      <c r="E21" s="47">
        <v>4</v>
      </c>
      <c r="F21" s="53">
        <v>5</v>
      </c>
      <c r="G21" s="53">
        <v>5</v>
      </c>
      <c r="H21" s="51">
        <v>4</v>
      </c>
      <c r="I21" s="51">
        <v>5</v>
      </c>
      <c r="J21" s="51">
        <v>5</v>
      </c>
      <c r="K21" s="51">
        <v>5</v>
      </c>
      <c r="L21" s="57">
        <v>3</v>
      </c>
      <c r="M21" s="57">
        <v>4</v>
      </c>
      <c r="N21" s="57">
        <v>4</v>
      </c>
      <c r="O21" s="57">
        <v>3</v>
      </c>
      <c r="P21" s="39">
        <v>3</v>
      </c>
      <c r="Q21" s="39">
        <v>3</v>
      </c>
      <c r="R21" s="39">
        <v>4</v>
      </c>
      <c r="S21" s="39">
        <v>3</v>
      </c>
      <c r="T21" s="49">
        <v>4</v>
      </c>
    </row>
    <row r="22" spans="1:20">
      <c r="A22" s="38">
        <v>21</v>
      </c>
      <c r="B22" s="30" t="s">
        <v>21</v>
      </c>
      <c r="C22" s="30" t="s">
        <v>35</v>
      </c>
      <c r="D22" s="47">
        <v>4</v>
      </c>
      <c r="E22" s="47">
        <v>4</v>
      </c>
      <c r="F22" s="53">
        <v>4</v>
      </c>
      <c r="G22" s="53">
        <v>4</v>
      </c>
      <c r="H22" s="51">
        <v>5</v>
      </c>
      <c r="I22" s="51">
        <v>5</v>
      </c>
      <c r="J22" s="51">
        <v>4</v>
      </c>
      <c r="K22" s="51">
        <v>5</v>
      </c>
      <c r="L22" s="57">
        <v>4</v>
      </c>
      <c r="M22" s="57">
        <v>3</v>
      </c>
      <c r="N22" s="57">
        <v>3</v>
      </c>
      <c r="O22" s="57">
        <v>1</v>
      </c>
      <c r="P22" s="39">
        <v>4</v>
      </c>
      <c r="Q22" s="39">
        <v>4</v>
      </c>
      <c r="R22" s="39">
        <v>3</v>
      </c>
      <c r="S22" s="39">
        <v>2</v>
      </c>
      <c r="T22" s="49">
        <v>4</v>
      </c>
    </row>
    <row r="23" spans="1:20">
      <c r="A23" s="38">
        <v>22</v>
      </c>
      <c r="B23" s="30" t="s">
        <v>21</v>
      </c>
      <c r="C23" s="30" t="s">
        <v>57</v>
      </c>
      <c r="D23" s="47">
        <v>4</v>
      </c>
      <c r="E23" s="47">
        <v>4</v>
      </c>
      <c r="F23" s="53">
        <v>5</v>
      </c>
      <c r="G23" s="53">
        <v>5</v>
      </c>
      <c r="H23" s="51">
        <v>5</v>
      </c>
      <c r="I23" s="51">
        <v>5</v>
      </c>
      <c r="J23" s="51">
        <v>5</v>
      </c>
      <c r="K23" s="51">
        <v>5</v>
      </c>
      <c r="L23" s="57">
        <v>4</v>
      </c>
      <c r="M23" s="57">
        <v>5</v>
      </c>
      <c r="N23" s="57">
        <v>5</v>
      </c>
      <c r="O23" s="57">
        <v>5</v>
      </c>
      <c r="P23" s="39">
        <v>4</v>
      </c>
      <c r="Q23" s="39">
        <v>5</v>
      </c>
      <c r="R23" s="39">
        <v>5</v>
      </c>
      <c r="S23" s="39">
        <v>5</v>
      </c>
      <c r="T23" s="49">
        <v>5</v>
      </c>
    </row>
    <row r="24" spans="1:20">
      <c r="A24" s="38">
        <v>23</v>
      </c>
      <c r="B24" s="30" t="s">
        <v>21</v>
      </c>
      <c r="C24" s="30" t="s">
        <v>35</v>
      </c>
      <c r="D24" s="47">
        <v>4</v>
      </c>
      <c r="E24" s="47">
        <v>4</v>
      </c>
      <c r="F24" s="53">
        <v>4</v>
      </c>
      <c r="G24" s="53">
        <v>4</v>
      </c>
      <c r="H24" s="51">
        <v>4</v>
      </c>
      <c r="I24" s="51">
        <v>4</v>
      </c>
      <c r="J24" s="51">
        <v>4</v>
      </c>
      <c r="K24" s="51">
        <v>4</v>
      </c>
      <c r="L24" s="57">
        <v>4</v>
      </c>
      <c r="M24" s="57">
        <v>4</v>
      </c>
      <c r="N24" s="57">
        <v>4</v>
      </c>
      <c r="O24" s="57">
        <v>4</v>
      </c>
      <c r="P24" s="39">
        <v>4</v>
      </c>
      <c r="Q24" s="39">
        <v>4</v>
      </c>
      <c r="R24" s="39">
        <v>4</v>
      </c>
      <c r="S24" s="39">
        <v>4</v>
      </c>
      <c r="T24" s="49">
        <v>4</v>
      </c>
    </row>
    <row r="25" spans="1:20">
      <c r="A25" s="38">
        <v>24</v>
      </c>
      <c r="B25" s="30" t="s">
        <v>21</v>
      </c>
      <c r="C25" s="30" t="s">
        <v>35</v>
      </c>
      <c r="D25" s="47">
        <v>4</v>
      </c>
      <c r="E25" s="47">
        <v>4</v>
      </c>
      <c r="F25" s="53">
        <v>4</v>
      </c>
      <c r="G25" s="53">
        <v>4</v>
      </c>
      <c r="H25" s="51">
        <v>4</v>
      </c>
      <c r="I25" s="51">
        <v>4</v>
      </c>
      <c r="J25" s="51">
        <v>4</v>
      </c>
      <c r="K25" s="51">
        <v>4</v>
      </c>
      <c r="L25" s="57">
        <v>4</v>
      </c>
      <c r="M25" s="57">
        <v>4</v>
      </c>
      <c r="N25" s="57">
        <v>4</v>
      </c>
      <c r="O25" s="57">
        <v>4</v>
      </c>
      <c r="P25" s="39">
        <v>4</v>
      </c>
      <c r="Q25" s="39">
        <v>4</v>
      </c>
      <c r="R25" s="39">
        <v>4</v>
      </c>
      <c r="S25" s="39">
        <v>4</v>
      </c>
      <c r="T25" s="49">
        <v>4</v>
      </c>
    </row>
    <row r="26" spans="1:20">
      <c r="A26" s="38">
        <v>25</v>
      </c>
      <c r="B26" s="30" t="s">
        <v>21</v>
      </c>
      <c r="C26" s="30" t="s">
        <v>22</v>
      </c>
      <c r="D26" s="47">
        <v>5</v>
      </c>
      <c r="E26" s="47">
        <v>3</v>
      </c>
      <c r="F26" s="53">
        <v>5</v>
      </c>
      <c r="G26" s="53">
        <v>5</v>
      </c>
      <c r="H26" s="51">
        <v>5</v>
      </c>
      <c r="I26" s="51">
        <v>4</v>
      </c>
      <c r="J26" s="51">
        <v>4</v>
      </c>
      <c r="K26" s="51">
        <v>4</v>
      </c>
      <c r="L26" s="57">
        <v>3</v>
      </c>
      <c r="M26" s="57">
        <v>3</v>
      </c>
      <c r="N26" s="57">
        <v>3</v>
      </c>
      <c r="O26" s="57">
        <v>3</v>
      </c>
      <c r="P26" s="39">
        <v>4</v>
      </c>
      <c r="Q26" s="39">
        <v>4</v>
      </c>
      <c r="R26" s="39">
        <v>4</v>
      </c>
      <c r="S26" s="39">
        <v>4</v>
      </c>
      <c r="T26" s="49">
        <v>4</v>
      </c>
    </row>
    <row r="27" spans="1:20">
      <c r="A27" s="38">
        <v>26</v>
      </c>
      <c r="B27" s="30" t="s">
        <v>21</v>
      </c>
      <c r="C27" s="30" t="s">
        <v>31</v>
      </c>
      <c r="D27" s="47">
        <v>5</v>
      </c>
      <c r="E27" s="47">
        <v>5</v>
      </c>
      <c r="F27" s="53">
        <v>5</v>
      </c>
      <c r="G27" s="53">
        <v>5</v>
      </c>
      <c r="H27" s="51">
        <v>5</v>
      </c>
      <c r="I27" s="51">
        <v>5</v>
      </c>
      <c r="J27" s="51">
        <v>5</v>
      </c>
      <c r="K27" s="51">
        <v>5</v>
      </c>
      <c r="L27" s="57">
        <v>4</v>
      </c>
      <c r="M27" s="57">
        <v>4</v>
      </c>
      <c r="N27" s="57">
        <v>3</v>
      </c>
      <c r="O27" s="57">
        <v>4</v>
      </c>
      <c r="P27" s="39">
        <v>4</v>
      </c>
      <c r="Q27" s="39">
        <v>5</v>
      </c>
      <c r="R27" s="39">
        <v>5</v>
      </c>
      <c r="S27" s="39">
        <v>4</v>
      </c>
      <c r="T27" s="49">
        <v>5</v>
      </c>
    </row>
    <row r="28" spans="1:20">
      <c r="A28" s="38">
        <v>27</v>
      </c>
      <c r="B28" s="30" t="s">
        <v>21</v>
      </c>
      <c r="C28" s="30" t="s">
        <v>30</v>
      </c>
      <c r="D28" s="47">
        <v>4</v>
      </c>
      <c r="E28" s="47">
        <v>3</v>
      </c>
      <c r="F28" s="53">
        <v>5</v>
      </c>
      <c r="G28" s="53">
        <v>5</v>
      </c>
      <c r="H28" s="51">
        <v>5</v>
      </c>
      <c r="I28" s="51">
        <v>5</v>
      </c>
      <c r="J28" s="51">
        <v>5</v>
      </c>
      <c r="K28" s="51">
        <v>5</v>
      </c>
      <c r="L28" s="57">
        <v>4</v>
      </c>
      <c r="M28" s="57">
        <v>4</v>
      </c>
      <c r="N28" s="57">
        <v>4</v>
      </c>
      <c r="O28" s="57">
        <v>4</v>
      </c>
      <c r="P28" s="39">
        <v>4</v>
      </c>
      <c r="Q28" s="39">
        <v>4</v>
      </c>
      <c r="R28" s="39">
        <v>4</v>
      </c>
      <c r="S28" s="39">
        <v>4</v>
      </c>
      <c r="T28" s="49">
        <v>4</v>
      </c>
    </row>
    <row r="29" spans="1:20">
      <c r="A29" s="38">
        <v>28</v>
      </c>
      <c r="B29" s="30" t="s">
        <v>21</v>
      </c>
      <c r="C29" s="30" t="s">
        <v>30</v>
      </c>
      <c r="D29" s="47">
        <v>4</v>
      </c>
      <c r="E29" s="47">
        <v>4</v>
      </c>
      <c r="F29" s="53">
        <v>4</v>
      </c>
      <c r="G29" s="53">
        <v>4</v>
      </c>
      <c r="H29" s="51">
        <v>4</v>
      </c>
      <c r="I29" s="51">
        <v>4</v>
      </c>
      <c r="J29" s="51">
        <v>4</v>
      </c>
      <c r="K29" s="51">
        <v>4</v>
      </c>
      <c r="L29" s="57">
        <v>3</v>
      </c>
      <c r="M29" s="57">
        <v>3</v>
      </c>
      <c r="N29" s="57">
        <v>3</v>
      </c>
      <c r="O29" s="57">
        <v>3</v>
      </c>
      <c r="P29" s="39">
        <v>3</v>
      </c>
      <c r="Q29" s="39">
        <v>3</v>
      </c>
      <c r="R29" s="39">
        <v>3</v>
      </c>
      <c r="S29" s="39">
        <v>3</v>
      </c>
      <c r="T29" s="49">
        <v>3</v>
      </c>
    </row>
    <row r="30" spans="1:20">
      <c r="A30" s="38">
        <v>29</v>
      </c>
      <c r="B30" s="30" t="s">
        <v>21</v>
      </c>
      <c r="C30" s="30" t="s">
        <v>30</v>
      </c>
      <c r="D30" s="47">
        <v>5</v>
      </c>
      <c r="E30" s="47">
        <v>5</v>
      </c>
      <c r="F30" s="53">
        <v>5</v>
      </c>
      <c r="G30" s="53">
        <v>5</v>
      </c>
      <c r="H30" s="51">
        <v>5</v>
      </c>
      <c r="I30" s="51">
        <v>5</v>
      </c>
      <c r="J30" s="51">
        <v>5</v>
      </c>
      <c r="K30" s="51">
        <v>5</v>
      </c>
      <c r="L30" s="57">
        <v>5</v>
      </c>
      <c r="M30" s="57">
        <v>5</v>
      </c>
      <c r="N30" s="57">
        <v>5</v>
      </c>
      <c r="O30" s="57">
        <v>5</v>
      </c>
      <c r="P30" s="39">
        <v>5</v>
      </c>
      <c r="Q30" s="39">
        <v>5</v>
      </c>
      <c r="R30" s="39">
        <v>5</v>
      </c>
      <c r="S30" s="39">
        <v>5</v>
      </c>
      <c r="T30" s="49">
        <v>5</v>
      </c>
    </row>
    <row r="31" spans="1:20">
      <c r="A31" s="38">
        <v>30</v>
      </c>
      <c r="B31" s="30" t="s">
        <v>21</v>
      </c>
      <c r="C31" s="30" t="s">
        <v>22</v>
      </c>
      <c r="D31" s="47">
        <v>4</v>
      </c>
      <c r="E31" s="47">
        <v>4</v>
      </c>
      <c r="F31" s="53">
        <v>4</v>
      </c>
      <c r="G31" s="53">
        <v>4</v>
      </c>
      <c r="H31" s="51">
        <v>4</v>
      </c>
      <c r="I31" s="51">
        <v>4</v>
      </c>
      <c r="J31" s="51">
        <v>4</v>
      </c>
      <c r="K31" s="51">
        <v>4</v>
      </c>
      <c r="L31" s="57">
        <v>4</v>
      </c>
      <c r="M31" s="57">
        <v>4</v>
      </c>
      <c r="N31" s="57">
        <v>4</v>
      </c>
      <c r="O31" s="57">
        <v>4</v>
      </c>
      <c r="P31" s="39">
        <v>4</v>
      </c>
      <c r="Q31" s="39">
        <v>4</v>
      </c>
      <c r="R31" s="39">
        <v>4</v>
      </c>
      <c r="S31" s="39">
        <v>4</v>
      </c>
      <c r="T31" s="49">
        <v>4</v>
      </c>
    </row>
    <row r="32" spans="1:20">
      <c r="A32" s="38">
        <v>31</v>
      </c>
      <c r="B32" s="30" t="s">
        <v>21</v>
      </c>
      <c r="C32" s="30" t="s">
        <v>35</v>
      </c>
      <c r="D32" s="47">
        <v>5</v>
      </c>
      <c r="E32" s="47">
        <v>4</v>
      </c>
      <c r="F32" s="53">
        <v>5</v>
      </c>
      <c r="G32" s="53">
        <v>5</v>
      </c>
      <c r="H32" s="51">
        <v>5</v>
      </c>
      <c r="I32" s="51">
        <v>5</v>
      </c>
      <c r="J32" s="51">
        <v>5</v>
      </c>
      <c r="K32" s="51">
        <v>5</v>
      </c>
      <c r="L32" s="57">
        <v>5</v>
      </c>
      <c r="M32" s="57">
        <v>5</v>
      </c>
      <c r="N32" s="57">
        <v>5</v>
      </c>
      <c r="O32" s="57">
        <v>5</v>
      </c>
      <c r="P32" s="39">
        <v>5</v>
      </c>
      <c r="Q32" s="39">
        <v>5</v>
      </c>
      <c r="R32" s="39">
        <v>5</v>
      </c>
      <c r="S32" s="39">
        <v>5</v>
      </c>
      <c r="T32" s="49">
        <v>5</v>
      </c>
    </row>
    <row r="33" spans="1:21">
      <c r="A33" s="38">
        <v>32</v>
      </c>
      <c r="B33" s="30" t="s">
        <v>21</v>
      </c>
      <c r="C33" s="30" t="s">
        <v>35</v>
      </c>
      <c r="D33" s="47">
        <v>5</v>
      </c>
      <c r="E33" s="47">
        <v>4</v>
      </c>
      <c r="F33" s="53">
        <v>5</v>
      </c>
      <c r="G33" s="53">
        <v>5</v>
      </c>
      <c r="H33" s="51">
        <v>5</v>
      </c>
      <c r="I33" s="51">
        <v>5</v>
      </c>
      <c r="J33" s="51">
        <v>5</v>
      </c>
      <c r="K33" s="51">
        <v>5</v>
      </c>
      <c r="L33" s="57">
        <v>3</v>
      </c>
      <c r="M33" s="57">
        <v>3</v>
      </c>
      <c r="N33" s="57">
        <v>3</v>
      </c>
      <c r="O33" s="57">
        <v>3</v>
      </c>
      <c r="P33" s="39">
        <v>3</v>
      </c>
      <c r="Q33" s="39">
        <v>3</v>
      </c>
      <c r="R33" s="39">
        <v>3</v>
      </c>
      <c r="S33" s="39">
        <v>3</v>
      </c>
      <c r="T33" s="49">
        <v>5</v>
      </c>
    </row>
    <row r="34" spans="1:21">
      <c r="A34" s="38">
        <v>33</v>
      </c>
      <c r="B34" s="30" t="s">
        <v>21</v>
      </c>
      <c r="C34" s="30" t="s">
        <v>28</v>
      </c>
      <c r="D34" s="47">
        <v>5</v>
      </c>
      <c r="E34" s="47">
        <v>5</v>
      </c>
      <c r="F34" s="53">
        <v>5</v>
      </c>
      <c r="G34" s="53">
        <v>5</v>
      </c>
      <c r="H34" s="51">
        <v>5</v>
      </c>
      <c r="I34" s="51">
        <v>3</v>
      </c>
      <c r="J34" s="51">
        <v>5</v>
      </c>
      <c r="K34" s="51">
        <v>5</v>
      </c>
      <c r="L34" s="57">
        <v>4</v>
      </c>
      <c r="M34" s="57">
        <v>4</v>
      </c>
      <c r="N34" s="57">
        <v>4</v>
      </c>
      <c r="O34" s="57">
        <v>1</v>
      </c>
      <c r="P34" s="39">
        <v>5</v>
      </c>
      <c r="Q34" s="39">
        <v>5</v>
      </c>
      <c r="R34" s="39">
        <v>5</v>
      </c>
      <c r="S34" s="39">
        <v>5</v>
      </c>
      <c r="T34" s="49">
        <v>5</v>
      </c>
    </row>
    <row r="35" spans="1:21">
      <c r="A35" s="38">
        <v>34</v>
      </c>
      <c r="B35" s="30" t="s">
        <v>21</v>
      </c>
      <c r="C35" s="30" t="s">
        <v>28</v>
      </c>
      <c r="D35" s="47">
        <v>5</v>
      </c>
      <c r="E35" s="47">
        <v>5</v>
      </c>
      <c r="F35" s="53">
        <v>5</v>
      </c>
      <c r="G35" s="53">
        <v>5</v>
      </c>
      <c r="H35" s="51">
        <v>5</v>
      </c>
      <c r="I35" s="51">
        <v>5</v>
      </c>
      <c r="J35" s="51">
        <v>5</v>
      </c>
      <c r="K35" s="51">
        <v>5</v>
      </c>
      <c r="L35" s="57">
        <v>4</v>
      </c>
      <c r="M35" s="57">
        <v>4</v>
      </c>
      <c r="N35" s="57">
        <v>3</v>
      </c>
      <c r="O35" s="57">
        <v>4</v>
      </c>
      <c r="P35" s="39">
        <v>4</v>
      </c>
      <c r="Q35" s="39">
        <v>5</v>
      </c>
      <c r="R35" s="39">
        <v>5</v>
      </c>
      <c r="S35" s="39">
        <v>5</v>
      </c>
      <c r="T35" s="49">
        <v>5</v>
      </c>
    </row>
    <row r="36" spans="1:21">
      <c r="A36" s="38">
        <v>35</v>
      </c>
      <c r="B36" s="30" t="s">
        <v>21</v>
      </c>
      <c r="C36" s="30" t="s">
        <v>61</v>
      </c>
      <c r="D36" s="47">
        <v>4</v>
      </c>
      <c r="E36" s="47">
        <v>4</v>
      </c>
      <c r="F36" s="53">
        <v>4</v>
      </c>
      <c r="G36" s="53">
        <v>4</v>
      </c>
      <c r="H36" s="51">
        <v>4</v>
      </c>
      <c r="I36" s="51">
        <v>4</v>
      </c>
      <c r="J36" s="51">
        <v>4</v>
      </c>
      <c r="K36" s="51">
        <v>4</v>
      </c>
      <c r="L36" s="57">
        <v>3</v>
      </c>
      <c r="M36" s="57">
        <v>3</v>
      </c>
      <c r="N36" s="57">
        <v>3</v>
      </c>
      <c r="O36" s="57">
        <v>2</v>
      </c>
      <c r="P36" s="39">
        <v>4</v>
      </c>
      <c r="Q36" s="39">
        <v>4</v>
      </c>
      <c r="R36" s="39">
        <v>4</v>
      </c>
      <c r="S36" s="39">
        <v>3</v>
      </c>
      <c r="T36" s="49">
        <v>4</v>
      </c>
    </row>
    <row r="37" spans="1:21">
      <c r="A37" s="38">
        <v>36</v>
      </c>
      <c r="B37" s="30" t="s">
        <v>21</v>
      </c>
      <c r="C37" s="30" t="s">
        <v>29</v>
      </c>
      <c r="D37" s="47">
        <v>4</v>
      </c>
      <c r="E37" s="47">
        <v>4</v>
      </c>
      <c r="F37" s="53">
        <v>4</v>
      </c>
      <c r="G37" s="53">
        <v>4</v>
      </c>
      <c r="H37" s="51">
        <v>4</v>
      </c>
      <c r="I37" s="51">
        <v>4</v>
      </c>
      <c r="J37" s="51">
        <v>4</v>
      </c>
      <c r="K37" s="51">
        <v>4</v>
      </c>
      <c r="L37" s="57">
        <v>4</v>
      </c>
      <c r="M37" s="57">
        <v>4</v>
      </c>
      <c r="N37" s="57">
        <v>4</v>
      </c>
      <c r="O37" s="57">
        <v>4</v>
      </c>
      <c r="P37" s="39">
        <v>4</v>
      </c>
      <c r="Q37" s="39">
        <v>4</v>
      </c>
      <c r="R37" s="39">
        <v>4</v>
      </c>
      <c r="S37" s="39">
        <v>4</v>
      </c>
      <c r="T37" s="49">
        <v>4</v>
      </c>
    </row>
    <row r="38" spans="1:21">
      <c r="A38" s="38">
        <v>37</v>
      </c>
      <c r="B38" s="30" t="s">
        <v>21</v>
      </c>
      <c r="C38" s="30" t="s">
        <v>29</v>
      </c>
      <c r="D38" s="47">
        <v>4</v>
      </c>
      <c r="E38" s="47">
        <v>4</v>
      </c>
      <c r="F38" s="53">
        <v>4</v>
      </c>
      <c r="G38" s="53">
        <v>4</v>
      </c>
      <c r="H38" s="51">
        <v>4</v>
      </c>
      <c r="I38" s="51">
        <v>4</v>
      </c>
      <c r="J38" s="51">
        <v>4</v>
      </c>
      <c r="K38" s="51">
        <v>4</v>
      </c>
      <c r="L38" s="57">
        <v>4</v>
      </c>
      <c r="M38" s="57">
        <v>4</v>
      </c>
      <c r="N38" s="57">
        <v>4</v>
      </c>
      <c r="O38" s="57">
        <v>4</v>
      </c>
      <c r="P38" s="39">
        <v>4</v>
      </c>
      <c r="Q38" s="39">
        <v>4</v>
      </c>
      <c r="R38" s="39">
        <v>4</v>
      </c>
      <c r="S38" s="39">
        <v>4</v>
      </c>
      <c r="T38" s="49">
        <v>4</v>
      </c>
    </row>
    <row r="39" spans="1:21">
      <c r="A39" s="38">
        <v>38</v>
      </c>
      <c r="B39" s="30" t="s">
        <v>21</v>
      </c>
      <c r="C39" s="30" t="s">
        <v>29</v>
      </c>
      <c r="D39" s="47">
        <v>4</v>
      </c>
      <c r="E39" s="47">
        <v>4</v>
      </c>
      <c r="F39" s="53">
        <v>4</v>
      </c>
      <c r="G39" s="53">
        <v>4</v>
      </c>
      <c r="H39" s="51">
        <v>4</v>
      </c>
      <c r="I39" s="51">
        <v>4</v>
      </c>
      <c r="J39" s="51">
        <v>4</v>
      </c>
      <c r="K39" s="51">
        <v>4</v>
      </c>
      <c r="L39" s="57">
        <v>4</v>
      </c>
      <c r="M39" s="57">
        <v>4</v>
      </c>
      <c r="N39" s="57">
        <v>4</v>
      </c>
      <c r="O39" s="57">
        <v>4</v>
      </c>
      <c r="P39" s="39">
        <v>4</v>
      </c>
      <c r="Q39" s="39">
        <v>4</v>
      </c>
      <c r="R39" s="39">
        <v>4</v>
      </c>
      <c r="S39" s="39">
        <v>4</v>
      </c>
      <c r="T39" s="49">
        <v>4</v>
      </c>
    </row>
    <row r="40" spans="1:21">
      <c r="A40" s="38">
        <v>39</v>
      </c>
      <c r="B40" s="30" t="s">
        <v>21</v>
      </c>
      <c r="C40" s="30" t="s">
        <v>29</v>
      </c>
      <c r="D40" s="47">
        <v>4</v>
      </c>
      <c r="E40" s="47">
        <v>4</v>
      </c>
      <c r="F40" s="53">
        <v>4</v>
      </c>
      <c r="G40" s="53">
        <v>4</v>
      </c>
      <c r="H40" s="51">
        <v>4</v>
      </c>
      <c r="I40" s="51">
        <v>4</v>
      </c>
      <c r="J40" s="51">
        <v>4</v>
      </c>
      <c r="K40" s="51">
        <v>4</v>
      </c>
      <c r="L40" s="57">
        <v>4</v>
      </c>
      <c r="M40" s="57">
        <v>4</v>
      </c>
      <c r="N40" s="57">
        <v>4</v>
      </c>
      <c r="O40" s="57">
        <v>4</v>
      </c>
      <c r="P40" s="39">
        <v>4</v>
      </c>
      <c r="Q40" s="39">
        <v>4</v>
      </c>
      <c r="R40" s="39">
        <v>4</v>
      </c>
      <c r="S40" s="39">
        <v>4</v>
      </c>
      <c r="T40" s="49">
        <v>4</v>
      </c>
    </row>
    <row r="41" spans="1:21">
      <c r="A41" s="38">
        <v>40</v>
      </c>
      <c r="B41" s="30" t="s">
        <v>21</v>
      </c>
      <c r="C41" s="30" t="s">
        <v>29</v>
      </c>
      <c r="D41" s="47">
        <v>4</v>
      </c>
      <c r="E41" s="47">
        <v>4</v>
      </c>
      <c r="F41" s="53">
        <v>4</v>
      </c>
      <c r="G41" s="53">
        <v>4</v>
      </c>
      <c r="H41" s="51">
        <v>4</v>
      </c>
      <c r="I41" s="51">
        <v>4</v>
      </c>
      <c r="J41" s="51">
        <v>4</v>
      </c>
      <c r="K41" s="51">
        <v>4</v>
      </c>
      <c r="L41" s="57">
        <v>4</v>
      </c>
      <c r="M41" s="57">
        <v>4</v>
      </c>
      <c r="N41" s="57">
        <v>4</v>
      </c>
      <c r="O41" s="57">
        <v>4</v>
      </c>
      <c r="P41" s="39">
        <v>4</v>
      </c>
      <c r="Q41" s="39">
        <v>4</v>
      </c>
      <c r="R41" s="39">
        <v>4</v>
      </c>
      <c r="S41" s="39">
        <v>4</v>
      </c>
      <c r="T41" s="49">
        <v>4</v>
      </c>
    </row>
    <row r="42" spans="1:21" s="41" customFormat="1">
      <c r="A42" s="40"/>
      <c r="D42" s="85">
        <f>AVERAGE(D2:D41)</f>
        <v>4.2750000000000004</v>
      </c>
      <c r="E42" s="85">
        <f t="shared" ref="E42:T42" si="0">AVERAGE(E2:E41)</f>
        <v>4.1500000000000004</v>
      </c>
      <c r="F42" s="85">
        <f t="shared" si="0"/>
        <v>4.5999999999999996</v>
      </c>
      <c r="G42" s="85">
        <f t="shared" si="0"/>
        <v>4.5750000000000002</v>
      </c>
      <c r="H42" s="85">
        <f t="shared" si="0"/>
        <v>4.5250000000000004</v>
      </c>
      <c r="I42" s="85">
        <f t="shared" si="0"/>
        <v>4.5</v>
      </c>
      <c r="J42" s="85">
        <f t="shared" si="0"/>
        <v>4.5</v>
      </c>
      <c r="K42" s="85">
        <f t="shared" si="0"/>
        <v>4.5</v>
      </c>
      <c r="L42" s="85">
        <f t="shared" si="0"/>
        <v>3.75</v>
      </c>
      <c r="M42" s="85">
        <f t="shared" si="0"/>
        <v>3.8</v>
      </c>
      <c r="N42" s="85">
        <f t="shared" si="0"/>
        <v>3.7</v>
      </c>
      <c r="O42" s="85">
        <f t="shared" si="0"/>
        <v>3.25</v>
      </c>
      <c r="P42" s="85">
        <f t="shared" si="0"/>
        <v>4.0250000000000004</v>
      </c>
      <c r="Q42" s="85">
        <f t="shared" si="0"/>
        <v>4.2</v>
      </c>
      <c r="R42" s="85">
        <f t="shared" si="0"/>
        <v>4.1749999999999998</v>
      </c>
      <c r="S42" s="85">
        <f t="shared" si="0"/>
        <v>3.9249999999999998</v>
      </c>
      <c r="T42" s="85">
        <f t="shared" si="0"/>
        <v>4.4000000000000004</v>
      </c>
      <c r="U42" s="85">
        <f>AVERAGE(D42:K42,T42)</f>
        <v>4.447222222222222</v>
      </c>
    </row>
    <row r="43" spans="1:21" s="41" customFormat="1">
      <c r="A43" s="40"/>
      <c r="D43" s="85">
        <f>STDEVA(D2:D41)</f>
        <v>0.59860949986893286</v>
      </c>
      <c r="E43" s="85">
        <f t="shared" ref="E43:T43" si="1">STDEVA(E2:E41)</f>
        <v>0.62223748455030237</v>
      </c>
      <c r="F43" s="85">
        <f t="shared" si="1"/>
        <v>0.54537683984186391</v>
      </c>
      <c r="G43" s="85">
        <f t="shared" si="1"/>
        <v>0.54947527416898057</v>
      </c>
      <c r="H43" s="85">
        <f t="shared" si="1"/>
        <v>0.55412208226281923</v>
      </c>
      <c r="I43" s="85">
        <f t="shared" si="1"/>
        <v>0.59914468951527811</v>
      </c>
      <c r="J43" s="85">
        <f t="shared" si="1"/>
        <v>0.55470019622522915</v>
      </c>
      <c r="K43" s="85">
        <f t="shared" si="1"/>
        <v>0.55470019622522915</v>
      </c>
      <c r="L43" s="85">
        <f t="shared" si="1"/>
        <v>0.77625002580618474</v>
      </c>
      <c r="M43" s="85">
        <f t="shared" si="1"/>
        <v>0.7909747313543114</v>
      </c>
      <c r="N43" s="85">
        <f t="shared" si="1"/>
        <v>0.7909747313543114</v>
      </c>
      <c r="O43" s="85">
        <f t="shared" si="1"/>
        <v>1.3155870289605438</v>
      </c>
      <c r="P43" s="85">
        <f t="shared" si="1"/>
        <v>0.61965664603420467</v>
      </c>
      <c r="Q43" s="85">
        <f t="shared" si="1"/>
        <v>0.68687325744628547</v>
      </c>
      <c r="R43" s="85">
        <f t="shared" si="1"/>
        <v>0.71207533453370053</v>
      </c>
      <c r="S43" s="85">
        <f t="shared" si="1"/>
        <v>0.82857616520055721</v>
      </c>
      <c r="T43" s="85">
        <f t="shared" si="1"/>
        <v>0.59052345314809407</v>
      </c>
      <c r="U43" s="85">
        <f>AVERAGE(D43:K43,T43)</f>
        <v>0.57432107953408107</v>
      </c>
    </row>
    <row r="44" spans="1:21">
      <c r="E44" s="86">
        <f>STDEVA(D2:E41)</f>
        <v>0.6099128387614714</v>
      </c>
      <c r="F44" s="41"/>
      <c r="G44" s="86">
        <f>STDEVA(F2:G41)</f>
        <v>0.54409953482563178</v>
      </c>
      <c r="H44" s="41"/>
      <c r="I44" s="41"/>
      <c r="J44" s="41"/>
      <c r="K44" s="86">
        <f>STDEVA(H2:K41)</f>
        <v>0.56073710473708749</v>
      </c>
      <c r="L44" s="42"/>
      <c r="M44" s="42"/>
      <c r="N44" s="42"/>
      <c r="O44" s="86">
        <f>STDEVA(L2:O41)</f>
        <v>0.96315780429524778</v>
      </c>
      <c r="P44" s="42"/>
      <c r="Q44" s="41"/>
      <c r="R44" s="41"/>
      <c r="S44" s="86">
        <f>STDEVA(P2:S41)</f>
        <v>0.71789239921825709</v>
      </c>
      <c r="T44" s="86">
        <f>STDEVA(T2:T41)</f>
        <v>0.59052345314809407</v>
      </c>
    </row>
    <row r="45" spans="1:21">
      <c r="E45" s="86">
        <f>AVERAGE(D2:E41)</f>
        <v>4.2125000000000004</v>
      </c>
      <c r="F45" s="41"/>
      <c r="G45" s="86">
        <f>AVERAGE(F2:G41)</f>
        <v>4.5875000000000004</v>
      </c>
      <c r="H45" s="41"/>
      <c r="I45" s="41"/>
      <c r="J45" s="41"/>
      <c r="K45" s="86">
        <f>AVERAGE(H2:K41)</f>
        <v>4.5062499999999996</v>
      </c>
      <c r="L45" s="42"/>
      <c r="M45" s="42"/>
      <c r="N45" s="42"/>
      <c r="O45" s="86">
        <f>AVERAGE(L2:O41)</f>
        <v>3.625</v>
      </c>
      <c r="P45" s="42"/>
      <c r="Q45" s="41"/>
      <c r="R45" s="41"/>
      <c r="S45" s="86">
        <f>AVERAGE(P2:S41)</f>
        <v>4.0812499999999998</v>
      </c>
      <c r="T45" s="86">
        <f>AVERAGE(T2:T41)</f>
        <v>4.4000000000000004</v>
      </c>
    </row>
    <row r="46" spans="1:21">
      <c r="B46" s="43" t="s">
        <v>21</v>
      </c>
      <c r="C46" s="43">
        <f>COUNTIF(B2:B44,"เจ้าหน้าที่สังกัดคณะ")</f>
        <v>38</v>
      </c>
      <c r="E46" s="42"/>
      <c r="F46" s="41"/>
      <c r="G46" s="42"/>
      <c r="H46" s="41"/>
      <c r="I46" s="41"/>
      <c r="J46" s="41"/>
      <c r="K46" s="42"/>
      <c r="L46" s="42"/>
      <c r="M46" s="42"/>
      <c r="N46" s="42"/>
      <c r="O46" s="42"/>
      <c r="P46" s="42"/>
      <c r="Q46" s="41"/>
      <c r="R46" s="41"/>
      <c r="S46" s="42"/>
      <c r="T46" s="42"/>
    </row>
    <row r="47" spans="1:21">
      <c r="B47" s="61" t="s">
        <v>55</v>
      </c>
      <c r="C47" s="43">
        <f>COUNTIF(B3:B45,"อื่นๆ (โปรดระบุ)")</f>
        <v>2</v>
      </c>
      <c r="E47" s="42"/>
      <c r="F47" s="41"/>
      <c r="G47" s="42"/>
      <c r="H47" s="41"/>
      <c r="I47" s="41"/>
      <c r="J47" s="41"/>
      <c r="K47" s="42"/>
      <c r="L47" s="42"/>
      <c r="M47" s="42"/>
      <c r="N47" s="42"/>
      <c r="O47" s="42"/>
      <c r="P47" s="42"/>
      <c r="Q47" s="41"/>
      <c r="R47" s="41"/>
      <c r="S47" s="42"/>
      <c r="T47" s="42"/>
    </row>
    <row r="48" spans="1:21">
      <c r="B48" s="40" t="s">
        <v>20</v>
      </c>
      <c r="C48" s="45">
        <f>SUM(C46:C47)</f>
        <v>40</v>
      </c>
      <c r="E48" s="42"/>
      <c r="F48" s="41"/>
      <c r="G48" s="42"/>
      <c r="H48" s="41"/>
      <c r="I48" s="41"/>
      <c r="J48" s="41"/>
      <c r="K48" s="42"/>
      <c r="L48" s="42"/>
      <c r="M48" s="42"/>
      <c r="N48" s="42"/>
      <c r="O48" s="42"/>
      <c r="P48" s="42"/>
      <c r="Q48" s="41"/>
      <c r="R48" s="41"/>
      <c r="S48" s="42"/>
      <c r="T48" s="42"/>
    </row>
    <row r="49" spans="2:20">
      <c r="B49" s="40"/>
      <c r="C49" s="40"/>
      <c r="E49" s="42"/>
      <c r="F49" s="41"/>
      <c r="G49" s="42"/>
      <c r="H49" s="41"/>
      <c r="I49" s="41"/>
      <c r="J49" s="41"/>
      <c r="K49" s="42"/>
      <c r="L49" s="42"/>
      <c r="M49" s="42"/>
      <c r="N49" s="42"/>
      <c r="O49" s="42"/>
      <c r="P49" s="42"/>
      <c r="Q49" s="41"/>
      <c r="R49" s="41"/>
      <c r="S49" s="42"/>
      <c r="T49" s="42"/>
    </row>
    <row r="50" spans="2:20">
      <c r="E50" s="42"/>
      <c r="F50" s="41"/>
      <c r="G50" s="42"/>
      <c r="H50" s="41"/>
      <c r="I50" s="41"/>
      <c r="J50" s="41"/>
      <c r="K50" s="42"/>
      <c r="L50" s="42"/>
      <c r="M50" s="42"/>
      <c r="N50" s="42"/>
      <c r="O50" s="42"/>
      <c r="P50" s="42"/>
      <c r="Q50" s="41"/>
      <c r="R50" s="41"/>
      <c r="S50" s="42"/>
      <c r="T50" s="42"/>
    </row>
    <row r="51" spans="2:20">
      <c r="B51" s="43" t="s">
        <v>27</v>
      </c>
      <c r="C51" s="43">
        <f>COUNTIF(C2:C41,"เกษตรศาสตร์ ทรัพยากรธรรมชาติ และสิ่งแวดล้อม")</f>
        <v>1</v>
      </c>
    </row>
    <row r="52" spans="2:20">
      <c r="B52" s="43" t="s">
        <v>23</v>
      </c>
      <c r="C52" s="43">
        <f>COUNTIF(C2:C41,"กองบริการการศึกษา")</f>
        <v>1</v>
      </c>
    </row>
    <row r="53" spans="2:20">
      <c r="B53" s="43" t="s">
        <v>28</v>
      </c>
      <c r="C53" s="43">
        <f>COUNTIF(C2:C41,"วิทยาศาสตร์")</f>
        <v>4</v>
      </c>
    </row>
    <row r="54" spans="2:20">
      <c r="B54" s="43" t="s">
        <v>29</v>
      </c>
      <c r="C54" s="43">
        <f>COUNTIF(C2:C41,"สาธารณสุขศาสตร์")</f>
        <v>5</v>
      </c>
    </row>
    <row r="55" spans="2:20">
      <c r="B55" s="43" t="s">
        <v>30</v>
      </c>
      <c r="C55" s="43">
        <f>COUNTIF(C2:C41,"ศึกษาศาสตร์")</f>
        <v>6</v>
      </c>
    </row>
    <row r="56" spans="2:20">
      <c r="B56" s="43" t="s">
        <v>31</v>
      </c>
      <c r="C56" s="43">
        <f>COUNTIF(C2:C41,"วิทยาลัยพลังงานทดแทน")</f>
        <v>1</v>
      </c>
    </row>
    <row r="57" spans="2:20">
      <c r="B57" s="43" t="s">
        <v>32</v>
      </c>
      <c r="C57" s="43">
        <f>COUNTIF(C2:C41,"สถาปัตยกรรมศาสตร์")</f>
        <v>1</v>
      </c>
    </row>
    <row r="58" spans="2:20">
      <c r="B58" s="43" t="s">
        <v>33</v>
      </c>
      <c r="C58" s="43">
        <f>COUNTIF(C2:C41,"วิทยาลัยโลจิสติกส์และโซ่อุปทาน")</f>
        <v>1</v>
      </c>
    </row>
    <row r="59" spans="2:20">
      <c r="B59" s="43" t="s">
        <v>34</v>
      </c>
      <c r="C59" s="43">
        <f>COUNTIF(C2:C41,"บริหารธุรกิจ เศรษฐศาสตร์และการสื่อสาร")</f>
        <v>1</v>
      </c>
    </row>
    <row r="60" spans="2:20">
      <c r="B60" s="43" t="s">
        <v>35</v>
      </c>
      <c r="C60" s="43">
        <f>COUNTIF(C2:C41,"วิศวกรรมศาสตร์")</f>
        <v>5</v>
      </c>
    </row>
    <row r="61" spans="2:20">
      <c r="B61" s="43" t="s">
        <v>36</v>
      </c>
      <c r="C61" s="43">
        <f>COUNTIF(C2:C41,"มนุษยศาสตร์")</f>
        <v>1</v>
      </c>
    </row>
    <row r="62" spans="2:20">
      <c r="B62" s="43" t="s">
        <v>37</v>
      </c>
      <c r="C62" s="43">
        <f>COUNTIF(C2:C41,"สังคมศาสตร์")</f>
        <v>2</v>
      </c>
    </row>
    <row r="63" spans="2:20">
      <c r="B63" s="43" t="s">
        <v>38</v>
      </c>
      <c r="C63" s="43">
        <f>COUNTIF(C2:C41,"เภสัชศาสตร์")</f>
        <v>1</v>
      </c>
    </row>
    <row r="64" spans="2:20">
      <c r="B64" s="61" t="s">
        <v>56</v>
      </c>
      <c r="C64" s="43">
        <f>COUNTIF(C2:C42,"ทันตแพทยศาสตร์")</f>
        <v>1</v>
      </c>
    </row>
    <row r="65" spans="2:3">
      <c r="B65" s="61" t="s">
        <v>62</v>
      </c>
      <c r="C65" s="43">
        <f>COUNTIF(C3:C43,"นายกสโมสรฯ บัณฑิตศึกษา")</f>
        <v>1</v>
      </c>
    </row>
    <row r="66" spans="2:3">
      <c r="B66" s="43" t="s">
        <v>61</v>
      </c>
      <c r="C66" s="43">
        <f>COUNTIF(C2:C41,"แพทยศาสตร์")</f>
        <v>1</v>
      </c>
    </row>
    <row r="67" spans="2:3">
      <c r="B67" s="43" t="s">
        <v>57</v>
      </c>
      <c r="C67" s="43">
        <f>COUNTIF(C2:C42,"วิทยาลัยระบบการจัดการสุขภาพ")</f>
        <v>3</v>
      </c>
    </row>
    <row r="68" spans="2:3">
      <c r="B68" s="43" t="s">
        <v>22</v>
      </c>
      <c r="C68" s="43">
        <f>COUNTIF(C2:C42,"ไม่ระบุ")</f>
        <v>4</v>
      </c>
    </row>
    <row r="69" spans="2:3">
      <c r="B69" s="40" t="s">
        <v>20</v>
      </c>
      <c r="C69" s="44">
        <f>SUM(C51:C68)</f>
        <v>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10" zoomScale="130" zoomScaleNormal="130" workbookViewId="0">
      <selection activeCell="B14" sqref="B14:O14"/>
    </sheetView>
  </sheetViews>
  <sheetFormatPr defaultRowHeight="22.5"/>
  <cols>
    <col min="1" max="1" width="6" style="121" customWidth="1"/>
    <col min="2" max="2" width="6.28515625" style="121" customWidth="1"/>
    <col min="3" max="3" width="3.42578125" style="121" customWidth="1"/>
    <col min="4" max="11" width="6.28515625" style="121" customWidth="1"/>
    <col min="12" max="12" width="9" style="121"/>
    <col min="13" max="13" width="13" style="121" customWidth="1"/>
    <col min="14" max="14" width="9" style="121" customWidth="1"/>
    <col min="15" max="256" width="9" style="121"/>
    <col min="257" max="257" width="6.28515625" style="121" customWidth="1"/>
    <col min="258" max="258" width="3.42578125" style="121" customWidth="1"/>
    <col min="259" max="266" width="6.28515625" style="121" customWidth="1"/>
    <col min="267" max="512" width="9" style="121"/>
    <col min="513" max="513" width="6.28515625" style="121" customWidth="1"/>
    <col min="514" max="514" width="3.42578125" style="121" customWidth="1"/>
    <col min="515" max="522" width="6.28515625" style="121" customWidth="1"/>
    <col min="523" max="768" width="9" style="121"/>
    <col min="769" max="769" width="6.28515625" style="121" customWidth="1"/>
    <col min="770" max="770" width="3.42578125" style="121" customWidth="1"/>
    <col min="771" max="778" width="6.28515625" style="121" customWidth="1"/>
    <col min="779" max="1024" width="9" style="121"/>
    <col min="1025" max="1025" width="6.28515625" style="121" customWidth="1"/>
    <col min="1026" max="1026" width="3.42578125" style="121" customWidth="1"/>
    <col min="1027" max="1034" width="6.28515625" style="121" customWidth="1"/>
    <col min="1035" max="1280" width="9" style="121"/>
    <col min="1281" max="1281" width="6.28515625" style="121" customWidth="1"/>
    <col min="1282" max="1282" width="3.42578125" style="121" customWidth="1"/>
    <col min="1283" max="1290" width="6.28515625" style="121" customWidth="1"/>
    <col min="1291" max="1536" width="9" style="121"/>
    <col min="1537" max="1537" width="6.28515625" style="121" customWidth="1"/>
    <col min="1538" max="1538" width="3.42578125" style="121" customWidth="1"/>
    <col min="1539" max="1546" width="6.28515625" style="121" customWidth="1"/>
    <col min="1547" max="1792" width="9" style="121"/>
    <col min="1793" max="1793" width="6.28515625" style="121" customWidth="1"/>
    <col min="1794" max="1794" width="3.42578125" style="121" customWidth="1"/>
    <col min="1795" max="1802" width="6.28515625" style="121" customWidth="1"/>
    <col min="1803" max="2048" width="9" style="121"/>
    <col min="2049" max="2049" width="6.28515625" style="121" customWidth="1"/>
    <col min="2050" max="2050" width="3.42578125" style="121" customWidth="1"/>
    <col min="2051" max="2058" width="6.28515625" style="121" customWidth="1"/>
    <col min="2059" max="2304" width="9" style="121"/>
    <col min="2305" max="2305" width="6.28515625" style="121" customWidth="1"/>
    <col min="2306" max="2306" width="3.42578125" style="121" customWidth="1"/>
    <col min="2307" max="2314" width="6.28515625" style="121" customWidth="1"/>
    <col min="2315" max="2560" width="9" style="121"/>
    <col min="2561" max="2561" width="6.28515625" style="121" customWidth="1"/>
    <col min="2562" max="2562" width="3.42578125" style="121" customWidth="1"/>
    <col min="2563" max="2570" width="6.28515625" style="121" customWidth="1"/>
    <col min="2571" max="2816" width="9" style="121"/>
    <col min="2817" max="2817" width="6.28515625" style="121" customWidth="1"/>
    <col min="2818" max="2818" width="3.42578125" style="121" customWidth="1"/>
    <col min="2819" max="2826" width="6.28515625" style="121" customWidth="1"/>
    <col min="2827" max="3072" width="9" style="121"/>
    <col min="3073" max="3073" width="6.28515625" style="121" customWidth="1"/>
    <col min="3074" max="3074" width="3.42578125" style="121" customWidth="1"/>
    <col min="3075" max="3082" width="6.28515625" style="121" customWidth="1"/>
    <col min="3083" max="3328" width="9" style="121"/>
    <col min="3329" max="3329" width="6.28515625" style="121" customWidth="1"/>
    <col min="3330" max="3330" width="3.42578125" style="121" customWidth="1"/>
    <col min="3331" max="3338" width="6.28515625" style="121" customWidth="1"/>
    <col min="3339" max="3584" width="9" style="121"/>
    <col min="3585" max="3585" width="6.28515625" style="121" customWidth="1"/>
    <col min="3586" max="3586" width="3.42578125" style="121" customWidth="1"/>
    <col min="3587" max="3594" width="6.28515625" style="121" customWidth="1"/>
    <col min="3595" max="3840" width="9" style="121"/>
    <col min="3841" max="3841" width="6.28515625" style="121" customWidth="1"/>
    <col min="3842" max="3842" width="3.42578125" style="121" customWidth="1"/>
    <col min="3843" max="3850" width="6.28515625" style="121" customWidth="1"/>
    <col min="3851" max="4096" width="9" style="121"/>
    <col min="4097" max="4097" width="6.28515625" style="121" customWidth="1"/>
    <col min="4098" max="4098" width="3.42578125" style="121" customWidth="1"/>
    <col min="4099" max="4106" width="6.28515625" style="121" customWidth="1"/>
    <col min="4107" max="4352" width="9" style="121"/>
    <col min="4353" max="4353" width="6.28515625" style="121" customWidth="1"/>
    <col min="4354" max="4354" width="3.42578125" style="121" customWidth="1"/>
    <col min="4355" max="4362" width="6.28515625" style="121" customWidth="1"/>
    <col min="4363" max="4608" width="9" style="121"/>
    <col min="4609" max="4609" width="6.28515625" style="121" customWidth="1"/>
    <col min="4610" max="4610" width="3.42578125" style="121" customWidth="1"/>
    <col min="4611" max="4618" width="6.28515625" style="121" customWidth="1"/>
    <col min="4619" max="4864" width="9" style="121"/>
    <col min="4865" max="4865" width="6.28515625" style="121" customWidth="1"/>
    <col min="4866" max="4866" width="3.42578125" style="121" customWidth="1"/>
    <col min="4867" max="4874" width="6.28515625" style="121" customWidth="1"/>
    <col min="4875" max="5120" width="9" style="121"/>
    <col min="5121" max="5121" width="6.28515625" style="121" customWidth="1"/>
    <col min="5122" max="5122" width="3.42578125" style="121" customWidth="1"/>
    <col min="5123" max="5130" width="6.28515625" style="121" customWidth="1"/>
    <col min="5131" max="5376" width="9" style="121"/>
    <col min="5377" max="5377" width="6.28515625" style="121" customWidth="1"/>
    <col min="5378" max="5378" width="3.42578125" style="121" customWidth="1"/>
    <col min="5379" max="5386" width="6.28515625" style="121" customWidth="1"/>
    <col min="5387" max="5632" width="9" style="121"/>
    <col min="5633" max="5633" width="6.28515625" style="121" customWidth="1"/>
    <col min="5634" max="5634" width="3.42578125" style="121" customWidth="1"/>
    <col min="5635" max="5642" width="6.28515625" style="121" customWidth="1"/>
    <col min="5643" max="5888" width="9" style="121"/>
    <col min="5889" max="5889" width="6.28515625" style="121" customWidth="1"/>
    <col min="5890" max="5890" width="3.42578125" style="121" customWidth="1"/>
    <col min="5891" max="5898" width="6.28515625" style="121" customWidth="1"/>
    <col min="5899" max="6144" width="9" style="121"/>
    <col min="6145" max="6145" width="6.28515625" style="121" customWidth="1"/>
    <col min="6146" max="6146" width="3.42578125" style="121" customWidth="1"/>
    <col min="6147" max="6154" width="6.28515625" style="121" customWidth="1"/>
    <col min="6155" max="6400" width="9" style="121"/>
    <col min="6401" max="6401" width="6.28515625" style="121" customWidth="1"/>
    <col min="6402" max="6402" width="3.42578125" style="121" customWidth="1"/>
    <col min="6403" max="6410" width="6.28515625" style="121" customWidth="1"/>
    <col min="6411" max="6656" width="9" style="121"/>
    <col min="6657" max="6657" width="6.28515625" style="121" customWidth="1"/>
    <col min="6658" max="6658" width="3.42578125" style="121" customWidth="1"/>
    <col min="6659" max="6666" width="6.28515625" style="121" customWidth="1"/>
    <col min="6667" max="6912" width="9" style="121"/>
    <col min="6913" max="6913" width="6.28515625" style="121" customWidth="1"/>
    <col min="6914" max="6914" width="3.42578125" style="121" customWidth="1"/>
    <col min="6915" max="6922" width="6.28515625" style="121" customWidth="1"/>
    <col min="6923" max="7168" width="9" style="121"/>
    <col min="7169" max="7169" width="6.28515625" style="121" customWidth="1"/>
    <col min="7170" max="7170" width="3.42578125" style="121" customWidth="1"/>
    <col min="7171" max="7178" width="6.28515625" style="121" customWidth="1"/>
    <col min="7179" max="7424" width="9" style="121"/>
    <col min="7425" max="7425" width="6.28515625" style="121" customWidth="1"/>
    <col min="7426" max="7426" width="3.42578125" style="121" customWidth="1"/>
    <col min="7427" max="7434" width="6.28515625" style="121" customWidth="1"/>
    <col min="7435" max="7680" width="9" style="121"/>
    <col min="7681" max="7681" width="6.28515625" style="121" customWidth="1"/>
    <col min="7682" max="7682" width="3.42578125" style="121" customWidth="1"/>
    <col min="7683" max="7690" width="6.28515625" style="121" customWidth="1"/>
    <col min="7691" max="7936" width="9" style="121"/>
    <col min="7937" max="7937" width="6.28515625" style="121" customWidth="1"/>
    <col min="7938" max="7938" width="3.42578125" style="121" customWidth="1"/>
    <col min="7939" max="7946" width="6.28515625" style="121" customWidth="1"/>
    <col min="7947" max="8192" width="9" style="121"/>
    <col min="8193" max="8193" width="6.28515625" style="121" customWidth="1"/>
    <col min="8194" max="8194" width="3.42578125" style="121" customWidth="1"/>
    <col min="8195" max="8202" width="6.28515625" style="121" customWidth="1"/>
    <col min="8203" max="8448" width="9" style="121"/>
    <col min="8449" max="8449" width="6.28515625" style="121" customWidth="1"/>
    <col min="8450" max="8450" width="3.42578125" style="121" customWidth="1"/>
    <col min="8451" max="8458" width="6.28515625" style="121" customWidth="1"/>
    <col min="8459" max="8704" width="9" style="121"/>
    <col min="8705" max="8705" width="6.28515625" style="121" customWidth="1"/>
    <col min="8706" max="8706" width="3.42578125" style="121" customWidth="1"/>
    <col min="8707" max="8714" width="6.28515625" style="121" customWidth="1"/>
    <col min="8715" max="8960" width="9" style="121"/>
    <col min="8961" max="8961" width="6.28515625" style="121" customWidth="1"/>
    <col min="8962" max="8962" width="3.42578125" style="121" customWidth="1"/>
    <col min="8963" max="8970" width="6.28515625" style="121" customWidth="1"/>
    <col min="8971" max="9216" width="9" style="121"/>
    <col min="9217" max="9217" width="6.28515625" style="121" customWidth="1"/>
    <col min="9218" max="9218" width="3.42578125" style="121" customWidth="1"/>
    <col min="9219" max="9226" width="6.28515625" style="121" customWidth="1"/>
    <col min="9227" max="9472" width="9" style="121"/>
    <col min="9473" max="9473" width="6.28515625" style="121" customWidth="1"/>
    <col min="9474" max="9474" width="3.42578125" style="121" customWidth="1"/>
    <col min="9475" max="9482" width="6.28515625" style="121" customWidth="1"/>
    <col min="9483" max="9728" width="9" style="121"/>
    <col min="9729" max="9729" width="6.28515625" style="121" customWidth="1"/>
    <col min="9730" max="9730" width="3.42578125" style="121" customWidth="1"/>
    <col min="9731" max="9738" width="6.28515625" style="121" customWidth="1"/>
    <col min="9739" max="9984" width="9" style="121"/>
    <col min="9985" max="9985" width="6.28515625" style="121" customWidth="1"/>
    <col min="9986" max="9986" width="3.42578125" style="121" customWidth="1"/>
    <col min="9987" max="9994" width="6.28515625" style="121" customWidth="1"/>
    <col min="9995" max="10240" width="9" style="121"/>
    <col min="10241" max="10241" width="6.28515625" style="121" customWidth="1"/>
    <col min="10242" max="10242" width="3.42578125" style="121" customWidth="1"/>
    <col min="10243" max="10250" width="6.28515625" style="121" customWidth="1"/>
    <col min="10251" max="10496" width="9" style="121"/>
    <col min="10497" max="10497" width="6.28515625" style="121" customWidth="1"/>
    <col min="10498" max="10498" width="3.42578125" style="121" customWidth="1"/>
    <col min="10499" max="10506" width="6.28515625" style="121" customWidth="1"/>
    <col min="10507" max="10752" width="9" style="121"/>
    <col min="10753" max="10753" width="6.28515625" style="121" customWidth="1"/>
    <col min="10754" max="10754" width="3.42578125" style="121" customWidth="1"/>
    <col min="10755" max="10762" width="6.28515625" style="121" customWidth="1"/>
    <col min="10763" max="11008" width="9" style="121"/>
    <col min="11009" max="11009" width="6.28515625" style="121" customWidth="1"/>
    <col min="11010" max="11010" width="3.42578125" style="121" customWidth="1"/>
    <col min="11011" max="11018" width="6.28515625" style="121" customWidth="1"/>
    <col min="11019" max="11264" width="9" style="121"/>
    <col min="11265" max="11265" width="6.28515625" style="121" customWidth="1"/>
    <col min="11266" max="11266" width="3.42578125" style="121" customWidth="1"/>
    <col min="11267" max="11274" width="6.28515625" style="121" customWidth="1"/>
    <col min="11275" max="11520" width="9" style="121"/>
    <col min="11521" max="11521" width="6.28515625" style="121" customWidth="1"/>
    <col min="11522" max="11522" width="3.42578125" style="121" customWidth="1"/>
    <col min="11523" max="11530" width="6.28515625" style="121" customWidth="1"/>
    <col min="11531" max="11776" width="9" style="121"/>
    <col min="11777" max="11777" width="6.28515625" style="121" customWidth="1"/>
    <col min="11778" max="11778" width="3.42578125" style="121" customWidth="1"/>
    <col min="11779" max="11786" width="6.28515625" style="121" customWidth="1"/>
    <col min="11787" max="12032" width="9" style="121"/>
    <col min="12033" max="12033" width="6.28515625" style="121" customWidth="1"/>
    <col min="12034" max="12034" width="3.42578125" style="121" customWidth="1"/>
    <col min="12035" max="12042" width="6.28515625" style="121" customWidth="1"/>
    <col min="12043" max="12288" width="9" style="121"/>
    <col min="12289" max="12289" width="6.28515625" style="121" customWidth="1"/>
    <col min="12290" max="12290" width="3.42578125" style="121" customWidth="1"/>
    <col min="12291" max="12298" width="6.28515625" style="121" customWidth="1"/>
    <col min="12299" max="12544" width="9" style="121"/>
    <col min="12545" max="12545" width="6.28515625" style="121" customWidth="1"/>
    <col min="12546" max="12546" width="3.42578125" style="121" customWidth="1"/>
    <col min="12547" max="12554" width="6.28515625" style="121" customWidth="1"/>
    <col min="12555" max="12800" width="9" style="121"/>
    <col min="12801" max="12801" width="6.28515625" style="121" customWidth="1"/>
    <col min="12802" max="12802" width="3.42578125" style="121" customWidth="1"/>
    <col min="12803" max="12810" width="6.28515625" style="121" customWidth="1"/>
    <col min="12811" max="13056" width="9" style="121"/>
    <col min="13057" max="13057" width="6.28515625" style="121" customWidth="1"/>
    <col min="13058" max="13058" width="3.42578125" style="121" customWidth="1"/>
    <col min="13059" max="13066" width="6.28515625" style="121" customWidth="1"/>
    <col min="13067" max="13312" width="9" style="121"/>
    <col min="13313" max="13313" width="6.28515625" style="121" customWidth="1"/>
    <col min="13314" max="13314" width="3.42578125" style="121" customWidth="1"/>
    <col min="13315" max="13322" width="6.28515625" style="121" customWidth="1"/>
    <col min="13323" max="13568" width="9" style="121"/>
    <col min="13569" max="13569" width="6.28515625" style="121" customWidth="1"/>
    <col min="13570" max="13570" width="3.42578125" style="121" customWidth="1"/>
    <col min="13571" max="13578" width="6.28515625" style="121" customWidth="1"/>
    <col min="13579" max="13824" width="9" style="121"/>
    <col min="13825" max="13825" width="6.28515625" style="121" customWidth="1"/>
    <col min="13826" max="13826" width="3.42578125" style="121" customWidth="1"/>
    <col min="13827" max="13834" width="6.28515625" style="121" customWidth="1"/>
    <col min="13835" max="14080" width="9" style="121"/>
    <col min="14081" max="14081" width="6.28515625" style="121" customWidth="1"/>
    <col min="14082" max="14082" width="3.42578125" style="121" customWidth="1"/>
    <col min="14083" max="14090" width="6.28515625" style="121" customWidth="1"/>
    <col min="14091" max="14336" width="9" style="121"/>
    <col min="14337" max="14337" width="6.28515625" style="121" customWidth="1"/>
    <col min="14338" max="14338" width="3.42578125" style="121" customWidth="1"/>
    <col min="14339" max="14346" width="6.28515625" style="121" customWidth="1"/>
    <col min="14347" max="14592" width="9" style="121"/>
    <col min="14593" max="14593" width="6.28515625" style="121" customWidth="1"/>
    <col min="14594" max="14594" width="3.42578125" style="121" customWidth="1"/>
    <col min="14595" max="14602" width="6.28515625" style="121" customWidth="1"/>
    <col min="14603" max="14848" width="9" style="121"/>
    <col min="14849" max="14849" width="6.28515625" style="121" customWidth="1"/>
    <col min="14850" max="14850" width="3.42578125" style="121" customWidth="1"/>
    <col min="14851" max="14858" width="6.28515625" style="121" customWidth="1"/>
    <col min="14859" max="15104" width="9" style="121"/>
    <col min="15105" max="15105" width="6.28515625" style="121" customWidth="1"/>
    <col min="15106" max="15106" width="3.42578125" style="121" customWidth="1"/>
    <col min="15107" max="15114" width="6.28515625" style="121" customWidth="1"/>
    <col min="15115" max="15360" width="9" style="121"/>
    <col min="15361" max="15361" width="6.28515625" style="121" customWidth="1"/>
    <col min="15362" max="15362" width="3.42578125" style="121" customWidth="1"/>
    <col min="15363" max="15370" width="6.28515625" style="121" customWidth="1"/>
    <col min="15371" max="15616" width="9" style="121"/>
    <col min="15617" max="15617" width="6.28515625" style="121" customWidth="1"/>
    <col min="15618" max="15618" width="3.42578125" style="121" customWidth="1"/>
    <col min="15619" max="15626" width="6.28515625" style="121" customWidth="1"/>
    <col min="15627" max="15872" width="9" style="121"/>
    <col min="15873" max="15873" width="6.28515625" style="121" customWidth="1"/>
    <col min="15874" max="15874" width="3.42578125" style="121" customWidth="1"/>
    <col min="15875" max="15882" width="6.28515625" style="121" customWidth="1"/>
    <col min="15883" max="16128" width="9" style="121"/>
    <col min="16129" max="16129" width="6.28515625" style="121" customWidth="1"/>
    <col min="16130" max="16130" width="3.42578125" style="121" customWidth="1"/>
    <col min="16131" max="16138" width="6.28515625" style="121" customWidth="1"/>
    <col min="16139" max="16384" width="9" style="121"/>
  </cols>
  <sheetData>
    <row r="2" spans="1:15">
      <c r="B2" s="122" t="s">
        <v>116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B3" s="122" t="s">
        <v>117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>
      <c r="C6" s="123"/>
    </row>
    <row r="7" spans="1:15" s="124" customFormat="1">
      <c r="B7" s="125"/>
      <c r="C7" s="125" t="s">
        <v>118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5" s="124" customFormat="1">
      <c r="B8" s="125" t="s">
        <v>94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5" s="124" customFormat="1">
      <c r="B9" s="125" t="s">
        <v>95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5" s="124" customFormat="1">
      <c r="B10" s="125" t="s">
        <v>129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5" s="124" customFormat="1">
      <c r="B11" s="125" t="s">
        <v>130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5" s="124" customFormat="1">
      <c r="B12" s="125" t="s">
        <v>131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5" s="126" customFormat="1">
      <c r="B13" s="126" t="s">
        <v>0</v>
      </c>
      <c r="C13" s="127" t="s">
        <v>132</v>
      </c>
      <c r="D13" s="127"/>
      <c r="E13" s="127"/>
      <c r="F13" s="128"/>
      <c r="G13" s="128"/>
      <c r="H13" s="128"/>
    </row>
    <row r="14" spans="1:15" s="126" customFormat="1">
      <c r="B14" s="135" t="s">
        <v>148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5" s="132" customFormat="1">
      <c r="A15" s="131" t="s">
        <v>133</v>
      </c>
      <c r="B15" s="131"/>
      <c r="C15" s="131"/>
      <c r="D15" s="131"/>
      <c r="E15" s="131"/>
      <c r="F15" s="131"/>
    </row>
    <row r="16" spans="1:15" s="132" customFormat="1">
      <c r="A16" s="131"/>
      <c r="B16" s="131" t="s">
        <v>134</v>
      </c>
      <c r="C16" s="131"/>
      <c r="D16" s="131"/>
      <c r="E16" s="131"/>
      <c r="F16" s="131"/>
    </row>
    <row r="17" spans="1:15" s="132" customFormat="1">
      <c r="A17" s="133"/>
      <c r="B17" s="133" t="s">
        <v>135</v>
      </c>
      <c r="C17" s="133"/>
      <c r="D17" s="133"/>
      <c r="E17" s="133"/>
      <c r="F17" s="133"/>
    </row>
    <row r="18" spans="1:15" s="126" customFormat="1">
      <c r="B18" s="129" t="s">
        <v>149</v>
      </c>
      <c r="C18" s="130"/>
      <c r="D18" s="130"/>
      <c r="E18" s="130"/>
      <c r="F18" s="130"/>
      <c r="G18" s="130"/>
      <c r="H18" s="130"/>
    </row>
    <row r="19" spans="1:15" s="126" customFormat="1">
      <c r="B19" s="126" t="s">
        <v>136</v>
      </c>
      <c r="C19" s="134"/>
      <c r="D19" s="134"/>
    </row>
    <row r="20" spans="1:15" s="126" customFormat="1">
      <c r="B20" s="135" t="s">
        <v>137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5" s="126" customFormat="1">
      <c r="B21" s="131" t="s">
        <v>138</v>
      </c>
      <c r="C21" s="131"/>
      <c r="D21" s="131"/>
      <c r="E21" s="131"/>
      <c r="F21" s="131"/>
      <c r="G21" s="131"/>
      <c r="H21" s="131"/>
      <c r="I21" s="131"/>
      <c r="J21" s="131"/>
    </row>
    <row r="22" spans="1:15" s="126" customFormat="1">
      <c r="B22" s="131" t="s">
        <v>139</v>
      </c>
      <c r="C22" s="131"/>
      <c r="D22" s="131"/>
      <c r="E22" s="131"/>
      <c r="F22" s="131"/>
      <c r="G22" s="131"/>
      <c r="H22" s="131"/>
      <c r="I22" s="131"/>
      <c r="J22" s="131"/>
    </row>
    <row r="23" spans="1:15" s="126" customFormat="1">
      <c r="B23" s="126" t="s">
        <v>0</v>
      </c>
      <c r="C23" s="127" t="s">
        <v>140</v>
      </c>
      <c r="D23" s="127"/>
      <c r="E23" s="127"/>
      <c r="F23" s="128"/>
      <c r="G23" s="128"/>
      <c r="H23" s="128"/>
    </row>
    <row r="24" spans="1:15" s="126" customFormat="1">
      <c r="B24" s="131" t="s">
        <v>141</v>
      </c>
      <c r="C24" s="136"/>
      <c r="D24" s="136"/>
      <c r="E24" s="136"/>
      <c r="F24" s="136"/>
      <c r="G24" s="130"/>
      <c r="H24" s="130"/>
    </row>
    <row r="25" spans="1:15" s="126" customFormat="1">
      <c r="B25" s="136" t="s">
        <v>142</v>
      </c>
      <c r="C25" s="136"/>
      <c r="D25" s="136"/>
      <c r="E25" s="136"/>
      <c r="F25" s="136"/>
      <c r="G25" s="130"/>
      <c r="H25" s="130"/>
    </row>
    <row r="26" spans="1:15" s="126" customFormat="1">
      <c r="B26" s="136" t="s">
        <v>143</v>
      </c>
      <c r="C26" s="136"/>
      <c r="D26" s="136"/>
      <c r="E26" s="136"/>
      <c r="F26" s="136"/>
      <c r="G26" s="130"/>
      <c r="H26" s="130"/>
    </row>
    <row r="27" spans="1:15" s="126" customFormat="1">
      <c r="B27" s="136" t="s">
        <v>144</v>
      </c>
      <c r="C27" s="136"/>
      <c r="D27" s="136"/>
      <c r="E27" s="136"/>
      <c r="F27" s="136"/>
      <c r="G27" s="130"/>
      <c r="H27" s="130"/>
    </row>
    <row r="28" spans="1:15" s="126" customFormat="1">
      <c r="B28" s="131" t="s">
        <v>145</v>
      </c>
      <c r="C28" s="131"/>
      <c r="D28" s="131"/>
      <c r="E28" s="131"/>
      <c r="F28" s="131"/>
      <c r="G28" s="129"/>
      <c r="H28" s="129"/>
    </row>
    <row r="29" spans="1:15" s="126" customFormat="1">
      <c r="B29" s="131" t="s">
        <v>147</v>
      </c>
      <c r="C29" s="131"/>
      <c r="D29" s="131"/>
      <c r="E29" s="131"/>
      <c r="F29" s="131"/>
      <c r="G29" s="129"/>
      <c r="H29" s="129"/>
    </row>
    <row r="30" spans="1:15" s="126" customFormat="1">
      <c r="B30" s="137" t="s">
        <v>146</v>
      </c>
      <c r="C30" s="137"/>
      <c r="D30" s="137"/>
      <c r="E30" s="137"/>
      <c r="F30" s="137"/>
      <c r="G30" s="137"/>
      <c r="H30" s="137"/>
    </row>
    <row r="31" spans="1:15">
      <c r="B31" s="138" t="s">
        <v>110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</row>
    <row r="32" spans="1:15">
      <c r="B32" s="121" t="s">
        <v>90</v>
      </c>
    </row>
    <row r="33" spans="2:14">
      <c r="B33" s="121" t="s">
        <v>91</v>
      </c>
    </row>
    <row r="34" spans="2:14">
      <c r="B34" s="139" t="s">
        <v>92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2:14">
      <c r="B35" s="139" t="s">
        <v>119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2:14">
      <c r="B36" s="139" t="s">
        <v>93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</sheetData>
  <mergeCells count="9">
    <mergeCell ref="B3:O3"/>
    <mergeCell ref="B2:O2"/>
    <mergeCell ref="B35:N35"/>
    <mergeCell ref="B36:N36"/>
    <mergeCell ref="B34:N34"/>
    <mergeCell ref="B20:O20"/>
    <mergeCell ref="B4:O4"/>
    <mergeCell ref="B5:O5"/>
    <mergeCell ref="B14:O14"/>
  </mergeCells>
  <pageMargins left="0.45866141700000002" right="0" top="0.55118110236220497" bottom="0.74803149606299202" header="0.31496062992126" footer="0.31496062992126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zoomScale="140" zoomScaleNormal="140" workbookViewId="0">
      <selection activeCell="B6" sqref="B6:F6"/>
    </sheetView>
  </sheetViews>
  <sheetFormatPr defaultRowHeight="21"/>
  <cols>
    <col min="1" max="1" width="8.85546875" style="2" customWidth="1"/>
    <col min="2" max="2" width="43.42578125" style="2" customWidth="1"/>
    <col min="3" max="3" width="17.7109375" style="12" customWidth="1"/>
    <col min="4" max="4" width="18.7109375" style="12" customWidth="1"/>
    <col min="5" max="5" width="8.7109375" style="2" customWidth="1"/>
    <col min="6" max="253" width="9" style="2"/>
    <col min="254" max="254" width="16.85546875" style="2" customWidth="1"/>
    <col min="255" max="256" width="15.7109375" style="2" customWidth="1"/>
    <col min="257" max="257" width="8.7109375" style="2" customWidth="1"/>
    <col min="258" max="509" width="9" style="2"/>
    <col min="510" max="510" width="16.85546875" style="2" customWidth="1"/>
    <col min="511" max="512" width="15.7109375" style="2" customWidth="1"/>
    <col min="513" max="513" width="8.7109375" style="2" customWidth="1"/>
    <col min="514" max="765" width="9" style="2"/>
    <col min="766" max="766" width="16.85546875" style="2" customWidth="1"/>
    <col min="767" max="768" width="15.7109375" style="2" customWidth="1"/>
    <col min="769" max="769" width="8.7109375" style="2" customWidth="1"/>
    <col min="770" max="1021" width="9" style="2"/>
    <col min="1022" max="1022" width="16.85546875" style="2" customWidth="1"/>
    <col min="1023" max="1024" width="15.7109375" style="2" customWidth="1"/>
    <col min="1025" max="1025" width="8.7109375" style="2" customWidth="1"/>
    <col min="1026" max="1277" width="9" style="2"/>
    <col min="1278" max="1278" width="16.85546875" style="2" customWidth="1"/>
    <col min="1279" max="1280" width="15.7109375" style="2" customWidth="1"/>
    <col min="1281" max="1281" width="8.7109375" style="2" customWidth="1"/>
    <col min="1282" max="1533" width="9" style="2"/>
    <col min="1534" max="1534" width="16.85546875" style="2" customWidth="1"/>
    <col min="1535" max="1536" width="15.7109375" style="2" customWidth="1"/>
    <col min="1537" max="1537" width="8.7109375" style="2" customWidth="1"/>
    <col min="1538" max="1789" width="9" style="2"/>
    <col min="1790" max="1790" width="16.85546875" style="2" customWidth="1"/>
    <col min="1791" max="1792" width="15.7109375" style="2" customWidth="1"/>
    <col min="1793" max="1793" width="8.7109375" style="2" customWidth="1"/>
    <col min="1794" max="2045" width="9" style="2"/>
    <col min="2046" max="2046" width="16.85546875" style="2" customWidth="1"/>
    <col min="2047" max="2048" width="15.7109375" style="2" customWidth="1"/>
    <col min="2049" max="2049" width="8.7109375" style="2" customWidth="1"/>
    <col min="2050" max="2301" width="9" style="2"/>
    <col min="2302" max="2302" width="16.85546875" style="2" customWidth="1"/>
    <col min="2303" max="2304" width="15.7109375" style="2" customWidth="1"/>
    <col min="2305" max="2305" width="8.7109375" style="2" customWidth="1"/>
    <col min="2306" max="2557" width="9" style="2"/>
    <col min="2558" max="2558" width="16.85546875" style="2" customWidth="1"/>
    <col min="2559" max="2560" width="15.7109375" style="2" customWidth="1"/>
    <col min="2561" max="2561" width="8.7109375" style="2" customWidth="1"/>
    <col min="2562" max="2813" width="9" style="2"/>
    <col min="2814" max="2814" width="16.85546875" style="2" customWidth="1"/>
    <col min="2815" max="2816" width="15.7109375" style="2" customWidth="1"/>
    <col min="2817" max="2817" width="8.7109375" style="2" customWidth="1"/>
    <col min="2818" max="3069" width="9" style="2"/>
    <col min="3070" max="3070" width="16.85546875" style="2" customWidth="1"/>
    <col min="3071" max="3072" width="15.7109375" style="2" customWidth="1"/>
    <col min="3073" max="3073" width="8.7109375" style="2" customWidth="1"/>
    <col min="3074" max="3325" width="9" style="2"/>
    <col min="3326" max="3326" width="16.85546875" style="2" customWidth="1"/>
    <col min="3327" max="3328" width="15.7109375" style="2" customWidth="1"/>
    <col min="3329" max="3329" width="8.7109375" style="2" customWidth="1"/>
    <col min="3330" max="3581" width="9" style="2"/>
    <col min="3582" max="3582" width="16.85546875" style="2" customWidth="1"/>
    <col min="3583" max="3584" width="15.7109375" style="2" customWidth="1"/>
    <col min="3585" max="3585" width="8.7109375" style="2" customWidth="1"/>
    <col min="3586" max="3837" width="9" style="2"/>
    <col min="3838" max="3838" width="16.85546875" style="2" customWidth="1"/>
    <col min="3839" max="3840" width="15.7109375" style="2" customWidth="1"/>
    <col min="3841" max="3841" width="8.7109375" style="2" customWidth="1"/>
    <col min="3842" max="4093" width="9" style="2"/>
    <col min="4094" max="4094" width="16.85546875" style="2" customWidth="1"/>
    <col min="4095" max="4096" width="15.7109375" style="2" customWidth="1"/>
    <col min="4097" max="4097" width="8.7109375" style="2" customWidth="1"/>
    <col min="4098" max="4349" width="9" style="2"/>
    <col min="4350" max="4350" width="16.85546875" style="2" customWidth="1"/>
    <col min="4351" max="4352" width="15.7109375" style="2" customWidth="1"/>
    <col min="4353" max="4353" width="8.7109375" style="2" customWidth="1"/>
    <col min="4354" max="4605" width="9" style="2"/>
    <col min="4606" max="4606" width="16.85546875" style="2" customWidth="1"/>
    <col min="4607" max="4608" width="15.7109375" style="2" customWidth="1"/>
    <col min="4609" max="4609" width="8.7109375" style="2" customWidth="1"/>
    <col min="4610" max="4861" width="9" style="2"/>
    <col min="4862" max="4862" width="16.85546875" style="2" customWidth="1"/>
    <col min="4863" max="4864" width="15.7109375" style="2" customWidth="1"/>
    <col min="4865" max="4865" width="8.7109375" style="2" customWidth="1"/>
    <col min="4866" max="5117" width="9" style="2"/>
    <col min="5118" max="5118" width="16.85546875" style="2" customWidth="1"/>
    <col min="5119" max="5120" width="15.7109375" style="2" customWidth="1"/>
    <col min="5121" max="5121" width="8.7109375" style="2" customWidth="1"/>
    <col min="5122" max="5373" width="9" style="2"/>
    <col min="5374" max="5374" width="16.85546875" style="2" customWidth="1"/>
    <col min="5375" max="5376" width="15.7109375" style="2" customWidth="1"/>
    <col min="5377" max="5377" width="8.7109375" style="2" customWidth="1"/>
    <col min="5378" max="5629" width="9" style="2"/>
    <col min="5630" max="5630" width="16.85546875" style="2" customWidth="1"/>
    <col min="5631" max="5632" width="15.7109375" style="2" customWidth="1"/>
    <col min="5633" max="5633" width="8.7109375" style="2" customWidth="1"/>
    <col min="5634" max="5885" width="9" style="2"/>
    <col min="5886" max="5886" width="16.85546875" style="2" customWidth="1"/>
    <col min="5887" max="5888" width="15.7109375" style="2" customWidth="1"/>
    <col min="5889" max="5889" width="8.7109375" style="2" customWidth="1"/>
    <col min="5890" max="6141" width="9" style="2"/>
    <col min="6142" max="6142" width="16.85546875" style="2" customWidth="1"/>
    <col min="6143" max="6144" width="15.7109375" style="2" customWidth="1"/>
    <col min="6145" max="6145" width="8.7109375" style="2" customWidth="1"/>
    <col min="6146" max="6397" width="9" style="2"/>
    <col min="6398" max="6398" width="16.85546875" style="2" customWidth="1"/>
    <col min="6399" max="6400" width="15.7109375" style="2" customWidth="1"/>
    <col min="6401" max="6401" width="8.7109375" style="2" customWidth="1"/>
    <col min="6402" max="6653" width="9" style="2"/>
    <col min="6654" max="6654" width="16.85546875" style="2" customWidth="1"/>
    <col min="6655" max="6656" width="15.7109375" style="2" customWidth="1"/>
    <col min="6657" max="6657" width="8.7109375" style="2" customWidth="1"/>
    <col min="6658" max="6909" width="9" style="2"/>
    <col min="6910" max="6910" width="16.85546875" style="2" customWidth="1"/>
    <col min="6911" max="6912" width="15.7109375" style="2" customWidth="1"/>
    <col min="6913" max="6913" width="8.7109375" style="2" customWidth="1"/>
    <col min="6914" max="7165" width="9" style="2"/>
    <col min="7166" max="7166" width="16.85546875" style="2" customWidth="1"/>
    <col min="7167" max="7168" width="15.7109375" style="2" customWidth="1"/>
    <col min="7169" max="7169" width="8.7109375" style="2" customWidth="1"/>
    <col min="7170" max="7421" width="9" style="2"/>
    <col min="7422" max="7422" width="16.85546875" style="2" customWidth="1"/>
    <col min="7423" max="7424" width="15.7109375" style="2" customWidth="1"/>
    <col min="7425" max="7425" width="8.7109375" style="2" customWidth="1"/>
    <col min="7426" max="7677" width="9" style="2"/>
    <col min="7678" max="7678" width="16.85546875" style="2" customWidth="1"/>
    <col min="7679" max="7680" width="15.7109375" style="2" customWidth="1"/>
    <col min="7681" max="7681" width="8.7109375" style="2" customWidth="1"/>
    <col min="7682" max="7933" width="9" style="2"/>
    <col min="7934" max="7934" width="16.85546875" style="2" customWidth="1"/>
    <col min="7935" max="7936" width="15.7109375" style="2" customWidth="1"/>
    <col min="7937" max="7937" width="8.7109375" style="2" customWidth="1"/>
    <col min="7938" max="8189" width="9" style="2"/>
    <col min="8190" max="8190" width="16.85546875" style="2" customWidth="1"/>
    <col min="8191" max="8192" width="15.7109375" style="2" customWidth="1"/>
    <col min="8193" max="8193" width="8.7109375" style="2" customWidth="1"/>
    <col min="8194" max="8445" width="9" style="2"/>
    <col min="8446" max="8446" width="16.85546875" style="2" customWidth="1"/>
    <col min="8447" max="8448" width="15.7109375" style="2" customWidth="1"/>
    <col min="8449" max="8449" width="8.7109375" style="2" customWidth="1"/>
    <col min="8450" max="8701" width="9" style="2"/>
    <col min="8702" max="8702" width="16.85546875" style="2" customWidth="1"/>
    <col min="8703" max="8704" width="15.7109375" style="2" customWidth="1"/>
    <col min="8705" max="8705" width="8.7109375" style="2" customWidth="1"/>
    <col min="8706" max="8957" width="9" style="2"/>
    <col min="8958" max="8958" width="16.85546875" style="2" customWidth="1"/>
    <col min="8959" max="8960" width="15.7109375" style="2" customWidth="1"/>
    <col min="8961" max="8961" width="8.7109375" style="2" customWidth="1"/>
    <col min="8962" max="9213" width="9" style="2"/>
    <col min="9214" max="9214" width="16.85546875" style="2" customWidth="1"/>
    <col min="9215" max="9216" width="15.7109375" style="2" customWidth="1"/>
    <col min="9217" max="9217" width="8.7109375" style="2" customWidth="1"/>
    <col min="9218" max="9469" width="9" style="2"/>
    <col min="9470" max="9470" width="16.85546875" style="2" customWidth="1"/>
    <col min="9471" max="9472" width="15.7109375" style="2" customWidth="1"/>
    <col min="9473" max="9473" width="8.7109375" style="2" customWidth="1"/>
    <col min="9474" max="9725" width="9" style="2"/>
    <col min="9726" max="9726" width="16.85546875" style="2" customWidth="1"/>
    <col min="9727" max="9728" width="15.7109375" style="2" customWidth="1"/>
    <col min="9729" max="9729" width="8.7109375" style="2" customWidth="1"/>
    <col min="9730" max="9981" width="9" style="2"/>
    <col min="9982" max="9982" width="16.85546875" style="2" customWidth="1"/>
    <col min="9983" max="9984" width="15.7109375" style="2" customWidth="1"/>
    <col min="9985" max="9985" width="8.7109375" style="2" customWidth="1"/>
    <col min="9986" max="10237" width="9" style="2"/>
    <col min="10238" max="10238" width="16.85546875" style="2" customWidth="1"/>
    <col min="10239" max="10240" width="15.7109375" style="2" customWidth="1"/>
    <col min="10241" max="10241" width="8.7109375" style="2" customWidth="1"/>
    <col min="10242" max="10493" width="9" style="2"/>
    <col min="10494" max="10494" width="16.85546875" style="2" customWidth="1"/>
    <col min="10495" max="10496" width="15.7109375" style="2" customWidth="1"/>
    <col min="10497" max="10497" width="8.7109375" style="2" customWidth="1"/>
    <col min="10498" max="10749" width="9" style="2"/>
    <col min="10750" max="10750" width="16.85546875" style="2" customWidth="1"/>
    <col min="10751" max="10752" width="15.7109375" style="2" customWidth="1"/>
    <col min="10753" max="10753" width="8.7109375" style="2" customWidth="1"/>
    <col min="10754" max="11005" width="9" style="2"/>
    <col min="11006" max="11006" width="16.85546875" style="2" customWidth="1"/>
    <col min="11007" max="11008" width="15.7109375" style="2" customWidth="1"/>
    <col min="11009" max="11009" width="8.7109375" style="2" customWidth="1"/>
    <col min="11010" max="11261" width="9" style="2"/>
    <col min="11262" max="11262" width="16.85546875" style="2" customWidth="1"/>
    <col min="11263" max="11264" width="15.7109375" style="2" customWidth="1"/>
    <col min="11265" max="11265" width="8.7109375" style="2" customWidth="1"/>
    <col min="11266" max="11517" width="9" style="2"/>
    <col min="11518" max="11518" width="16.85546875" style="2" customWidth="1"/>
    <col min="11519" max="11520" width="15.7109375" style="2" customWidth="1"/>
    <col min="11521" max="11521" width="8.7109375" style="2" customWidth="1"/>
    <col min="11522" max="11773" width="9" style="2"/>
    <col min="11774" max="11774" width="16.85546875" style="2" customWidth="1"/>
    <col min="11775" max="11776" width="15.7109375" style="2" customWidth="1"/>
    <col min="11777" max="11777" width="8.7109375" style="2" customWidth="1"/>
    <col min="11778" max="12029" width="9" style="2"/>
    <col min="12030" max="12030" width="16.85546875" style="2" customWidth="1"/>
    <col min="12031" max="12032" width="15.7109375" style="2" customWidth="1"/>
    <col min="12033" max="12033" width="8.7109375" style="2" customWidth="1"/>
    <col min="12034" max="12285" width="9" style="2"/>
    <col min="12286" max="12286" width="16.85546875" style="2" customWidth="1"/>
    <col min="12287" max="12288" width="15.7109375" style="2" customWidth="1"/>
    <col min="12289" max="12289" width="8.7109375" style="2" customWidth="1"/>
    <col min="12290" max="12541" width="9" style="2"/>
    <col min="12542" max="12542" width="16.85546875" style="2" customWidth="1"/>
    <col min="12543" max="12544" width="15.7109375" style="2" customWidth="1"/>
    <col min="12545" max="12545" width="8.7109375" style="2" customWidth="1"/>
    <col min="12546" max="12797" width="9" style="2"/>
    <col min="12798" max="12798" width="16.85546875" style="2" customWidth="1"/>
    <col min="12799" max="12800" width="15.7109375" style="2" customWidth="1"/>
    <col min="12801" max="12801" width="8.7109375" style="2" customWidth="1"/>
    <col min="12802" max="13053" width="9" style="2"/>
    <col min="13054" max="13054" width="16.85546875" style="2" customWidth="1"/>
    <col min="13055" max="13056" width="15.7109375" style="2" customWidth="1"/>
    <col min="13057" max="13057" width="8.7109375" style="2" customWidth="1"/>
    <col min="13058" max="13309" width="9" style="2"/>
    <col min="13310" max="13310" width="16.85546875" style="2" customWidth="1"/>
    <col min="13311" max="13312" width="15.7109375" style="2" customWidth="1"/>
    <col min="13313" max="13313" width="8.7109375" style="2" customWidth="1"/>
    <col min="13314" max="13565" width="9" style="2"/>
    <col min="13566" max="13566" width="16.85546875" style="2" customWidth="1"/>
    <col min="13567" max="13568" width="15.7109375" style="2" customWidth="1"/>
    <col min="13569" max="13569" width="8.7109375" style="2" customWidth="1"/>
    <col min="13570" max="13821" width="9" style="2"/>
    <col min="13822" max="13822" width="16.85546875" style="2" customWidth="1"/>
    <col min="13823" max="13824" width="15.7109375" style="2" customWidth="1"/>
    <col min="13825" max="13825" width="8.7109375" style="2" customWidth="1"/>
    <col min="13826" max="14077" width="9" style="2"/>
    <col min="14078" max="14078" width="16.85546875" style="2" customWidth="1"/>
    <col min="14079" max="14080" width="15.7109375" style="2" customWidth="1"/>
    <col min="14081" max="14081" width="8.7109375" style="2" customWidth="1"/>
    <col min="14082" max="14333" width="9" style="2"/>
    <col min="14334" max="14334" width="16.85546875" style="2" customWidth="1"/>
    <col min="14335" max="14336" width="15.7109375" style="2" customWidth="1"/>
    <col min="14337" max="14337" width="8.7109375" style="2" customWidth="1"/>
    <col min="14338" max="14589" width="9" style="2"/>
    <col min="14590" max="14590" width="16.85546875" style="2" customWidth="1"/>
    <col min="14591" max="14592" width="15.7109375" style="2" customWidth="1"/>
    <col min="14593" max="14593" width="8.7109375" style="2" customWidth="1"/>
    <col min="14594" max="14845" width="9" style="2"/>
    <col min="14846" max="14846" width="16.85546875" style="2" customWidth="1"/>
    <col min="14847" max="14848" width="15.7109375" style="2" customWidth="1"/>
    <col min="14849" max="14849" width="8.7109375" style="2" customWidth="1"/>
    <col min="14850" max="15101" width="9" style="2"/>
    <col min="15102" max="15102" width="16.85546875" style="2" customWidth="1"/>
    <col min="15103" max="15104" width="15.7109375" style="2" customWidth="1"/>
    <col min="15105" max="15105" width="8.7109375" style="2" customWidth="1"/>
    <col min="15106" max="15357" width="9" style="2"/>
    <col min="15358" max="15358" width="16.85546875" style="2" customWidth="1"/>
    <col min="15359" max="15360" width="15.7109375" style="2" customWidth="1"/>
    <col min="15361" max="15361" width="8.7109375" style="2" customWidth="1"/>
    <col min="15362" max="15613" width="9" style="2"/>
    <col min="15614" max="15614" width="16.85546875" style="2" customWidth="1"/>
    <col min="15615" max="15616" width="15.7109375" style="2" customWidth="1"/>
    <col min="15617" max="15617" width="8.7109375" style="2" customWidth="1"/>
    <col min="15618" max="15869" width="9" style="2"/>
    <col min="15870" max="15870" width="16.85546875" style="2" customWidth="1"/>
    <col min="15871" max="15872" width="15.7109375" style="2" customWidth="1"/>
    <col min="15873" max="15873" width="8.7109375" style="2" customWidth="1"/>
    <col min="15874" max="16125" width="9" style="2"/>
    <col min="16126" max="16126" width="16.85546875" style="2" customWidth="1"/>
    <col min="16127" max="16128" width="15.7109375" style="2" customWidth="1"/>
    <col min="16129" max="16129" width="8.7109375" style="2" customWidth="1"/>
    <col min="16130" max="16384" width="9" style="2"/>
  </cols>
  <sheetData>
    <row r="2" spans="2:8">
      <c r="B2" s="94" t="s">
        <v>15</v>
      </c>
      <c r="C2" s="94"/>
      <c r="D2" s="94"/>
      <c r="E2" s="94"/>
      <c r="F2" s="94"/>
    </row>
    <row r="3" spans="2:8">
      <c r="B3" s="14"/>
      <c r="C3" s="14"/>
      <c r="D3" s="14"/>
      <c r="E3" s="14"/>
    </row>
    <row r="4" spans="2:8" ht="23.25" customHeight="1">
      <c r="B4" s="99" t="s">
        <v>120</v>
      </c>
      <c r="C4" s="99"/>
      <c r="D4" s="99"/>
      <c r="E4" s="99"/>
      <c r="F4" s="99"/>
    </row>
    <row r="5" spans="2:8" ht="23.25">
      <c r="B5" s="99" t="s">
        <v>63</v>
      </c>
      <c r="C5" s="99"/>
      <c r="D5" s="99"/>
      <c r="E5" s="99"/>
      <c r="F5" s="99"/>
    </row>
    <row r="6" spans="2:8" ht="23.25">
      <c r="B6" s="100" t="s">
        <v>64</v>
      </c>
      <c r="C6" s="100"/>
      <c r="D6" s="100"/>
      <c r="E6" s="100"/>
      <c r="F6" s="100"/>
    </row>
    <row r="7" spans="2:8">
      <c r="B7" s="25"/>
      <c r="C7" s="25"/>
      <c r="D7" s="25"/>
      <c r="E7" s="25"/>
    </row>
    <row r="8" spans="2:8">
      <c r="B8" s="5" t="s">
        <v>121</v>
      </c>
      <c r="C8" s="5"/>
      <c r="D8" s="5"/>
      <c r="E8" s="5"/>
    </row>
    <row r="9" spans="2:8">
      <c r="B9" s="5" t="s">
        <v>94</v>
      </c>
      <c r="C9" s="5"/>
      <c r="D9" s="5"/>
      <c r="E9" s="5"/>
    </row>
    <row r="10" spans="2:8">
      <c r="B10" s="84" t="s">
        <v>107</v>
      </c>
      <c r="C10" s="84"/>
      <c r="D10" s="84"/>
      <c r="E10" s="84"/>
    </row>
    <row r="11" spans="2:8">
      <c r="B11" s="4" t="s">
        <v>106</v>
      </c>
    </row>
    <row r="12" spans="2:8">
      <c r="B12" s="4"/>
    </row>
    <row r="13" spans="2:8">
      <c r="B13" s="3" t="s">
        <v>100</v>
      </c>
    </row>
    <row r="14" spans="2:8">
      <c r="B14" s="13" t="s">
        <v>108</v>
      </c>
      <c r="C14" s="2"/>
      <c r="D14" s="2"/>
      <c r="F14" s="12"/>
      <c r="G14" s="12"/>
      <c r="H14" s="12"/>
    </row>
    <row r="15" spans="2:8" ht="21.75" thickBot="1">
      <c r="B15" s="13"/>
      <c r="C15" s="2"/>
      <c r="D15" s="2"/>
      <c r="F15" s="12"/>
      <c r="G15" s="12"/>
      <c r="H15" s="12"/>
    </row>
    <row r="16" spans="2:8" ht="22.5" thickTop="1" thickBot="1">
      <c r="B16" s="87" t="s">
        <v>98</v>
      </c>
      <c r="C16" s="87" t="s">
        <v>14</v>
      </c>
      <c r="D16" s="87" t="s">
        <v>99</v>
      </c>
      <c r="E16" s="90"/>
      <c r="F16" s="90"/>
    </row>
    <row r="17" spans="2:8" ht="21.75" thickTop="1">
      <c r="B17" s="91" t="s">
        <v>21</v>
      </c>
      <c r="C17" s="88">
        <f>DATA!C46</f>
        <v>38</v>
      </c>
      <c r="D17" s="89">
        <f>C17*100/C$20</f>
        <v>95</v>
      </c>
    </row>
    <row r="18" spans="2:8">
      <c r="B18" s="30" t="s">
        <v>56</v>
      </c>
      <c r="C18" s="88">
        <v>1</v>
      </c>
      <c r="D18" s="89">
        <f>C18*100/C$20</f>
        <v>2.5</v>
      </c>
    </row>
    <row r="19" spans="2:8">
      <c r="B19" s="30" t="s">
        <v>23</v>
      </c>
      <c r="C19" s="88">
        <v>1</v>
      </c>
      <c r="D19" s="89">
        <f>C19*100/C$20</f>
        <v>2.5</v>
      </c>
    </row>
    <row r="20" spans="2:8">
      <c r="B20" s="6" t="s">
        <v>20</v>
      </c>
      <c r="C20" s="92">
        <f>SUM(C17:C19)</f>
        <v>40</v>
      </c>
      <c r="D20" s="93">
        <f>C20*100/C$20</f>
        <v>100</v>
      </c>
    </row>
    <row r="21" spans="2:8">
      <c r="B21" s="3"/>
    </row>
    <row r="22" spans="2:8">
      <c r="B22" s="2" t="s">
        <v>101</v>
      </c>
      <c r="C22" s="2"/>
      <c r="D22" s="2"/>
      <c r="F22" s="12"/>
      <c r="G22" s="12"/>
    </row>
    <row r="23" spans="2:8">
      <c r="B23" s="2" t="s">
        <v>103</v>
      </c>
      <c r="C23" s="2"/>
      <c r="D23" s="2"/>
      <c r="F23" s="12"/>
      <c r="G23" s="12"/>
      <c r="H23" s="12"/>
    </row>
    <row r="24" spans="2:8">
      <c r="B24" s="3"/>
    </row>
    <row r="25" spans="2:8">
      <c r="B25" s="3"/>
    </row>
    <row r="26" spans="2:8">
      <c r="B26" s="3"/>
    </row>
    <row r="27" spans="2:8">
      <c r="B27" s="3"/>
    </row>
    <row r="28" spans="2:8">
      <c r="B28" s="3"/>
    </row>
    <row r="29" spans="2:8">
      <c r="B29" s="3"/>
    </row>
    <row r="30" spans="2:8">
      <c r="B30" s="3"/>
    </row>
    <row r="31" spans="2:8">
      <c r="B31" s="3"/>
    </row>
    <row r="32" spans="2:8">
      <c r="B32" s="3"/>
    </row>
    <row r="33" spans="2:6">
      <c r="B33" s="3"/>
    </row>
    <row r="34" spans="2:6">
      <c r="B34" s="3"/>
    </row>
    <row r="35" spans="2:6">
      <c r="B35" s="3"/>
    </row>
    <row r="36" spans="2:6">
      <c r="B36" s="3"/>
    </row>
    <row r="37" spans="2:6">
      <c r="B37" s="3"/>
    </row>
    <row r="38" spans="2:6">
      <c r="B38" s="3"/>
    </row>
    <row r="39" spans="2:6">
      <c r="B39" s="3"/>
    </row>
    <row r="40" spans="2:6">
      <c r="B40" s="94" t="s">
        <v>39</v>
      </c>
      <c r="C40" s="94"/>
      <c r="D40" s="94"/>
      <c r="E40" s="94"/>
      <c r="F40" s="94"/>
    </row>
    <row r="41" spans="2:6">
      <c r="B41" s="54"/>
      <c r="C41" s="54"/>
      <c r="D41" s="54"/>
      <c r="E41" s="54"/>
      <c r="F41" s="54"/>
    </row>
    <row r="42" spans="2:6">
      <c r="B42" s="3" t="s">
        <v>102</v>
      </c>
    </row>
    <row r="44" spans="2:6" s="19" customFormat="1">
      <c r="B44" s="95" t="s">
        <v>16</v>
      </c>
      <c r="C44" s="97" t="s">
        <v>17</v>
      </c>
      <c r="D44" s="98"/>
    </row>
    <row r="45" spans="2:6">
      <c r="B45" s="96"/>
      <c r="C45" s="6" t="s">
        <v>18</v>
      </c>
      <c r="D45" s="6" t="s">
        <v>19</v>
      </c>
    </row>
    <row r="46" spans="2:6">
      <c r="B46" s="30" t="s">
        <v>44</v>
      </c>
      <c r="C46" s="7">
        <v>6</v>
      </c>
      <c r="D46" s="8">
        <f t="shared" ref="D46:D63" si="0">C46*100/$C$63</f>
        <v>15</v>
      </c>
    </row>
    <row r="47" spans="2:6">
      <c r="B47" s="30" t="s">
        <v>43</v>
      </c>
      <c r="C47" s="7">
        <v>5</v>
      </c>
      <c r="D47" s="8">
        <f t="shared" si="0"/>
        <v>12.5</v>
      </c>
    </row>
    <row r="48" spans="2:6">
      <c r="B48" s="30" t="s">
        <v>48</v>
      </c>
      <c r="C48" s="7">
        <v>5</v>
      </c>
      <c r="D48" s="8">
        <f t="shared" si="0"/>
        <v>12.5</v>
      </c>
    </row>
    <row r="49" spans="2:5">
      <c r="B49" s="30" t="s">
        <v>42</v>
      </c>
      <c r="C49" s="7">
        <v>4</v>
      </c>
      <c r="D49" s="8">
        <f t="shared" si="0"/>
        <v>10</v>
      </c>
    </row>
    <row r="50" spans="2:5">
      <c r="B50" s="30" t="s">
        <v>57</v>
      </c>
      <c r="C50" s="7">
        <v>3</v>
      </c>
      <c r="D50" s="8">
        <f t="shared" si="0"/>
        <v>7.5</v>
      </c>
    </row>
    <row r="51" spans="2:5">
      <c r="B51" s="30" t="s">
        <v>50</v>
      </c>
      <c r="C51" s="7">
        <v>2</v>
      </c>
      <c r="D51" s="8">
        <f t="shared" si="0"/>
        <v>5</v>
      </c>
    </row>
    <row r="52" spans="2:5">
      <c r="B52" s="30" t="s">
        <v>41</v>
      </c>
      <c r="C52" s="7">
        <v>1</v>
      </c>
      <c r="D52" s="8">
        <f t="shared" si="0"/>
        <v>2.5</v>
      </c>
    </row>
    <row r="53" spans="2:5">
      <c r="B53" s="30" t="s">
        <v>23</v>
      </c>
      <c r="C53" s="7">
        <v>1</v>
      </c>
      <c r="D53" s="8">
        <f t="shared" si="0"/>
        <v>2.5</v>
      </c>
    </row>
    <row r="54" spans="2:5">
      <c r="B54" s="30" t="s">
        <v>31</v>
      </c>
      <c r="C54" s="7">
        <v>1</v>
      </c>
      <c r="D54" s="8">
        <f t="shared" si="0"/>
        <v>2.5</v>
      </c>
    </row>
    <row r="55" spans="2:5">
      <c r="B55" s="30" t="s">
        <v>45</v>
      </c>
      <c r="C55" s="7">
        <v>1</v>
      </c>
      <c r="D55" s="8">
        <f t="shared" si="0"/>
        <v>2.5</v>
      </c>
    </row>
    <row r="56" spans="2:5">
      <c r="B56" s="30" t="s">
        <v>33</v>
      </c>
      <c r="C56" s="7">
        <v>1</v>
      </c>
      <c r="D56" s="8">
        <f t="shared" si="0"/>
        <v>2.5</v>
      </c>
    </row>
    <row r="57" spans="2:5">
      <c r="B57" s="30" t="s">
        <v>46</v>
      </c>
      <c r="C57" s="7">
        <v>1</v>
      </c>
      <c r="D57" s="8">
        <f t="shared" si="0"/>
        <v>2.5</v>
      </c>
    </row>
    <row r="58" spans="2:5">
      <c r="B58" s="30" t="s">
        <v>49</v>
      </c>
      <c r="C58" s="7">
        <v>1</v>
      </c>
      <c r="D58" s="8">
        <f t="shared" si="0"/>
        <v>2.5</v>
      </c>
    </row>
    <row r="59" spans="2:5">
      <c r="B59" s="30" t="s">
        <v>51</v>
      </c>
      <c r="C59" s="7">
        <v>1</v>
      </c>
      <c r="D59" s="8">
        <f t="shared" si="0"/>
        <v>2.5</v>
      </c>
    </row>
    <row r="60" spans="2:5">
      <c r="B60" s="30" t="s">
        <v>47</v>
      </c>
      <c r="C60" s="7">
        <v>1</v>
      </c>
      <c r="D60" s="8">
        <f t="shared" si="0"/>
        <v>2.5</v>
      </c>
    </row>
    <row r="61" spans="2:5">
      <c r="B61" s="30" t="s">
        <v>52</v>
      </c>
      <c r="C61" s="7">
        <v>1</v>
      </c>
      <c r="D61" s="8">
        <f t="shared" si="0"/>
        <v>2.5</v>
      </c>
    </row>
    <row r="62" spans="2:5">
      <c r="B62" s="30" t="s">
        <v>22</v>
      </c>
      <c r="C62" s="7">
        <v>5</v>
      </c>
      <c r="D62" s="8">
        <f t="shared" si="0"/>
        <v>12.5</v>
      </c>
    </row>
    <row r="63" spans="2:5">
      <c r="B63" s="6" t="s">
        <v>20</v>
      </c>
      <c r="C63" s="6">
        <f>SUM(C46:C62)</f>
        <v>40</v>
      </c>
      <c r="D63" s="32">
        <f t="shared" si="0"/>
        <v>100</v>
      </c>
    </row>
    <row r="64" spans="2:5">
      <c r="B64" s="29"/>
      <c r="C64" s="29"/>
      <c r="D64" s="29"/>
      <c r="E64" s="29"/>
    </row>
    <row r="65" spans="2:2">
      <c r="B65" s="2" t="s">
        <v>109</v>
      </c>
    </row>
    <row r="66" spans="2:2">
      <c r="B66" s="2" t="s">
        <v>89</v>
      </c>
    </row>
    <row r="67" spans="2:2">
      <c r="B67" s="15" t="s">
        <v>83</v>
      </c>
    </row>
  </sheetData>
  <mergeCells count="7">
    <mergeCell ref="B2:F2"/>
    <mergeCell ref="B40:F40"/>
    <mergeCell ref="B44:B45"/>
    <mergeCell ref="C44:D44"/>
    <mergeCell ref="B5:F5"/>
    <mergeCell ref="B4:F4"/>
    <mergeCell ref="B6:F6"/>
  </mergeCells>
  <pageMargins left="0.20866141699999999" right="0" top="0.55118110236220497" bottom="0.74803149606299202" header="0.31496062992126" footer="0.31496062992126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3"/>
  <sheetViews>
    <sheetView zoomScale="120" zoomScaleNormal="120" workbookViewId="0">
      <selection activeCell="E32" sqref="E32"/>
    </sheetView>
  </sheetViews>
  <sheetFormatPr defaultRowHeight="15"/>
  <cols>
    <col min="1" max="1" width="4.7109375" customWidth="1"/>
    <col min="5" max="5" width="26.5703125" customWidth="1"/>
    <col min="6" max="6" width="6.140625" customWidth="1"/>
    <col min="7" max="7" width="7" customWidth="1"/>
    <col min="8" max="8" width="15.42578125" customWidth="1"/>
  </cols>
  <sheetData>
    <row r="2" spans="1:9" s="2" customFormat="1" ht="21">
      <c r="A2" s="35"/>
      <c r="B2" s="103" t="s">
        <v>40</v>
      </c>
      <c r="C2" s="103"/>
      <c r="D2" s="103"/>
      <c r="E2" s="103"/>
      <c r="F2" s="103"/>
      <c r="G2" s="103"/>
      <c r="H2" s="103"/>
      <c r="I2" s="35"/>
    </row>
    <row r="3" spans="1:9" s="2" customFormat="1" ht="21">
      <c r="B3" s="33"/>
      <c r="C3" s="33"/>
      <c r="D3" s="33"/>
      <c r="E3" s="33"/>
      <c r="F3" s="33"/>
      <c r="G3" s="33"/>
      <c r="H3" s="33"/>
    </row>
    <row r="4" spans="1:9" s="2" customFormat="1" ht="21">
      <c r="B4" s="11" t="s">
        <v>71</v>
      </c>
      <c r="F4" s="12"/>
      <c r="G4" s="12"/>
      <c r="H4" s="12"/>
    </row>
    <row r="5" spans="1:9" s="34" customFormat="1" ht="21">
      <c r="B5" s="62" t="s">
        <v>104</v>
      </c>
      <c r="F5" s="12"/>
      <c r="G5" s="12"/>
      <c r="H5" s="12"/>
    </row>
    <row r="6" spans="1:9" s="2" customFormat="1" ht="21">
      <c r="B6" s="2" t="s">
        <v>76</v>
      </c>
      <c r="F6" s="10"/>
      <c r="G6" s="10"/>
      <c r="H6" s="10"/>
    </row>
    <row r="7" spans="1:9" s="2" customFormat="1" ht="21.75" thickBot="1">
      <c r="F7" s="10"/>
      <c r="G7" s="10"/>
      <c r="H7" s="10"/>
    </row>
    <row r="8" spans="1:9" s="2" customFormat="1" ht="21.75" thickTop="1">
      <c r="B8" s="104" t="s">
        <v>2</v>
      </c>
      <c r="C8" s="105"/>
      <c r="D8" s="105"/>
      <c r="E8" s="106"/>
      <c r="F8" s="110"/>
      <c r="G8" s="112" t="s">
        <v>4</v>
      </c>
      <c r="H8" s="112" t="s">
        <v>72</v>
      </c>
    </row>
    <row r="9" spans="1:9" s="2" customFormat="1" ht="21">
      <c r="B9" s="107"/>
      <c r="C9" s="108"/>
      <c r="D9" s="108"/>
      <c r="E9" s="109"/>
      <c r="F9" s="111"/>
      <c r="G9" s="113"/>
      <c r="H9" s="113"/>
    </row>
    <row r="10" spans="1:9" s="2" customFormat="1" ht="21">
      <c r="B10" s="76" t="s">
        <v>73</v>
      </c>
      <c r="C10" s="77"/>
      <c r="D10" s="77"/>
      <c r="E10" s="77"/>
      <c r="F10" s="80"/>
      <c r="G10" s="81"/>
      <c r="H10" s="82"/>
      <c r="I10" s="9"/>
    </row>
    <row r="11" spans="1:9" s="2" customFormat="1" ht="21" customHeight="1">
      <c r="B11" s="101" t="s">
        <v>84</v>
      </c>
      <c r="C11" s="102"/>
      <c r="D11" s="102"/>
      <c r="E11" s="102"/>
      <c r="F11" s="63">
        <f>DATA!L42</f>
        <v>3.75</v>
      </c>
      <c r="G11" s="63">
        <f>DATA!L43</f>
        <v>0.77625002580618474</v>
      </c>
      <c r="H11" s="83" t="str">
        <f>IF(F11&gt;4.5,"มากที่สุด",IF(F11&gt;3.5,"มาก",IF(F11&gt;2.5,"ปานกลาง",IF(F11&gt;1.5,"น้อย",IF(F11&lt;=1.5,"น้อยที่สุด")))))</f>
        <v>มาก</v>
      </c>
      <c r="I11" s="9"/>
    </row>
    <row r="12" spans="1:9" s="2" customFormat="1" ht="21">
      <c r="B12" s="114" t="s">
        <v>77</v>
      </c>
      <c r="C12" s="115"/>
      <c r="D12" s="115"/>
      <c r="E12" s="115"/>
      <c r="F12" s="64"/>
      <c r="G12" s="64"/>
      <c r="H12" s="60"/>
      <c r="I12" s="9"/>
    </row>
    <row r="13" spans="1:9" s="2" customFormat="1" ht="21" customHeight="1">
      <c r="B13" s="101" t="s">
        <v>85</v>
      </c>
      <c r="C13" s="102"/>
      <c r="D13" s="102"/>
      <c r="E13" s="102"/>
      <c r="F13" s="63">
        <f>DATA!M42</f>
        <v>3.8</v>
      </c>
      <c r="G13" s="78">
        <f>DATA!M43</f>
        <v>0.7909747313543114</v>
      </c>
      <c r="H13" s="79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9" s="2" customFormat="1" ht="21" customHeight="1">
      <c r="B14" s="114" t="s">
        <v>78</v>
      </c>
      <c r="C14" s="115"/>
      <c r="D14" s="115"/>
      <c r="E14" s="115"/>
      <c r="F14" s="64"/>
      <c r="G14" s="64"/>
      <c r="H14" s="65"/>
    </row>
    <row r="15" spans="1:9" s="2" customFormat="1" ht="21" customHeight="1">
      <c r="B15" s="101" t="s">
        <v>79</v>
      </c>
      <c r="C15" s="102"/>
      <c r="D15" s="102"/>
      <c r="E15" s="102"/>
      <c r="F15" s="63">
        <f>DATA!N42</f>
        <v>3.7</v>
      </c>
      <c r="G15" s="74">
        <f>DATA!N43</f>
        <v>0.7909747313543114</v>
      </c>
      <c r="H15" s="79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2" customFormat="1" ht="21" customHeight="1">
      <c r="B16" s="114" t="s">
        <v>80</v>
      </c>
      <c r="C16" s="115"/>
      <c r="D16" s="115"/>
      <c r="E16" s="115"/>
      <c r="F16" s="64"/>
      <c r="G16" s="75"/>
      <c r="H16" s="60"/>
    </row>
    <row r="17" spans="2:10" s="2" customFormat="1" ht="21" customHeight="1">
      <c r="B17" s="101" t="s">
        <v>81</v>
      </c>
      <c r="C17" s="102"/>
      <c r="D17" s="102"/>
      <c r="E17" s="102"/>
      <c r="F17" s="63">
        <f>DATA!O42</f>
        <v>3.25</v>
      </c>
      <c r="G17" s="74">
        <f>DATA!O43</f>
        <v>1.3155870289605438</v>
      </c>
      <c r="H17" s="79" t="str">
        <f>IF(F17&gt;4.5,"มากที่สุด",IF(F17&gt;3.5,"มาก",IF(F17&gt;2.5,"ปานกลาง",IF(F17&gt;1.5,"น้อย",IF(F17&lt;=1.5,"น้อยที่สุด")))))</f>
        <v>ปานกลาง</v>
      </c>
    </row>
    <row r="18" spans="2:10" s="2" customFormat="1" ht="21" customHeight="1">
      <c r="B18" s="114" t="s">
        <v>82</v>
      </c>
      <c r="C18" s="115"/>
      <c r="D18" s="115"/>
      <c r="E18" s="115"/>
      <c r="F18" s="64"/>
      <c r="G18" s="75"/>
      <c r="H18" s="60"/>
    </row>
    <row r="19" spans="2:10" s="2" customFormat="1" ht="21.75" thickBot="1">
      <c r="B19" s="116" t="s">
        <v>74</v>
      </c>
      <c r="C19" s="117"/>
      <c r="D19" s="117"/>
      <c r="E19" s="118"/>
      <c r="F19" s="66">
        <f>DATA!O45</f>
        <v>3.625</v>
      </c>
      <c r="G19" s="67">
        <f>DATA!O44</f>
        <v>0.96315780429524778</v>
      </c>
      <c r="H19" s="68" t="str">
        <f t="shared" ref="H19" si="0">IF(F19&gt;4.5,"มากที่สุด",IF(F19&gt;3.5,"มาก",IF(F19&gt;2.5,"ปานกลาง",IF(F19&gt;1.5,"น้อย",IF(F19&lt;=1.5,"น้อยที่สุด")))))</f>
        <v>มาก</v>
      </c>
    </row>
    <row r="20" spans="2:10" s="2" customFormat="1" ht="21.75" thickTop="1">
      <c r="B20" s="69" t="s">
        <v>75</v>
      </c>
      <c r="C20" s="70"/>
      <c r="D20" s="70"/>
      <c r="E20" s="71"/>
      <c r="F20" s="72"/>
      <c r="G20" s="72"/>
      <c r="H20" s="71"/>
    </row>
    <row r="21" spans="2:10" s="2" customFormat="1" ht="21" customHeight="1">
      <c r="B21" s="101" t="s">
        <v>84</v>
      </c>
      <c r="C21" s="102"/>
      <c r="D21" s="102"/>
      <c r="E21" s="102"/>
      <c r="F21" s="63">
        <f>DATA!P42</f>
        <v>4.0250000000000004</v>
      </c>
      <c r="G21" s="63">
        <f>DATA!P43</f>
        <v>0.61965664603420467</v>
      </c>
      <c r="H21" s="83" t="str">
        <f>IF(F21&gt;4.5,"มากที่สุด",IF(F21&gt;3.5,"มาก",IF(F21&gt;2.5,"ปานกลาง",IF(F21&gt;1.5,"น้อย",IF(F21&lt;=1.5,"น้อยที่สุด")))))</f>
        <v>มาก</v>
      </c>
    </row>
    <row r="22" spans="2:10" s="2" customFormat="1" ht="21" customHeight="1">
      <c r="B22" s="114" t="s">
        <v>77</v>
      </c>
      <c r="C22" s="115"/>
      <c r="D22" s="115"/>
      <c r="E22" s="115"/>
      <c r="F22" s="64"/>
      <c r="G22" s="64"/>
      <c r="H22" s="60"/>
    </row>
    <row r="23" spans="2:10" s="2" customFormat="1" ht="21" customHeight="1">
      <c r="B23" s="101" t="s">
        <v>85</v>
      </c>
      <c r="C23" s="102"/>
      <c r="D23" s="102"/>
      <c r="E23" s="102"/>
      <c r="F23" s="63">
        <f>DATA!Q42</f>
        <v>4.2</v>
      </c>
      <c r="G23" s="78">
        <f>DATA!Q43</f>
        <v>0.68687325744628547</v>
      </c>
      <c r="H23" s="79" t="str">
        <f>IF(F23&gt;4.5,"มากที่สุด",IF(F23&gt;3.5,"มาก",IF(F23&gt;2.5,"ปานกลาง",IF(F23&gt;1.5,"น้อย",IF(F23&lt;=1.5,"น้อยที่สุด")))))</f>
        <v>มาก</v>
      </c>
    </row>
    <row r="24" spans="2:10" s="2" customFormat="1" ht="21" customHeight="1">
      <c r="B24" s="114" t="s">
        <v>78</v>
      </c>
      <c r="C24" s="115"/>
      <c r="D24" s="115"/>
      <c r="E24" s="115"/>
      <c r="F24" s="64"/>
      <c r="G24" s="64"/>
      <c r="H24" s="65"/>
    </row>
    <row r="25" spans="2:10" s="2" customFormat="1" ht="21" customHeight="1">
      <c r="B25" s="101" t="s">
        <v>79</v>
      </c>
      <c r="C25" s="102"/>
      <c r="D25" s="102"/>
      <c r="E25" s="102"/>
      <c r="F25" s="63">
        <f>DATA!R42</f>
        <v>4.1749999999999998</v>
      </c>
      <c r="G25" s="74">
        <f>DATA!R43</f>
        <v>0.71207533453370053</v>
      </c>
      <c r="H25" s="79" t="str">
        <f>IF(F25&gt;4.5,"มากที่สุด",IF(F25&gt;3.5,"มาก",IF(F25&gt;2.5,"ปานกลาง",IF(F25&gt;1.5,"น้อย",IF(F25&lt;=1.5,"น้อยที่สุด")))))</f>
        <v>มาก</v>
      </c>
    </row>
    <row r="26" spans="2:10" s="2" customFormat="1" ht="21" customHeight="1">
      <c r="B26" s="114" t="s">
        <v>80</v>
      </c>
      <c r="C26" s="115"/>
      <c r="D26" s="115"/>
      <c r="E26" s="115"/>
      <c r="F26" s="64"/>
      <c r="G26" s="75"/>
      <c r="H26" s="60"/>
    </row>
    <row r="27" spans="2:10" s="2" customFormat="1" ht="21" customHeight="1">
      <c r="B27" s="101" t="s">
        <v>81</v>
      </c>
      <c r="C27" s="102"/>
      <c r="D27" s="102"/>
      <c r="E27" s="102"/>
      <c r="F27" s="63">
        <f>DATA!S42</f>
        <v>3.9249999999999998</v>
      </c>
      <c r="G27" s="74">
        <f>DATA!S43</f>
        <v>0.82857616520055721</v>
      </c>
      <c r="H27" s="79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10" s="2" customFormat="1" ht="21" customHeight="1">
      <c r="B28" s="114" t="s">
        <v>82</v>
      </c>
      <c r="C28" s="115"/>
      <c r="D28" s="115"/>
      <c r="E28" s="115"/>
      <c r="F28" s="64"/>
      <c r="G28" s="75"/>
      <c r="H28" s="60"/>
    </row>
    <row r="29" spans="2:10" s="2" customFormat="1" ht="21.75" thickBot="1">
      <c r="B29" s="116" t="s">
        <v>74</v>
      </c>
      <c r="C29" s="117"/>
      <c r="D29" s="117"/>
      <c r="E29" s="118"/>
      <c r="F29" s="67">
        <f>DATA!S45</f>
        <v>4.0812499999999998</v>
      </c>
      <c r="G29" s="73">
        <f>DATA!S44</f>
        <v>0.71789239921825709</v>
      </c>
      <c r="H29" s="68" t="str">
        <f t="shared" ref="H29" si="1">IF(F29&gt;4.5,"มากที่สุด",IF(F29&gt;3.5,"มาก",IF(F29&gt;2.5,"ปานกลาง",IF(F29&gt;1.5,"น้อย",IF(F29&lt;=1.5,"น้อยที่สุด")))))</f>
        <v>มาก</v>
      </c>
      <c r="J29" s="1"/>
    </row>
    <row r="30" spans="2:10" s="2" customFormat="1" ht="21.75" thickTop="1">
      <c r="B30" s="9"/>
      <c r="C30" s="9"/>
      <c r="D30" s="9"/>
      <c r="E30" s="9"/>
      <c r="F30" s="31"/>
      <c r="G30" s="10"/>
      <c r="H30" s="10"/>
    </row>
    <row r="31" spans="2:10" s="2" customFormat="1" ht="21">
      <c r="B31" s="34"/>
      <c r="C31" s="34" t="s">
        <v>105</v>
      </c>
      <c r="D31" s="34"/>
      <c r="E31" s="34"/>
      <c r="F31" s="34"/>
      <c r="G31" s="34"/>
      <c r="H31" s="34"/>
      <c r="I31" s="34"/>
      <c r="J31" s="34"/>
    </row>
    <row r="32" spans="2:10" s="2" customFormat="1" ht="21">
      <c r="B32" s="34" t="s">
        <v>86</v>
      </c>
      <c r="C32" s="34"/>
      <c r="D32" s="34"/>
      <c r="E32" s="34"/>
      <c r="F32" s="34"/>
      <c r="G32" s="34"/>
      <c r="H32" s="34"/>
      <c r="I32" s="34"/>
      <c r="J32" s="34"/>
    </row>
    <row r="33" spans="2:10" s="2" customFormat="1" ht="21">
      <c r="B33" s="34" t="s">
        <v>87</v>
      </c>
      <c r="C33" s="34"/>
      <c r="D33" s="34"/>
      <c r="E33" s="34"/>
      <c r="F33" s="34"/>
      <c r="G33" s="34"/>
      <c r="H33" s="34"/>
      <c r="I33" s="34"/>
      <c r="J33" s="34"/>
    </row>
  </sheetData>
  <mergeCells count="23">
    <mergeCell ref="B21:E21"/>
    <mergeCell ref="B13:E13"/>
    <mergeCell ref="B14:E14"/>
    <mergeCell ref="B19:E19"/>
    <mergeCell ref="B12:E12"/>
    <mergeCell ref="B15:E15"/>
    <mergeCell ref="B16:E16"/>
    <mergeCell ref="B17:E17"/>
    <mergeCell ref="B18:E18"/>
    <mergeCell ref="B27:E27"/>
    <mergeCell ref="B28:E28"/>
    <mergeCell ref="B29:E29"/>
    <mergeCell ref="B22:E22"/>
    <mergeCell ref="B23:E23"/>
    <mergeCell ref="B24:E24"/>
    <mergeCell ref="B25:E25"/>
    <mergeCell ref="B26:E26"/>
    <mergeCell ref="B11:E11"/>
    <mergeCell ref="B2:H2"/>
    <mergeCell ref="B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5</xdr:col>
                <xdr:colOff>133350</xdr:colOff>
                <xdr:row>7</xdr:row>
                <xdr:rowOff>228600</xdr:rowOff>
              </from>
              <to>
                <xdr:col>5</xdr:col>
                <xdr:colOff>276225</xdr:colOff>
                <xdr:row>8</xdr:row>
                <xdr:rowOff>104775</xdr:rowOff>
              </to>
            </anchor>
          </objectPr>
        </oleObject>
      </mc:Choice>
      <mc:Fallback>
        <oleObject progId="Equation.3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5"/>
  <sheetViews>
    <sheetView tabSelected="1" topLeftCell="A4" zoomScale="130" zoomScaleNormal="130" workbookViewId="0">
      <selection activeCell="G6" sqref="G6"/>
    </sheetView>
  </sheetViews>
  <sheetFormatPr defaultRowHeight="22.5"/>
  <cols>
    <col min="1" max="1" width="5.42578125" style="126" customWidth="1"/>
    <col min="2" max="2" width="5.140625" style="126" customWidth="1"/>
    <col min="3" max="3" width="64.7109375" style="126" customWidth="1"/>
    <col min="4" max="4" width="8.42578125" style="126" customWidth="1"/>
    <col min="5" max="5" width="9" style="126" customWidth="1"/>
    <col min="6" max="6" width="16.140625" style="126" customWidth="1"/>
    <col min="7" max="7" width="10.42578125" style="126" customWidth="1"/>
    <col min="8" max="8" width="13.5703125" style="126" customWidth="1"/>
    <col min="9" max="257" width="9" style="126"/>
    <col min="258" max="258" width="2.7109375" style="126" customWidth="1"/>
    <col min="259" max="259" width="47.140625" style="126" customWidth="1"/>
    <col min="260" max="262" width="8.5703125" style="126" customWidth="1"/>
    <col min="263" max="513" width="9" style="126"/>
    <col min="514" max="514" width="2.7109375" style="126" customWidth="1"/>
    <col min="515" max="515" width="47.140625" style="126" customWidth="1"/>
    <col min="516" max="518" width="8.5703125" style="126" customWidth="1"/>
    <col min="519" max="769" width="9" style="126"/>
    <col min="770" max="770" width="2.7109375" style="126" customWidth="1"/>
    <col min="771" max="771" width="47.140625" style="126" customWidth="1"/>
    <col min="772" max="774" width="8.5703125" style="126" customWidth="1"/>
    <col min="775" max="1025" width="9" style="126"/>
    <col min="1026" max="1026" width="2.7109375" style="126" customWidth="1"/>
    <col min="1027" max="1027" width="47.140625" style="126" customWidth="1"/>
    <col min="1028" max="1030" width="8.5703125" style="126" customWidth="1"/>
    <col min="1031" max="1281" width="9" style="126"/>
    <col min="1282" max="1282" width="2.7109375" style="126" customWidth="1"/>
    <col min="1283" max="1283" width="47.140625" style="126" customWidth="1"/>
    <col min="1284" max="1286" width="8.5703125" style="126" customWidth="1"/>
    <col min="1287" max="1537" width="9" style="126"/>
    <col min="1538" max="1538" width="2.7109375" style="126" customWidth="1"/>
    <col min="1539" max="1539" width="47.140625" style="126" customWidth="1"/>
    <col min="1540" max="1542" width="8.5703125" style="126" customWidth="1"/>
    <col min="1543" max="1793" width="9" style="126"/>
    <col min="1794" max="1794" width="2.7109375" style="126" customWidth="1"/>
    <col min="1795" max="1795" width="47.140625" style="126" customWidth="1"/>
    <col min="1796" max="1798" width="8.5703125" style="126" customWidth="1"/>
    <col min="1799" max="2049" width="9" style="126"/>
    <col min="2050" max="2050" width="2.7109375" style="126" customWidth="1"/>
    <col min="2051" max="2051" width="47.140625" style="126" customWidth="1"/>
    <col min="2052" max="2054" width="8.5703125" style="126" customWidth="1"/>
    <col min="2055" max="2305" width="9" style="126"/>
    <col min="2306" max="2306" width="2.7109375" style="126" customWidth="1"/>
    <col min="2307" max="2307" width="47.140625" style="126" customWidth="1"/>
    <col min="2308" max="2310" width="8.5703125" style="126" customWidth="1"/>
    <col min="2311" max="2561" width="9" style="126"/>
    <col min="2562" max="2562" width="2.7109375" style="126" customWidth="1"/>
    <col min="2563" max="2563" width="47.140625" style="126" customWidth="1"/>
    <col min="2564" max="2566" width="8.5703125" style="126" customWidth="1"/>
    <col min="2567" max="2817" width="9" style="126"/>
    <col min="2818" max="2818" width="2.7109375" style="126" customWidth="1"/>
    <col min="2819" max="2819" width="47.140625" style="126" customWidth="1"/>
    <col min="2820" max="2822" width="8.5703125" style="126" customWidth="1"/>
    <col min="2823" max="3073" width="9" style="126"/>
    <col min="3074" max="3074" width="2.7109375" style="126" customWidth="1"/>
    <col min="3075" max="3075" width="47.140625" style="126" customWidth="1"/>
    <col min="3076" max="3078" width="8.5703125" style="126" customWidth="1"/>
    <col min="3079" max="3329" width="9" style="126"/>
    <col min="3330" max="3330" width="2.7109375" style="126" customWidth="1"/>
    <col min="3331" max="3331" width="47.140625" style="126" customWidth="1"/>
    <col min="3332" max="3334" width="8.5703125" style="126" customWidth="1"/>
    <col min="3335" max="3585" width="9" style="126"/>
    <col min="3586" max="3586" width="2.7109375" style="126" customWidth="1"/>
    <col min="3587" max="3587" width="47.140625" style="126" customWidth="1"/>
    <col min="3588" max="3590" width="8.5703125" style="126" customWidth="1"/>
    <col min="3591" max="3841" width="9" style="126"/>
    <col min="3842" max="3842" width="2.7109375" style="126" customWidth="1"/>
    <col min="3843" max="3843" width="47.140625" style="126" customWidth="1"/>
    <col min="3844" max="3846" width="8.5703125" style="126" customWidth="1"/>
    <col min="3847" max="4097" width="9" style="126"/>
    <col min="4098" max="4098" width="2.7109375" style="126" customWidth="1"/>
    <col min="4099" max="4099" width="47.140625" style="126" customWidth="1"/>
    <col min="4100" max="4102" width="8.5703125" style="126" customWidth="1"/>
    <col min="4103" max="4353" width="9" style="126"/>
    <col min="4354" max="4354" width="2.7109375" style="126" customWidth="1"/>
    <col min="4355" max="4355" width="47.140625" style="126" customWidth="1"/>
    <col min="4356" max="4358" width="8.5703125" style="126" customWidth="1"/>
    <col min="4359" max="4609" width="9" style="126"/>
    <col min="4610" max="4610" width="2.7109375" style="126" customWidth="1"/>
    <col min="4611" max="4611" width="47.140625" style="126" customWidth="1"/>
    <col min="4612" max="4614" width="8.5703125" style="126" customWidth="1"/>
    <col min="4615" max="4865" width="9" style="126"/>
    <col min="4866" max="4866" width="2.7109375" style="126" customWidth="1"/>
    <col min="4867" max="4867" width="47.140625" style="126" customWidth="1"/>
    <col min="4868" max="4870" width="8.5703125" style="126" customWidth="1"/>
    <col min="4871" max="5121" width="9" style="126"/>
    <col min="5122" max="5122" width="2.7109375" style="126" customWidth="1"/>
    <col min="5123" max="5123" width="47.140625" style="126" customWidth="1"/>
    <col min="5124" max="5126" width="8.5703125" style="126" customWidth="1"/>
    <col min="5127" max="5377" width="9" style="126"/>
    <col min="5378" max="5378" width="2.7109375" style="126" customWidth="1"/>
    <col min="5379" max="5379" width="47.140625" style="126" customWidth="1"/>
    <col min="5380" max="5382" width="8.5703125" style="126" customWidth="1"/>
    <col min="5383" max="5633" width="9" style="126"/>
    <col min="5634" max="5634" width="2.7109375" style="126" customWidth="1"/>
    <col min="5635" max="5635" width="47.140625" style="126" customWidth="1"/>
    <col min="5636" max="5638" width="8.5703125" style="126" customWidth="1"/>
    <col min="5639" max="5889" width="9" style="126"/>
    <col min="5890" max="5890" width="2.7109375" style="126" customWidth="1"/>
    <col min="5891" max="5891" width="47.140625" style="126" customWidth="1"/>
    <col min="5892" max="5894" width="8.5703125" style="126" customWidth="1"/>
    <col min="5895" max="6145" width="9" style="126"/>
    <col min="6146" max="6146" width="2.7109375" style="126" customWidth="1"/>
    <col min="6147" max="6147" width="47.140625" style="126" customWidth="1"/>
    <col min="6148" max="6150" width="8.5703125" style="126" customWidth="1"/>
    <col min="6151" max="6401" width="9" style="126"/>
    <col min="6402" max="6402" width="2.7109375" style="126" customWidth="1"/>
    <col min="6403" max="6403" width="47.140625" style="126" customWidth="1"/>
    <col min="6404" max="6406" width="8.5703125" style="126" customWidth="1"/>
    <col min="6407" max="6657" width="9" style="126"/>
    <col min="6658" max="6658" width="2.7109375" style="126" customWidth="1"/>
    <col min="6659" max="6659" width="47.140625" style="126" customWidth="1"/>
    <col min="6660" max="6662" width="8.5703125" style="126" customWidth="1"/>
    <col min="6663" max="6913" width="9" style="126"/>
    <col min="6914" max="6914" width="2.7109375" style="126" customWidth="1"/>
    <col min="6915" max="6915" width="47.140625" style="126" customWidth="1"/>
    <col min="6916" max="6918" width="8.5703125" style="126" customWidth="1"/>
    <col min="6919" max="7169" width="9" style="126"/>
    <col min="7170" max="7170" width="2.7109375" style="126" customWidth="1"/>
    <col min="7171" max="7171" width="47.140625" style="126" customWidth="1"/>
    <col min="7172" max="7174" width="8.5703125" style="126" customWidth="1"/>
    <col min="7175" max="7425" width="9" style="126"/>
    <col min="7426" max="7426" width="2.7109375" style="126" customWidth="1"/>
    <col min="7427" max="7427" width="47.140625" style="126" customWidth="1"/>
    <col min="7428" max="7430" width="8.5703125" style="126" customWidth="1"/>
    <col min="7431" max="7681" width="9" style="126"/>
    <col min="7682" max="7682" width="2.7109375" style="126" customWidth="1"/>
    <col min="7683" max="7683" width="47.140625" style="126" customWidth="1"/>
    <col min="7684" max="7686" width="8.5703125" style="126" customWidth="1"/>
    <col min="7687" max="7937" width="9" style="126"/>
    <col min="7938" max="7938" width="2.7109375" style="126" customWidth="1"/>
    <col min="7939" max="7939" width="47.140625" style="126" customWidth="1"/>
    <col min="7940" max="7942" width="8.5703125" style="126" customWidth="1"/>
    <col min="7943" max="8193" width="9" style="126"/>
    <col min="8194" max="8194" width="2.7109375" style="126" customWidth="1"/>
    <col min="8195" max="8195" width="47.140625" style="126" customWidth="1"/>
    <col min="8196" max="8198" width="8.5703125" style="126" customWidth="1"/>
    <col min="8199" max="8449" width="9" style="126"/>
    <col min="8450" max="8450" width="2.7109375" style="126" customWidth="1"/>
    <col min="8451" max="8451" width="47.140625" style="126" customWidth="1"/>
    <col min="8452" max="8454" width="8.5703125" style="126" customWidth="1"/>
    <col min="8455" max="8705" width="9" style="126"/>
    <col min="8706" max="8706" width="2.7109375" style="126" customWidth="1"/>
    <col min="8707" max="8707" width="47.140625" style="126" customWidth="1"/>
    <col min="8708" max="8710" width="8.5703125" style="126" customWidth="1"/>
    <col min="8711" max="8961" width="9" style="126"/>
    <col min="8962" max="8962" width="2.7109375" style="126" customWidth="1"/>
    <col min="8963" max="8963" width="47.140625" style="126" customWidth="1"/>
    <col min="8964" max="8966" width="8.5703125" style="126" customWidth="1"/>
    <col min="8967" max="9217" width="9" style="126"/>
    <col min="9218" max="9218" width="2.7109375" style="126" customWidth="1"/>
    <col min="9219" max="9219" width="47.140625" style="126" customWidth="1"/>
    <col min="9220" max="9222" width="8.5703125" style="126" customWidth="1"/>
    <col min="9223" max="9473" width="9" style="126"/>
    <col min="9474" max="9474" width="2.7109375" style="126" customWidth="1"/>
    <col min="9475" max="9475" width="47.140625" style="126" customWidth="1"/>
    <col min="9476" max="9478" width="8.5703125" style="126" customWidth="1"/>
    <col min="9479" max="9729" width="9" style="126"/>
    <col min="9730" max="9730" width="2.7109375" style="126" customWidth="1"/>
    <col min="9731" max="9731" width="47.140625" style="126" customWidth="1"/>
    <col min="9732" max="9734" width="8.5703125" style="126" customWidth="1"/>
    <col min="9735" max="9985" width="9" style="126"/>
    <col min="9986" max="9986" width="2.7109375" style="126" customWidth="1"/>
    <col min="9987" max="9987" width="47.140625" style="126" customWidth="1"/>
    <col min="9988" max="9990" width="8.5703125" style="126" customWidth="1"/>
    <col min="9991" max="10241" width="9" style="126"/>
    <col min="10242" max="10242" width="2.7109375" style="126" customWidth="1"/>
    <col min="10243" max="10243" width="47.140625" style="126" customWidth="1"/>
    <col min="10244" max="10246" width="8.5703125" style="126" customWidth="1"/>
    <col min="10247" max="10497" width="9" style="126"/>
    <col min="10498" max="10498" width="2.7109375" style="126" customWidth="1"/>
    <col min="10499" max="10499" width="47.140625" style="126" customWidth="1"/>
    <col min="10500" max="10502" width="8.5703125" style="126" customWidth="1"/>
    <col min="10503" max="10753" width="9" style="126"/>
    <col min="10754" max="10754" width="2.7109375" style="126" customWidth="1"/>
    <col min="10755" max="10755" width="47.140625" style="126" customWidth="1"/>
    <col min="10756" max="10758" width="8.5703125" style="126" customWidth="1"/>
    <col min="10759" max="11009" width="9" style="126"/>
    <col min="11010" max="11010" width="2.7109375" style="126" customWidth="1"/>
    <col min="11011" max="11011" width="47.140625" style="126" customWidth="1"/>
    <col min="11012" max="11014" width="8.5703125" style="126" customWidth="1"/>
    <col min="11015" max="11265" width="9" style="126"/>
    <col min="11266" max="11266" width="2.7109375" style="126" customWidth="1"/>
    <col min="11267" max="11267" width="47.140625" style="126" customWidth="1"/>
    <col min="11268" max="11270" width="8.5703125" style="126" customWidth="1"/>
    <col min="11271" max="11521" width="9" style="126"/>
    <col min="11522" max="11522" width="2.7109375" style="126" customWidth="1"/>
    <col min="11523" max="11523" width="47.140625" style="126" customWidth="1"/>
    <col min="11524" max="11526" width="8.5703125" style="126" customWidth="1"/>
    <col min="11527" max="11777" width="9" style="126"/>
    <col min="11778" max="11778" width="2.7109375" style="126" customWidth="1"/>
    <col min="11779" max="11779" width="47.140625" style="126" customWidth="1"/>
    <col min="11780" max="11782" width="8.5703125" style="126" customWidth="1"/>
    <col min="11783" max="12033" width="9" style="126"/>
    <col min="12034" max="12034" width="2.7109375" style="126" customWidth="1"/>
    <col min="12035" max="12035" width="47.140625" style="126" customWidth="1"/>
    <col min="12036" max="12038" width="8.5703125" style="126" customWidth="1"/>
    <col min="12039" max="12289" width="9" style="126"/>
    <col min="12290" max="12290" width="2.7109375" style="126" customWidth="1"/>
    <col min="12291" max="12291" width="47.140625" style="126" customWidth="1"/>
    <col min="12292" max="12294" width="8.5703125" style="126" customWidth="1"/>
    <col min="12295" max="12545" width="9" style="126"/>
    <col min="12546" max="12546" width="2.7109375" style="126" customWidth="1"/>
    <col min="12547" max="12547" width="47.140625" style="126" customWidth="1"/>
    <col min="12548" max="12550" width="8.5703125" style="126" customWidth="1"/>
    <col min="12551" max="12801" width="9" style="126"/>
    <col min="12802" max="12802" width="2.7109375" style="126" customWidth="1"/>
    <col min="12803" max="12803" width="47.140625" style="126" customWidth="1"/>
    <col min="12804" max="12806" width="8.5703125" style="126" customWidth="1"/>
    <col min="12807" max="13057" width="9" style="126"/>
    <col min="13058" max="13058" width="2.7109375" style="126" customWidth="1"/>
    <col min="13059" max="13059" width="47.140625" style="126" customWidth="1"/>
    <col min="13060" max="13062" width="8.5703125" style="126" customWidth="1"/>
    <col min="13063" max="13313" width="9" style="126"/>
    <col min="13314" max="13314" width="2.7109375" style="126" customWidth="1"/>
    <col min="13315" max="13315" width="47.140625" style="126" customWidth="1"/>
    <col min="13316" max="13318" width="8.5703125" style="126" customWidth="1"/>
    <col min="13319" max="13569" width="9" style="126"/>
    <col min="13570" max="13570" width="2.7109375" style="126" customWidth="1"/>
    <col min="13571" max="13571" width="47.140625" style="126" customWidth="1"/>
    <col min="13572" max="13574" width="8.5703125" style="126" customWidth="1"/>
    <col min="13575" max="13825" width="9" style="126"/>
    <col min="13826" max="13826" width="2.7109375" style="126" customWidth="1"/>
    <col min="13827" max="13827" width="47.140625" style="126" customWidth="1"/>
    <col min="13828" max="13830" width="8.5703125" style="126" customWidth="1"/>
    <col min="13831" max="14081" width="9" style="126"/>
    <col min="14082" max="14082" width="2.7109375" style="126" customWidth="1"/>
    <col min="14083" max="14083" width="47.140625" style="126" customWidth="1"/>
    <col min="14084" max="14086" width="8.5703125" style="126" customWidth="1"/>
    <col min="14087" max="14337" width="9" style="126"/>
    <col min="14338" max="14338" width="2.7109375" style="126" customWidth="1"/>
    <col min="14339" max="14339" width="47.140625" style="126" customWidth="1"/>
    <col min="14340" max="14342" width="8.5703125" style="126" customWidth="1"/>
    <col min="14343" max="14593" width="9" style="126"/>
    <col min="14594" max="14594" width="2.7109375" style="126" customWidth="1"/>
    <col min="14595" max="14595" width="47.140625" style="126" customWidth="1"/>
    <col min="14596" max="14598" width="8.5703125" style="126" customWidth="1"/>
    <col min="14599" max="14849" width="9" style="126"/>
    <col min="14850" max="14850" width="2.7109375" style="126" customWidth="1"/>
    <col min="14851" max="14851" width="47.140625" style="126" customWidth="1"/>
    <col min="14852" max="14854" width="8.5703125" style="126" customWidth="1"/>
    <col min="14855" max="15105" width="9" style="126"/>
    <col min="15106" max="15106" width="2.7109375" style="126" customWidth="1"/>
    <col min="15107" max="15107" width="47.140625" style="126" customWidth="1"/>
    <col min="15108" max="15110" width="8.5703125" style="126" customWidth="1"/>
    <col min="15111" max="15361" width="9" style="126"/>
    <col min="15362" max="15362" width="2.7109375" style="126" customWidth="1"/>
    <col min="15363" max="15363" width="47.140625" style="126" customWidth="1"/>
    <col min="15364" max="15366" width="8.5703125" style="126" customWidth="1"/>
    <col min="15367" max="15617" width="9" style="126"/>
    <col min="15618" max="15618" width="2.7109375" style="126" customWidth="1"/>
    <col min="15619" max="15619" width="47.140625" style="126" customWidth="1"/>
    <col min="15620" max="15622" width="8.5703125" style="126" customWidth="1"/>
    <col min="15623" max="15873" width="9" style="126"/>
    <col min="15874" max="15874" width="2.7109375" style="126" customWidth="1"/>
    <col min="15875" max="15875" width="47.140625" style="126" customWidth="1"/>
    <col min="15876" max="15878" width="8.5703125" style="126" customWidth="1"/>
    <col min="15879" max="16129" width="9" style="126"/>
    <col min="16130" max="16130" width="2.7109375" style="126" customWidth="1"/>
    <col min="16131" max="16131" width="47.140625" style="126" customWidth="1"/>
    <col min="16132" max="16134" width="8.5703125" style="126" customWidth="1"/>
    <col min="16135" max="16384" width="9" style="126"/>
  </cols>
  <sheetData>
    <row r="2" spans="2:8" s="126" customFormat="1">
      <c r="B2" s="140" t="s">
        <v>96</v>
      </c>
      <c r="C2" s="140"/>
      <c r="D2" s="140"/>
      <c r="E2" s="140"/>
      <c r="F2" s="140"/>
      <c r="G2" s="137"/>
      <c r="H2" s="137"/>
    </row>
    <row r="4" spans="2:8" s="126" customFormat="1">
      <c r="B4" s="141" t="s">
        <v>1</v>
      </c>
    </row>
    <row r="5" spans="2:8" s="133" customFormat="1">
      <c r="B5" s="142" t="s">
        <v>150</v>
      </c>
      <c r="C5" s="143"/>
      <c r="D5" s="143"/>
      <c r="E5" s="143"/>
      <c r="F5" s="143"/>
    </row>
    <row r="6" spans="2:8" s="133" customFormat="1">
      <c r="B6" s="144"/>
      <c r="C6" s="131"/>
      <c r="D6" s="131"/>
      <c r="E6" s="131"/>
      <c r="F6" s="131"/>
    </row>
    <row r="7" spans="2:8" s="126" customFormat="1">
      <c r="B7" s="145" t="s">
        <v>2</v>
      </c>
      <c r="C7" s="146"/>
      <c r="D7" s="147" t="s">
        <v>65</v>
      </c>
      <c r="E7" s="147"/>
      <c r="F7" s="148" t="s">
        <v>3</v>
      </c>
    </row>
    <row r="8" spans="2:8" s="126" customFormat="1">
      <c r="B8" s="149"/>
      <c r="C8" s="150"/>
      <c r="D8" s="151"/>
      <c r="E8" s="152" t="s">
        <v>4</v>
      </c>
      <c r="F8" s="148" t="s">
        <v>5</v>
      </c>
    </row>
    <row r="9" spans="2:8" s="126" customFormat="1">
      <c r="B9" s="153">
        <v>1</v>
      </c>
      <c r="C9" s="141" t="s">
        <v>6</v>
      </c>
      <c r="D9" s="154"/>
      <c r="E9" s="154"/>
      <c r="F9" s="154"/>
    </row>
    <row r="10" spans="2:8" s="126" customFormat="1">
      <c r="B10" s="155"/>
      <c r="C10" s="126" t="s">
        <v>66</v>
      </c>
      <c r="D10" s="156">
        <f>DATA!D42</f>
        <v>4.2750000000000004</v>
      </c>
      <c r="E10" s="156">
        <f>DATA!D43</f>
        <v>0.59860949986893286</v>
      </c>
      <c r="F10" s="157" t="str">
        <f>IF(D10&gt;4.5,"มากที่สุด",IF(D10&gt;3.5,"มาก",IF(D10&gt;2.5,"ปานกลาง",IF(D10&gt;1.5,"น้อย",IF(D10&lt;=1.5,"น้อยที่สุด")))))</f>
        <v>มาก</v>
      </c>
    </row>
    <row r="11" spans="2:8" s="126" customFormat="1">
      <c r="B11" s="158"/>
      <c r="C11" s="159" t="s">
        <v>111</v>
      </c>
      <c r="D11" s="160">
        <f>DATA!E42</f>
        <v>4.1500000000000004</v>
      </c>
      <c r="E11" s="160">
        <f>DATA!E43</f>
        <v>0.62223748455030237</v>
      </c>
      <c r="F11" s="157" t="str">
        <f>IF(D11&gt;4.5,"มากที่สุด",IF(D11&gt;3.5,"มาก",IF(D11&gt;2.5,"ปานกลาง",IF(D11&gt;1.5,"น้อย",IF(D11&lt;=1.5,"น้อยที่สุด")))))</f>
        <v>มาก</v>
      </c>
    </row>
    <row r="12" spans="2:8" s="126" customFormat="1">
      <c r="B12" s="161"/>
      <c r="C12" s="162" t="s">
        <v>113</v>
      </c>
      <c r="D12" s="163">
        <f>AVERAGE(D10:D11)</f>
        <v>4.2125000000000004</v>
      </c>
      <c r="E12" s="163">
        <f>DATA!E44</f>
        <v>0.6099128387614714</v>
      </c>
      <c r="F12" s="148" t="str">
        <f>IF(D12&gt;4.5,"มากที่สุด",IF(D12&gt;3.5,"มาก",IF(D12&gt;2.5,"ปานกลาง",IF(D12&gt;1.5,"น้อย",IF(D12&lt;=1.5,"น้อยที่สุด")))))</f>
        <v>มาก</v>
      </c>
    </row>
    <row r="13" spans="2:8" s="126" customFormat="1">
      <c r="B13" s="153">
        <v>2</v>
      </c>
      <c r="C13" s="141" t="s">
        <v>7</v>
      </c>
      <c r="D13" s="164"/>
      <c r="E13" s="164"/>
      <c r="F13" s="165"/>
    </row>
    <row r="14" spans="2:8" s="126" customFormat="1">
      <c r="B14" s="155"/>
      <c r="C14" s="166" t="s">
        <v>8</v>
      </c>
      <c r="D14" s="156">
        <f>DATA!F42</f>
        <v>4.5999999999999996</v>
      </c>
      <c r="E14" s="156">
        <f>DATA!F43</f>
        <v>0.54537683984186391</v>
      </c>
      <c r="F14" s="157" t="str">
        <f>IF(D14&gt;4.5,"มากที่สุด",IF(D14&gt;3.5,"มาก",IF(D14&gt;2.5,"ปานกลาง",IF(D14&gt;1.5,"น้อย",IF(D14&lt;=1.5,"น้อยที่สุด")))))</f>
        <v>มากที่สุด</v>
      </c>
    </row>
    <row r="15" spans="2:8" s="126" customFormat="1">
      <c r="B15" s="155"/>
      <c r="C15" s="126" t="s">
        <v>9</v>
      </c>
      <c r="D15" s="156">
        <f>DATA!G42</f>
        <v>4.5750000000000002</v>
      </c>
      <c r="E15" s="156">
        <f>DATA!G43</f>
        <v>0.54947527416898057</v>
      </c>
      <c r="F15" s="157" t="str">
        <f t="shared" ref="F15:F22" si="0">IF(D15&gt;4.5,"มากที่สุด",IF(D15&gt;3.5,"มาก",IF(D15&gt;2.5,"ปานกลาง",IF(D15&gt;1.5,"น้อย",IF(D15&lt;=1.5,"น้อยที่สุด")))))</f>
        <v>มากที่สุด</v>
      </c>
    </row>
    <row r="16" spans="2:8" s="126" customFormat="1">
      <c r="B16" s="161"/>
      <c r="C16" s="162" t="s">
        <v>114</v>
      </c>
      <c r="D16" s="163">
        <f>AVERAGE(D14:D15)</f>
        <v>4.5875000000000004</v>
      </c>
      <c r="E16" s="163">
        <f>DATA!G44</f>
        <v>0.54409953482563178</v>
      </c>
      <c r="F16" s="148" t="str">
        <f t="shared" si="0"/>
        <v>มากที่สุด</v>
      </c>
    </row>
    <row r="17" spans="2:8" s="126" customFormat="1">
      <c r="B17" s="153">
        <v>3</v>
      </c>
      <c r="C17" s="141" t="s">
        <v>10</v>
      </c>
      <c r="D17" s="164"/>
      <c r="E17" s="164"/>
      <c r="F17" s="157"/>
    </row>
    <row r="18" spans="2:8" s="126" customFormat="1">
      <c r="B18" s="155"/>
      <c r="C18" s="126" t="s">
        <v>67</v>
      </c>
      <c r="D18" s="156">
        <f>DATA!H42</f>
        <v>4.5250000000000004</v>
      </c>
      <c r="E18" s="156">
        <f>DATA!H43</f>
        <v>0.55412208226281923</v>
      </c>
      <c r="F18" s="157" t="str">
        <f t="shared" si="0"/>
        <v>มากที่สุด</v>
      </c>
    </row>
    <row r="19" spans="2:8" s="126" customFormat="1">
      <c r="B19" s="155"/>
      <c r="C19" s="126" t="s">
        <v>68</v>
      </c>
      <c r="D19" s="156">
        <f>DATA!I42</f>
        <v>4.5</v>
      </c>
      <c r="E19" s="156">
        <f>DATA!I43</f>
        <v>0.59914468951527811</v>
      </c>
      <c r="F19" s="157" t="str">
        <f t="shared" si="0"/>
        <v>มาก</v>
      </c>
    </row>
    <row r="20" spans="2:8" s="126" customFormat="1">
      <c r="B20" s="155"/>
      <c r="C20" s="126" t="s">
        <v>69</v>
      </c>
      <c r="D20" s="156">
        <f>DATA!J42</f>
        <v>4.5</v>
      </c>
      <c r="E20" s="156">
        <f>DATA!J43</f>
        <v>0.55470019622522915</v>
      </c>
      <c r="F20" s="157" t="str">
        <f t="shared" si="0"/>
        <v>มาก</v>
      </c>
    </row>
    <row r="21" spans="2:8" s="126" customFormat="1">
      <c r="B21" s="155"/>
      <c r="C21" s="126" t="s">
        <v>70</v>
      </c>
      <c r="D21" s="156">
        <f>DATA!K42</f>
        <v>4.5</v>
      </c>
      <c r="E21" s="156">
        <f>DATA!K43</f>
        <v>0.55470019622522915</v>
      </c>
      <c r="F21" s="157" t="str">
        <f t="shared" si="0"/>
        <v>มาก</v>
      </c>
    </row>
    <row r="22" spans="2:8" s="126" customFormat="1">
      <c r="B22" s="161"/>
      <c r="C22" s="162" t="s">
        <v>115</v>
      </c>
      <c r="D22" s="163">
        <f>AVERAGE(D18:D21)</f>
        <v>4.5062499999999996</v>
      </c>
      <c r="E22" s="163">
        <f>DATA!K44</f>
        <v>0.56073710473708749</v>
      </c>
      <c r="F22" s="148" t="str">
        <f t="shared" si="0"/>
        <v>มากที่สุด</v>
      </c>
    </row>
    <row r="23" spans="2:8" s="126" customFormat="1">
      <c r="B23" s="167" t="s">
        <v>11</v>
      </c>
      <c r="C23" s="168"/>
      <c r="D23" s="169">
        <f>DATA!U42</f>
        <v>4.447222222222222</v>
      </c>
      <c r="E23" s="169">
        <f>DATA!U43</f>
        <v>0.57432107953408107</v>
      </c>
      <c r="F23" s="170" t="str">
        <f>IF(D23&gt;4.5,"มากที่สุด",IF(D23&gt;3.5,"มาก",IF(D23&gt;2.5,"ปานกลาง",IF(D23&gt;1.5,"น้อย",IF(D23&lt;=1.5,"น้อยที่สุด")))))</f>
        <v>มาก</v>
      </c>
    </row>
    <row r="24" spans="2:8" s="126" customFormat="1">
      <c r="B24" s="171">
        <v>5</v>
      </c>
      <c r="C24" s="172" t="s">
        <v>112</v>
      </c>
      <c r="D24" s="163">
        <f>DATA!T45</f>
        <v>4.4000000000000004</v>
      </c>
      <c r="E24" s="163">
        <f>DATA!T44</f>
        <v>0.59052345314809407</v>
      </c>
      <c r="F24" s="148" t="str">
        <f>IF(D24&gt;4.5,"มากที่สุด",IF(D24&gt;3.5,"มาก",IF(D24&gt;2.5,"ปานกลาง",IF(D24&gt;1.5,"น้อย",IF(D24&lt;=1.5,"น้อยที่สุด")))))</f>
        <v>มาก</v>
      </c>
    </row>
    <row r="26" spans="2:8" s="126" customFormat="1">
      <c r="B26" s="126" t="s">
        <v>0</v>
      </c>
      <c r="C26" s="127" t="s">
        <v>122</v>
      </c>
      <c r="D26" s="127"/>
      <c r="E26" s="127"/>
      <c r="F26" s="128"/>
      <c r="G26" s="128"/>
      <c r="H26" s="128"/>
    </row>
    <row r="27" spans="2:8" s="126" customFormat="1">
      <c r="B27" s="131" t="s">
        <v>123</v>
      </c>
      <c r="C27" s="136"/>
      <c r="D27" s="136"/>
      <c r="E27" s="136"/>
      <c r="F27" s="136"/>
      <c r="G27" s="130"/>
      <c r="H27" s="130"/>
    </row>
    <row r="28" spans="2:8" s="126" customFormat="1">
      <c r="B28" s="136" t="s">
        <v>124</v>
      </c>
      <c r="C28" s="136"/>
      <c r="D28" s="136"/>
      <c r="E28" s="136"/>
      <c r="F28" s="136"/>
      <c r="G28" s="130"/>
      <c r="H28" s="130"/>
    </row>
    <row r="29" spans="2:8" s="126" customFormat="1">
      <c r="B29" s="136" t="s">
        <v>125</v>
      </c>
      <c r="C29" s="136"/>
      <c r="D29" s="136"/>
      <c r="E29" s="136"/>
      <c r="F29" s="136"/>
      <c r="G29" s="130"/>
      <c r="H29" s="130"/>
    </row>
    <row r="30" spans="2:8" s="126" customFormat="1">
      <c r="B30" s="131" t="s">
        <v>126</v>
      </c>
      <c r="C30" s="131"/>
      <c r="D30" s="131"/>
      <c r="E30" s="131"/>
      <c r="F30" s="131"/>
      <c r="G30" s="129"/>
      <c r="H30" s="129"/>
    </row>
    <row r="31" spans="2:8" s="126" customFormat="1">
      <c r="B31" s="131" t="s">
        <v>127</v>
      </c>
      <c r="C31" s="131"/>
      <c r="D31" s="131"/>
      <c r="E31" s="131"/>
      <c r="F31" s="131"/>
      <c r="G31" s="129"/>
      <c r="H31" s="129"/>
    </row>
    <row r="32" spans="2:8" s="126" customFormat="1">
      <c r="B32" s="173" t="s">
        <v>128</v>
      </c>
      <c r="C32" s="173"/>
      <c r="D32" s="173"/>
      <c r="E32" s="173"/>
      <c r="F32" s="173"/>
      <c r="G32" s="137"/>
      <c r="H32" s="137"/>
    </row>
    <row r="33" spans="2:8" s="126" customFormat="1">
      <c r="B33" s="137"/>
      <c r="C33" s="137"/>
      <c r="D33" s="137"/>
      <c r="E33" s="137"/>
      <c r="F33" s="137"/>
      <c r="G33" s="174"/>
      <c r="H33" s="174"/>
    </row>
    <row r="34" spans="2:8" s="126" customFormat="1">
      <c r="B34" s="175"/>
      <c r="C34" s="174"/>
      <c r="D34" s="174"/>
      <c r="E34" s="174"/>
      <c r="F34" s="174"/>
      <c r="G34" s="174"/>
      <c r="H34" s="174"/>
    </row>
    <row r="35" spans="2:8" s="126" customFormat="1">
      <c r="B35" s="175"/>
      <c r="C35" s="174"/>
      <c r="D35" s="174"/>
      <c r="E35" s="174"/>
      <c r="F35" s="174"/>
      <c r="G35" s="174"/>
      <c r="H35" s="174"/>
    </row>
    <row r="36" spans="2:8" s="126" customFormat="1">
      <c r="B36" s="175"/>
      <c r="C36" s="174"/>
      <c r="D36" s="174"/>
      <c r="E36" s="174"/>
      <c r="F36" s="174"/>
      <c r="G36" s="174"/>
      <c r="H36" s="174"/>
    </row>
    <row r="37" spans="2:8" s="126" customFormat="1">
      <c r="B37" s="175"/>
      <c r="C37" s="174"/>
      <c r="D37" s="174"/>
      <c r="E37" s="174"/>
      <c r="F37" s="174"/>
      <c r="G37" s="174"/>
      <c r="H37" s="174"/>
    </row>
    <row r="38" spans="2:8" s="126" customFormat="1">
      <c r="B38" s="175"/>
      <c r="C38" s="174"/>
      <c r="D38" s="174"/>
      <c r="E38" s="174"/>
      <c r="F38" s="174"/>
      <c r="G38" s="174"/>
      <c r="H38" s="174"/>
    </row>
    <row r="39" spans="2:8" s="126" customFormat="1">
      <c r="B39" s="175"/>
      <c r="C39" s="174"/>
      <c r="D39" s="174"/>
      <c r="E39" s="174"/>
      <c r="F39" s="174"/>
      <c r="G39" s="174"/>
      <c r="H39" s="174"/>
    </row>
    <row r="40" spans="2:8" s="126" customFormat="1">
      <c r="B40" s="175"/>
      <c r="C40" s="174"/>
      <c r="D40" s="174"/>
      <c r="E40" s="174"/>
      <c r="F40" s="174"/>
      <c r="G40" s="174"/>
      <c r="H40" s="174"/>
    </row>
    <row r="41" spans="2:8" s="126" customFormat="1">
      <c r="B41" s="175"/>
      <c r="C41" s="174"/>
      <c r="D41" s="174"/>
      <c r="E41" s="174"/>
      <c r="F41" s="174"/>
      <c r="G41" s="174"/>
      <c r="H41" s="174"/>
    </row>
    <row r="42" spans="2:8" s="126" customFormat="1">
      <c r="B42" s="174"/>
      <c r="C42" s="174"/>
      <c r="D42" s="174"/>
      <c r="E42" s="174"/>
      <c r="F42" s="174"/>
      <c r="G42" s="174"/>
      <c r="H42" s="174"/>
    </row>
    <row r="43" spans="2:8" s="126" customFormat="1">
      <c r="B43" s="174"/>
      <c r="C43" s="174"/>
      <c r="D43" s="174"/>
      <c r="E43" s="174"/>
      <c r="F43" s="174"/>
      <c r="G43" s="174"/>
      <c r="H43" s="174"/>
    </row>
    <row r="44" spans="2:8" s="126" customFormat="1">
      <c r="B44" s="174"/>
      <c r="C44" s="174"/>
      <c r="D44" s="174"/>
      <c r="E44" s="174"/>
      <c r="F44" s="174"/>
      <c r="G44" s="174"/>
      <c r="H44" s="174"/>
    </row>
    <row r="45" spans="2:8" s="126" customFormat="1">
      <c r="B45" s="174"/>
      <c r="C45" s="174"/>
      <c r="D45" s="174"/>
      <c r="E45" s="174"/>
      <c r="F45" s="174"/>
      <c r="G45" s="174"/>
      <c r="H45" s="174"/>
    </row>
    <row r="46" spans="2:8" s="126" customFormat="1">
      <c r="B46" s="174"/>
      <c r="C46" s="174"/>
      <c r="D46" s="174"/>
      <c r="E46" s="174"/>
      <c r="F46" s="174"/>
      <c r="G46" s="174"/>
      <c r="H46" s="174"/>
    </row>
    <row r="47" spans="2:8" s="126" customFormat="1">
      <c r="B47" s="174"/>
      <c r="C47" s="174"/>
      <c r="D47" s="174"/>
      <c r="E47" s="174"/>
      <c r="F47" s="174"/>
      <c r="G47" s="174"/>
      <c r="H47" s="174"/>
    </row>
    <row r="48" spans="2:8" s="126" customFormat="1">
      <c r="B48" s="174"/>
      <c r="C48" s="174"/>
      <c r="D48" s="174"/>
      <c r="E48" s="174"/>
      <c r="F48" s="174"/>
      <c r="G48" s="174"/>
      <c r="H48" s="174"/>
    </row>
    <row r="49" spans="2:10" s="126" customFormat="1">
      <c r="B49" s="174"/>
      <c r="C49" s="174"/>
      <c r="D49" s="174"/>
      <c r="E49" s="174"/>
      <c r="F49" s="174"/>
      <c r="G49" s="174"/>
      <c r="H49" s="174"/>
    </row>
    <row r="50" spans="2:10" s="126" customFormat="1">
      <c r="B50" s="174"/>
      <c r="C50" s="174"/>
      <c r="D50" s="174"/>
      <c r="E50" s="174"/>
      <c r="F50" s="174"/>
      <c r="G50" s="174"/>
      <c r="H50" s="174"/>
    </row>
    <row r="51" spans="2:10" s="126" customFormat="1">
      <c r="B51" s="176"/>
      <c r="C51" s="176"/>
      <c r="D51" s="176"/>
      <c r="E51" s="176"/>
      <c r="F51" s="176"/>
      <c r="G51" s="176"/>
      <c r="H51" s="176"/>
    </row>
    <row r="52" spans="2:10" s="126" customFormat="1">
      <c r="B52" s="137"/>
      <c r="C52" s="137"/>
      <c r="D52" s="137"/>
      <c r="E52" s="137"/>
      <c r="F52" s="137"/>
      <c r="G52" s="137"/>
      <c r="H52" s="137"/>
    </row>
    <row r="53" spans="2:10" s="126" customFormat="1">
      <c r="B53" s="177"/>
      <c r="F53" s="134"/>
      <c r="G53" s="134"/>
      <c r="H53" s="134"/>
    </row>
    <row r="54" spans="2:10" s="126" customFormat="1">
      <c r="B54" s="178"/>
      <c r="F54" s="134"/>
      <c r="G54" s="134"/>
      <c r="H54" s="134"/>
    </row>
    <row r="55" spans="2:10" s="126" customFormat="1">
      <c r="B55" s="178"/>
      <c r="F55" s="134"/>
      <c r="G55" s="134"/>
      <c r="H55" s="134"/>
    </row>
    <row r="56" spans="2:10" s="126" customFormat="1">
      <c r="B56" s="179"/>
      <c r="C56" s="179"/>
      <c r="D56" s="180"/>
      <c r="E56" s="180"/>
      <c r="F56" s="181"/>
      <c r="G56" s="181"/>
      <c r="H56" s="182"/>
      <c r="J56" s="121"/>
    </row>
    <row r="57" spans="2:10" s="126" customFormat="1">
      <c r="B57" s="179"/>
      <c r="C57" s="179"/>
      <c r="D57" s="180"/>
      <c r="E57" s="180"/>
      <c r="F57" s="181"/>
      <c r="G57" s="181"/>
      <c r="H57" s="182"/>
      <c r="J57" s="121"/>
    </row>
    <row r="58" spans="2:10" s="126" customFormat="1">
      <c r="B58" s="179"/>
      <c r="C58" s="179"/>
      <c r="D58" s="180"/>
      <c r="E58" s="180"/>
      <c r="F58" s="181"/>
      <c r="G58" s="181"/>
      <c r="H58" s="182"/>
      <c r="J58" s="121"/>
    </row>
    <row r="59" spans="2:10" s="126" customFormat="1">
      <c r="B59" s="179"/>
      <c r="C59" s="179"/>
      <c r="D59" s="180"/>
      <c r="E59" s="180"/>
      <c r="F59" s="181"/>
      <c r="G59" s="181"/>
      <c r="H59" s="182"/>
      <c r="J59" s="121"/>
    </row>
    <row r="60" spans="2:10" s="126" customFormat="1">
      <c r="B60" s="179"/>
      <c r="C60" s="179"/>
      <c r="D60" s="180"/>
      <c r="E60" s="180"/>
      <c r="F60" s="181"/>
      <c r="G60" s="181"/>
      <c r="H60" s="182"/>
      <c r="J60" s="121"/>
    </row>
    <row r="61" spans="2:10" s="126" customFormat="1">
      <c r="B61" s="179"/>
      <c r="C61" s="179"/>
      <c r="D61" s="180"/>
      <c r="E61" s="180"/>
      <c r="F61" s="181"/>
      <c r="G61" s="181"/>
      <c r="H61" s="182"/>
      <c r="J61" s="121"/>
    </row>
    <row r="62" spans="2:10" s="126" customFormat="1">
      <c r="B62" s="179"/>
      <c r="C62" s="179"/>
      <c r="D62" s="180"/>
      <c r="E62" s="180"/>
      <c r="F62" s="181"/>
      <c r="G62" s="181"/>
      <c r="H62" s="182"/>
      <c r="J62" s="121"/>
    </row>
    <row r="63" spans="2:10" s="126" customFormat="1">
      <c r="B63" s="179"/>
      <c r="C63" s="179"/>
      <c r="D63" s="180"/>
      <c r="E63" s="180"/>
      <c r="F63" s="181"/>
      <c r="G63" s="181"/>
      <c r="H63" s="182"/>
      <c r="J63" s="121"/>
    </row>
    <row r="64" spans="2:10" s="126" customFormat="1">
      <c r="B64" s="179"/>
      <c r="C64" s="179"/>
      <c r="D64" s="180"/>
      <c r="E64" s="180"/>
      <c r="F64" s="181"/>
      <c r="G64" s="181"/>
      <c r="H64" s="182"/>
      <c r="J64" s="121"/>
    </row>
    <row r="65" spans="2:10" s="126" customFormat="1">
      <c r="B65" s="183"/>
      <c r="C65" s="183"/>
      <c r="D65" s="183"/>
      <c r="E65" s="183"/>
      <c r="F65" s="183"/>
      <c r="G65" s="183"/>
      <c r="H65" s="183"/>
      <c r="J65" s="121"/>
    </row>
    <row r="66" spans="2:10" s="126" customFormat="1">
      <c r="B66" s="137"/>
      <c r="C66" s="137"/>
      <c r="D66" s="137"/>
      <c r="E66" s="137"/>
      <c r="F66" s="137"/>
      <c r="G66" s="137"/>
      <c r="H66" s="137"/>
      <c r="J66" s="121"/>
    </row>
    <row r="67" spans="2:10" s="126" customFormat="1">
      <c r="B67" s="177"/>
      <c r="F67" s="134"/>
      <c r="G67" s="134"/>
      <c r="H67" s="134"/>
    </row>
    <row r="68" spans="2:10" s="126" customFormat="1">
      <c r="F68" s="134"/>
      <c r="G68" s="134"/>
      <c r="H68" s="134"/>
    </row>
    <row r="69" spans="2:10" s="126" customFormat="1">
      <c r="F69" s="134"/>
      <c r="G69" s="134"/>
      <c r="H69" s="134"/>
    </row>
    <row r="70" spans="2:10" s="126" customFormat="1">
      <c r="F70" s="134"/>
      <c r="G70" s="134"/>
      <c r="H70" s="134"/>
    </row>
    <row r="73" spans="2:10" s="126" customFormat="1">
      <c r="B73" s="140"/>
      <c r="C73" s="140"/>
      <c r="D73" s="140"/>
      <c r="E73" s="140"/>
      <c r="F73" s="140"/>
      <c r="G73" s="140"/>
      <c r="H73" s="140"/>
    </row>
    <row r="74" spans="2:10" s="126" customFormat="1">
      <c r="B74" s="174"/>
      <c r="C74" s="174"/>
      <c r="D74" s="174"/>
      <c r="E74" s="174"/>
      <c r="F74" s="174"/>
      <c r="G74" s="174"/>
      <c r="H74" s="174"/>
    </row>
    <row r="75" spans="2:10" s="126" customFormat="1">
      <c r="C75" s="184"/>
      <c r="D75" s="184"/>
      <c r="E75" s="184"/>
      <c r="F75" s="185"/>
      <c r="G75" s="186"/>
      <c r="H75" s="134"/>
    </row>
  </sheetData>
  <mergeCells count="8">
    <mergeCell ref="B2:F2"/>
    <mergeCell ref="B73:H73"/>
    <mergeCell ref="B5:F5"/>
    <mergeCell ref="B7:C7"/>
    <mergeCell ref="D7:E7"/>
    <mergeCell ref="B23:C23"/>
    <mergeCell ref="B65:H65"/>
    <mergeCell ref="B32:F32"/>
  </mergeCells>
  <pageMargins left="0.70866141732283505" right="0" top="0.55118110236220497" bottom="0.74803149606299202" header="0.31496062992126" footer="0.31496062992126"/>
  <pageSetup paperSize="9" scale="8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="110" zoomScaleNormal="110" workbookViewId="0">
      <selection activeCell="C7" sqref="C7"/>
    </sheetView>
  </sheetViews>
  <sheetFormatPr defaultRowHeight="21"/>
  <cols>
    <col min="1" max="1" width="4.5703125" style="2" customWidth="1"/>
    <col min="2" max="2" width="7.42578125" style="2" customWidth="1"/>
    <col min="3" max="3" width="63.5703125" style="2" customWidth="1"/>
    <col min="4" max="254" width="9" style="2"/>
    <col min="255" max="255" width="4.5703125" style="2" customWidth="1"/>
    <col min="256" max="256" width="4.7109375" style="2" customWidth="1"/>
    <col min="257" max="257" width="45.85546875" style="2" customWidth="1"/>
    <col min="258" max="510" width="9" style="2"/>
    <col min="511" max="511" width="4.5703125" style="2" customWidth="1"/>
    <col min="512" max="512" width="4.7109375" style="2" customWidth="1"/>
    <col min="513" max="513" width="45.85546875" style="2" customWidth="1"/>
    <col min="514" max="766" width="9" style="2"/>
    <col min="767" max="767" width="4.5703125" style="2" customWidth="1"/>
    <col min="768" max="768" width="4.7109375" style="2" customWidth="1"/>
    <col min="769" max="769" width="45.85546875" style="2" customWidth="1"/>
    <col min="770" max="1022" width="9" style="2"/>
    <col min="1023" max="1023" width="4.5703125" style="2" customWidth="1"/>
    <col min="1024" max="1024" width="4.7109375" style="2" customWidth="1"/>
    <col min="1025" max="1025" width="45.85546875" style="2" customWidth="1"/>
    <col min="1026" max="1278" width="9" style="2"/>
    <col min="1279" max="1279" width="4.5703125" style="2" customWidth="1"/>
    <col min="1280" max="1280" width="4.7109375" style="2" customWidth="1"/>
    <col min="1281" max="1281" width="45.85546875" style="2" customWidth="1"/>
    <col min="1282" max="1534" width="9" style="2"/>
    <col min="1535" max="1535" width="4.5703125" style="2" customWidth="1"/>
    <col min="1536" max="1536" width="4.7109375" style="2" customWidth="1"/>
    <col min="1537" max="1537" width="45.85546875" style="2" customWidth="1"/>
    <col min="1538" max="1790" width="9" style="2"/>
    <col min="1791" max="1791" width="4.5703125" style="2" customWidth="1"/>
    <col min="1792" max="1792" width="4.7109375" style="2" customWidth="1"/>
    <col min="1793" max="1793" width="45.85546875" style="2" customWidth="1"/>
    <col min="1794" max="2046" width="9" style="2"/>
    <col min="2047" max="2047" width="4.5703125" style="2" customWidth="1"/>
    <col min="2048" max="2048" width="4.7109375" style="2" customWidth="1"/>
    <col min="2049" max="2049" width="45.85546875" style="2" customWidth="1"/>
    <col min="2050" max="2302" width="9" style="2"/>
    <col min="2303" max="2303" width="4.5703125" style="2" customWidth="1"/>
    <col min="2304" max="2304" width="4.7109375" style="2" customWidth="1"/>
    <col min="2305" max="2305" width="45.85546875" style="2" customWidth="1"/>
    <col min="2306" max="2558" width="9" style="2"/>
    <col min="2559" max="2559" width="4.5703125" style="2" customWidth="1"/>
    <col min="2560" max="2560" width="4.7109375" style="2" customWidth="1"/>
    <col min="2561" max="2561" width="45.85546875" style="2" customWidth="1"/>
    <col min="2562" max="2814" width="9" style="2"/>
    <col min="2815" max="2815" width="4.5703125" style="2" customWidth="1"/>
    <col min="2816" max="2816" width="4.7109375" style="2" customWidth="1"/>
    <col min="2817" max="2817" width="45.85546875" style="2" customWidth="1"/>
    <col min="2818" max="3070" width="9" style="2"/>
    <col min="3071" max="3071" width="4.5703125" style="2" customWidth="1"/>
    <col min="3072" max="3072" width="4.7109375" style="2" customWidth="1"/>
    <col min="3073" max="3073" width="45.85546875" style="2" customWidth="1"/>
    <col min="3074" max="3326" width="9" style="2"/>
    <col min="3327" max="3327" width="4.5703125" style="2" customWidth="1"/>
    <col min="3328" max="3328" width="4.7109375" style="2" customWidth="1"/>
    <col min="3329" max="3329" width="45.85546875" style="2" customWidth="1"/>
    <col min="3330" max="3582" width="9" style="2"/>
    <col min="3583" max="3583" width="4.5703125" style="2" customWidth="1"/>
    <col min="3584" max="3584" width="4.7109375" style="2" customWidth="1"/>
    <col min="3585" max="3585" width="45.85546875" style="2" customWidth="1"/>
    <col min="3586" max="3838" width="9" style="2"/>
    <col min="3839" max="3839" width="4.5703125" style="2" customWidth="1"/>
    <col min="3840" max="3840" width="4.7109375" style="2" customWidth="1"/>
    <col min="3841" max="3841" width="45.85546875" style="2" customWidth="1"/>
    <col min="3842" max="4094" width="9" style="2"/>
    <col min="4095" max="4095" width="4.5703125" style="2" customWidth="1"/>
    <col min="4096" max="4096" width="4.7109375" style="2" customWidth="1"/>
    <col min="4097" max="4097" width="45.85546875" style="2" customWidth="1"/>
    <col min="4098" max="4350" width="9" style="2"/>
    <col min="4351" max="4351" width="4.5703125" style="2" customWidth="1"/>
    <col min="4352" max="4352" width="4.7109375" style="2" customWidth="1"/>
    <col min="4353" max="4353" width="45.85546875" style="2" customWidth="1"/>
    <col min="4354" max="4606" width="9" style="2"/>
    <col min="4607" max="4607" width="4.5703125" style="2" customWidth="1"/>
    <col min="4608" max="4608" width="4.7109375" style="2" customWidth="1"/>
    <col min="4609" max="4609" width="45.85546875" style="2" customWidth="1"/>
    <col min="4610" max="4862" width="9" style="2"/>
    <col min="4863" max="4863" width="4.5703125" style="2" customWidth="1"/>
    <col min="4864" max="4864" width="4.7109375" style="2" customWidth="1"/>
    <col min="4865" max="4865" width="45.85546875" style="2" customWidth="1"/>
    <col min="4866" max="5118" width="9" style="2"/>
    <col min="5119" max="5119" width="4.5703125" style="2" customWidth="1"/>
    <col min="5120" max="5120" width="4.7109375" style="2" customWidth="1"/>
    <col min="5121" max="5121" width="45.85546875" style="2" customWidth="1"/>
    <col min="5122" max="5374" width="9" style="2"/>
    <col min="5375" max="5375" width="4.5703125" style="2" customWidth="1"/>
    <col min="5376" max="5376" width="4.7109375" style="2" customWidth="1"/>
    <col min="5377" max="5377" width="45.85546875" style="2" customWidth="1"/>
    <col min="5378" max="5630" width="9" style="2"/>
    <col min="5631" max="5631" width="4.5703125" style="2" customWidth="1"/>
    <col min="5632" max="5632" width="4.7109375" style="2" customWidth="1"/>
    <col min="5633" max="5633" width="45.85546875" style="2" customWidth="1"/>
    <col min="5634" max="5886" width="9" style="2"/>
    <col min="5887" max="5887" width="4.5703125" style="2" customWidth="1"/>
    <col min="5888" max="5888" width="4.7109375" style="2" customWidth="1"/>
    <col min="5889" max="5889" width="45.85546875" style="2" customWidth="1"/>
    <col min="5890" max="6142" width="9" style="2"/>
    <col min="6143" max="6143" width="4.5703125" style="2" customWidth="1"/>
    <col min="6144" max="6144" width="4.7109375" style="2" customWidth="1"/>
    <col min="6145" max="6145" width="45.85546875" style="2" customWidth="1"/>
    <col min="6146" max="6398" width="9" style="2"/>
    <col min="6399" max="6399" width="4.5703125" style="2" customWidth="1"/>
    <col min="6400" max="6400" width="4.7109375" style="2" customWidth="1"/>
    <col min="6401" max="6401" width="45.85546875" style="2" customWidth="1"/>
    <col min="6402" max="6654" width="9" style="2"/>
    <col min="6655" max="6655" width="4.5703125" style="2" customWidth="1"/>
    <col min="6656" max="6656" width="4.7109375" style="2" customWidth="1"/>
    <col min="6657" max="6657" width="45.85546875" style="2" customWidth="1"/>
    <col min="6658" max="6910" width="9" style="2"/>
    <col min="6911" max="6911" width="4.5703125" style="2" customWidth="1"/>
    <col min="6912" max="6912" width="4.7109375" style="2" customWidth="1"/>
    <col min="6913" max="6913" width="45.85546875" style="2" customWidth="1"/>
    <col min="6914" max="7166" width="9" style="2"/>
    <col min="7167" max="7167" width="4.5703125" style="2" customWidth="1"/>
    <col min="7168" max="7168" width="4.7109375" style="2" customWidth="1"/>
    <col min="7169" max="7169" width="45.85546875" style="2" customWidth="1"/>
    <col min="7170" max="7422" width="9" style="2"/>
    <col min="7423" max="7423" width="4.5703125" style="2" customWidth="1"/>
    <col min="7424" max="7424" width="4.7109375" style="2" customWidth="1"/>
    <col min="7425" max="7425" width="45.85546875" style="2" customWidth="1"/>
    <col min="7426" max="7678" width="9" style="2"/>
    <col min="7679" max="7679" width="4.5703125" style="2" customWidth="1"/>
    <col min="7680" max="7680" width="4.7109375" style="2" customWidth="1"/>
    <col min="7681" max="7681" width="45.85546875" style="2" customWidth="1"/>
    <col min="7682" max="7934" width="9" style="2"/>
    <col min="7935" max="7935" width="4.5703125" style="2" customWidth="1"/>
    <col min="7936" max="7936" width="4.7109375" style="2" customWidth="1"/>
    <col min="7937" max="7937" width="45.85546875" style="2" customWidth="1"/>
    <col min="7938" max="8190" width="9" style="2"/>
    <col min="8191" max="8191" width="4.5703125" style="2" customWidth="1"/>
    <col min="8192" max="8192" width="4.7109375" style="2" customWidth="1"/>
    <col min="8193" max="8193" width="45.85546875" style="2" customWidth="1"/>
    <col min="8194" max="8446" width="9" style="2"/>
    <col min="8447" max="8447" width="4.5703125" style="2" customWidth="1"/>
    <col min="8448" max="8448" width="4.7109375" style="2" customWidth="1"/>
    <col min="8449" max="8449" width="45.85546875" style="2" customWidth="1"/>
    <col min="8450" max="8702" width="9" style="2"/>
    <col min="8703" max="8703" width="4.5703125" style="2" customWidth="1"/>
    <col min="8704" max="8704" width="4.7109375" style="2" customWidth="1"/>
    <col min="8705" max="8705" width="45.85546875" style="2" customWidth="1"/>
    <col min="8706" max="8958" width="9" style="2"/>
    <col min="8959" max="8959" width="4.5703125" style="2" customWidth="1"/>
    <col min="8960" max="8960" width="4.7109375" style="2" customWidth="1"/>
    <col min="8961" max="8961" width="45.85546875" style="2" customWidth="1"/>
    <col min="8962" max="9214" width="9" style="2"/>
    <col min="9215" max="9215" width="4.5703125" style="2" customWidth="1"/>
    <col min="9216" max="9216" width="4.7109375" style="2" customWidth="1"/>
    <col min="9217" max="9217" width="45.85546875" style="2" customWidth="1"/>
    <col min="9218" max="9470" width="9" style="2"/>
    <col min="9471" max="9471" width="4.5703125" style="2" customWidth="1"/>
    <col min="9472" max="9472" width="4.7109375" style="2" customWidth="1"/>
    <col min="9473" max="9473" width="45.85546875" style="2" customWidth="1"/>
    <col min="9474" max="9726" width="9" style="2"/>
    <col min="9727" max="9727" width="4.5703125" style="2" customWidth="1"/>
    <col min="9728" max="9728" width="4.7109375" style="2" customWidth="1"/>
    <col min="9729" max="9729" width="45.85546875" style="2" customWidth="1"/>
    <col min="9730" max="9982" width="9" style="2"/>
    <col min="9983" max="9983" width="4.5703125" style="2" customWidth="1"/>
    <col min="9984" max="9984" width="4.7109375" style="2" customWidth="1"/>
    <col min="9985" max="9985" width="45.85546875" style="2" customWidth="1"/>
    <col min="9986" max="10238" width="9" style="2"/>
    <col min="10239" max="10239" width="4.5703125" style="2" customWidth="1"/>
    <col min="10240" max="10240" width="4.7109375" style="2" customWidth="1"/>
    <col min="10241" max="10241" width="45.85546875" style="2" customWidth="1"/>
    <col min="10242" max="10494" width="9" style="2"/>
    <col min="10495" max="10495" width="4.5703125" style="2" customWidth="1"/>
    <col min="10496" max="10496" width="4.7109375" style="2" customWidth="1"/>
    <col min="10497" max="10497" width="45.85546875" style="2" customWidth="1"/>
    <col min="10498" max="10750" width="9" style="2"/>
    <col min="10751" max="10751" width="4.5703125" style="2" customWidth="1"/>
    <col min="10752" max="10752" width="4.7109375" style="2" customWidth="1"/>
    <col min="10753" max="10753" width="45.85546875" style="2" customWidth="1"/>
    <col min="10754" max="11006" width="9" style="2"/>
    <col min="11007" max="11007" width="4.5703125" style="2" customWidth="1"/>
    <col min="11008" max="11008" width="4.7109375" style="2" customWidth="1"/>
    <col min="11009" max="11009" width="45.85546875" style="2" customWidth="1"/>
    <col min="11010" max="11262" width="9" style="2"/>
    <col min="11263" max="11263" width="4.5703125" style="2" customWidth="1"/>
    <col min="11264" max="11264" width="4.7109375" style="2" customWidth="1"/>
    <col min="11265" max="11265" width="45.85546875" style="2" customWidth="1"/>
    <col min="11266" max="11518" width="9" style="2"/>
    <col min="11519" max="11519" width="4.5703125" style="2" customWidth="1"/>
    <col min="11520" max="11520" width="4.7109375" style="2" customWidth="1"/>
    <col min="11521" max="11521" width="45.85546875" style="2" customWidth="1"/>
    <col min="11522" max="11774" width="9" style="2"/>
    <col min="11775" max="11775" width="4.5703125" style="2" customWidth="1"/>
    <col min="11776" max="11776" width="4.7109375" style="2" customWidth="1"/>
    <col min="11777" max="11777" width="45.85546875" style="2" customWidth="1"/>
    <col min="11778" max="12030" width="9" style="2"/>
    <col min="12031" max="12031" width="4.5703125" style="2" customWidth="1"/>
    <col min="12032" max="12032" width="4.7109375" style="2" customWidth="1"/>
    <col min="12033" max="12033" width="45.85546875" style="2" customWidth="1"/>
    <col min="12034" max="12286" width="9" style="2"/>
    <col min="12287" max="12287" width="4.5703125" style="2" customWidth="1"/>
    <col min="12288" max="12288" width="4.7109375" style="2" customWidth="1"/>
    <col min="12289" max="12289" width="45.85546875" style="2" customWidth="1"/>
    <col min="12290" max="12542" width="9" style="2"/>
    <col min="12543" max="12543" width="4.5703125" style="2" customWidth="1"/>
    <col min="12544" max="12544" width="4.7109375" style="2" customWidth="1"/>
    <col min="12545" max="12545" width="45.85546875" style="2" customWidth="1"/>
    <col min="12546" max="12798" width="9" style="2"/>
    <col min="12799" max="12799" width="4.5703125" style="2" customWidth="1"/>
    <col min="12800" max="12800" width="4.7109375" style="2" customWidth="1"/>
    <col min="12801" max="12801" width="45.85546875" style="2" customWidth="1"/>
    <col min="12802" max="13054" width="9" style="2"/>
    <col min="13055" max="13055" width="4.5703125" style="2" customWidth="1"/>
    <col min="13056" max="13056" width="4.7109375" style="2" customWidth="1"/>
    <col min="13057" max="13057" width="45.85546875" style="2" customWidth="1"/>
    <col min="13058" max="13310" width="9" style="2"/>
    <col min="13311" max="13311" width="4.5703125" style="2" customWidth="1"/>
    <col min="13312" max="13312" width="4.7109375" style="2" customWidth="1"/>
    <col min="13313" max="13313" width="45.85546875" style="2" customWidth="1"/>
    <col min="13314" max="13566" width="9" style="2"/>
    <col min="13567" max="13567" width="4.5703125" style="2" customWidth="1"/>
    <col min="13568" max="13568" width="4.7109375" style="2" customWidth="1"/>
    <col min="13569" max="13569" width="45.85546875" style="2" customWidth="1"/>
    <col min="13570" max="13822" width="9" style="2"/>
    <col min="13823" max="13823" width="4.5703125" style="2" customWidth="1"/>
    <col min="13824" max="13824" width="4.7109375" style="2" customWidth="1"/>
    <col min="13825" max="13825" width="45.85546875" style="2" customWidth="1"/>
    <col min="13826" max="14078" width="9" style="2"/>
    <col min="14079" max="14079" width="4.5703125" style="2" customWidth="1"/>
    <col min="14080" max="14080" width="4.7109375" style="2" customWidth="1"/>
    <col min="14081" max="14081" width="45.85546875" style="2" customWidth="1"/>
    <col min="14082" max="14334" width="9" style="2"/>
    <col min="14335" max="14335" width="4.5703125" style="2" customWidth="1"/>
    <col min="14336" max="14336" width="4.7109375" style="2" customWidth="1"/>
    <col min="14337" max="14337" width="45.85546875" style="2" customWidth="1"/>
    <col min="14338" max="14590" width="9" style="2"/>
    <col min="14591" max="14591" width="4.5703125" style="2" customWidth="1"/>
    <col min="14592" max="14592" width="4.7109375" style="2" customWidth="1"/>
    <col min="14593" max="14593" width="45.85546875" style="2" customWidth="1"/>
    <col min="14594" max="14846" width="9" style="2"/>
    <col min="14847" max="14847" width="4.5703125" style="2" customWidth="1"/>
    <col min="14848" max="14848" width="4.7109375" style="2" customWidth="1"/>
    <col min="14849" max="14849" width="45.85546875" style="2" customWidth="1"/>
    <col min="14850" max="15102" width="9" style="2"/>
    <col min="15103" max="15103" width="4.5703125" style="2" customWidth="1"/>
    <col min="15104" max="15104" width="4.7109375" style="2" customWidth="1"/>
    <col min="15105" max="15105" width="45.85546875" style="2" customWidth="1"/>
    <col min="15106" max="15358" width="9" style="2"/>
    <col min="15359" max="15359" width="4.5703125" style="2" customWidth="1"/>
    <col min="15360" max="15360" width="4.7109375" style="2" customWidth="1"/>
    <col min="15361" max="15361" width="45.85546875" style="2" customWidth="1"/>
    <col min="15362" max="15614" width="9" style="2"/>
    <col min="15615" max="15615" width="4.5703125" style="2" customWidth="1"/>
    <col min="15616" max="15616" width="4.7109375" style="2" customWidth="1"/>
    <col min="15617" max="15617" width="45.85546875" style="2" customWidth="1"/>
    <col min="15618" max="15870" width="9" style="2"/>
    <col min="15871" max="15871" width="4.5703125" style="2" customWidth="1"/>
    <col min="15872" max="15872" width="4.7109375" style="2" customWidth="1"/>
    <col min="15873" max="15873" width="45.85546875" style="2" customWidth="1"/>
    <col min="15874" max="16126" width="9" style="2"/>
    <col min="16127" max="16127" width="4.5703125" style="2" customWidth="1"/>
    <col min="16128" max="16128" width="4.7109375" style="2" customWidth="1"/>
    <col min="16129" max="16129" width="45.85546875" style="2" customWidth="1"/>
    <col min="16130" max="16384" width="9" style="2"/>
  </cols>
  <sheetData>
    <row r="2" spans="1:6">
      <c r="A2" s="15"/>
      <c r="B2" s="55" t="s">
        <v>97</v>
      </c>
      <c r="C2" s="55"/>
      <c r="D2" s="55"/>
      <c r="E2" s="55"/>
      <c r="F2" s="55"/>
    </row>
    <row r="3" spans="1:6">
      <c r="A3" s="15"/>
      <c r="B3" s="16"/>
      <c r="C3" s="16"/>
      <c r="D3" s="16"/>
      <c r="E3" s="16"/>
    </row>
    <row r="4" spans="1:6">
      <c r="A4" s="15"/>
      <c r="B4" s="17" t="s">
        <v>12</v>
      </c>
      <c r="C4" s="18"/>
      <c r="D4" s="18"/>
      <c r="E4" s="18"/>
    </row>
    <row r="5" spans="1:6">
      <c r="A5" s="19"/>
      <c r="B5" s="20"/>
      <c r="C5" s="20"/>
    </row>
    <row r="6" spans="1:6">
      <c r="A6" s="19"/>
      <c r="B6" s="21" t="s">
        <v>13</v>
      </c>
      <c r="C6" s="6" t="s">
        <v>2</v>
      </c>
      <c r="D6" s="6" t="s">
        <v>14</v>
      </c>
      <c r="E6" s="12"/>
    </row>
    <row r="7" spans="1:6">
      <c r="B7" s="119">
        <v>1</v>
      </c>
      <c r="C7" s="59" t="s">
        <v>53</v>
      </c>
      <c r="D7" s="119">
        <v>1</v>
      </c>
      <c r="E7" s="23"/>
    </row>
    <row r="8" spans="1:6">
      <c r="B8" s="120"/>
      <c r="C8" s="58" t="s">
        <v>54</v>
      </c>
      <c r="D8" s="120"/>
      <c r="E8" s="23"/>
    </row>
    <row r="9" spans="1:6">
      <c r="B9" s="60">
        <v>2</v>
      </c>
      <c r="C9" s="58" t="s">
        <v>58</v>
      </c>
      <c r="D9" s="60">
        <v>1</v>
      </c>
      <c r="E9" s="23"/>
    </row>
    <row r="10" spans="1:6">
      <c r="B10" s="60">
        <v>3</v>
      </c>
      <c r="C10" s="58" t="s">
        <v>59</v>
      </c>
      <c r="D10" s="60">
        <v>1</v>
      </c>
      <c r="E10" s="23"/>
    </row>
    <row r="11" spans="1:6">
      <c r="B11" s="22">
        <v>4</v>
      </c>
      <c r="C11" s="58" t="s">
        <v>88</v>
      </c>
      <c r="D11" s="22">
        <v>1</v>
      </c>
      <c r="E11" s="23"/>
    </row>
    <row r="12" spans="1:6">
      <c r="B12" s="22">
        <v>5</v>
      </c>
      <c r="C12" s="58" t="s">
        <v>60</v>
      </c>
      <c r="D12" s="22">
        <v>1</v>
      </c>
      <c r="E12" s="23"/>
    </row>
    <row r="13" spans="1:6">
      <c r="B13" s="24"/>
    </row>
  </sheetData>
  <mergeCells count="2">
    <mergeCell ref="B7:B8"/>
    <mergeCell ref="D7:D8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ตาราง 1</vt:lpstr>
      <vt:lpstr>ก่อน-หลัง</vt:lpstr>
      <vt:lpstr>ตาราง 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2017-06-23T06:03:52Z</dcterms:modified>
</cp:coreProperties>
</file>