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firstSheet="1" activeTab="5"/>
  </bookViews>
  <sheets>
    <sheet name="คีย์ข้อมูล(เช้า)" sheetId="1" r:id="rId1"/>
    <sheet name="คีย์ข้อมูล(บ่าย)" sheetId="16" r:id="rId2"/>
    <sheet name="บทสรุป" sheetId="9" r:id="rId3"/>
    <sheet name="ต่อบทสรุป" sheetId="21" r:id="rId4"/>
    <sheet name="เช้า" sheetId="18" r:id="rId5"/>
    <sheet name="สรุป" sheetId="14" r:id="rId6"/>
    <sheet name="ตาราง 5" sheetId="24" r:id="rId7"/>
    <sheet name="ตาราง 6" sheetId="23" r:id="rId8"/>
    <sheet name="ข้อเสนอแนะ(เช้า)" sheetId="15" r:id="rId9"/>
    <sheet name="บ่าย" sheetId="22" r:id="rId10"/>
    <sheet name="สรุปบ่าย" sheetId="20" r:id="rId11"/>
    <sheet name="ข้อเสนอแนะ (บ่าย)" sheetId="17" r:id="rId12"/>
  </sheets>
  <externalReferences>
    <externalReference r:id="rId13"/>
  </externalReferences>
  <definedNames>
    <definedName name="_xlnm._FilterDatabase" localSheetId="0" hidden="1">'คีย์ข้อมูล(เช้า)'!$A$1:$AH$189</definedName>
    <definedName name="_xlnm._FilterDatabase" localSheetId="1" hidden="1">'คีย์ข้อมูล(บ่าย)'!$A$1:$AG$29</definedName>
  </definedNames>
  <calcPr calcId="152511"/>
</workbook>
</file>

<file path=xl/calcChain.xml><?xml version="1.0" encoding="utf-8"?>
<calcChain xmlns="http://schemas.openxmlformats.org/spreadsheetml/2006/main">
  <c r="D22" i="15" l="1"/>
  <c r="F33" i="23"/>
  <c r="E33" i="23"/>
  <c r="G33" i="23" s="1"/>
  <c r="F32" i="23"/>
  <c r="F31" i="23"/>
  <c r="F30" i="23"/>
  <c r="F29" i="23"/>
  <c r="E32" i="23"/>
  <c r="G32" i="23" s="1"/>
  <c r="E31" i="23"/>
  <c r="E30" i="23"/>
  <c r="G30" i="23" s="1"/>
  <c r="E29" i="23"/>
  <c r="G29" i="23" s="1"/>
  <c r="F27" i="23"/>
  <c r="F26" i="23"/>
  <c r="F25" i="23"/>
  <c r="E27" i="23"/>
  <c r="E26" i="23"/>
  <c r="E25" i="23"/>
  <c r="G25" i="23" s="1"/>
  <c r="F23" i="23"/>
  <c r="F22" i="23"/>
  <c r="F21" i="23"/>
  <c r="F20" i="23"/>
  <c r="F19" i="23"/>
  <c r="F18" i="23"/>
  <c r="E23" i="23"/>
  <c r="G23" i="23" s="1"/>
  <c r="E22" i="23"/>
  <c r="G22" i="23" s="1"/>
  <c r="E21" i="23"/>
  <c r="E20" i="23"/>
  <c r="G20" i="23" s="1"/>
  <c r="E19" i="23"/>
  <c r="E18" i="23"/>
  <c r="G18" i="23" s="1"/>
  <c r="F16" i="23"/>
  <c r="F15" i="23"/>
  <c r="F14" i="23"/>
  <c r="E16" i="23"/>
  <c r="E15" i="23"/>
  <c r="E14" i="23"/>
  <c r="F12" i="23"/>
  <c r="F11" i="23"/>
  <c r="F10" i="23"/>
  <c r="F9" i="23"/>
  <c r="E12" i="23"/>
  <c r="E11" i="23"/>
  <c r="E10" i="23"/>
  <c r="G10" i="23" s="1"/>
  <c r="E9" i="23"/>
  <c r="G9" i="23" s="1"/>
  <c r="G16" i="24"/>
  <c r="G14" i="24"/>
  <c r="F16" i="24"/>
  <c r="H16" i="24" s="1"/>
  <c r="G12" i="24"/>
  <c r="G10" i="24"/>
  <c r="F14" i="24"/>
  <c r="H14" i="24" s="1"/>
  <c r="F10" i="24"/>
  <c r="H10" i="24" s="1"/>
  <c r="F12" i="24"/>
  <c r="H12" i="24" s="1"/>
  <c r="G31" i="23"/>
  <c r="G27" i="23"/>
  <c r="G26" i="23"/>
  <c r="G21" i="23"/>
  <c r="G19" i="23"/>
  <c r="G16" i="23"/>
  <c r="G15" i="23"/>
  <c r="G14" i="23"/>
  <c r="G12" i="23"/>
  <c r="G11" i="23"/>
  <c r="F30" i="14"/>
  <c r="F13" i="14" l="1"/>
  <c r="F14" i="14"/>
  <c r="F15" i="14"/>
  <c r="F16" i="14"/>
  <c r="F17" i="14"/>
  <c r="J18" i="14"/>
  <c r="J19" i="14"/>
  <c r="D20" i="14"/>
  <c r="E20" i="14"/>
  <c r="G20" i="14"/>
  <c r="H20" i="14"/>
  <c r="I20" i="14"/>
  <c r="J20" i="14" l="1"/>
  <c r="F20" i="14"/>
  <c r="C28" i="16"/>
  <c r="C27" i="16"/>
  <c r="G143" i="20" l="1"/>
  <c r="F143" i="20"/>
  <c r="H143" i="20" s="1"/>
  <c r="G142" i="20"/>
  <c r="F142" i="20"/>
  <c r="H142" i="20" s="1"/>
  <c r="G141" i="20"/>
  <c r="F141" i="20"/>
  <c r="H141" i="20" s="1"/>
  <c r="G140" i="20"/>
  <c r="F140" i="20"/>
  <c r="H140" i="20" s="1"/>
  <c r="G139" i="20"/>
  <c r="F139" i="20"/>
  <c r="H139" i="20" s="1"/>
  <c r="G137" i="20"/>
  <c r="F137" i="20"/>
  <c r="H137" i="20" s="1"/>
  <c r="G136" i="20"/>
  <c r="F136" i="20"/>
  <c r="H136" i="20" s="1"/>
  <c r="G135" i="20"/>
  <c r="F135" i="20"/>
  <c r="H135" i="20" s="1"/>
  <c r="G133" i="20"/>
  <c r="F133" i="20"/>
  <c r="H133" i="20" s="1"/>
  <c r="G132" i="20"/>
  <c r="F132" i="20"/>
  <c r="H132" i="20" s="1"/>
  <c r="G131" i="20"/>
  <c r="F131" i="20"/>
  <c r="H131" i="20" s="1"/>
  <c r="G130" i="20"/>
  <c r="F130" i="20"/>
  <c r="H130" i="20" s="1"/>
  <c r="G129" i="20"/>
  <c r="F129" i="20"/>
  <c r="H129" i="20" s="1"/>
  <c r="G128" i="20"/>
  <c r="F128" i="20"/>
  <c r="H128" i="20" s="1"/>
  <c r="G126" i="20"/>
  <c r="F126" i="20"/>
  <c r="H126" i="20" s="1"/>
  <c r="G125" i="20"/>
  <c r="F125" i="20"/>
  <c r="H125" i="20" s="1"/>
  <c r="G124" i="20"/>
  <c r="F124" i="20"/>
  <c r="H124" i="20" s="1"/>
  <c r="G122" i="20"/>
  <c r="F122" i="20"/>
  <c r="H122" i="20" s="1"/>
  <c r="G121" i="20"/>
  <c r="F121" i="20"/>
  <c r="H121" i="20" s="1"/>
  <c r="G120" i="20"/>
  <c r="F120" i="20"/>
  <c r="H120" i="20" s="1"/>
  <c r="G119" i="20"/>
  <c r="F119" i="20"/>
  <c r="H119" i="20" s="1"/>
  <c r="G90" i="20"/>
  <c r="F90" i="20"/>
  <c r="H90" i="20" s="1"/>
  <c r="G88" i="20"/>
  <c r="F88" i="20"/>
  <c r="H88" i="20" s="1"/>
  <c r="G86" i="20"/>
  <c r="G84" i="20"/>
  <c r="F84" i="20"/>
  <c r="H84" i="20" s="1"/>
  <c r="F54" i="20"/>
  <c r="F53" i="20"/>
  <c r="F52" i="20"/>
  <c r="F51" i="20"/>
  <c r="F50" i="20"/>
  <c r="F49" i="20"/>
  <c r="F48" i="20"/>
  <c r="F47" i="20"/>
  <c r="F46" i="20"/>
  <c r="F30" i="20"/>
  <c r="F29" i="20"/>
  <c r="F28" i="20"/>
  <c r="F27" i="20"/>
  <c r="F26" i="20"/>
  <c r="F25" i="20"/>
  <c r="F24" i="20"/>
  <c r="F15" i="20"/>
  <c r="F13" i="20"/>
  <c r="F86" i="20" l="1"/>
  <c r="H86" i="20" s="1"/>
  <c r="F55" i="20"/>
  <c r="G52" i="20" s="1"/>
  <c r="G50" i="20" l="1"/>
  <c r="G47" i="20"/>
  <c r="G48" i="20"/>
  <c r="G51" i="20"/>
  <c r="G46" i="20"/>
  <c r="G54" i="20"/>
  <c r="G53" i="20"/>
  <c r="G49" i="20"/>
  <c r="G55" i="20"/>
  <c r="C40" i="16"/>
  <c r="F32" i="20" s="1"/>
  <c r="C39" i="16"/>
  <c r="C38" i="16"/>
  <c r="C37" i="16"/>
  <c r="C36" i="16"/>
  <c r="F31" i="20" s="1"/>
  <c r="F33" i="20" s="1"/>
  <c r="G30" i="20" s="1"/>
  <c r="C35" i="16"/>
  <c r="C34" i="16"/>
  <c r="C33" i="16"/>
  <c r="C32" i="16"/>
  <c r="F14" i="20"/>
  <c r="C26" i="16"/>
  <c r="AE25" i="16"/>
  <c r="AB25" i="16"/>
  <c r="Z25" i="16"/>
  <c r="Y25" i="16"/>
  <c r="X25" i="16"/>
  <c r="S25" i="16"/>
  <c r="Q25" i="16"/>
  <c r="AE24" i="16"/>
  <c r="AB24" i="16"/>
  <c r="Z24" i="16"/>
  <c r="Y24" i="16"/>
  <c r="X24" i="16"/>
  <c r="S24" i="16"/>
  <c r="Q24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F16" i="20" l="1"/>
  <c r="G14" i="20" s="1"/>
  <c r="G32" i="20"/>
  <c r="AG22" i="16"/>
  <c r="AF23" i="16"/>
  <c r="G27" i="20"/>
  <c r="G33" i="20"/>
  <c r="G26" i="20"/>
  <c r="AF22" i="16"/>
  <c r="G25" i="20"/>
  <c r="G28" i="20"/>
  <c r="G29" i="20"/>
  <c r="C29" i="16"/>
  <c r="C41" i="16"/>
  <c r="G31" i="20"/>
  <c r="G24" i="20"/>
  <c r="G16" i="20" l="1"/>
  <c r="G15" i="20"/>
  <c r="G13" i="20"/>
  <c r="D51" i="15" l="1"/>
  <c r="AA185" i="1" l="1"/>
  <c r="AA184" i="1"/>
  <c r="Z185" i="1"/>
  <c r="Z184" i="1"/>
  <c r="C200" i="1" l="1"/>
  <c r="F44" i="14" s="1"/>
  <c r="E55" i="14"/>
  <c r="D55" i="14"/>
  <c r="C203" i="1"/>
  <c r="F43" i="14" s="1"/>
  <c r="C210" i="1"/>
  <c r="F60" i="14" s="1"/>
  <c r="C209" i="1"/>
  <c r="F48" i="14" s="1"/>
  <c r="C208" i="1"/>
  <c r="F56" i="14" s="1"/>
  <c r="C207" i="1"/>
  <c r="F46" i="14" s="1"/>
  <c r="C206" i="1"/>
  <c r="F55" i="14" s="1"/>
  <c r="C205" i="1"/>
  <c r="F50" i="14" s="1"/>
  <c r="C204" i="1"/>
  <c r="F49" i="14" s="1"/>
  <c r="C202" i="1"/>
  <c r="F42" i="14" s="1"/>
  <c r="C201" i="1"/>
  <c r="F59" i="14" s="1"/>
  <c r="C199" i="1"/>
  <c r="F54" i="14" s="1"/>
  <c r="C198" i="1"/>
  <c r="F47" i="14" s="1"/>
  <c r="C197" i="1"/>
  <c r="F58" i="14" s="1"/>
  <c r="C196" i="1"/>
  <c r="F53" i="14" s="1"/>
  <c r="C195" i="1"/>
  <c r="F57" i="14" s="1"/>
  <c r="C194" i="1"/>
  <c r="F52" i="14" s="1"/>
  <c r="C193" i="1"/>
  <c r="F51" i="14" s="1"/>
  <c r="C186" i="1"/>
  <c r="F28" i="14" s="1"/>
  <c r="C192" i="1"/>
  <c r="F45" i="14" s="1"/>
  <c r="C188" i="1"/>
  <c r="F29" i="14" s="1"/>
  <c r="C187" i="1"/>
  <c r="F31" i="14" l="1"/>
  <c r="G29" i="14" s="1"/>
  <c r="F61" i="14"/>
  <c r="G48" i="14" s="1"/>
  <c r="C211" i="1"/>
  <c r="C189" i="1"/>
  <c r="G183" i="1"/>
  <c r="H183" i="1"/>
  <c r="I183" i="1"/>
  <c r="J183" i="1"/>
  <c r="K183" i="1"/>
  <c r="L183" i="1"/>
  <c r="M183" i="1"/>
  <c r="N183" i="1"/>
  <c r="O183" i="1"/>
  <c r="G182" i="1"/>
  <c r="F84" i="14" s="1"/>
  <c r="H182" i="1"/>
  <c r="F83" i="14" s="1"/>
  <c r="I182" i="1"/>
  <c r="F85" i="14" s="1"/>
  <c r="J182" i="1"/>
  <c r="F81" i="14" s="1"/>
  <c r="K182" i="1"/>
  <c r="F86" i="14" s="1"/>
  <c r="L182" i="1"/>
  <c r="F82" i="14" s="1"/>
  <c r="M182" i="1"/>
  <c r="F87" i="14" s="1"/>
  <c r="N182" i="1"/>
  <c r="F88" i="14" s="1"/>
  <c r="O182" i="1"/>
  <c r="F80" i="14" s="1"/>
  <c r="G28" i="14" l="1"/>
  <c r="G30" i="14"/>
  <c r="G31" i="14"/>
  <c r="G60" i="14"/>
  <c r="G56" i="14"/>
  <c r="G52" i="14"/>
  <c r="G55" i="14"/>
  <c r="G54" i="14"/>
  <c r="G58" i="14"/>
  <c r="G59" i="14"/>
  <c r="G51" i="14"/>
  <c r="G44" i="14"/>
  <c r="G42" i="14"/>
  <c r="G46" i="14"/>
  <c r="G61" i="14"/>
  <c r="G45" i="14"/>
  <c r="G43" i="14"/>
  <c r="G47" i="14"/>
  <c r="G49" i="14"/>
  <c r="G50" i="14"/>
  <c r="G53" i="14"/>
  <c r="G57" i="14"/>
  <c r="AE183" i="1" l="1"/>
  <c r="AF183" i="1"/>
  <c r="AE182" i="1"/>
  <c r="AF182" i="1"/>
  <c r="P182" i="1" l="1"/>
  <c r="AF185" i="1" l="1"/>
  <c r="AC185" i="1"/>
  <c r="Y185" i="1"/>
  <c r="T185" i="1"/>
  <c r="R185" i="1"/>
  <c r="AF184" i="1"/>
  <c r="AC184" i="1"/>
  <c r="Y184" i="1"/>
  <c r="T184" i="1"/>
  <c r="R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F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F182" i="1"/>
  <c r="F79" i="14" s="1"/>
  <c r="F89" i="14" l="1"/>
  <c r="G79" i="14" s="1"/>
  <c r="AG183" i="1"/>
  <c r="AG182" i="1"/>
  <c r="AH182" i="1"/>
  <c r="G80" i="14" l="1"/>
  <c r="G89" i="14"/>
  <c r="G86" i="14"/>
  <c r="G88" i="14"/>
  <c r="G82" i="14"/>
  <c r="G81" i="14"/>
  <c r="G83" i="14"/>
  <c r="G87" i="14"/>
  <c r="G84" i="14"/>
  <c r="G85" i="14"/>
</calcChain>
</file>

<file path=xl/sharedStrings.xml><?xml version="1.0" encoding="utf-8"?>
<sst xmlns="http://schemas.openxmlformats.org/spreadsheetml/2006/main" count="1047" uniqueCount="302">
  <si>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</si>
  <si>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</si>
  <si>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</si>
  <si>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</si>
  <si>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</si>
  <si>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</si>
  <si>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</si>
  <si>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</si>
  <si>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</si>
  <si>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</si>
  <si>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</si>
  <si>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</si>
  <si>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</si>
  <si>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</si>
  <si>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</si>
  <si>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</si>
  <si>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</si>
  <si>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</si>
  <si>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</si>
  <si>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</si>
  <si>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</si>
  <si>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</si>
  <si>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</si>
  <si>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</si>
  <si>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</si>
  <si>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</si>
  <si>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</si>
  <si>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</si>
  <si>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</si>
  <si>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</si>
  <si>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</si>
  <si>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</si>
  <si>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</si>
  <si>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</si>
  <si>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</si>
  <si>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</si>
  <si>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(ตอบได้มากกว่า 1 ข้อ)</t>
  </si>
  <si>
    <t>อาจารย์</t>
  </si>
  <si>
    <t>สาขาวิชา</t>
  </si>
  <si>
    <r>
      <t>ตาราง 3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</si>
  <si>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5. ด้านเอกสารประกอบการอบรม</t>
  </si>
  <si>
    <t xml:space="preserve">            เฉลี่ยรวมด้านเอกสารประกอบการอบรม</t>
  </si>
  <si>
    <t>website บัณฑิตวิทยาลัย</t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</si>
  <si>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</si>
  <si>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- 1 -</t>
  </si>
  <si>
    <t>ณ โรงละคร อาคารเฉลิมพระเกียรติ 72 พรรษา บรมราชินีนาถ (QS) มหาวิทยาลัยนเรศวร</t>
  </si>
  <si>
    <t>วันอังคารที่ 14  มิถุนายน  2559</t>
  </si>
  <si>
    <t>เพื่อการเขียนหนังสือและตำราทางวิชาการอยู่ในระดับใด</t>
  </si>
  <si>
    <t>4.1  ก่อนการอบรมท่านมีความรู้ความเข้าใจในเรื่องการใช้ภาษา</t>
  </si>
  <si>
    <t>4.2  ภายหลังการอบรม ท่านมีความรู้ความเข้าใจในเรื่องการใช้ภาษา</t>
  </si>
  <si>
    <t>เพื่อการเขียนหนังสือและตำราทางวิชาการ อยู่ในระดับใด</t>
  </si>
  <si>
    <t xml:space="preserve">   1.2  ความเหมาะสมของวันจัดโครงการ (วันอังคารที่ 14 มิถุนายน 2559)</t>
  </si>
  <si>
    <t xml:space="preserve">   1.3  ความเหมาะสมของระยะเวลาในการจัดโครงการ (08.30 - 12.00 น.)</t>
  </si>
  <si>
    <t>4.3  ความรู้ และความสามารถในการถ่ายทอดความรู้ของวิทยากร 
(ศาสตราจารย์อัจฉรา  ชีวพันธ์)</t>
  </si>
  <si>
    <t xml:space="preserve">4.4  การเข้ารับการอบรมการใช้ภาษาเพื่อการเขียนหนังสือและตำราทางวิชาการในครั้งนี้เป็นประโยชน์ต่อการทำผลงานทางวิชาการของท่าน
</t>
  </si>
  <si>
    <t>ตำแหน่ง</t>
  </si>
  <si>
    <t>ระดับ</t>
  </si>
  <si>
    <t>สังกัดคณะ</t>
  </si>
  <si>
    <t>web บว.</t>
  </si>
  <si>
    <t>web สำนักพิมพ์</t>
  </si>
  <si>
    <t>ป้าย</t>
  </si>
  <si>
    <t>Facebook บว.</t>
  </si>
  <si>
    <t>Facebook สำนักพิมพ์</t>
  </si>
  <si>
    <t>ใบปลิว</t>
  </si>
  <si>
    <t xml:space="preserve">ที่ถูกต้องเพื่อการจัดทำผลงานวิชาการ ในอังคารที่ 14 มิถุนายน 2559  ณ โรงละคร อาคารเฉลิมพระเกียรติ </t>
  </si>
  <si>
    <t>72 พรรษา บรมราชินีนาถ (QS) มหาวิทยาลัยนเรศวร ในภาพรวมพบว่า ผู้เข้าร่วมโครงการฯ มีความคิดเห็น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</si>
  <si>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</si>
  <si>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ข้อเสนอแนะเพื่อการปรับปรุงการดำเนินโครงการฯ ครั้งต่อไป</t>
  </si>
  <si>
    <t>ที่</t>
  </si>
  <si>
    <t>ความถี่</t>
  </si>
  <si>
    <t>ข้อเสนอแนะอื่น ๆ</t>
  </si>
  <si>
    <t>บุคคลภายนอก</t>
  </si>
  <si>
    <t>หน่วยงาน</t>
  </si>
  <si>
    <t>มหาวิทยาลัยราชภัฏนครสวรรค์</t>
  </si>
  <si>
    <t>คณาจารย์ภายใน</t>
  </si>
  <si>
    <t>ผู้ช่วยศาสตราจารย์</t>
  </si>
  <si>
    <t>คณะบริหารธุรกิจฯ</t>
  </si>
  <si>
    <t xml:space="preserve">เป็นโครงการที่ดีมาก ๆ ขอบคุณทางผู้จัดที่ได้จัดโครงการที่ดีแบบนี้ </t>
  </si>
  <si>
    <t>สหเวชศาสตร์</t>
  </si>
  <si>
    <t>วิทยาศาสตร์การแพทย์</t>
  </si>
  <si>
    <t>มหาวิทยาลัยนเรศวร</t>
  </si>
  <si>
    <t>สาธารณสุขศาสตร์</t>
  </si>
  <si>
    <t>เพื่อน</t>
  </si>
  <si>
    <t>มนุษยศาสตร์</t>
  </si>
  <si>
    <t>สพป.พิษณุโลก เขต 3</t>
  </si>
  <si>
    <t>NU mail</t>
  </si>
  <si>
    <t>สพป.อุตรดิตถ์ เขต 1</t>
  </si>
  <si>
    <t>ครู อันดับ คศ.2 วิทยฐานะ ชำนาญการ</t>
  </si>
  <si>
    <t>เกษตรศาสตร์ฯ</t>
  </si>
  <si>
    <t>สังคมศาสตร์</t>
  </si>
  <si>
    <t>นิสิต</t>
  </si>
  <si>
    <t>สพล.สุโขทัย คณะศึกษศาสตร์</t>
  </si>
  <si>
    <t>ควรจัดโครงการกลุ่มเล็กกว่านี้</t>
  </si>
  <si>
    <t>ควรจัดโครงการบรรยายเต็มวัน</t>
  </si>
  <si>
    <t>เภสัชศาสตร์</t>
  </si>
  <si>
    <t>โรงเรียนบ้านบุ่งวิทยา</t>
  </si>
  <si>
    <t>ครู</t>
  </si>
  <si>
    <t>วิทยาศาสตร์</t>
  </si>
  <si>
    <t>บุคลากรภายใน</t>
  </si>
  <si>
    <t>ดร.</t>
  </si>
  <si>
    <t>ควรมีกิจกรรม  workshop</t>
  </si>
  <si>
    <t>รองศาสตราจารย์</t>
  </si>
  <si>
    <t>ต้องการให้จัดทำผลงานทางวิชาการด้านวิทยาศาสตร์โดยเฉพาะ</t>
  </si>
  <si>
    <t>ศึกษาศาสตร์</t>
  </si>
  <si>
    <t>ควรมีการพักเบรก (ทั้งวิทยากรและผู้เข้าอบรม)</t>
  </si>
  <si>
    <t>ควรเรียงลำดับเนื้อหาให้เป็นระเบียบขั้นตอน หมายเลขไม่ชัดเจน</t>
  </si>
  <si>
    <t>อยากเห็นตัวอย่างของงานที่ใช้คำศัพท์ที่ถูกต้องหรือไม่ถูกต้อง</t>
  </si>
  <si>
    <t>สถาปัตยกรรมศาสตร์</t>
  </si>
  <si>
    <t>บุคคลภายใน</t>
  </si>
  <si>
    <t>พยาบาลศาสตร์</t>
  </si>
  <si>
    <t>ภาควิชาภาษาไทย</t>
  </si>
  <si>
    <t>แพทยศาสตร์</t>
  </si>
  <si>
    <t>ครูวิทยาฐานะ ชำนาญการพิเศษ</t>
  </si>
  <si>
    <t>วิทยากรมีความรู้ความสามารถและประสบการณ์มาก</t>
  </si>
  <si>
    <t>ต้องการให้เชิญอาจารย์ อัจฉรา ชีวพันธ์ มาบรรยายเทคนิควิธีการสอนภาษาไทย</t>
  </si>
  <si>
    <t>ควรจัดวิทยากรทางสายวิทยาศาสตร์และเทคโนโลยีมาบรรยายในหัวข้อเดิม</t>
  </si>
  <si>
    <t>มหาวิทยาลัยราชภัฏอุตรดิตถ์</t>
  </si>
  <si>
    <t>จัดอบรมในวันเสาร์ - อาทิตย์</t>
  </si>
  <si>
    <t>วิศวกรรมศาสตร์</t>
  </si>
  <si>
    <t>ครู คศ.1</t>
  </si>
  <si>
    <t>โรงเรียนสวรรค์อนันต์วิทยา</t>
  </si>
  <si>
    <t>โรงเรียนวังทรายพูนพิทยา</t>
  </si>
  <si>
    <t>ห้องอบรมควรเป็นห้องที่เหมาะกับการทำกิจกรรมการเขียน</t>
  </si>
  <si>
    <t>ชำนาญการ</t>
  </si>
  <si>
    <t>มหาวิทยาลัยราชภัฏเพชรบูรณ์</t>
  </si>
  <si>
    <t>วิทยาลัยพลังงานทดแทน</t>
  </si>
  <si>
    <t>บริหารธุรกิจฯ</t>
  </si>
  <si>
    <t>ควรจัดอบรมแบบเชิงปฏิบัติการ 1 - 3 วัน</t>
  </si>
  <si>
    <t>วิทยากรมีความรู้ความเข้าใจในเรื่องที่มาบรรยายมาก และมีความสามารถ</t>
  </si>
  <si>
    <t>มหาวิทยาลัยเทคโนโลยีราชมงคลล้านนา พิษณุโลก</t>
  </si>
  <si>
    <t>อบรมเรื่องการใช้ภาษาที่ถูกต้องเพื่อจัดทำหนังสือ/ตำราทางวิทยาศาสตร์</t>
  </si>
  <si>
    <t>ควรจัดโครงการต่อไปเรื่อยๆ</t>
  </si>
  <si>
    <t>กองบริหารการวิจัย</t>
  </si>
  <si>
    <t>ระบบการติดตามและการแจ้งข่าวสารดีมาก</t>
  </si>
  <si>
    <t>นิติศาสตร์</t>
  </si>
  <si>
    <t>ทันตแพทยศาสตร์</t>
  </si>
  <si>
    <t>NU Mail</t>
  </si>
  <si>
    <t>website สำนักพิมพ์</t>
  </si>
  <si>
    <t>Facebook บัณฑิตวิทยาลัย</t>
  </si>
  <si>
    <t>คิดเป็นร้อยละ 25.79 รองลงมาได้แก่ NU Mail คิดเป็นร้อยละ 17.86</t>
  </si>
  <si>
    <t xml:space="preserve">ภาพรวม อยู่ในระดับปานกลาง (ค่าเฉลี่ย 3.12) และหลังเข้ารับการอบรมค่าเฉลี่ยความรู้ ความเข้าใจสูงขึ้น </t>
  </si>
  <si>
    <t xml:space="preserve">อยู่ในระดับมาก (ค่าเฉลี่ย 4.11) </t>
  </si>
  <si>
    <t>อยู่ในระดับมาก (ค่าเฉลี่ย 4.38)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</si>
  <si>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4.70) </t>
  </si>
  <si>
    <t>ยิ้มแย้มแจ่มใส (ค่าเฉลี่ย 4.71) และข้อที่มีค่าเฉลี่ยต่ำที่สุดคือ ความสว่างภายในห้องอบรม (ค่าเฉลี่ย 3.82)</t>
  </si>
  <si>
    <t xml:space="preserve">(ค่าเฉลี่ย 4.48)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</si>
  <si>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>รองลงมาได้แก่ ด้านกระบวนการและขั้นตอนการให้บริการ (ค่าเฉลี่ย 4.55) และด้านคุณภาพการให้บริการ</t>
  </si>
  <si>
    <t>ควรให้ข้อมูลก่อนว่าเหมาะสมกับงานวิชาการด้านใด เช่น ศึกษาศาสตร์ สังคมศาสตร์</t>
  </si>
  <si>
    <t>ควรให้มีวิทยากรทางด้านวิทยาศาสตร์-เทคโนโลยี มาพูดเรื่องเขียนอย่างไรให้ไม่ละเมิดสิทธิ</t>
  </si>
  <si>
    <t>- 7 -</t>
  </si>
  <si>
    <t>- 8 -</t>
  </si>
  <si>
    <t>ควรปรับปรุงระบบลงทะเบียนและตรวจสอบรายชื่อผู้ลงทะเบียน</t>
  </si>
  <si>
    <t xml:space="preserve">          ข้อเสนอแนะสำหรับการจัดโครงการครั้งต่อไป</t>
  </si>
  <si>
    <t>ความชัดเจนของจอภาพ</t>
  </si>
  <si>
    <t>Facebook  สำนักพิมพ์มหาวิทยาลัยนเรศวร</t>
  </si>
  <si>
    <t>4. ด้านคุณภาพการให้บริการ (โครงการอบรมการใช้หลักภาษาที่ถูกต้องฯ)</t>
  </si>
  <si>
    <t>และห้องปราบไตรจักร 44 อาคารปราบไตรจักร มหาวิทยาลัยนเรศวร</t>
  </si>
  <si>
    <t>รองลงมาได้แก่ บุคคลภายนอก คิดเป็นร้อยละ 8.89</t>
  </si>
  <si>
    <t xml:space="preserve">ผลการประเมินโครงการอบรมการใช้หลักภาษาที่ถูกต้องเพื่อการจัดทำผลงานวิชาการ </t>
  </si>
  <si>
    <t>โรงเรียนสังกัด สพฐ.</t>
  </si>
  <si>
    <t>ครู วิทยฐานะ ชำนาญการพิเศษ</t>
  </si>
  <si>
    <t>ผศ.ดร.</t>
  </si>
  <si>
    <t xml:space="preserve">- 6 - </t>
  </si>
  <si>
    <t xml:space="preserve">          เนื่องจากเวลาค่อนข้างน้อยและโปรแกรม Latex เป็นโปรแกรมที่มีคำสั่งที่เฉพาะเจาะจง</t>
  </si>
  <si>
    <t>รวมถึง projector ในห้องเรียนไม่ค่อยชัด จึงทำให้หลายๆ คนตามไม่ค่อยทัน ควรให้เวลาในการอบรม</t>
  </si>
  <si>
    <t>มากกว่านี้</t>
  </si>
  <si>
    <t xml:space="preserve">      ควรจัดอบรมโปรแกรม Latex เพิ่มเติมอีก เนื่องจากมีความจำเป็นในการจัดทำผลงานวิชาการ</t>
  </si>
  <si>
    <t>แต่ผู้เข้ารับการอบรมยังไม่สามารถเรียนรู้ได้อย่างเพียงพอ เนื่องจากมีความเข้าใจพื้นฐานโปรแกรม</t>
  </si>
  <si>
    <t xml:space="preserve">Latex น้อยมาก ควรเน้นการใช้ Latex สำหรับภาษาไทย เพื่อการทำเอกสาร ควรเริ่มตั้งแต่การลงทุน </t>
  </si>
  <si>
    <t>program ผู้อบรมจะได้นำไปใช้งานด้วยตนเอง</t>
  </si>
  <si>
    <t>- 2 -</t>
  </si>
  <si>
    <t>- 3 -</t>
  </si>
  <si>
    <t>- 4 -</t>
  </si>
  <si>
    <t>- 5 -</t>
  </si>
  <si>
    <t>- 6 -</t>
  </si>
  <si>
    <t>ณ ห้องปราบไตรจักร 44 อาคารปราบไตรจักร มหาวิทยาลัยนเรศวร</t>
  </si>
  <si>
    <t xml:space="preserve">จากตาราง 1 พบว่า ผู้ตอบแบบสอบถามเป็นคณาจารย์ภายใน  คิดเป็นร้อยละ 80.00 รองลงมาได้แก่ 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</si>
  <si>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จำแนกตามสังกัดคณะ</t>
    </r>
  </si>
  <si>
    <t>จากตาราง 2  แสดงจำนวนร้อยละของผู้ตอบแบบสอบถาม จำแนกตามสังกัดคณะ พบว่า ผู้ตอบแบบ</t>
  </si>
  <si>
    <t>Website สำนักพิมพ์มหาวิทยาลัยนเรศวร</t>
  </si>
  <si>
    <t>Facebook สำนักพิมพ์มหาวิทยาลัยนเรศวร</t>
  </si>
  <si>
    <t xml:space="preserve">จากตาราง 3  พบว่าผู้ตอบแบบสอบถามทราบข้อมูลจากโครงการฯ จากคณะที่สังกัดมากที่สุด </t>
  </si>
  <si>
    <t>คิดเป็นร้อยละ 32.14 รองลงมาได้แก่ website บัณฑิตวิทยาลัย คิดเป็นร้อยละ 28.57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</si>
  <si>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20)</t>
    </r>
  </si>
  <si>
    <t>4.1  ก่อนการอบรมท่านมีความรู้ความเข้าใจในเรื่องการใช้โปรแกรม</t>
  </si>
  <si>
    <t>Latex ที่ถูกต้องเพื่อการจัดทำผลงานทางวิชาการอยู่ในระดับใด</t>
  </si>
  <si>
    <t>4.2  ภายหลังการอบรม ท่านมีความรู้ความเข้าใจในเรื่องการใช้โปรแกรม</t>
  </si>
  <si>
    <t>Latex ที่ถูกต้องเพื่อการจัดทำผลงานทางวิชาการ อยู่ในระดับใด</t>
  </si>
  <si>
    <t xml:space="preserve">ภาพรวม อยู่ในระดับน้อยที่สุด (ค่าเฉลี่ย 1.35) และหลังเข้ารับการอบรมค่าเฉลี่ยความรู้ ความเข้าใจสูงขึ้น </t>
  </si>
  <si>
    <t xml:space="preserve">อยู่ในระดับปานกลาง (ค่าเฉลี่ย 3.05) </t>
  </si>
  <si>
    <r>
      <t>ตาราง 5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20)</t>
    </r>
  </si>
  <si>
    <t xml:space="preserve">   1.3  ความเหมาะสมของระยะเวลาในการจัดโครงการ (13.00 - 16.30 น.)</t>
  </si>
  <si>
    <t>4.3  ความรู้ และความสามารถในการถ่ายทอดความรู้ของวิทยากร 
(ดร.ธีรภาพ  ฉันทวัฒน์)</t>
  </si>
  <si>
    <t xml:space="preserve">4.4  การเข้ารับการอบรมการใช้โปรแกรม Latex ที่ถูกต้อง เพื่อการจัดทำผลงานทางวิชาการในครั้งนี้เป็นประโยชน์ต่อการทำผลงานทางวิชาการ     ของท่าน
</t>
  </si>
  <si>
    <t>- 5-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</si>
  <si>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4.58) </t>
  </si>
  <si>
    <t>รองลงมาได้แก่ ด้านกระบวนการและขั้นตอนการให้บริการ (ค่าเฉลี่ย 4.40) และด้านสิ่งอำนวยความสะดวก</t>
  </si>
  <si>
    <t xml:space="preserve">(ค่าเฉลี่ย 4.28)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</si>
  <si>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>(กิจกรรมอบรมการใช้โปรแกรม Latex)</t>
  </si>
  <si>
    <t xml:space="preserve">การจัดโครงการอบรมการใช้หลักภาษาที่ถูกต้องเพื่อการจัดทำผลงานวิชาการ แบ่งเป็น 2 กิจกรรม ได้แก่ </t>
  </si>
  <si>
    <t>ผลประเมินกิจกรรมบรรยายพิเศษการใช้หลักภาษาที่ถูกต้องเพื่อการจัดทำผลงานทางวิชาการ พบว่า</t>
  </si>
  <si>
    <t xml:space="preserve">           ผู้เข้าร่วมโครงการฯ มีความคิดเห็นอยู่ในระดับมาก (ค่าเฉลี่ย 4.38) เมื่อพิจารณารายด้าน พบว่า ด้านเจ้าหน้าที่ให้บริการ </t>
  </si>
  <si>
    <t xml:space="preserve">          มีค่าเฉลี่ยสูงสุด (ค่าเฉลี่ย 4.70)   รองลงมาได้แก่ ด้านกระบวนการและขั้นตอนการให้บริการ (ค่าเฉลี่ย 4.55) </t>
  </si>
  <si>
    <t xml:space="preserve">          และด้านคุณภาพการให้บริการ (ค่าเฉลี่ย 4.48) เมื่อพิจารณารายข้อแล้ว พบว่า ข้อที่มีค่าเฉลี่ยสูงที่สุดคือ </t>
  </si>
  <si>
    <t xml:space="preserve">          เจ้าหน้าที่ให้บริการด้วยความเต็มใจ ยิ้มแย้มแจ่มใส  (ค่าเฉลี่ย 4.71) และข้อที่มีค่าเฉลี่ยต่ำที่สุดคือ </t>
  </si>
  <si>
    <t xml:space="preserve">      ความสว่างภายในห้องอบรม (ค่าเฉลี่ย 3.82)</t>
  </si>
  <si>
    <t>รองลงมาได้แก่ บุคคลภายนอก คิดเป็นร้อยละ 8.89 ของจำนวนผู้ที่เข้าร่วมโครงการฯ ผู้ตอบแบบสอบถาม</t>
  </si>
  <si>
    <t xml:space="preserve">ส่วนใหญ่สังกัดคณะวิทยาศาสตร์  คิดเป็นร้อยละ 16.67 รองลงมาได้แก่ คณะวิทยาศาสตร์การแพทย์ คิดเป็นร้อยละ </t>
  </si>
  <si>
    <t xml:space="preserve">15.00 ของจำนวนผู้ที่เข้าร่วมโครงการฯ รับทราบข้อมูลการดำเนินโครงการฯ จากwebsite บัณฑิตวิทยาลัยมากที่สุด </t>
  </si>
  <si>
    <t>วิชาการแต่ผู้เข้ารับการอบรมยังไม่สามารถเรียนรู้ได้อย่างเพียงพอ เนื่องจากมีความเข้าใจพื้นฐาน</t>
  </si>
  <si>
    <t>โปรแกรม Latex น้อยมาก ควรเน้นการใช้ Latex สำหรับภาษาไทย เพื่อการทำเอกสาร ควรเริ่มตั้งแต่</t>
  </si>
  <si>
    <t>การลงทุน program ผู้อบรมจะได้นำไปใช้งานด้วยตนเอง</t>
  </si>
  <si>
    <t xml:space="preserve">     ข้อเสนอแนะอื่นๆ</t>
  </si>
  <si>
    <t xml:space="preserve">     ข้อเสนอแนะอื่น ๆ</t>
  </si>
  <si>
    <t>ผลประเมินการอบรมการใช้ภาษาเพื่อการเขียนหนังสือและตำราทางวิชาการ  พบว่า  เป้าหมายผู้เข้าร่วม</t>
  </si>
  <si>
    <t>ผลการประเมินกิจกรรมอบรมการใช้โปรแกรม Latex</t>
  </si>
  <si>
    <t>บุคคลภายใน คิดเป็นร้อยละ 15.00</t>
  </si>
  <si>
    <t>บริหารธุรกิจเศรษฐศาสตร์และการสื่อสาร</t>
  </si>
  <si>
    <t xml:space="preserve">สอบถามส่วนใหญ่สังกัดคณะบริหารธุรกิจเศรษฐศาสตร์และการสื่อสาร คิดเป็นร้อยละ 18.75 รองลงมาได้แก่ </t>
  </si>
  <si>
    <t xml:space="preserve">คณะเภสัชศาสตร์ คณะมนุษยศาสตร์ คณะวิทยาศาสตร์ คณะวิศวกรรมศาสตร์ คณะสหเวชศาสตร์ </t>
  </si>
  <si>
    <t>และคณะสาธารณสุขศาสตร์ คิดเป็นร้อยละ 12.50</t>
  </si>
  <si>
    <t>ในอังคารที่ 14 มิถุนายน 2559 ณ ห้องปราบไตรจักร 44 อาคารปราบไตรจักร มหาวิทยาลัยนเรศวร  ในภาพรวม</t>
  </si>
  <si>
    <t>พบว่า ผู้เข้าร่วมโครงการฯ มีความคิดเห็น อยู่ในระดับมาก (ค่าเฉลี่ย 4.28)</t>
  </si>
  <si>
    <t xml:space="preserve">ยิ้มแย้มแจ่มใส และความสะดวกในการลงทะเบียน (ค่าเฉลี่ย 4.60) และข้อที่มีค่าเฉลี่ยต่ำที่สุดคือ การอบรม </t>
  </si>
  <si>
    <t>ในครั้งนี้เป็นประโยชน์ต่อการทำผลงานทางวิชาการ (ค่าเฉลี่ย 3.50)</t>
  </si>
  <si>
    <t>และผลการประเมินกิจกรรมอบรมการใช้โปรแกรม Latex</t>
  </si>
  <si>
    <t xml:space="preserve">          สำนักพิมพ์มหาวิทยาลัยนเรศวร บัณฑิตวิทยาลัย จัดโครงการอบรมการใช้หลักภาษาที่ถูกต้องเพื่อการ</t>
  </si>
  <si>
    <t xml:space="preserve">จัดทำผลงานวิชาการ เมื่อวันอังคารที่ 14  มิถุนายน 2559 ณ โรงละคร อาคารเฉลิมพระเกียรติ 72 พรรษา </t>
  </si>
  <si>
    <t xml:space="preserve">          บรมราชินีนาถ (QS) มหาวิทยาลัยนเรศวร และห้องปราบไตรจักร 44 อาคารปราบไตรจักร มหาวิทยาลัยนเรศวร </t>
  </si>
  <si>
    <t xml:space="preserve">          โดยมีวัตถุประสงค์ 1) เพื่อให้คณาจารย์และบุคลากรของมหาวิทยาลัยนเรศวร มีความรู้ความเข้าใจในการใช้หลัก</t>
  </si>
  <si>
    <t xml:space="preserve">          ภาษาที่ถูกต้อง ในการจัดทำผลงานทางวิชาการ  2) เพื่อสนับสนุนและส่งเสริมให้คณาจารย์และบุคลากร</t>
  </si>
  <si>
    <t xml:space="preserve">     ของมหาวิทยาลัย มีการผลิตและเผยแพร่งานวิชาการให้เพิ่มมากขึ้น</t>
  </si>
  <si>
    <r>
      <rPr>
        <b/>
        <sz val="16"/>
        <rFont val="TH SarabunPSK"/>
        <family val="2"/>
      </rPr>
      <t xml:space="preserve">    </t>
    </r>
    <r>
      <rPr>
        <b/>
        <u/>
        <sz val="16"/>
        <rFont val="TH SarabunPSK"/>
        <family val="2"/>
      </rPr>
      <t>กิจกรรมอบรมการใช้โปรแกรม LATEX</t>
    </r>
  </si>
  <si>
    <t xml:space="preserve">          คิดเป็นร้อยละ 15.00 ของจำนวนผู้ที่เข้าร่วมโครงการฯ ผู้ตอบแบบสอบถามส่วนใหญ่สังกัดคณะบริหารธุรกิจ</t>
  </si>
  <si>
    <t xml:space="preserve">เศรษฐศาสตร์และการสื่อสาร คิดเป็นร้อยละ 18.75 รองลงมาได้แก่ คณะเภสัชศาสตร์ คณะมนุษยศาสตร์ </t>
  </si>
  <si>
    <t>คณะวิทยาศาสตร์ คณะวิศวกรรมศาสตร์ คณะสหเวชศาสตร์ และคณะสาธารณสุขศาสตร์ คิดเป็นร้อยละ 12.50</t>
  </si>
  <si>
    <t>ของจำนวนผู้ที่เข้าร่วมโครงการฯ รับทราบข้อมูลการดำเนินโครงการฯ จากคณะที่สังกัดมากที่สุด คิดเป็นร้อยละ 32.14</t>
  </si>
  <si>
    <t xml:space="preserve">          รองลงมาได้แก่ website บัณฑิตวิทยาลัย คิดเป็นร้อยละ 28.57</t>
  </si>
  <si>
    <t xml:space="preserve">เข้าร่วมโครงการฯ ผู้ตอบแบบสอบถามเป็นคณาจารย์ภายในคิดเป็นร้อยละ 80.00 รองลงมาได้แก่ บุคคลภายใน   </t>
  </si>
  <si>
    <t xml:space="preserve">          ผู้เข้าร่วมโครงการ จำนวน 60 คน ผู้ตอบแบบสอบถาม จำนวน 20 คน คิดเป็นร้อยละ 33.33  ของจำนวนผู้ที่</t>
  </si>
  <si>
    <t xml:space="preserve">     </t>
  </si>
  <si>
    <t xml:space="preserve">     ระดับมาก  (ค่าเฉลี่ย 4.28) เมื่อพิจารณารายด้านแล้ว พบว่า ด้านเจ้าหน้าที่ให้บริการ มีค่าเฉลี่ยสูงสุด </t>
  </si>
  <si>
    <t xml:space="preserve">    (ค่าเฉลี่ย 4.58) รองลงมาได้แก่ ด้านกระบวนการและขั้นตอนการให้บริการ (ค่าเฉลี่ย 4.40) และด้านสิ่งอำนวย</t>
  </si>
  <si>
    <t xml:space="preserve">    ความสะดวก  (ค่าเฉลี่ย 4.28) เมื่อพิจารณารายข้อแล้ว พบว่า ข้อที่มีค่าเฉลี่ยสูงที่สุดคือ เจ้าหน้าที่ให้บริการ</t>
  </si>
  <si>
    <t xml:space="preserve">     ด้วยความเต็มใจ ยิ้มแย้มแจ่มใส และความสะดวกในการลงทะเบียน (ค่าเฉลี่ย 4.60) และข้อที่มีค่าเฉลี่ย</t>
  </si>
  <si>
    <t xml:space="preserve">     ต่ำที่สุดคือ การเข้ารับการอบรมการใช้โปรแกรม Latex ที่ถูกต้อง เพื่อการจัดทำผลงานทางวิชาการ </t>
  </si>
  <si>
    <t xml:space="preserve">     ในครั้งนี้เป็นประโยชน์ต่อการทำผลงานทางวิชาการ  (ค่าเฉลี่ย 3.50)</t>
  </si>
  <si>
    <t>ผลประเมินกิจกรรมอบรมการใช้โปรแกรม Latex  พบว่า  ผู้เข้าร่วมโครงการฯ มีความคิดเห็นอยู่ใน</t>
  </si>
  <si>
    <t xml:space="preserve">     จากการจัดกิจกรรมอบรมการใช้โปรแกรม Latex พบว่า เป้าหมายผู้เข้าร่วมโครงการ จำนวน 100 คน </t>
  </si>
  <si>
    <r>
      <rPr>
        <b/>
        <sz val="16"/>
        <rFont val="TH SarabunPSK"/>
        <family val="2"/>
      </rPr>
      <t xml:space="preserve">              </t>
    </r>
    <r>
      <rPr>
        <b/>
        <u/>
        <sz val="16"/>
        <rFont val="TH SarabunPSK"/>
        <family val="2"/>
      </rPr>
      <t>การอบรมการใช้ภาษาเพื่อการเขียนหนังสือและตำราทางวิชาการ</t>
    </r>
  </si>
  <si>
    <t xml:space="preserve">ควรจัดโครงการอบรมการใช้หลักภาษาที่ถูกต้องเพื่อการจัดทำผลงานวิชาการต่อไปเรื่อยๆ </t>
  </si>
  <si>
    <t>เป็นโครงการที่ดีมาก</t>
  </si>
  <si>
    <t xml:space="preserve">         เนื่องจากเวลาค่อนข้างน้อยและโปรแกรม Latex เป็นโปรแกรมที่มีคำสั่งที่เฉพาะเจาะจง</t>
  </si>
  <si>
    <t>ควรจัดอบรมโปรแกรม Latex เพิ่มเติมอีก เนื่องจากมีความจำเป็นในการจัดทำผลงาน</t>
  </si>
  <si>
    <t>จากตาราง 5 พบว่าผู้ตอบแบบสอบถามมีความคิดเห็นเกี่ยวกับการจัดกิจกรรมอบรมการใช้โปรแกรม Latex</t>
  </si>
  <si>
    <t>ผลการประเมินตามวัตถุประสงค์ของโครงการ</t>
  </si>
  <si>
    <t xml:space="preserve">           เรื่องการใช้ภาษาเพื่อการเขียนหนังสือและตำราทางวิชาการ โดยมีค่าเฉลี่ยความรู้ หลังอบรมเท่ากับ (ค่าเฉลี่ย 4.11)</t>
  </si>
  <si>
    <t xml:space="preserve">           และค่าเฉลี่ยก่อนการอบรมเท่ากับ (ค่าเฉลี่ย 3.12) และผู้เข้าร่วมโครงการฯ เห็นว่าการดำเนินการโครงการครั้งนี้ </t>
  </si>
  <si>
    <t xml:space="preserve">      </t>
  </si>
  <si>
    <t>(กิจกรรมการอบรมการใช้ภาษาเพื่อการเขียนหนังสือและตำราทางวิชาการ)</t>
  </si>
  <si>
    <t xml:space="preserve">จากการประเมินผลตามวัตถุประสงค์ของโครงการ  พบว่า การจัดโครงการบรรลุตามวัตถุประสงค์ </t>
  </si>
  <si>
    <t xml:space="preserve">          การใช้โปรแกรม Latex อยู่ในระดับปานกลาง (ค่าเฉลี่ย 3.05) ค่าเฉลี่ยก่อนการอบรมเท่ากับ (ค่าเฉลี่ย 1.35) </t>
  </si>
  <si>
    <t xml:space="preserve">           ของโครงการฯ ครบถ้วน คือหลังจากโครงการดำเนินการเสร็จสิ้นผู้เข้าร่วมโครงการฯ มีความรู้ ความเข้าใจใน</t>
  </si>
  <si>
    <t xml:space="preserve">           เป็นประโยชน์ต่อการทำผลงานทางวิชาการ อยู่ในระดับมาก (ค่าเฉลี่ย 4.34)  มีความรู้ ความเข้าใจในเรื่อง</t>
  </si>
  <si>
    <t>1) การอบรมการใช้ภาษาเพื่อการเขียนหนังสือและตำราทางวิชาการ :</t>
  </si>
  <si>
    <t>2) กิจกรรมอบรมการใช้โปรแกรม Latex :</t>
  </si>
  <si>
    <t xml:space="preserve">โครงการ จำนวน 100 คน แต่มีสนใจเข้าร่วมโครงการ จำนวน 333 คน ผู้ตอบแบบสอบถาม จำนวน 180 คน </t>
  </si>
  <si>
    <t xml:space="preserve">          คิดเป็นร้อยละ 54.05 ของจำนวนผู้ที่เข้าร่วมโครงการฯ ผู้ตอบแบบสอบถามเป็นคณาจารย์ภายใน  คิดเป็นร้อยละ 85.56</t>
  </si>
  <si>
    <t xml:space="preserve">      1) การอบรมการใช้ภาษาเพื่อการเขียนหนังสือและตำราทางวิชาการ จำนวนผู้เข้าร่วม 333 คน 2) การอบรม</t>
  </si>
  <si>
    <t xml:space="preserve">      การใช้โปรแกรม Latex จำนวนผู้เข้าร่วม 60 คน  รวมทั้งสิ้น 393 คน ของจำนวนผู้เข้าร่วมโครงการ</t>
  </si>
  <si>
    <t>หน่วยงานภายใน/ภายนอก</t>
  </si>
  <si>
    <t>ภาคเช้า</t>
  </si>
  <si>
    <t>ภาคบ่าย</t>
  </si>
  <si>
    <t>รวม
เข้าร่วม
เช้า-บ่าย</t>
  </si>
  <si>
    <t>จำนวน
สมัคร</t>
  </si>
  <si>
    <t>ไม่เข้า
ร่วมงาน</t>
  </si>
  <si>
    <t>เข้า
ร่วมงาน</t>
  </si>
  <si>
    <t>กลุ่มวิทยาศาสตร์และเทคโนโลยี</t>
  </si>
  <si>
    <t>กลุ่มวิทยาศาสตร์สุขภาพ</t>
  </si>
  <si>
    <t>กลุ่มสังคมศาสตร์</t>
  </si>
  <si>
    <t>หน่วยงานภายใน</t>
  </si>
  <si>
    <t>หน่วยงานภายนอก</t>
  </si>
  <si>
    <t>ลงทะเบียน (เพิ่มเติม)</t>
  </si>
  <si>
    <t>-</t>
  </si>
  <si>
    <t>ผู้บริหาร / กองบรรณาธิการ</t>
  </si>
  <si>
    <t>รวมทั้งสิ้น</t>
  </si>
  <si>
    <r>
      <t xml:space="preserve">ตาราง 1 </t>
    </r>
    <r>
      <rPr>
        <sz val="16"/>
        <rFont val="TH SarabunPSK"/>
        <family val="2"/>
      </rPr>
      <t>สรุปผู้เข้าร่วมโครงการอบรมการใช้หลักภาษาที่ถูกต้องเพื่อการจัดทำผลงานทางวิชาการ</t>
    </r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</si>
  <si>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</si>
  <si>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 xml:space="preserve">จากตาราง 2 พบว่า ผู้ตอบแบบสอบถามส่วนใหญ่เป็นคณาจารย์ภายใน  คิดเป็นร้อยละ 85.56 </t>
  </si>
  <si>
    <t>จากตาราง 1 พบว่า ผู้เข้าร่วมโครงการภาคเช้า จำนวน 333 คน และผู้เข้าร่วมโครงการตอนบ่าย จำนวน 60 คน</t>
  </si>
  <si>
    <t>รวมทั้งสิ้น 393 คน ของจำนวนผู้เข้าร่วมโครงการ</t>
  </si>
  <si>
    <r>
      <t xml:space="preserve">ตาราง 3 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</si>
  <si>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r>
      <t>ตาราง 4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</si>
  <si>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จากตาราง 4  พบว่าผู้ตอบแบบสอบถามทราบข้อมูลจากโครงการฯ จากwebsite บัณฑิตวิทยาลัยมากที่สุด </t>
  </si>
  <si>
    <r>
      <t>ตาราง  5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180)</t>
    </r>
  </si>
  <si>
    <t xml:space="preserve">จากตาราง 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</si>
  <si>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r>
      <t>ตาราง 6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180)</t>
    </r>
  </si>
  <si>
    <t>จากตาราง 6 พบว่าผู้ตอบแบบสอบถามมีความคิดเห็นเกี่ยวกับการจัดโครงการอบรมการใช้หลักภาษา</t>
  </si>
  <si>
    <r>
      <t>ตอนที่ 1</t>
    </r>
    <r>
      <rPr>
        <b/>
        <sz val="16"/>
        <rFont val="TH SarabunPSK"/>
        <family val="2"/>
      </rPr>
      <t xml:space="preserve">  แสดงจำนวนของผู้เข้าร่วมโครงการฯ</t>
    </r>
  </si>
  <si>
    <t xml:space="preserve">จากตาราง 3  แสดงจำนวนร้อยละของผู้ตอบแบบสอบถาม จำแนกตามสังกัดคณะ </t>
  </si>
  <si>
    <t xml:space="preserve">พบว่า ผู้ตอบแบบสอบถามส่วนใหญ่สังกัดคณะวิทยาศาสตร์  คิดเป็นร้อยละ 16.67 รองลงมาได้แก่ </t>
  </si>
  <si>
    <t>คณะวิทยาศาสตร์การแพทย์ คิดเป็นร้อยละ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</si>
</sst>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/>
    <xf numFmtId="0" fontId="3" fillId="0" borderId="0" xfId="0" applyFont="1" applyAlignment="1"/>
    <xf numFmtId="0" fontId="12" fillId="0" borderId="0" xfId="0" applyFont="1"/>
    <xf numFmtId="0" fontId="13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4" fillId="0" borderId="3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4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5" fillId="0" borderId="0" xfId="0" applyFont="1"/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2" fontId="17" fillId="0" borderId="10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7" fillId="0" borderId="0" xfId="0" applyNumberFormat="1" applyFont="1"/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left" indent="5"/>
    </xf>
    <xf numFmtId="0" fontId="20" fillId="0" borderId="0" xfId="0" applyFont="1"/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2" fontId="6" fillId="3" borderId="0" xfId="0" applyNumberFormat="1" applyFont="1" applyFill="1" applyAlignment="1">
      <alignment wrapText="1"/>
    </xf>
    <xf numFmtId="0" fontId="8" fillId="4" borderId="0" xfId="0" applyFont="1" applyFill="1" applyAlignment="1">
      <alignment horizontal="right" wrapText="1"/>
    </xf>
    <xf numFmtId="0" fontId="9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2" fontId="6" fillId="4" borderId="0" xfId="0" applyNumberFormat="1" applyFont="1" applyFill="1" applyAlignment="1">
      <alignment wrapText="1"/>
    </xf>
    <xf numFmtId="0" fontId="9" fillId="5" borderId="0" xfId="0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2" fontId="6" fillId="5" borderId="0" xfId="0" applyNumberFormat="1" applyFont="1" applyFill="1" applyAlignment="1">
      <alignment wrapText="1"/>
    </xf>
    <xf numFmtId="0" fontId="8" fillId="6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2" fontId="8" fillId="6" borderId="0" xfId="0" applyNumberFormat="1" applyFont="1" applyFill="1" applyAlignment="1">
      <alignment wrapText="1"/>
    </xf>
    <xf numFmtId="0" fontId="21" fillId="6" borderId="0" xfId="0" applyFont="1" applyFill="1" applyAlignment="1">
      <alignment wrapText="1"/>
    </xf>
    <xf numFmtId="2" fontId="6" fillId="6" borderId="0" xfId="0" applyNumberFormat="1" applyFont="1" applyFill="1" applyAlignment="1">
      <alignment wrapText="1"/>
    </xf>
    <xf numFmtId="0" fontId="8" fillId="7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2" fontId="6" fillId="7" borderId="0" xfId="0" applyNumberFormat="1" applyFont="1" applyFill="1" applyAlignment="1">
      <alignment wrapText="1"/>
    </xf>
    <xf numFmtId="0" fontId="8" fillId="8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21" fillId="8" borderId="0" xfId="0" applyFont="1" applyFill="1" applyAlignment="1">
      <alignment wrapText="1"/>
    </xf>
    <xf numFmtId="2" fontId="6" fillId="8" borderId="0" xfId="0" applyNumberFormat="1" applyFont="1" applyFill="1" applyAlignment="1">
      <alignment wrapText="1"/>
    </xf>
    <xf numFmtId="0" fontId="8" fillId="5" borderId="0" xfId="0" applyFont="1" applyFill="1" applyAlignment="1">
      <alignment horizontal="right" wrapText="1"/>
    </xf>
    <xf numFmtId="2" fontId="21" fillId="5" borderId="0" xfId="0" applyNumberFormat="1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0" xfId="0" applyFont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9" fillId="9" borderId="0" xfId="0" applyFont="1" applyFill="1" applyAlignment="1">
      <alignment wrapText="1"/>
    </xf>
    <xf numFmtId="0" fontId="9" fillId="9" borderId="0" xfId="0" applyFont="1" applyFill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" fontId="1" fillId="0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20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10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8" fillId="1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13" borderId="0" xfId="0" applyFont="1" applyFill="1" applyAlignment="1">
      <alignment horizontal="right" wrapText="1"/>
    </xf>
    <xf numFmtId="0" fontId="9" fillId="10" borderId="0" xfId="0" applyFont="1" applyFill="1" applyAlignment="1">
      <alignment wrapText="1"/>
    </xf>
    <xf numFmtId="0" fontId="9" fillId="11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13" borderId="0" xfId="0" applyFont="1" applyFill="1" applyAlignment="1">
      <alignment wrapText="1"/>
    </xf>
    <xf numFmtId="0" fontId="8" fillId="14" borderId="0" xfId="0" applyFont="1" applyFill="1" applyAlignment="1">
      <alignment wrapText="1"/>
    </xf>
    <xf numFmtId="0" fontId="6" fillId="14" borderId="0" xfId="0" applyFont="1" applyFill="1" applyAlignment="1">
      <alignment horizontal="right"/>
    </xf>
    <xf numFmtId="2" fontId="8" fillId="14" borderId="0" xfId="0" applyNumberFormat="1" applyFont="1" applyFill="1" applyAlignment="1">
      <alignment wrapText="1"/>
    </xf>
    <xf numFmtId="2" fontId="8" fillId="10" borderId="0" xfId="0" applyNumberFormat="1" applyFont="1" applyFill="1" applyAlignment="1">
      <alignment wrapText="1"/>
    </xf>
    <xf numFmtId="2" fontId="8" fillId="11" borderId="0" xfId="0" applyNumberFormat="1" applyFont="1" applyFill="1" applyAlignment="1">
      <alignment wrapText="1"/>
    </xf>
    <xf numFmtId="2" fontId="8" fillId="12" borderId="0" xfId="0" applyNumberFormat="1" applyFont="1" applyFill="1" applyAlignment="1">
      <alignment wrapText="1"/>
    </xf>
    <xf numFmtId="2" fontId="8" fillId="13" borderId="0" xfId="0" applyNumberFormat="1" applyFont="1" applyFill="1" applyAlignment="1">
      <alignment wrapText="1"/>
    </xf>
    <xf numFmtId="2" fontId="6" fillId="10" borderId="0" xfId="0" applyNumberFormat="1" applyFont="1" applyFill="1" applyAlignment="1">
      <alignment wrapText="1"/>
    </xf>
    <xf numFmtId="0" fontId="21" fillId="11" borderId="0" xfId="0" applyFont="1" applyFill="1" applyAlignment="1">
      <alignment wrapText="1"/>
    </xf>
    <xf numFmtId="2" fontId="6" fillId="11" borderId="0" xfId="0" applyNumberFormat="1" applyFont="1" applyFill="1" applyAlignment="1">
      <alignment wrapText="1"/>
    </xf>
    <xf numFmtId="0" fontId="21" fillId="12" borderId="0" xfId="0" applyFont="1" applyFill="1" applyAlignment="1">
      <alignment wrapText="1"/>
    </xf>
    <xf numFmtId="2" fontId="6" fillId="12" borderId="0" xfId="0" applyNumberFormat="1" applyFont="1" applyFill="1" applyAlignment="1">
      <alignment wrapText="1"/>
    </xf>
    <xf numFmtId="2" fontId="6" fillId="2" borderId="0" xfId="0" applyNumberFormat="1" applyFont="1" applyFill="1" applyAlignment="1">
      <alignment wrapText="1"/>
    </xf>
    <xf numFmtId="2" fontId="21" fillId="13" borderId="0" xfId="0" applyNumberFormat="1" applyFont="1" applyFill="1" applyAlignment="1">
      <alignment wrapText="1"/>
    </xf>
    <xf numFmtId="2" fontId="6" fillId="13" borderId="0" xfId="0" applyNumberFormat="1" applyFont="1" applyFill="1" applyAlignment="1">
      <alignment wrapText="1"/>
    </xf>
    <xf numFmtId="0" fontId="9" fillId="14" borderId="0" xfId="0" applyFont="1" applyFill="1" applyAlignment="1">
      <alignment wrapText="1"/>
    </xf>
    <xf numFmtId="0" fontId="9" fillId="14" borderId="0" xfId="0" applyFont="1" applyFill="1" applyAlignment="1">
      <alignment vertical="top" wrapText="1"/>
    </xf>
    <xf numFmtId="0" fontId="6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34" xfId="0" applyFont="1" applyFill="1" applyBorder="1" applyAlignment="1">
      <alignment horizontal="center"/>
    </xf>
    <xf numFmtId="0" fontId="2" fillId="0" borderId="0" xfId="0" applyFont="1" applyAlignment="1"/>
    <xf numFmtId="0" fontId="24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 indent="5"/>
    </xf>
    <xf numFmtId="0" fontId="25" fillId="0" borderId="0" xfId="0" applyFont="1"/>
    <xf numFmtId="0" fontId="25" fillId="0" borderId="0" xfId="0" applyFont="1" applyAlignment="1"/>
    <xf numFmtId="0" fontId="26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6" fillId="0" borderId="7" xfId="0" applyFont="1" applyBorder="1"/>
    <xf numFmtId="0" fontId="16" fillId="0" borderId="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5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0" xfId="0" applyFont="1" applyAlignment="1"/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6</xdr:row>
          <xdr:rowOff>209550</xdr:rowOff>
        </xdr:from>
        <xdr:to>
          <xdr:col>5</xdr:col>
          <xdr:colOff>352425</xdr:colOff>
          <xdr:row>7</xdr:row>
          <xdr:rowOff>85725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5</xdr:row>
          <xdr:rowOff>180975</xdr:rowOff>
        </xdr:from>
        <xdr:to>
          <xdr:col>4</xdr:col>
          <xdr:colOff>371475</xdr:colOff>
          <xdr:row>6</xdr:row>
          <xdr:rowOff>38100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115</xdr:row>
          <xdr:rowOff>161925</xdr:rowOff>
        </xdr:from>
        <xdr:to>
          <xdr:col>5</xdr:col>
          <xdr:colOff>352425</xdr:colOff>
          <xdr:row>116</xdr:row>
          <xdr:rowOff>19050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80</xdr:row>
          <xdr:rowOff>209550</xdr:rowOff>
        </xdr:from>
        <xdr:to>
          <xdr:col>5</xdr:col>
          <xdr:colOff>352425</xdr:colOff>
          <xdr:row>81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11;&#3619;&#3632;&#3648;&#3617;&#3636;&#3609;&#3650;&#3588;&#3619;&#3591;&#3585;&#3634;&#3619;&#3629;&#3610;&#3619;&#3617;&#3585;&#3634;&#3619;&#3651;&#3594;&#3657;&#3616;&#3634;&#3625;&#3634;&#3607;&#3637;&#3656;&#3606;&#3641;&#3585;&#3605;&#3657;&#3629;&#3591;&#3648;&#3614;&#3639;&#3656;&#3629;&#3585;&#3634;&#3619;&#3592;&#3633;&#3604;&#3607;&#3635;&#3612;&#3621;&#3591;&#3634;&#3609;&#3623;&#3636;&#3594;&#3634;&#3585;&#3634;&#3619;%20(14%20&#3617;&#3636;&#3606;&#3640;&#3609;&#3634;&#3618;&#3609;%202559)--&#3616;&#3634;&#3588;&#3610;&#3656;&#3634;&#3618;&#3648;&#3629;&#3634;&#3652;&#3611;&#3623;&#3636;&#3648;&#3588;&#3619;&#3634;&#3632;&#3627;&#3660;&#3619;&#3623;&#3617;&#3585;&#3633;&#3610;&#3616;&#3634;&#3588;&#3648;&#3594;&#3657;&#36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"/>
      <sheetName val="เสนอแนะ"/>
    </sheetNames>
    <sheetDataSet>
      <sheetData sheetId="0">
        <row r="22">
          <cell r="F22">
            <v>8</v>
          </cell>
          <cell r="G22">
            <v>1</v>
          </cell>
          <cell r="H22">
            <v>1</v>
          </cell>
          <cell r="I22">
            <v>1</v>
          </cell>
          <cell r="J22">
            <v>9</v>
          </cell>
          <cell r="K22">
            <v>1</v>
          </cell>
          <cell r="L22">
            <v>2</v>
          </cell>
          <cell r="M22">
            <v>2</v>
          </cell>
          <cell r="N22">
            <v>3</v>
          </cell>
          <cell r="O22">
            <v>4.5999999999999996</v>
          </cell>
          <cell r="P22">
            <v>4.4000000000000004</v>
          </cell>
          <cell r="Q22">
            <v>4.2</v>
          </cell>
          <cell r="R22">
            <v>4.5999999999999996</v>
          </cell>
          <cell r="S22">
            <v>4.55</v>
          </cell>
          <cell r="T22">
            <v>4.45</v>
          </cell>
          <cell r="U22">
            <v>3.95</v>
          </cell>
          <cell r="V22">
            <v>4.2</v>
          </cell>
          <cell r="W22">
            <v>4.3499999999999996</v>
          </cell>
          <cell r="X22">
            <v>4.45</v>
          </cell>
          <cell r="Y22">
            <v>1.35</v>
          </cell>
          <cell r="Z22">
            <v>3.05</v>
          </cell>
          <cell r="AA22">
            <v>4.0999999999999996</v>
          </cell>
          <cell r="AB22">
            <v>3.5</v>
          </cell>
          <cell r="AC22">
            <v>3.95</v>
          </cell>
          <cell r="AD22">
            <v>3.9</v>
          </cell>
          <cell r="AE22">
            <v>4</v>
          </cell>
          <cell r="AF22">
            <v>4.2769230769230768</v>
          </cell>
        </row>
        <row r="23">
          <cell r="O23">
            <v>0.50262468995003518</v>
          </cell>
          <cell r="P23">
            <v>0.68055704737872103</v>
          </cell>
          <cell r="Q23">
            <v>0.95145318218750852</v>
          </cell>
          <cell r="R23">
            <v>0.50262468995003518</v>
          </cell>
          <cell r="S23">
            <v>0.60480531882929889</v>
          </cell>
          <cell r="T23">
            <v>0.68633274115325926</v>
          </cell>
          <cell r="U23">
            <v>1.1459310165698637</v>
          </cell>
          <cell r="V23">
            <v>0.69585237393845889</v>
          </cell>
          <cell r="W23">
            <v>0.58714294861240024</v>
          </cell>
          <cell r="X23">
            <v>0.68633274115325926</v>
          </cell>
          <cell r="Y23">
            <v>0.81272770088724888</v>
          </cell>
          <cell r="Z23">
            <v>0.82557794748189617</v>
          </cell>
          <cell r="AA23">
            <v>0.85224162622679067</v>
          </cell>
          <cell r="AB23">
            <v>0.88852331663863859</v>
          </cell>
          <cell r="AC23">
            <v>0.75915465451624775</v>
          </cell>
          <cell r="AD23">
            <v>0.9119095061289918</v>
          </cell>
          <cell r="AE23">
            <v>0.79471941423902626</v>
          </cell>
          <cell r="AF23">
            <v>0.73149540958516213</v>
          </cell>
        </row>
        <row r="24">
          <cell r="Q24">
            <v>0.74104827263335749</v>
          </cell>
          <cell r="S24">
            <v>0.54947527416898057</v>
          </cell>
          <cell r="X24">
            <v>0.79238802860643265</v>
          </cell>
          <cell r="Y24">
            <v>0.81272770088724888</v>
          </cell>
          <cell r="Z24">
            <v>0.82557794748189617</v>
          </cell>
          <cell r="AB24">
            <v>0.91146543037529959</v>
          </cell>
          <cell r="AE24">
            <v>0.81146446396079897</v>
          </cell>
        </row>
        <row r="25">
          <cell r="Q25">
            <v>4.4000000000000004</v>
          </cell>
          <cell r="S25">
            <v>4.5750000000000002</v>
          </cell>
          <cell r="X25">
            <v>4.28</v>
          </cell>
          <cell r="Z25">
            <v>3.05</v>
          </cell>
          <cell r="AB25">
            <v>3.8</v>
          </cell>
          <cell r="AE25">
            <v>3.95</v>
          </cell>
        </row>
        <row r="26">
          <cell r="C26">
            <v>16</v>
          </cell>
        </row>
        <row r="28">
          <cell r="C28">
            <v>1</v>
          </cell>
        </row>
        <row r="33">
          <cell r="C33">
            <v>2</v>
          </cell>
        </row>
        <row r="34">
          <cell r="C34">
            <v>3</v>
          </cell>
        </row>
        <row r="35">
          <cell r="C35">
            <v>2</v>
          </cell>
        </row>
        <row r="36">
          <cell r="C36">
            <v>2</v>
          </cell>
        </row>
        <row r="38">
          <cell r="C38">
            <v>2</v>
          </cell>
        </row>
        <row r="39">
          <cell r="C39">
            <v>2</v>
          </cell>
        </row>
        <row r="40">
          <cell r="C40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1"/>
  <sheetViews>
    <sheetView topLeftCell="S175" zoomScale="130" zoomScaleNormal="130" workbookViewId="0">
      <selection activeCell="B191" sqref="B191"/>
    </sheetView>
  </sheetViews>
  <sheetFormatPr defaultColWidth="15" defaultRowHeight="21"/>
  <cols>
    <col min="1" max="1" width="5.7109375" style="11" customWidth="1"/>
    <col min="2" max="2" width="18.140625" style="11" customWidth="1"/>
    <col min="3" max="3" width="24.42578125" style="11" customWidth="1"/>
    <col min="4" max="4" width="41.7109375" style="11" customWidth="1"/>
    <col min="5" max="5" width="32.85546875" style="11" customWidth="1"/>
    <col min="6" max="6" width="8.85546875" style="11" customWidth="1"/>
    <col min="7" max="7" width="11.5703125" style="11" customWidth="1"/>
    <col min="8" max="8" width="11.140625" style="11" customWidth="1"/>
    <col min="9" max="9" width="16.42578125" style="11" bestFit="1" customWidth="1"/>
    <col min="10" max="11" width="11.85546875" style="11" bestFit="1" customWidth="1"/>
    <col min="12" max="12" width="8.42578125" style="11" customWidth="1"/>
    <col min="13" max="15" width="9.28515625" style="11" customWidth="1"/>
    <col min="16" max="16" width="6.42578125" style="105" customWidth="1"/>
    <col min="17" max="18" width="7.7109375" style="105" customWidth="1"/>
    <col min="19" max="20" width="7.7109375" style="109" customWidth="1"/>
    <col min="21" max="24" width="7.7109375" style="100" customWidth="1"/>
    <col min="25" max="25" width="6.85546875" style="100" customWidth="1"/>
    <col min="26" max="26" width="6.7109375" style="93" customWidth="1"/>
    <col min="27" max="27" width="6.5703125" style="93" customWidth="1"/>
    <col min="28" max="28" width="7.7109375" style="96" customWidth="1"/>
    <col min="29" max="29" width="7.140625" style="96" customWidth="1"/>
    <col min="30" max="30" width="7.7109375" style="89" customWidth="1"/>
    <col min="31" max="31" width="9.140625" style="89" customWidth="1"/>
    <col min="32" max="32" width="9.42578125" style="89" customWidth="1"/>
    <col min="33" max="16384" width="15" style="11"/>
  </cols>
  <sheetData>
    <row r="1" spans="1:32" s="69" customFormat="1" ht="46.5" customHeight="1">
      <c r="B1" s="87" t="s">
        <v>56</v>
      </c>
      <c r="C1" s="87" t="s">
        <v>57</v>
      </c>
      <c r="D1" s="87" t="s">
        <v>72</v>
      </c>
      <c r="E1" s="87" t="s">
        <v>55</v>
      </c>
      <c r="F1" s="87" t="s">
        <v>58</v>
      </c>
      <c r="G1" s="87" t="s">
        <v>61</v>
      </c>
      <c r="H1" s="87" t="s">
        <v>59</v>
      </c>
      <c r="I1" s="87" t="s">
        <v>62</v>
      </c>
      <c r="J1" s="87" t="s">
        <v>5</v>
      </c>
      <c r="K1" s="87" t="s">
        <v>37</v>
      </c>
      <c r="L1" s="87" t="s">
        <v>60</v>
      </c>
      <c r="M1" s="87" t="s">
        <v>63</v>
      </c>
      <c r="N1" s="87" t="s">
        <v>82</v>
      </c>
      <c r="O1" s="87" t="s">
        <v>85</v>
      </c>
      <c r="P1" s="104">
        <v>1.1000000000000001</v>
      </c>
      <c r="Q1" s="104">
        <v>1.2</v>
      </c>
      <c r="R1" s="104">
        <v>1.3</v>
      </c>
      <c r="S1" s="108">
        <v>2.1</v>
      </c>
      <c r="T1" s="108">
        <v>2.2000000000000002</v>
      </c>
      <c r="U1" s="99">
        <v>3.1</v>
      </c>
      <c r="V1" s="99">
        <v>3.2</v>
      </c>
      <c r="W1" s="99">
        <v>3.3</v>
      </c>
      <c r="X1" s="99">
        <v>3.4</v>
      </c>
      <c r="Y1" s="99">
        <v>3.5</v>
      </c>
      <c r="Z1" s="92">
        <v>4.0999999999999996</v>
      </c>
      <c r="AA1" s="92">
        <v>4.2</v>
      </c>
      <c r="AB1" s="113">
        <v>4.3</v>
      </c>
      <c r="AC1" s="113">
        <v>4.4000000000000004</v>
      </c>
      <c r="AD1" s="88">
        <v>5.0999999999999996</v>
      </c>
      <c r="AE1" s="88">
        <v>5.2</v>
      </c>
      <c r="AF1" s="88">
        <v>5.3</v>
      </c>
    </row>
    <row r="2" spans="1:32">
      <c r="A2" s="11">
        <v>1</v>
      </c>
      <c r="B2" s="11" t="s">
        <v>71</v>
      </c>
      <c r="C2" s="11" t="s">
        <v>28</v>
      </c>
      <c r="D2" s="11" t="s">
        <v>73</v>
      </c>
      <c r="E2" s="11" t="s">
        <v>37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1</v>
      </c>
      <c r="M2" s="11">
        <v>0</v>
      </c>
      <c r="N2" s="11">
        <v>0</v>
      </c>
      <c r="O2" s="11">
        <v>0</v>
      </c>
      <c r="P2" s="105">
        <v>5</v>
      </c>
      <c r="Q2" s="105">
        <v>5</v>
      </c>
      <c r="R2" s="105">
        <v>5</v>
      </c>
      <c r="S2" s="109">
        <v>5</v>
      </c>
      <c r="T2" s="109">
        <v>5</v>
      </c>
      <c r="U2" s="100">
        <v>5</v>
      </c>
      <c r="V2" s="100">
        <v>4</v>
      </c>
      <c r="W2" s="100">
        <v>4</v>
      </c>
      <c r="X2" s="100">
        <v>3</v>
      </c>
      <c r="Y2" s="100">
        <v>5</v>
      </c>
      <c r="Z2" s="93">
        <v>3</v>
      </c>
      <c r="AA2" s="93">
        <v>4</v>
      </c>
      <c r="AB2" s="96">
        <v>4</v>
      </c>
      <c r="AC2" s="96">
        <v>4</v>
      </c>
      <c r="AD2" s="89">
        <v>3</v>
      </c>
      <c r="AE2" s="89">
        <v>3</v>
      </c>
      <c r="AF2" s="89">
        <v>4</v>
      </c>
    </row>
    <row r="3" spans="1:32">
      <c r="A3" s="11">
        <v>2</v>
      </c>
      <c r="B3" s="11" t="s">
        <v>74</v>
      </c>
      <c r="C3" s="11" t="s">
        <v>28</v>
      </c>
      <c r="E3" s="11" t="s">
        <v>75</v>
      </c>
      <c r="F3" s="11">
        <v>1</v>
      </c>
      <c r="G3" s="11">
        <v>0</v>
      </c>
      <c r="H3" s="11">
        <v>1</v>
      </c>
      <c r="I3" s="11">
        <v>1</v>
      </c>
      <c r="J3" s="11">
        <v>1</v>
      </c>
      <c r="K3" s="11">
        <v>0</v>
      </c>
      <c r="L3" s="11">
        <v>1</v>
      </c>
      <c r="M3" s="11">
        <v>0</v>
      </c>
      <c r="N3" s="11">
        <v>0</v>
      </c>
      <c r="O3" s="11">
        <v>0</v>
      </c>
      <c r="P3" s="105">
        <v>5</v>
      </c>
      <c r="Q3" s="105">
        <v>5</v>
      </c>
      <c r="R3" s="105">
        <v>5</v>
      </c>
      <c r="S3" s="109">
        <v>5</v>
      </c>
      <c r="T3" s="109">
        <v>5</v>
      </c>
      <c r="U3" s="100">
        <v>4</v>
      </c>
      <c r="V3" s="100">
        <v>5</v>
      </c>
      <c r="W3" s="100">
        <v>5</v>
      </c>
      <c r="X3" s="100">
        <v>5</v>
      </c>
      <c r="Y3" s="100">
        <v>5</v>
      </c>
      <c r="Z3" s="93">
        <v>2</v>
      </c>
      <c r="AA3" s="93">
        <v>4</v>
      </c>
      <c r="AB3" s="96">
        <v>5</v>
      </c>
      <c r="AC3" s="96">
        <v>4</v>
      </c>
      <c r="AD3" s="89">
        <v>4</v>
      </c>
      <c r="AE3" s="89">
        <v>4</v>
      </c>
      <c r="AF3" s="89">
        <v>4</v>
      </c>
    </row>
    <row r="4" spans="1:32">
      <c r="A4" s="11">
        <v>3</v>
      </c>
      <c r="B4" s="11" t="s">
        <v>74</v>
      </c>
      <c r="C4" s="11" t="s">
        <v>28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05">
        <v>5</v>
      </c>
      <c r="Q4" s="105">
        <v>5</v>
      </c>
      <c r="R4" s="105">
        <v>5</v>
      </c>
      <c r="S4" s="109">
        <v>5</v>
      </c>
      <c r="T4" s="109">
        <v>5</v>
      </c>
      <c r="U4" s="100">
        <v>3</v>
      </c>
      <c r="V4" s="100">
        <v>3</v>
      </c>
      <c r="W4" s="100">
        <v>4</v>
      </c>
      <c r="X4" s="100">
        <v>4</v>
      </c>
      <c r="Y4" s="100">
        <v>3</v>
      </c>
      <c r="Z4" s="93">
        <v>4</v>
      </c>
      <c r="AA4" s="93">
        <v>4</v>
      </c>
      <c r="AB4" s="96">
        <v>4</v>
      </c>
      <c r="AC4" s="96">
        <v>4</v>
      </c>
      <c r="AD4" s="89">
        <v>4</v>
      </c>
      <c r="AE4" s="89">
        <v>4</v>
      </c>
      <c r="AF4" s="89">
        <v>4</v>
      </c>
    </row>
    <row r="5" spans="1:32">
      <c r="A5" s="11">
        <v>4</v>
      </c>
      <c r="B5" s="11" t="s">
        <v>74</v>
      </c>
      <c r="C5" s="11" t="s">
        <v>28</v>
      </c>
      <c r="D5" s="11" t="s">
        <v>76</v>
      </c>
      <c r="E5" s="11" t="s">
        <v>37</v>
      </c>
      <c r="F5" s="11">
        <v>1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05">
        <v>5</v>
      </c>
      <c r="Q5" s="105">
        <v>5</v>
      </c>
      <c r="R5" s="105">
        <v>5</v>
      </c>
      <c r="S5" s="109">
        <v>5</v>
      </c>
      <c r="T5" s="109">
        <v>5</v>
      </c>
      <c r="U5" s="100">
        <v>5</v>
      </c>
      <c r="V5" s="100">
        <v>5</v>
      </c>
      <c r="W5" s="100">
        <v>5</v>
      </c>
      <c r="X5" s="100">
        <v>5</v>
      </c>
      <c r="Y5" s="100">
        <v>5</v>
      </c>
      <c r="Z5" s="93">
        <v>2</v>
      </c>
      <c r="AA5" s="93">
        <v>4</v>
      </c>
      <c r="AB5" s="96">
        <v>5</v>
      </c>
      <c r="AC5" s="96">
        <v>5</v>
      </c>
      <c r="AD5" s="89">
        <v>5</v>
      </c>
      <c r="AE5" s="89">
        <v>5</v>
      </c>
      <c r="AF5" s="89">
        <v>5</v>
      </c>
    </row>
    <row r="6" spans="1:32">
      <c r="A6" s="11">
        <v>5</v>
      </c>
      <c r="B6" s="11" t="s">
        <v>74</v>
      </c>
      <c r="C6" s="11" t="s">
        <v>78</v>
      </c>
      <c r="F6" s="11">
        <v>1</v>
      </c>
      <c r="G6" s="11">
        <v>0</v>
      </c>
      <c r="H6" s="11">
        <v>1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05">
        <v>5</v>
      </c>
      <c r="Q6" s="105">
        <v>5</v>
      </c>
      <c r="R6" s="105">
        <v>5</v>
      </c>
      <c r="S6" s="109">
        <v>5</v>
      </c>
      <c r="T6" s="109">
        <v>5</v>
      </c>
      <c r="U6" s="100">
        <v>4</v>
      </c>
      <c r="V6" s="100">
        <v>4</v>
      </c>
      <c r="W6" s="100">
        <v>5</v>
      </c>
      <c r="X6" s="100">
        <v>4</v>
      </c>
      <c r="Y6" s="100">
        <v>4</v>
      </c>
      <c r="Z6" s="93">
        <v>3</v>
      </c>
      <c r="AA6" s="93">
        <v>4</v>
      </c>
      <c r="AB6" s="96">
        <v>4</v>
      </c>
      <c r="AC6" s="96">
        <v>4</v>
      </c>
      <c r="AD6" s="89">
        <v>4</v>
      </c>
      <c r="AE6" s="89">
        <v>4</v>
      </c>
      <c r="AF6" s="89">
        <v>4</v>
      </c>
    </row>
    <row r="7" spans="1:32">
      <c r="A7" s="11">
        <v>6</v>
      </c>
      <c r="B7" s="11" t="s">
        <v>74</v>
      </c>
      <c r="C7" s="11" t="s">
        <v>28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05">
        <v>4</v>
      </c>
      <c r="Q7" s="105">
        <v>4</v>
      </c>
      <c r="R7" s="105">
        <v>4</v>
      </c>
      <c r="S7" s="109">
        <v>5</v>
      </c>
      <c r="T7" s="109">
        <v>5</v>
      </c>
      <c r="U7" s="100">
        <v>4</v>
      </c>
      <c r="V7" s="100">
        <v>4</v>
      </c>
      <c r="W7" s="100">
        <v>5</v>
      </c>
      <c r="X7" s="100">
        <v>4</v>
      </c>
      <c r="Y7" s="100">
        <v>4</v>
      </c>
      <c r="Z7" s="93">
        <v>4</v>
      </c>
      <c r="AA7" s="93">
        <v>4</v>
      </c>
      <c r="AB7" s="96">
        <v>5</v>
      </c>
      <c r="AC7" s="96">
        <v>4</v>
      </c>
      <c r="AD7" s="89">
        <v>4</v>
      </c>
      <c r="AE7" s="89">
        <v>4</v>
      </c>
      <c r="AF7" s="89">
        <v>4</v>
      </c>
    </row>
    <row r="8" spans="1:32" ht="19.5" customHeight="1">
      <c r="A8" s="11">
        <v>7</v>
      </c>
      <c r="B8" s="11" t="s">
        <v>74</v>
      </c>
      <c r="C8" s="11" t="s">
        <v>79</v>
      </c>
      <c r="D8" s="11" t="s">
        <v>80</v>
      </c>
      <c r="E8" s="11" t="s">
        <v>37</v>
      </c>
      <c r="F8" s="11">
        <v>1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05">
        <v>5</v>
      </c>
      <c r="Q8" s="105">
        <v>4</v>
      </c>
      <c r="R8" s="105">
        <v>5</v>
      </c>
      <c r="S8" s="109">
        <v>5</v>
      </c>
      <c r="T8" s="109">
        <v>5</v>
      </c>
      <c r="U8" s="100">
        <v>5</v>
      </c>
      <c r="V8" s="100">
        <v>5</v>
      </c>
      <c r="W8" s="100">
        <v>5</v>
      </c>
      <c r="X8" s="100">
        <v>4</v>
      </c>
      <c r="Y8" s="100">
        <v>5</v>
      </c>
      <c r="Z8" s="93">
        <v>4</v>
      </c>
      <c r="AA8" s="93">
        <v>4</v>
      </c>
      <c r="AB8" s="96">
        <v>5</v>
      </c>
      <c r="AC8" s="96">
        <v>5</v>
      </c>
      <c r="AD8" s="89">
        <v>5</v>
      </c>
      <c r="AE8" s="89">
        <v>4</v>
      </c>
      <c r="AF8" s="89">
        <v>4</v>
      </c>
    </row>
    <row r="9" spans="1:32">
      <c r="A9" s="11">
        <v>8</v>
      </c>
      <c r="B9" s="11" t="s">
        <v>74</v>
      </c>
      <c r="C9" s="11" t="s">
        <v>81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1</v>
      </c>
      <c r="O9" s="11">
        <v>0</v>
      </c>
      <c r="P9" s="105">
        <v>5</v>
      </c>
      <c r="Q9" s="105">
        <v>5</v>
      </c>
      <c r="R9" s="105">
        <v>5</v>
      </c>
      <c r="S9" s="109">
        <v>5</v>
      </c>
      <c r="T9" s="109">
        <v>5</v>
      </c>
      <c r="U9" s="100">
        <v>5</v>
      </c>
      <c r="V9" s="100">
        <v>4</v>
      </c>
      <c r="W9" s="100">
        <v>5</v>
      </c>
      <c r="X9" s="100">
        <v>4</v>
      </c>
      <c r="Y9" s="100">
        <v>5</v>
      </c>
      <c r="Z9" s="93">
        <v>3</v>
      </c>
      <c r="AA9" s="93">
        <v>4</v>
      </c>
      <c r="AB9" s="96">
        <v>5</v>
      </c>
      <c r="AC9" s="96">
        <v>5</v>
      </c>
      <c r="AD9" s="89">
        <v>5</v>
      </c>
      <c r="AE9" s="89">
        <v>4</v>
      </c>
      <c r="AF9" s="89">
        <v>5</v>
      </c>
    </row>
    <row r="10" spans="1:32">
      <c r="A10" s="11">
        <v>9</v>
      </c>
      <c r="B10" s="11" t="s">
        <v>74</v>
      </c>
      <c r="C10" s="11" t="s">
        <v>81</v>
      </c>
      <c r="F10" s="11">
        <v>1</v>
      </c>
      <c r="G10" s="11">
        <v>0</v>
      </c>
      <c r="H10" s="11">
        <v>0</v>
      </c>
      <c r="I10" s="11">
        <v>0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05">
        <v>5</v>
      </c>
      <c r="Q10" s="105">
        <v>5</v>
      </c>
      <c r="R10" s="105">
        <v>5</v>
      </c>
      <c r="S10" s="109">
        <v>5</v>
      </c>
      <c r="T10" s="109">
        <v>5</v>
      </c>
      <c r="U10" s="100">
        <v>5</v>
      </c>
      <c r="V10" s="100">
        <v>5</v>
      </c>
      <c r="W10" s="100">
        <v>5</v>
      </c>
      <c r="X10" s="100">
        <v>5</v>
      </c>
      <c r="Y10" s="100">
        <v>5</v>
      </c>
      <c r="Z10" s="93">
        <v>5</v>
      </c>
      <c r="AA10" s="93">
        <v>5</v>
      </c>
      <c r="AB10" s="96">
        <v>5</v>
      </c>
      <c r="AC10" s="96">
        <v>5</v>
      </c>
      <c r="AD10" s="89">
        <v>5</v>
      </c>
      <c r="AE10" s="89">
        <v>5</v>
      </c>
      <c r="AF10" s="89">
        <v>5</v>
      </c>
    </row>
    <row r="11" spans="1:32">
      <c r="A11" s="11">
        <v>10</v>
      </c>
      <c r="B11" s="11" t="s">
        <v>74</v>
      </c>
      <c r="C11" s="11" t="s">
        <v>83</v>
      </c>
      <c r="E11" s="11" t="s">
        <v>37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05">
        <v>4</v>
      </c>
      <c r="Q11" s="105">
        <v>4</v>
      </c>
      <c r="R11" s="105">
        <v>4</v>
      </c>
      <c r="S11" s="109">
        <v>5</v>
      </c>
      <c r="T11" s="109">
        <v>5</v>
      </c>
      <c r="U11" s="100">
        <v>5</v>
      </c>
      <c r="V11" s="100">
        <v>5</v>
      </c>
      <c r="W11" s="100">
        <v>5</v>
      </c>
      <c r="X11" s="100">
        <v>4</v>
      </c>
      <c r="Y11" s="100">
        <v>4</v>
      </c>
      <c r="Z11" s="93">
        <v>5</v>
      </c>
      <c r="AA11" s="93">
        <v>5</v>
      </c>
      <c r="AB11" s="96">
        <v>5</v>
      </c>
      <c r="AC11" s="96">
        <v>5</v>
      </c>
      <c r="AD11" s="89">
        <v>5</v>
      </c>
      <c r="AE11" s="89">
        <v>5</v>
      </c>
      <c r="AF11" s="89">
        <v>5</v>
      </c>
    </row>
    <row r="12" spans="1:32">
      <c r="A12" s="11">
        <v>11</v>
      </c>
      <c r="B12" s="11" t="s">
        <v>71</v>
      </c>
      <c r="C12" s="11" t="s">
        <v>28</v>
      </c>
      <c r="D12" s="11" t="s">
        <v>84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05">
        <v>5</v>
      </c>
      <c r="Q12" s="105">
        <v>3</v>
      </c>
      <c r="R12" s="105">
        <v>4</v>
      </c>
      <c r="S12" s="109">
        <v>5</v>
      </c>
      <c r="T12" s="109">
        <v>5</v>
      </c>
      <c r="U12" s="100">
        <v>5</v>
      </c>
      <c r="V12" s="100">
        <v>4</v>
      </c>
      <c r="W12" s="100">
        <v>5</v>
      </c>
      <c r="X12" s="100">
        <v>4</v>
      </c>
      <c r="Y12" s="100">
        <v>5</v>
      </c>
      <c r="Z12" s="93">
        <v>3</v>
      </c>
      <c r="AA12" s="93">
        <v>4</v>
      </c>
      <c r="AB12" s="96">
        <v>5</v>
      </c>
      <c r="AC12" s="96">
        <v>5</v>
      </c>
      <c r="AD12" s="89">
        <v>4</v>
      </c>
      <c r="AE12" s="89">
        <v>4</v>
      </c>
      <c r="AF12" s="89">
        <v>4</v>
      </c>
    </row>
    <row r="13" spans="1:32">
      <c r="A13" s="11">
        <v>12</v>
      </c>
      <c r="B13" s="11" t="s">
        <v>74</v>
      </c>
      <c r="C13" s="11" t="s">
        <v>79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5">
        <v>4</v>
      </c>
      <c r="Q13" s="105">
        <v>4</v>
      </c>
      <c r="R13" s="105">
        <v>4</v>
      </c>
      <c r="S13" s="109">
        <v>4</v>
      </c>
      <c r="T13" s="109">
        <v>4</v>
      </c>
      <c r="U13" s="100">
        <v>4</v>
      </c>
      <c r="V13" s="100">
        <v>4</v>
      </c>
      <c r="W13" s="100">
        <v>4</v>
      </c>
      <c r="X13" s="100">
        <v>3</v>
      </c>
      <c r="Y13" s="100">
        <v>4</v>
      </c>
      <c r="Z13" s="93">
        <v>3</v>
      </c>
      <c r="AA13" s="93">
        <v>4</v>
      </c>
      <c r="AB13" s="96">
        <v>4</v>
      </c>
      <c r="AC13" s="96">
        <v>4</v>
      </c>
      <c r="AD13" s="89">
        <v>4</v>
      </c>
      <c r="AE13" s="89">
        <v>4</v>
      </c>
      <c r="AF13" s="89">
        <v>4</v>
      </c>
    </row>
    <row r="14" spans="1:32">
      <c r="A14" s="11">
        <v>13</v>
      </c>
      <c r="B14" s="11" t="s">
        <v>74</v>
      </c>
      <c r="C14" s="11" t="s">
        <v>79</v>
      </c>
      <c r="E14" s="11" t="s">
        <v>37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5">
        <v>5</v>
      </c>
      <c r="Q14" s="105">
        <v>5</v>
      </c>
      <c r="R14" s="105">
        <v>3</v>
      </c>
      <c r="S14" s="109">
        <v>5</v>
      </c>
      <c r="T14" s="109">
        <v>5</v>
      </c>
      <c r="U14" s="100">
        <v>5</v>
      </c>
      <c r="V14" s="100">
        <v>2</v>
      </c>
      <c r="W14" s="100">
        <v>5</v>
      </c>
      <c r="X14" s="100">
        <v>5</v>
      </c>
      <c r="Y14" s="100">
        <v>5</v>
      </c>
      <c r="Z14" s="93">
        <v>1</v>
      </c>
      <c r="AA14" s="93">
        <v>4</v>
      </c>
      <c r="AB14" s="96">
        <v>5</v>
      </c>
      <c r="AC14" s="96">
        <v>3</v>
      </c>
      <c r="AD14" s="89">
        <v>5</v>
      </c>
      <c r="AE14" s="89">
        <v>5</v>
      </c>
      <c r="AF14" s="89">
        <v>5</v>
      </c>
    </row>
    <row r="15" spans="1:32">
      <c r="A15" s="11">
        <v>14</v>
      </c>
      <c r="B15" s="11" t="s">
        <v>74</v>
      </c>
      <c r="C15" s="11" t="s">
        <v>79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05">
        <v>5</v>
      </c>
      <c r="Q15" s="105">
        <v>4</v>
      </c>
      <c r="R15" s="105">
        <v>5</v>
      </c>
      <c r="S15" s="109">
        <v>5</v>
      </c>
      <c r="T15" s="109">
        <v>5</v>
      </c>
      <c r="U15" s="100">
        <v>5</v>
      </c>
      <c r="V15" s="100">
        <v>5</v>
      </c>
      <c r="W15" s="100">
        <v>5</v>
      </c>
      <c r="X15" s="100">
        <v>3</v>
      </c>
      <c r="Y15" s="100">
        <v>5</v>
      </c>
      <c r="Z15" s="93">
        <v>1</v>
      </c>
      <c r="AA15" s="93">
        <v>5</v>
      </c>
      <c r="AB15" s="96">
        <v>5</v>
      </c>
      <c r="AC15" s="96">
        <v>4</v>
      </c>
      <c r="AD15" s="89">
        <v>5</v>
      </c>
      <c r="AE15" s="89">
        <v>5</v>
      </c>
      <c r="AF15" s="89">
        <v>5</v>
      </c>
    </row>
    <row r="16" spans="1:32">
      <c r="A16" s="11">
        <v>15</v>
      </c>
      <c r="B16" s="11" t="s">
        <v>74</v>
      </c>
      <c r="C16" s="11" t="s">
        <v>78</v>
      </c>
      <c r="E16" s="11" t="s">
        <v>37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05">
        <v>5</v>
      </c>
      <c r="Q16" s="105">
        <v>5</v>
      </c>
      <c r="R16" s="105">
        <v>5</v>
      </c>
      <c r="S16" s="109">
        <v>5</v>
      </c>
      <c r="T16" s="109">
        <v>5</v>
      </c>
      <c r="U16" s="100">
        <v>5</v>
      </c>
      <c r="V16" s="100">
        <v>5</v>
      </c>
      <c r="W16" s="100">
        <v>5</v>
      </c>
      <c r="X16" s="100">
        <v>5</v>
      </c>
      <c r="Y16" s="100">
        <v>5</v>
      </c>
      <c r="Z16" s="93">
        <v>3</v>
      </c>
      <c r="AA16" s="93">
        <v>4</v>
      </c>
      <c r="AB16" s="96">
        <v>5</v>
      </c>
      <c r="AC16" s="96">
        <v>5</v>
      </c>
      <c r="AD16" s="89">
        <v>4</v>
      </c>
      <c r="AE16" s="89">
        <v>4</v>
      </c>
      <c r="AF16" s="89">
        <v>5</v>
      </c>
    </row>
    <row r="17" spans="1:32" ht="21" customHeight="1">
      <c r="A17" s="11">
        <v>16</v>
      </c>
      <c r="B17" s="11" t="s">
        <v>71</v>
      </c>
      <c r="C17" s="11" t="s">
        <v>28</v>
      </c>
      <c r="D17" s="11" t="s">
        <v>86</v>
      </c>
      <c r="E17" s="11" t="s">
        <v>87</v>
      </c>
      <c r="F17" s="11">
        <v>0</v>
      </c>
      <c r="G17" s="11">
        <v>0</v>
      </c>
      <c r="H17" s="11">
        <v>1</v>
      </c>
      <c r="I17" s="11">
        <v>1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5">
        <v>5</v>
      </c>
      <c r="Q17" s="105">
        <v>5</v>
      </c>
      <c r="R17" s="105">
        <v>5</v>
      </c>
      <c r="S17" s="109">
        <v>5</v>
      </c>
      <c r="T17" s="109">
        <v>5</v>
      </c>
      <c r="U17" s="100">
        <v>5</v>
      </c>
      <c r="V17" s="100">
        <v>5</v>
      </c>
      <c r="W17" s="100">
        <v>5</v>
      </c>
      <c r="X17" s="100">
        <v>5</v>
      </c>
      <c r="Y17" s="100">
        <v>5</v>
      </c>
      <c r="Z17" s="93">
        <v>3</v>
      </c>
      <c r="AA17" s="93">
        <v>5</v>
      </c>
      <c r="AB17" s="96">
        <v>5</v>
      </c>
      <c r="AC17" s="96">
        <v>5</v>
      </c>
      <c r="AD17" s="89">
        <v>5</v>
      </c>
      <c r="AE17" s="89">
        <v>5</v>
      </c>
      <c r="AF17" s="89">
        <v>5</v>
      </c>
    </row>
    <row r="18" spans="1:32">
      <c r="A18" s="11">
        <v>17</v>
      </c>
      <c r="B18" s="11" t="s">
        <v>74</v>
      </c>
      <c r="C18" s="125" t="s">
        <v>83</v>
      </c>
      <c r="D18" s="11" t="s">
        <v>80</v>
      </c>
      <c r="E18" s="11" t="s">
        <v>37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5">
        <v>5</v>
      </c>
      <c r="Q18" s="105">
        <v>5</v>
      </c>
      <c r="R18" s="105">
        <v>5</v>
      </c>
      <c r="S18" s="109">
        <v>5</v>
      </c>
      <c r="T18" s="109">
        <v>5</v>
      </c>
      <c r="U18" s="100">
        <v>5</v>
      </c>
      <c r="V18" s="100">
        <v>5</v>
      </c>
      <c r="W18" s="100">
        <v>5</v>
      </c>
      <c r="X18" s="100">
        <v>5</v>
      </c>
      <c r="Y18" s="100">
        <v>5</v>
      </c>
      <c r="Z18" s="93">
        <v>3</v>
      </c>
      <c r="AA18" s="93">
        <v>4</v>
      </c>
      <c r="AB18" s="96">
        <v>5</v>
      </c>
      <c r="AC18" s="96">
        <v>5</v>
      </c>
      <c r="AD18" s="89">
        <v>5</v>
      </c>
      <c r="AE18" s="89">
        <v>5</v>
      </c>
      <c r="AF18" s="89">
        <v>5</v>
      </c>
    </row>
    <row r="19" spans="1:32">
      <c r="A19" s="11">
        <v>18</v>
      </c>
      <c r="B19" s="11" t="s">
        <v>74</v>
      </c>
      <c r="C19" s="11" t="s">
        <v>88</v>
      </c>
      <c r="E19" s="11" t="s">
        <v>75</v>
      </c>
      <c r="F19" s="11">
        <v>1</v>
      </c>
      <c r="G19" s="11">
        <v>0</v>
      </c>
      <c r="H19" s="11">
        <v>1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5">
        <v>5</v>
      </c>
      <c r="Q19" s="105">
        <v>5</v>
      </c>
      <c r="R19" s="105">
        <v>5</v>
      </c>
      <c r="S19" s="109">
        <v>5</v>
      </c>
      <c r="T19" s="109">
        <v>5</v>
      </c>
      <c r="U19" s="100">
        <v>4</v>
      </c>
      <c r="V19" s="100">
        <v>5</v>
      </c>
      <c r="W19" s="100">
        <v>5</v>
      </c>
      <c r="X19" s="100">
        <v>5</v>
      </c>
      <c r="Y19" s="100">
        <v>5</v>
      </c>
      <c r="Z19" s="93">
        <v>3</v>
      </c>
      <c r="AA19" s="93">
        <v>4</v>
      </c>
      <c r="AB19" s="96">
        <v>5</v>
      </c>
      <c r="AC19" s="96">
        <v>4</v>
      </c>
      <c r="AD19" s="89">
        <v>5</v>
      </c>
      <c r="AE19" s="89">
        <v>5</v>
      </c>
      <c r="AF19" s="89">
        <v>5</v>
      </c>
    </row>
    <row r="20" spans="1:32">
      <c r="A20" s="11">
        <v>19</v>
      </c>
      <c r="B20" s="11" t="s">
        <v>74</v>
      </c>
      <c r="C20" s="11" t="s">
        <v>89</v>
      </c>
      <c r="E20" s="11" t="s">
        <v>75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1</v>
      </c>
      <c r="P20" s="105">
        <v>5</v>
      </c>
      <c r="Q20" s="105">
        <v>5</v>
      </c>
      <c r="R20" s="105">
        <v>5</v>
      </c>
      <c r="S20" s="109">
        <v>5</v>
      </c>
      <c r="T20" s="109">
        <v>5</v>
      </c>
      <c r="U20" s="100">
        <v>4</v>
      </c>
      <c r="V20" s="100">
        <v>4</v>
      </c>
      <c r="W20" s="100">
        <v>5</v>
      </c>
      <c r="X20" s="100">
        <v>4</v>
      </c>
      <c r="Y20" s="100">
        <v>4</v>
      </c>
      <c r="Z20" s="93">
        <v>3</v>
      </c>
      <c r="AA20" s="93">
        <v>4</v>
      </c>
      <c r="AB20" s="96">
        <v>5</v>
      </c>
      <c r="AC20" s="96">
        <v>4</v>
      </c>
      <c r="AD20" s="89">
        <v>4</v>
      </c>
      <c r="AE20" s="89">
        <v>4</v>
      </c>
      <c r="AF20" s="89">
        <v>4</v>
      </c>
    </row>
    <row r="21" spans="1:32">
      <c r="A21" s="11">
        <v>20</v>
      </c>
      <c r="B21" s="11" t="s">
        <v>71</v>
      </c>
      <c r="C21" s="11" t="s">
        <v>81</v>
      </c>
      <c r="E21" s="11" t="s">
        <v>90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05">
        <v>5</v>
      </c>
      <c r="Q21" s="105">
        <v>5</v>
      </c>
      <c r="R21" s="105">
        <v>5</v>
      </c>
      <c r="S21" s="109">
        <v>5</v>
      </c>
      <c r="T21" s="109">
        <v>5</v>
      </c>
      <c r="U21" s="100">
        <v>5</v>
      </c>
      <c r="V21" s="100">
        <v>3</v>
      </c>
      <c r="W21" s="100">
        <v>5</v>
      </c>
      <c r="X21" s="100">
        <v>4</v>
      </c>
      <c r="Y21" s="100">
        <v>4</v>
      </c>
      <c r="Z21" s="93">
        <v>3</v>
      </c>
      <c r="AA21" s="93">
        <v>5</v>
      </c>
      <c r="AB21" s="96">
        <v>5</v>
      </c>
      <c r="AC21" s="96">
        <v>5</v>
      </c>
      <c r="AD21" s="89">
        <v>4</v>
      </c>
      <c r="AE21" s="89">
        <v>4</v>
      </c>
      <c r="AF21" s="89">
        <v>5</v>
      </c>
    </row>
    <row r="22" spans="1:32">
      <c r="A22" s="11">
        <v>21</v>
      </c>
      <c r="B22" s="11" t="s">
        <v>74</v>
      </c>
      <c r="C22" s="11" t="s">
        <v>81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5">
        <v>5</v>
      </c>
      <c r="Q22" s="105">
        <v>4</v>
      </c>
      <c r="R22" s="105">
        <v>5</v>
      </c>
      <c r="S22" s="109">
        <v>5</v>
      </c>
      <c r="T22" s="109">
        <v>5</v>
      </c>
      <c r="U22" s="100">
        <v>5</v>
      </c>
      <c r="V22" s="100">
        <v>3</v>
      </c>
      <c r="W22" s="100">
        <v>3</v>
      </c>
      <c r="X22" s="100">
        <v>3</v>
      </c>
      <c r="Y22" s="100">
        <v>4</v>
      </c>
      <c r="Z22" s="93">
        <v>3</v>
      </c>
      <c r="AA22" s="93">
        <v>4</v>
      </c>
      <c r="AB22" s="96">
        <v>5</v>
      </c>
      <c r="AC22" s="96">
        <v>5</v>
      </c>
      <c r="AD22" s="89">
        <v>5</v>
      </c>
      <c r="AE22" s="89">
        <v>5</v>
      </c>
      <c r="AF22" s="89">
        <v>5</v>
      </c>
    </row>
    <row r="23" spans="1:32">
      <c r="A23" s="11">
        <v>22</v>
      </c>
      <c r="B23" s="11" t="s">
        <v>71</v>
      </c>
      <c r="C23" s="11" t="s">
        <v>28</v>
      </c>
      <c r="D23" s="11" t="s">
        <v>91</v>
      </c>
      <c r="E23" s="11" t="s">
        <v>37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05">
        <v>5</v>
      </c>
      <c r="Q23" s="105">
        <v>5</v>
      </c>
      <c r="R23" s="105">
        <v>5</v>
      </c>
      <c r="S23" s="109">
        <v>4</v>
      </c>
      <c r="T23" s="109">
        <v>4</v>
      </c>
      <c r="U23" s="100">
        <v>5</v>
      </c>
      <c r="V23" s="100">
        <v>4</v>
      </c>
      <c r="W23" s="100">
        <v>5</v>
      </c>
      <c r="X23" s="100">
        <v>5</v>
      </c>
      <c r="Y23" s="100">
        <v>4</v>
      </c>
      <c r="Z23" s="93">
        <v>2</v>
      </c>
      <c r="AA23" s="93">
        <v>5</v>
      </c>
      <c r="AB23" s="96">
        <v>5</v>
      </c>
      <c r="AC23" s="96">
        <v>5</v>
      </c>
      <c r="AD23" s="89">
        <v>4</v>
      </c>
      <c r="AE23" s="89">
        <v>4</v>
      </c>
      <c r="AF23" s="89">
        <v>5</v>
      </c>
    </row>
    <row r="24" spans="1:32">
      <c r="A24" s="11">
        <v>23</v>
      </c>
      <c r="B24" s="11" t="s">
        <v>71</v>
      </c>
      <c r="C24" s="11" t="s">
        <v>28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5">
        <v>5</v>
      </c>
      <c r="Q24" s="105">
        <v>5</v>
      </c>
      <c r="R24" s="105">
        <v>5</v>
      </c>
      <c r="S24" s="109">
        <v>5</v>
      </c>
      <c r="T24" s="109">
        <v>5</v>
      </c>
      <c r="U24" s="100">
        <v>5</v>
      </c>
      <c r="V24" s="100">
        <v>5</v>
      </c>
      <c r="W24" s="100">
        <v>5</v>
      </c>
      <c r="X24" s="100">
        <v>3</v>
      </c>
      <c r="Y24" s="100">
        <v>5</v>
      </c>
      <c r="Z24" s="93">
        <v>3</v>
      </c>
      <c r="AA24" s="93">
        <v>4</v>
      </c>
      <c r="AB24" s="96">
        <v>4</v>
      </c>
      <c r="AC24" s="96">
        <v>4</v>
      </c>
      <c r="AD24" s="89">
        <v>3</v>
      </c>
      <c r="AE24" s="89">
        <v>4</v>
      </c>
      <c r="AF24" s="89">
        <v>4</v>
      </c>
    </row>
    <row r="25" spans="1:32">
      <c r="A25" s="11">
        <v>24</v>
      </c>
      <c r="B25" s="11" t="s">
        <v>74</v>
      </c>
      <c r="C25" s="11" t="s">
        <v>94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5">
        <v>5</v>
      </c>
      <c r="Q25" s="105">
        <v>5</v>
      </c>
      <c r="R25" s="105">
        <v>5</v>
      </c>
      <c r="S25" s="109">
        <v>5</v>
      </c>
      <c r="T25" s="109">
        <v>5</v>
      </c>
      <c r="U25" s="100">
        <v>5</v>
      </c>
      <c r="V25" s="100">
        <v>5</v>
      </c>
      <c r="W25" s="100">
        <v>5</v>
      </c>
      <c r="X25" s="100">
        <v>5</v>
      </c>
      <c r="Y25" s="100">
        <v>5</v>
      </c>
      <c r="Z25" s="93">
        <v>3</v>
      </c>
      <c r="AA25" s="93">
        <v>5</v>
      </c>
      <c r="AB25" s="96">
        <v>5</v>
      </c>
      <c r="AC25" s="96">
        <v>5</v>
      </c>
      <c r="AD25" s="89">
        <v>5</v>
      </c>
      <c r="AE25" s="89">
        <v>5</v>
      </c>
      <c r="AF25" s="89">
        <v>5</v>
      </c>
    </row>
    <row r="26" spans="1:32">
      <c r="A26" s="11">
        <v>25</v>
      </c>
      <c r="B26" s="11" t="s">
        <v>71</v>
      </c>
      <c r="C26" s="11" t="s">
        <v>28</v>
      </c>
      <c r="D26" s="11" t="s">
        <v>95</v>
      </c>
      <c r="E26" s="11" t="s">
        <v>96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5">
        <v>4</v>
      </c>
      <c r="Q26" s="105">
        <v>4</v>
      </c>
      <c r="R26" s="105">
        <v>4</v>
      </c>
      <c r="S26" s="109">
        <v>3</v>
      </c>
      <c r="T26" s="109">
        <v>3</v>
      </c>
      <c r="U26" s="100">
        <v>4</v>
      </c>
      <c r="V26" s="100">
        <v>5</v>
      </c>
      <c r="W26" s="100">
        <v>4</v>
      </c>
      <c r="X26" s="100">
        <v>4</v>
      </c>
      <c r="Y26" s="100">
        <v>4</v>
      </c>
      <c r="Z26" s="93">
        <v>3</v>
      </c>
      <c r="AA26" s="93">
        <v>4</v>
      </c>
      <c r="AB26" s="96">
        <v>4</v>
      </c>
      <c r="AC26" s="96">
        <v>4</v>
      </c>
      <c r="AD26" s="89">
        <v>4</v>
      </c>
      <c r="AE26" s="89">
        <v>4</v>
      </c>
      <c r="AF26" s="89">
        <v>4</v>
      </c>
    </row>
    <row r="27" spans="1:32">
      <c r="A27" s="11">
        <v>26</v>
      </c>
      <c r="B27" s="11" t="s">
        <v>74</v>
      </c>
      <c r="C27" s="11" t="s">
        <v>28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05">
        <v>5</v>
      </c>
      <c r="Q27" s="105">
        <v>5</v>
      </c>
      <c r="R27" s="105">
        <v>5</v>
      </c>
      <c r="S27" s="109">
        <v>5</v>
      </c>
      <c r="T27" s="109">
        <v>5</v>
      </c>
      <c r="U27" s="100">
        <v>5</v>
      </c>
      <c r="V27" s="100">
        <v>5</v>
      </c>
      <c r="W27" s="100">
        <v>5</v>
      </c>
      <c r="X27" s="100">
        <v>5</v>
      </c>
      <c r="Y27" s="100">
        <v>5</v>
      </c>
      <c r="Z27" s="93">
        <v>3</v>
      </c>
      <c r="AA27" s="93">
        <v>4</v>
      </c>
      <c r="AB27" s="96">
        <v>4</v>
      </c>
      <c r="AC27" s="96">
        <v>3</v>
      </c>
      <c r="AD27" s="89">
        <v>4</v>
      </c>
      <c r="AE27" s="89">
        <v>4</v>
      </c>
      <c r="AF27" s="89">
        <v>4</v>
      </c>
    </row>
    <row r="28" spans="1:32">
      <c r="A28" s="11">
        <v>27</v>
      </c>
      <c r="B28" s="11" t="s">
        <v>74</v>
      </c>
      <c r="C28" s="11" t="s">
        <v>28</v>
      </c>
      <c r="E28" s="11" t="s">
        <v>90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</v>
      </c>
      <c r="O28" s="11">
        <v>0</v>
      </c>
      <c r="P28" s="105">
        <v>5</v>
      </c>
      <c r="Q28" s="105">
        <v>5</v>
      </c>
      <c r="R28" s="105">
        <v>5</v>
      </c>
      <c r="S28" s="109">
        <v>5</v>
      </c>
      <c r="T28" s="109">
        <v>5</v>
      </c>
      <c r="U28" s="100">
        <v>4</v>
      </c>
      <c r="V28" s="100">
        <v>3</v>
      </c>
      <c r="W28" s="100">
        <v>4</v>
      </c>
      <c r="X28" s="100">
        <v>3</v>
      </c>
      <c r="Y28" s="100">
        <v>4</v>
      </c>
      <c r="Z28" s="93">
        <v>2</v>
      </c>
      <c r="AA28" s="93">
        <v>3</v>
      </c>
      <c r="AB28" s="96">
        <v>4</v>
      </c>
      <c r="AC28" s="96">
        <v>3</v>
      </c>
      <c r="AD28" s="89">
        <v>4</v>
      </c>
      <c r="AE28" s="89">
        <v>3</v>
      </c>
      <c r="AF28" s="89">
        <v>4</v>
      </c>
    </row>
    <row r="29" spans="1:32">
      <c r="A29" s="11">
        <v>28</v>
      </c>
      <c r="B29" s="11" t="s">
        <v>74</v>
      </c>
      <c r="C29" s="11" t="s">
        <v>28</v>
      </c>
      <c r="E29" s="11" t="s">
        <v>37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1</v>
      </c>
      <c r="O29" s="11">
        <v>0</v>
      </c>
      <c r="P29" s="105">
        <v>5</v>
      </c>
      <c r="Q29" s="105">
        <v>5</v>
      </c>
      <c r="R29" s="105">
        <v>5</v>
      </c>
      <c r="S29" s="109">
        <v>5</v>
      </c>
      <c r="T29" s="109">
        <v>5</v>
      </c>
      <c r="U29" s="100">
        <v>4</v>
      </c>
      <c r="V29" s="100">
        <v>3</v>
      </c>
      <c r="W29" s="100">
        <v>4</v>
      </c>
      <c r="X29" s="100">
        <v>3</v>
      </c>
      <c r="Y29" s="100">
        <v>4</v>
      </c>
      <c r="Z29" s="93">
        <v>3</v>
      </c>
      <c r="AA29" s="93">
        <v>4</v>
      </c>
      <c r="AB29" s="96">
        <v>5</v>
      </c>
      <c r="AC29" s="96">
        <v>5</v>
      </c>
      <c r="AD29" s="89">
        <v>5</v>
      </c>
      <c r="AE29" s="89">
        <v>5</v>
      </c>
      <c r="AF29" s="89">
        <v>5</v>
      </c>
    </row>
    <row r="30" spans="1:32">
      <c r="A30" s="11">
        <v>29</v>
      </c>
      <c r="B30" s="11" t="s">
        <v>74</v>
      </c>
      <c r="C30" s="11" t="s">
        <v>28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5">
        <v>4</v>
      </c>
      <c r="Q30" s="105">
        <v>4</v>
      </c>
      <c r="R30" s="105">
        <v>4</v>
      </c>
      <c r="S30" s="109">
        <v>5</v>
      </c>
      <c r="T30" s="109">
        <v>5</v>
      </c>
      <c r="U30" s="100">
        <v>4</v>
      </c>
      <c r="V30" s="100">
        <v>4</v>
      </c>
      <c r="W30" s="100">
        <v>4</v>
      </c>
      <c r="X30" s="100">
        <v>4</v>
      </c>
      <c r="Y30" s="100">
        <v>4</v>
      </c>
      <c r="Z30" s="93">
        <v>3</v>
      </c>
      <c r="AA30" s="93">
        <v>4</v>
      </c>
      <c r="AB30" s="96">
        <v>5</v>
      </c>
      <c r="AC30" s="96">
        <v>4</v>
      </c>
      <c r="AD30" s="89">
        <v>4</v>
      </c>
      <c r="AE30" s="89">
        <v>4</v>
      </c>
      <c r="AF30" s="89">
        <v>4</v>
      </c>
    </row>
    <row r="31" spans="1:32">
      <c r="A31" s="11">
        <v>30</v>
      </c>
      <c r="B31" s="11" t="s">
        <v>74</v>
      </c>
      <c r="C31" s="11" t="s">
        <v>79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5">
        <v>4</v>
      </c>
      <c r="Q31" s="105">
        <v>4</v>
      </c>
      <c r="R31" s="105">
        <v>4</v>
      </c>
      <c r="S31" s="109">
        <v>4</v>
      </c>
      <c r="T31" s="109">
        <v>4</v>
      </c>
      <c r="U31" s="100">
        <v>4</v>
      </c>
      <c r="V31" s="100">
        <v>4</v>
      </c>
      <c r="W31" s="100">
        <v>4</v>
      </c>
      <c r="X31" s="100">
        <v>4</v>
      </c>
      <c r="Y31" s="100">
        <v>4</v>
      </c>
      <c r="Z31" s="93">
        <v>3</v>
      </c>
      <c r="AA31" s="93">
        <v>4</v>
      </c>
      <c r="AB31" s="96">
        <v>4</v>
      </c>
      <c r="AC31" s="96">
        <v>4</v>
      </c>
      <c r="AD31" s="89">
        <v>4</v>
      </c>
      <c r="AE31" s="89">
        <v>4</v>
      </c>
      <c r="AF31" s="89">
        <v>4</v>
      </c>
    </row>
    <row r="32" spans="1:32">
      <c r="A32" s="11">
        <v>31</v>
      </c>
      <c r="B32" s="11" t="s">
        <v>74</v>
      </c>
      <c r="C32" s="11" t="s">
        <v>28</v>
      </c>
      <c r="E32" s="11" t="s">
        <v>37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05">
        <v>5</v>
      </c>
      <c r="Q32" s="105">
        <v>5</v>
      </c>
      <c r="R32" s="105">
        <v>5</v>
      </c>
      <c r="S32" s="109">
        <v>5</v>
      </c>
      <c r="T32" s="109">
        <v>5</v>
      </c>
      <c r="U32" s="100">
        <v>5</v>
      </c>
      <c r="V32" s="100">
        <v>4</v>
      </c>
      <c r="W32" s="100">
        <v>5</v>
      </c>
      <c r="X32" s="100">
        <v>4</v>
      </c>
      <c r="Y32" s="100">
        <v>5</v>
      </c>
      <c r="Z32" s="93">
        <v>3</v>
      </c>
      <c r="AA32" s="93">
        <v>4</v>
      </c>
      <c r="AB32" s="96">
        <v>5</v>
      </c>
      <c r="AC32" s="96">
        <v>5</v>
      </c>
      <c r="AD32" s="89">
        <v>4</v>
      </c>
      <c r="AE32" s="89">
        <v>4</v>
      </c>
      <c r="AF32" s="89">
        <v>4</v>
      </c>
    </row>
    <row r="33" spans="1:32">
      <c r="A33" s="11">
        <v>32</v>
      </c>
      <c r="B33" s="11" t="s">
        <v>74</v>
      </c>
      <c r="C33" s="11" t="s">
        <v>78</v>
      </c>
      <c r="F33" s="11">
        <v>1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5">
        <v>5</v>
      </c>
      <c r="Q33" s="105">
        <v>5</v>
      </c>
      <c r="R33" s="105">
        <v>5</v>
      </c>
      <c r="S33" s="109">
        <v>5</v>
      </c>
      <c r="T33" s="109">
        <v>5</v>
      </c>
      <c r="U33" s="100">
        <v>5</v>
      </c>
      <c r="V33" s="100">
        <v>4</v>
      </c>
      <c r="W33" s="100">
        <v>5</v>
      </c>
      <c r="X33" s="100">
        <v>4</v>
      </c>
      <c r="Y33" s="100">
        <v>4</v>
      </c>
      <c r="Z33" s="93">
        <v>3</v>
      </c>
      <c r="AA33" s="93">
        <v>4</v>
      </c>
      <c r="AB33" s="96">
        <v>4</v>
      </c>
      <c r="AC33" s="96">
        <v>4</v>
      </c>
      <c r="AD33" s="89">
        <v>4</v>
      </c>
      <c r="AE33" s="89">
        <v>4</v>
      </c>
      <c r="AF33" s="89">
        <v>4</v>
      </c>
    </row>
    <row r="34" spans="1:32">
      <c r="A34" s="11">
        <v>33</v>
      </c>
      <c r="B34" s="11" t="s">
        <v>74</v>
      </c>
      <c r="C34" s="11" t="s">
        <v>97</v>
      </c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5">
        <v>4</v>
      </c>
      <c r="Q34" s="105">
        <v>4</v>
      </c>
      <c r="R34" s="105">
        <v>4</v>
      </c>
      <c r="S34" s="109">
        <v>4</v>
      </c>
      <c r="T34" s="109">
        <v>4</v>
      </c>
      <c r="U34" s="100">
        <v>4</v>
      </c>
      <c r="V34" s="100">
        <v>4</v>
      </c>
      <c r="W34" s="100">
        <v>4</v>
      </c>
      <c r="X34" s="100">
        <v>4</v>
      </c>
      <c r="Y34" s="100">
        <v>4</v>
      </c>
      <c r="Z34" s="93">
        <v>3</v>
      </c>
      <c r="AA34" s="93">
        <v>4</v>
      </c>
      <c r="AB34" s="96">
        <v>5</v>
      </c>
      <c r="AC34" s="96">
        <v>5</v>
      </c>
      <c r="AD34" s="89">
        <v>5</v>
      </c>
      <c r="AE34" s="89">
        <v>5</v>
      </c>
      <c r="AF34" s="89">
        <v>5</v>
      </c>
    </row>
    <row r="35" spans="1:32">
      <c r="A35" s="11">
        <v>34</v>
      </c>
      <c r="B35" s="11" t="s">
        <v>74</v>
      </c>
      <c r="C35" s="11" t="s">
        <v>79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5">
        <v>4</v>
      </c>
      <c r="Q35" s="105">
        <v>4</v>
      </c>
      <c r="R35" s="105">
        <v>4</v>
      </c>
      <c r="S35" s="109">
        <v>5</v>
      </c>
      <c r="T35" s="109">
        <v>5</v>
      </c>
      <c r="U35" s="100">
        <v>5</v>
      </c>
      <c r="V35" s="100">
        <v>4</v>
      </c>
      <c r="W35" s="100">
        <v>5</v>
      </c>
      <c r="X35" s="100">
        <v>4</v>
      </c>
      <c r="Y35" s="100">
        <v>4</v>
      </c>
      <c r="Z35" s="93">
        <v>2</v>
      </c>
      <c r="AA35" s="93">
        <v>4</v>
      </c>
      <c r="AB35" s="96">
        <v>5</v>
      </c>
      <c r="AC35" s="96">
        <v>5</v>
      </c>
      <c r="AD35" s="89">
        <v>4</v>
      </c>
      <c r="AE35" s="89">
        <v>5</v>
      </c>
      <c r="AF35" s="89">
        <v>5</v>
      </c>
    </row>
    <row r="36" spans="1:32">
      <c r="A36" s="11">
        <v>35</v>
      </c>
      <c r="B36" s="11" t="s">
        <v>74</v>
      </c>
      <c r="C36" s="11" t="s">
        <v>79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5">
        <v>5</v>
      </c>
      <c r="Q36" s="105">
        <v>5</v>
      </c>
      <c r="R36" s="105">
        <v>5</v>
      </c>
      <c r="S36" s="109">
        <v>5</v>
      </c>
      <c r="T36" s="109">
        <v>5</v>
      </c>
      <c r="U36" s="100">
        <v>5</v>
      </c>
      <c r="V36" s="100">
        <v>4</v>
      </c>
      <c r="W36" s="100">
        <v>5</v>
      </c>
      <c r="X36" s="100">
        <v>4</v>
      </c>
      <c r="Y36" s="100">
        <v>5</v>
      </c>
      <c r="Z36" s="93">
        <v>3</v>
      </c>
      <c r="AA36" s="93">
        <v>5</v>
      </c>
      <c r="AB36" s="96">
        <v>5</v>
      </c>
      <c r="AC36" s="96">
        <v>5</v>
      </c>
      <c r="AD36" s="89">
        <v>5</v>
      </c>
      <c r="AE36" s="89">
        <v>5</v>
      </c>
      <c r="AF36" s="89">
        <v>5</v>
      </c>
    </row>
    <row r="37" spans="1:32">
      <c r="A37" s="11">
        <v>36</v>
      </c>
      <c r="B37" s="11" t="s">
        <v>98</v>
      </c>
      <c r="C37" s="11" t="s">
        <v>28</v>
      </c>
      <c r="E37" s="11" t="s">
        <v>99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05">
        <v>5</v>
      </c>
      <c r="Q37" s="105">
        <v>5</v>
      </c>
      <c r="R37" s="105">
        <v>5</v>
      </c>
      <c r="S37" s="109">
        <v>4</v>
      </c>
      <c r="T37" s="109">
        <v>4</v>
      </c>
      <c r="U37" s="100">
        <v>5</v>
      </c>
      <c r="V37" s="100">
        <v>5</v>
      </c>
      <c r="W37" s="100">
        <v>5</v>
      </c>
      <c r="X37" s="100">
        <v>5</v>
      </c>
      <c r="Y37" s="100">
        <v>5</v>
      </c>
      <c r="Z37" s="93">
        <v>3</v>
      </c>
      <c r="AA37" s="93">
        <v>4</v>
      </c>
      <c r="AB37" s="96">
        <v>4</v>
      </c>
      <c r="AC37" s="96">
        <v>4</v>
      </c>
      <c r="AD37" s="89">
        <v>4</v>
      </c>
      <c r="AE37" s="89">
        <v>4</v>
      </c>
      <c r="AF37" s="89">
        <v>4</v>
      </c>
    </row>
    <row r="38" spans="1:32">
      <c r="A38" s="11">
        <v>37</v>
      </c>
      <c r="B38" s="11" t="s">
        <v>74</v>
      </c>
      <c r="C38" s="11" t="s">
        <v>79</v>
      </c>
      <c r="E38" s="11" t="s">
        <v>75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1</v>
      </c>
      <c r="P38" s="105">
        <v>5</v>
      </c>
      <c r="Q38" s="105">
        <v>5</v>
      </c>
      <c r="R38" s="105">
        <v>4</v>
      </c>
      <c r="S38" s="109">
        <v>5</v>
      </c>
      <c r="T38" s="109">
        <v>5</v>
      </c>
      <c r="U38" s="100">
        <v>5</v>
      </c>
      <c r="V38" s="100">
        <v>3</v>
      </c>
      <c r="W38" s="100">
        <v>4</v>
      </c>
      <c r="X38" s="100">
        <v>2</v>
      </c>
      <c r="Y38" s="100">
        <v>3</v>
      </c>
      <c r="Z38" s="93">
        <v>3</v>
      </c>
      <c r="AA38" s="93">
        <v>3</v>
      </c>
      <c r="AB38" s="96">
        <v>5</v>
      </c>
      <c r="AC38" s="96">
        <v>2</v>
      </c>
      <c r="AD38" s="89">
        <v>3</v>
      </c>
      <c r="AE38" s="89">
        <v>1</v>
      </c>
      <c r="AF38" s="89">
        <v>3</v>
      </c>
    </row>
    <row r="39" spans="1:32">
      <c r="A39" s="11">
        <v>38</v>
      </c>
      <c r="B39" s="11" t="s">
        <v>74</v>
      </c>
      <c r="C39" s="11" t="s">
        <v>97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05">
        <v>5</v>
      </c>
      <c r="Q39" s="105">
        <v>4</v>
      </c>
      <c r="R39" s="105">
        <v>4</v>
      </c>
      <c r="S39" s="109">
        <v>5</v>
      </c>
      <c r="T39" s="109">
        <v>5</v>
      </c>
      <c r="U39" s="100">
        <v>5</v>
      </c>
      <c r="V39" s="100">
        <v>4</v>
      </c>
      <c r="W39" s="100">
        <v>4</v>
      </c>
      <c r="X39" s="100">
        <v>2</v>
      </c>
      <c r="Y39" s="100">
        <v>3</v>
      </c>
      <c r="Z39" s="93">
        <v>2</v>
      </c>
      <c r="AA39" s="93">
        <v>4</v>
      </c>
      <c r="AB39" s="96">
        <v>5</v>
      </c>
      <c r="AC39" s="96">
        <v>4</v>
      </c>
      <c r="AD39" s="89">
        <v>4</v>
      </c>
      <c r="AE39" s="89">
        <v>5</v>
      </c>
      <c r="AF39" s="89">
        <v>4</v>
      </c>
    </row>
    <row r="40" spans="1:32">
      <c r="A40" s="11">
        <v>39</v>
      </c>
      <c r="B40" s="11" t="s">
        <v>74</v>
      </c>
      <c r="C40" s="11" t="s">
        <v>97</v>
      </c>
      <c r="F40" s="11">
        <v>0</v>
      </c>
      <c r="G40" s="11">
        <v>0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5">
        <v>5</v>
      </c>
      <c r="Q40" s="105">
        <v>5</v>
      </c>
      <c r="R40" s="105">
        <v>5</v>
      </c>
      <c r="S40" s="109">
        <v>5</v>
      </c>
      <c r="T40" s="109">
        <v>3</v>
      </c>
      <c r="U40" s="100">
        <v>4</v>
      </c>
      <c r="V40" s="100">
        <v>3</v>
      </c>
      <c r="W40" s="100">
        <v>2</v>
      </c>
      <c r="X40" s="100">
        <v>3</v>
      </c>
      <c r="Y40" s="100">
        <v>3</v>
      </c>
      <c r="Z40" s="93">
        <v>4</v>
      </c>
      <c r="AA40" s="93">
        <v>4</v>
      </c>
      <c r="AB40" s="96">
        <v>5</v>
      </c>
      <c r="AC40" s="96">
        <v>3</v>
      </c>
      <c r="AD40" s="89">
        <v>4</v>
      </c>
      <c r="AE40" s="89">
        <v>4</v>
      </c>
      <c r="AF40" s="89">
        <v>4</v>
      </c>
    </row>
    <row r="41" spans="1:32">
      <c r="A41" s="11">
        <v>40</v>
      </c>
      <c r="B41" s="11" t="s">
        <v>74</v>
      </c>
      <c r="C41" s="11" t="s">
        <v>94</v>
      </c>
      <c r="E41" s="11" t="s">
        <v>101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05">
        <v>5</v>
      </c>
      <c r="Q41" s="105">
        <v>5</v>
      </c>
      <c r="R41" s="105">
        <v>5</v>
      </c>
      <c r="S41" s="109">
        <v>5</v>
      </c>
      <c r="T41" s="109">
        <v>5</v>
      </c>
      <c r="U41" s="100">
        <v>5</v>
      </c>
      <c r="V41" s="100">
        <v>5</v>
      </c>
      <c r="W41" s="100">
        <v>5</v>
      </c>
      <c r="X41" s="100">
        <v>3</v>
      </c>
      <c r="Y41" s="100">
        <v>5</v>
      </c>
      <c r="Z41" s="93">
        <v>3</v>
      </c>
      <c r="AA41" s="93">
        <v>4</v>
      </c>
      <c r="AB41" s="96">
        <v>5</v>
      </c>
      <c r="AC41" s="96">
        <v>4</v>
      </c>
      <c r="AD41" s="89">
        <v>4</v>
      </c>
      <c r="AE41" s="89">
        <v>4</v>
      </c>
      <c r="AF41" s="89">
        <v>4</v>
      </c>
    </row>
    <row r="42" spans="1:32">
      <c r="A42" s="11">
        <v>41</v>
      </c>
      <c r="B42" s="11" t="s">
        <v>74</v>
      </c>
      <c r="C42" s="11" t="s">
        <v>97</v>
      </c>
      <c r="E42" s="11" t="s">
        <v>101</v>
      </c>
      <c r="F42" s="11">
        <v>1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5">
        <v>4</v>
      </c>
      <c r="Q42" s="105">
        <v>5</v>
      </c>
      <c r="R42" s="105">
        <v>5</v>
      </c>
      <c r="S42" s="109">
        <v>5</v>
      </c>
      <c r="T42" s="109">
        <v>5</v>
      </c>
      <c r="U42" s="100">
        <v>4</v>
      </c>
      <c r="V42" s="100">
        <v>4</v>
      </c>
      <c r="W42" s="100">
        <v>5</v>
      </c>
      <c r="X42" s="100">
        <v>3</v>
      </c>
      <c r="Y42" s="100">
        <v>4</v>
      </c>
      <c r="Z42" s="93">
        <v>4</v>
      </c>
      <c r="AA42" s="93">
        <v>4</v>
      </c>
      <c r="AB42" s="96">
        <v>5</v>
      </c>
      <c r="AC42" s="96">
        <v>5</v>
      </c>
      <c r="AD42" s="89">
        <v>4</v>
      </c>
      <c r="AE42" s="89">
        <v>4</v>
      </c>
      <c r="AF42" s="89">
        <v>5</v>
      </c>
    </row>
    <row r="43" spans="1:32">
      <c r="A43" s="11">
        <v>42</v>
      </c>
      <c r="B43" s="11" t="s">
        <v>74</v>
      </c>
      <c r="C43" s="11" t="s">
        <v>97</v>
      </c>
      <c r="E43" s="11" t="s">
        <v>75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05">
        <v>5</v>
      </c>
      <c r="Q43" s="105">
        <v>4</v>
      </c>
      <c r="R43" s="105">
        <v>4</v>
      </c>
      <c r="S43" s="109">
        <v>5</v>
      </c>
      <c r="T43" s="109">
        <v>5</v>
      </c>
      <c r="U43" s="100">
        <v>4</v>
      </c>
      <c r="V43" s="100">
        <v>3</v>
      </c>
      <c r="W43" s="100">
        <v>5</v>
      </c>
      <c r="X43" s="100">
        <v>2</v>
      </c>
      <c r="Y43" s="100">
        <v>4</v>
      </c>
      <c r="Z43" s="93">
        <v>3</v>
      </c>
      <c r="AA43" s="93">
        <v>4</v>
      </c>
      <c r="AB43" s="96">
        <v>4</v>
      </c>
      <c r="AC43" s="96">
        <v>4</v>
      </c>
      <c r="AD43" s="89">
        <v>4</v>
      </c>
      <c r="AE43" s="89">
        <v>4</v>
      </c>
      <c r="AF43" s="89">
        <v>4</v>
      </c>
    </row>
    <row r="44" spans="1:32">
      <c r="A44" s="11">
        <v>43</v>
      </c>
      <c r="B44" s="11" t="s">
        <v>74</v>
      </c>
      <c r="C44" s="11" t="s">
        <v>103</v>
      </c>
      <c r="D44" s="11" t="s">
        <v>80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05">
        <v>5</v>
      </c>
      <c r="Q44" s="105">
        <v>5</v>
      </c>
      <c r="R44" s="105">
        <v>5</v>
      </c>
      <c r="S44" s="109">
        <v>5</v>
      </c>
      <c r="T44" s="109">
        <v>5</v>
      </c>
      <c r="U44" s="100">
        <v>4</v>
      </c>
      <c r="V44" s="100">
        <v>5</v>
      </c>
      <c r="W44" s="100">
        <v>5</v>
      </c>
      <c r="X44" s="100">
        <v>4</v>
      </c>
      <c r="Y44" s="100">
        <v>4</v>
      </c>
      <c r="Z44" s="93">
        <v>3</v>
      </c>
      <c r="AA44" s="93">
        <v>4</v>
      </c>
      <c r="AB44" s="96">
        <v>4</v>
      </c>
      <c r="AC44" s="96">
        <v>4</v>
      </c>
      <c r="AD44" s="89">
        <v>4</v>
      </c>
      <c r="AE44" s="89">
        <v>4</v>
      </c>
      <c r="AF44" s="89">
        <v>4</v>
      </c>
    </row>
    <row r="45" spans="1:32">
      <c r="A45" s="11">
        <v>44</v>
      </c>
      <c r="B45" s="11" t="s">
        <v>74</v>
      </c>
      <c r="C45" s="11" t="s">
        <v>88</v>
      </c>
      <c r="E45" s="11" t="s">
        <v>37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05">
        <v>4</v>
      </c>
      <c r="Q45" s="105">
        <v>4</v>
      </c>
      <c r="R45" s="105">
        <v>3</v>
      </c>
      <c r="S45" s="109">
        <v>4</v>
      </c>
      <c r="T45" s="109">
        <v>4</v>
      </c>
      <c r="U45" s="100">
        <v>4</v>
      </c>
      <c r="V45" s="100">
        <v>3</v>
      </c>
      <c r="W45" s="100">
        <v>3</v>
      </c>
      <c r="X45" s="100">
        <v>3</v>
      </c>
      <c r="Y45" s="100">
        <v>4</v>
      </c>
      <c r="Z45" s="93">
        <v>4</v>
      </c>
      <c r="AA45" s="93">
        <v>4</v>
      </c>
      <c r="AB45" s="96">
        <v>5</v>
      </c>
      <c r="AC45" s="96">
        <v>4</v>
      </c>
      <c r="AD45" s="89">
        <v>4</v>
      </c>
      <c r="AE45" s="89">
        <v>4</v>
      </c>
      <c r="AF45" s="89">
        <v>4</v>
      </c>
    </row>
    <row r="46" spans="1:32">
      <c r="A46" s="11">
        <v>45</v>
      </c>
      <c r="B46" s="11" t="s">
        <v>74</v>
      </c>
      <c r="C46" s="11" t="s">
        <v>28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5">
        <v>5</v>
      </c>
      <c r="Q46" s="105">
        <v>5</v>
      </c>
      <c r="R46" s="105">
        <v>5</v>
      </c>
      <c r="S46" s="109">
        <v>5</v>
      </c>
      <c r="T46" s="109">
        <v>5</v>
      </c>
      <c r="U46" s="100">
        <v>4</v>
      </c>
      <c r="V46" s="100">
        <v>3</v>
      </c>
      <c r="W46" s="100">
        <v>4</v>
      </c>
      <c r="X46" s="100">
        <v>4</v>
      </c>
      <c r="Y46" s="100">
        <v>5</v>
      </c>
      <c r="Z46" s="93">
        <v>3</v>
      </c>
      <c r="AA46" s="93">
        <v>4</v>
      </c>
      <c r="AB46" s="96">
        <v>5</v>
      </c>
      <c r="AC46" s="96">
        <v>5</v>
      </c>
      <c r="AD46" s="89">
        <v>5</v>
      </c>
      <c r="AE46" s="89">
        <v>5</v>
      </c>
      <c r="AF46" s="89">
        <v>5</v>
      </c>
    </row>
    <row r="47" spans="1:32">
      <c r="A47" s="11">
        <v>46</v>
      </c>
      <c r="B47" s="11" t="s">
        <v>74</v>
      </c>
      <c r="C47" s="11" t="s">
        <v>97</v>
      </c>
      <c r="E47" s="11" t="s">
        <v>101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05">
        <v>4</v>
      </c>
      <c r="Q47" s="105">
        <v>4</v>
      </c>
      <c r="R47" s="105">
        <v>4</v>
      </c>
      <c r="S47" s="109">
        <v>4</v>
      </c>
      <c r="T47" s="109">
        <v>4</v>
      </c>
      <c r="U47" s="100">
        <v>4</v>
      </c>
      <c r="V47" s="100">
        <v>4</v>
      </c>
      <c r="W47" s="100">
        <v>4</v>
      </c>
      <c r="X47" s="100">
        <v>3</v>
      </c>
      <c r="Y47" s="100">
        <v>4</v>
      </c>
      <c r="Z47" s="93">
        <v>3</v>
      </c>
      <c r="AA47" s="93">
        <v>4</v>
      </c>
      <c r="AB47" s="96">
        <v>4</v>
      </c>
      <c r="AC47" s="96">
        <v>4</v>
      </c>
      <c r="AD47" s="89">
        <v>4</v>
      </c>
      <c r="AE47" s="89">
        <v>4</v>
      </c>
      <c r="AF47" s="89">
        <v>4</v>
      </c>
    </row>
    <row r="48" spans="1:32">
      <c r="A48" s="11">
        <v>47</v>
      </c>
      <c r="B48" s="11" t="s">
        <v>74</v>
      </c>
      <c r="C48" s="11" t="s">
        <v>28</v>
      </c>
      <c r="E48" s="11" t="s">
        <v>75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</v>
      </c>
      <c r="P48" s="105">
        <v>5</v>
      </c>
      <c r="Q48" s="105">
        <v>5</v>
      </c>
      <c r="R48" s="105">
        <v>5</v>
      </c>
      <c r="S48" s="109">
        <v>5</v>
      </c>
      <c r="T48" s="109">
        <v>5</v>
      </c>
      <c r="U48" s="100">
        <v>5</v>
      </c>
      <c r="V48" s="100">
        <v>5</v>
      </c>
      <c r="W48" s="100">
        <v>5</v>
      </c>
      <c r="X48" s="100">
        <v>4</v>
      </c>
      <c r="Y48" s="100">
        <v>5</v>
      </c>
      <c r="Z48" s="93">
        <v>3</v>
      </c>
      <c r="AA48" s="93">
        <v>5</v>
      </c>
      <c r="AB48" s="96">
        <v>5</v>
      </c>
      <c r="AC48" s="96">
        <v>5</v>
      </c>
      <c r="AD48" s="89">
        <v>5</v>
      </c>
      <c r="AE48" s="89">
        <v>5</v>
      </c>
      <c r="AF48" s="89">
        <v>5</v>
      </c>
    </row>
    <row r="49" spans="1:32">
      <c r="A49" s="11">
        <v>48</v>
      </c>
      <c r="B49" s="11" t="s">
        <v>74</v>
      </c>
      <c r="C49" s="11" t="s">
        <v>28</v>
      </c>
      <c r="E49" s="11" t="s">
        <v>75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5">
        <v>4</v>
      </c>
      <c r="Q49" s="105">
        <v>4</v>
      </c>
      <c r="R49" s="105">
        <v>4</v>
      </c>
      <c r="S49" s="109">
        <v>4</v>
      </c>
      <c r="T49" s="109">
        <v>4</v>
      </c>
      <c r="U49" s="100">
        <v>4</v>
      </c>
      <c r="V49" s="100">
        <v>4</v>
      </c>
      <c r="W49" s="100">
        <v>4</v>
      </c>
      <c r="X49" s="100">
        <v>3</v>
      </c>
      <c r="Y49" s="100">
        <v>4</v>
      </c>
      <c r="Z49" s="93">
        <v>3</v>
      </c>
      <c r="AA49" s="93">
        <v>4</v>
      </c>
      <c r="AB49" s="96">
        <v>4</v>
      </c>
      <c r="AC49" s="96">
        <v>4</v>
      </c>
      <c r="AD49" s="89">
        <v>4</v>
      </c>
      <c r="AE49" s="89">
        <v>4</v>
      </c>
      <c r="AF49" s="89">
        <v>4</v>
      </c>
    </row>
    <row r="50" spans="1:32">
      <c r="A50" s="11">
        <v>49</v>
      </c>
      <c r="B50" s="11" t="s">
        <v>74</v>
      </c>
      <c r="C50" s="11" t="s">
        <v>97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>
        <v>0</v>
      </c>
      <c r="P50" s="105">
        <v>4</v>
      </c>
      <c r="Q50" s="105">
        <v>4</v>
      </c>
      <c r="R50" s="105">
        <v>4</v>
      </c>
      <c r="S50" s="109">
        <v>4</v>
      </c>
      <c r="T50" s="109">
        <v>4</v>
      </c>
      <c r="U50" s="100">
        <v>4</v>
      </c>
      <c r="V50" s="100">
        <v>4</v>
      </c>
      <c r="W50" s="100">
        <v>4</v>
      </c>
      <c r="X50" s="100">
        <v>4</v>
      </c>
      <c r="Y50" s="100">
        <v>4</v>
      </c>
      <c r="Z50" s="93">
        <v>4</v>
      </c>
      <c r="AA50" s="93">
        <v>4</v>
      </c>
      <c r="AB50" s="96">
        <v>4</v>
      </c>
      <c r="AC50" s="96">
        <v>4</v>
      </c>
      <c r="AD50" s="89">
        <v>4</v>
      </c>
      <c r="AE50" s="89">
        <v>4</v>
      </c>
      <c r="AF50" s="89">
        <v>4</v>
      </c>
    </row>
    <row r="51" spans="1:32">
      <c r="A51" s="11">
        <v>50</v>
      </c>
      <c r="B51" s="11" t="s">
        <v>74</v>
      </c>
      <c r="C51" s="11" t="s">
        <v>97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5">
        <v>5</v>
      </c>
      <c r="Q51" s="105">
        <v>4</v>
      </c>
      <c r="R51" s="105">
        <v>4</v>
      </c>
      <c r="S51" s="109">
        <v>4</v>
      </c>
      <c r="T51" s="109">
        <v>4</v>
      </c>
      <c r="U51" s="100">
        <v>4</v>
      </c>
      <c r="V51" s="100">
        <v>4</v>
      </c>
      <c r="W51" s="100">
        <v>4</v>
      </c>
      <c r="X51" s="100">
        <v>4</v>
      </c>
      <c r="Y51" s="100">
        <v>4</v>
      </c>
      <c r="Z51" s="93">
        <v>3</v>
      </c>
      <c r="AA51" s="93">
        <v>4</v>
      </c>
      <c r="AB51" s="96">
        <v>4</v>
      </c>
      <c r="AC51" s="96">
        <v>4</v>
      </c>
      <c r="AD51" s="89">
        <v>4</v>
      </c>
      <c r="AE51" s="89">
        <v>4</v>
      </c>
      <c r="AF51" s="89">
        <v>4</v>
      </c>
    </row>
    <row r="52" spans="1:32">
      <c r="A52" s="11">
        <v>51</v>
      </c>
      <c r="B52" s="11" t="s">
        <v>74</v>
      </c>
      <c r="C52" s="11" t="s">
        <v>135</v>
      </c>
      <c r="E52" s="11" t="s">
        <v>75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5">
        <v>5</v>
      </c>
      <c r="Q52" s="105">
        <v>5</v>
      </c>
      <c r="R52" s="105">
        <v>5</v>
      </c>
      <c r="S52" s="109">
        <v>5</v>
      </c>
      <c r="T52" s="109">
        <v>5</v>
      </c>
      <c r="U52" s="100">
        <v>5</v>
      </c>
      <c r="V52" s="100">
        <v>4</v>
      </c>
      <c r="W52" s="100">
        <v>5</v>
      </c>
      <c r="X52" s="100">
        <v>4</v>
      </c>
      <c r="Y52" s="100">
        <v>4</v>
      </c>
      <c r="Z52" s="93">
        <v>2</v>
      </c>
      <c r="AA52" s="93">
        <v>4</v>
      </c>
      <c r="AB52" s="96">
        <v>5</v>
      </c>
      <c r="AC52" s="96">
        <v>4</v>
      </c>
      <c r="AD52" s="89">
        <v>5</v>
      </c>
      <c r="AE52" s="89">
        <v>5</v>
      </c>
      <c r="AF52" s="89">
        <v>5</v>
      </c>
    </row>
    <row r="53" spans="1:32">
      <c r="A53" s="11">
        <v>52</v>
      </c>
      <c r="B53" s="11" t="s">
        <v>74</v>
      </c>
      <c r="C53" s="11" t="s">
        <v>88</v>
      </c>
      <c r="E53" s="11" t="s">
        <v>37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</v>
      </c>
      <c r="P53" s="105">
        <v>5</v>
      </c>
      <c r="Q53" s="105">
        <v>3</v>
      </c>
      <c r="R53" s="105">
        <v>4</v>
      </c>
      <c r="S53" s="109">
        <v>5</v>
      </c>
      <c r="T53" s="109">
        <v>5</v>
      </c>
      <c r="U53" s="100">
        <v>4</v>
      </c>
      <c r="V53" s="100">
        <v>4</v>
      </c>
      <c r="W53" s="100">
        <v>4</v>
      </c>
      <c r="X53" s="100">
        <v>4</v>
      </c>
      <c r="Y53" s="100">
        <v>5</v>
      </c>
      <c r="Z53" s="93">
        <v>4</v>
      </c>
      <c r="AA53" s="93">
        <v>4</v>
      </c>
      <c r="AB53" s="96">
        <v>5</v>
      </c>
      <c r="AC53" s="96">
        <v>5</v>
      </c>
      <c r="AD53" s="89">
        <v>4</v>
      </c>
      <c r="AE53" s="89">
        <v>4</v>
      </c>
      <c r="AF53" s="89">
        <v>4</v>
      </c>
    </row>
    <row r="54" spans="1:32">
      <c r="A54" s="11">
        <v>53</v>
      </c>
      <c r="B54" s="11" t="s">
        <v>74</v>
      </c>
      <c r="C54" s="11" t="s">
        <v>83</v>
      </c>
      <c r="E54" s="11" t="s">
        <v>75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05">
        <v>4</v>
      </c>
      <c r="Q54" s="105">
        <v>4</v>
      </c>
      <c r="R54" s="105">
        <v>4</v>
      </c>
      <c r="S54" s="109">
        <v>4</v>
      </c>
      <c r="T54" s="109">
        <v>4</v>
      </c>
      <c r="U54" s="100">
        <v>4</v>
      </c>
      <c r="V54" s="100">
        <v>3</v>
      </c>
      <c r="W54" s="100">
        <v>4</v>
      </c>
      <c r="X54" s="100">
        <v>4</v>
      </c>
      <c r="Y54" s="100">
        <v>4</v>
      </c>
      <c r="Z54" s="93">
        <v>2</v>
      </c>
      <c r="AA54" s="93">
        <v>2</v>
      </c>
      <c r="AB54" s="96">
        <v>2</v>
      </c>
      <c r="AC54" s="96">
        <v>2</v>
      </c>
      <c r="AD54" s="89">
        <v>2</v>
      </c>
      <c r="AE54" s="89">
        <v>2</v>
      </c>
      <c r="AF54" s="89">
        <v>2</v>
      </c>
    </row>
    <row r="55" spans="1:32">
      <c r="A55" s="11">
        <v>54</v>
      </c>
      <c r="B55" s="11" t="s">
        <v>74</v>
      </c>
      <c r="C55" s="11" t="s">
        <v>88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05">
        <v>4</v>
      </c>
      <c r="Q55" s="105">
        <v>3</v>
      </c>
      <c r="R55" s="105">
        <v>4</v>
      </c>
      <c r="S55" s="109">
        <v>4</v>
      </c>
      <c r="T55" s="109">
        <v>4</v>
      </c>
      <c r="U55" s="100">
        <v>5</v>
      </c>
      <c r="V55" s="100">
        <v>4</v>
      </c>
      <c r="W55" s="100">
        <v>5</v>
      </c>
      <c r="X55" s="100">
        <v>4</v>
      </c>
      <c r="Y55" s="100">
        <v>5</v>
      </c>
      <c r="Z55" s="93">
        <v>3</v>
      </c>
      <c r="AA55" s="93">
        <v>4</v>
      </c>
      <c r="AB55" s="96">
        <v>5</v>
      </c>
      <c r="AC55" s="96">
        <v>4</v>
      </c>
      <c r="AD55" s="89">
        <v>5</v>
      </c>
      <c r="AE55" s="89">
        <v>5</v>
      </c>
      <c r="AF55" s="89">
        <v>5</v>
      </c>
    </row>
    <row r="56" spans="1:32">
      <c r="A56" s="11">
        <v>55</v>
      </c>
      <c r="B56" s="11" t="s">
        <v>74</v>
      </c>
      <c r="C56" s="11" t="s">
        <v>28</v>
      </c>
      <c r="E56" s="11" t="s">
        <v>75</v>
      </c>
      <c r="F56" s="11">
        <v>1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</v>
      </c>
      <c r="P56" s="105">
        <v>4</v>
      </c>
      <c r="Q56" s="105">
        <v>4</v>
      </c>
      <c r="R56" s="105">
        <v>4</v>
      </c>
      <c r="S56" s="109">
        <v>4</v>
      </c>
      <c r="T56" s="109">
        <v>4</v>
      </c>
      <c r="U56" s="100">
        <v>4</v>
      </c>
      <c r="V56" s="100">
        <v>3</v>
      </c>
      <c r="W56" s="100">
        <v>4</v>
      </c>
      <c r="X56" s="100">
        <v>4</v>
      </c>
      <c r="Y56" s="100">
        <v>4</v>
      </c>
      <c r="Z56" s="93">
        <v>3</v>
      </c>
      <c r="AA56" s="93">
        <v>4</v>
      </c>
      <c r="AB56" s="96">
        <v>4</v>
      </c>
      <c r="AC56" s="96">
        <v>4</v>
      </c>
      <c r="AD56" s="89">
        <v>4</v>
      </c>
      <c r="AE56" s="89">
        <v>4</v>
      </c>
      <c r="AF56" s="89">
        <v>4</v>
      </c>
    </row>
    <row r="57" spans="1:32">
      <c r="A57" s="11">
        <v>56</v>
      </c>
      <c r="B57" s="11" t="s">
        <v>71</v>
      </c>
      <c r="C57" s="11" t="s">
        <v>107</v>
      </c>
      <c r="E57" s="11" t="s">
        <v>75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5">
        <v>4</v>
      </c>
      <c r="Q57" s="105">
        <v>5</v>
      </c>
      <c r="R57" s="105">
        <v>5</v>
      </c>
      <c r="S57" s="109">
        <v>3</v>
      </c>
      <c r="T57" s="109">
        <v>4</v>
      </c>
      <c r="U57" s="100">
        <v>4</v>
      </c>
      <c r="V57" s="100">
        <v>4</v>
      </c>
      <c r="W57" s="100">
        <v>4</v>
      </c>
      <c r="X57" s="100">
        <v>4</v>
      </c>
      <c r="Y57" s="100">
        <v>4</v>
      </c>
      <c r="Z57" s="93">
        <v>2</v>
      </c>
      <c r="AA57" s="93">
        <v>4</v>
      </c>
      <c r="AB57" s="96">
        <v>5</v>
      </c>
      <c r="AC57" s="96">
        <v>4</v>
      </c>
      <c r="AD57" s="89">
        <v>4</v>
      </c>
      <c r="AE57" s="89">
        <v>4</v>
      </c>
      <c r="AF57" s="89">
        <v>4</v>
      </c>
    </row>
    <row r="58" spans="1:32">
      <c r="A58" s="11">
        <v>57</v>
      </c>
      <c r="B58" s="11" t="s">
        <v>74</v>
      </c>
      <c r="C58" s="11" t="s">
        <v>28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0</v>
      </c>
      <c r="L58" s="11">
        <v>0</v>
      </c>
      <c r="M58" s="11">
        <v>0</v>
      </c>
      <c r="N58" s="11">
        <v>1</v>
      </c>
      <c r="O58" s="11">
        <v>0</v>
      </c>
      <c r="P58" s="105">
        <v>5</v>
      </c>
      <c r="Q58" s="105">
        <v>5</v>
      </c>
      <c r="R58" s="105">
        <v>5</v>
      </c>
      <c r="S58" s="109">
        <v>5</v>
      </c>
      <c r="T58" s="109">
        <v>5</v>
      </c>
      <c r="U58" s="100">
        <v>5</v>
      </c>
      <c r="V58" s="100">
        <v>4</v>
      </c>
      <c r="W58" s="100">
        <v>5</v>
      </c>
      <c r="X58" s="100">
        <v>5</v>
      </c>
      <c r="Y58" s="100">
        <v>4</v>
      </c>
      <c r="Z58" s="93">
        <v>3</v>
      </c>
      <c r="AA58" s="93">
        <v>4</v>
      </c>
      <c r="AB58" s="96">
        <v>5</v>
      </c>
      <c r="AC58" s="96">
        <v>4</v>
      </c>
      <c r="AD58" s="89">
        <v>5</v>
      </c>
      <c r="AE58" s="89">
        <v>5</v>
      </c>
      <c r="AF58" s="89">
        <v>5</v>
      </c>
    </row>
    <row r="59" spans="1:32">
      <c r="A59" s="11">
        <v>58</v>
      </c>
      <c r="B59" s="11" t="s">
        <v>74</v>
      </c>
      <c r="C59" s="11" t="s">
        <v>79</v>
      </c>
      <c r="E59" s="11" t="s">
        <v>75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1</v>
      </c>
      <c r="P59" s="105">
        <v>5</v>
      </c>
      <c r="Q59" s="105">
        <v>5</v>
      </c>
      <c r="R59" s="105">
        <v>5</v>
      </c>
      <c r="S59" s="109">
        <v>5</v>
      </c>
      <c r="T59" s="109">
        <v>5</v>
      </c>
      <c r="U59" s="100">
        <v>5</v>
      </c>
      <c r="V59" s="100">
        <v>5</v>
      </c>
      <c r="W59" s="100">
        <v>5</v>
      </c>
      <c r="X59" s="100">
        <v>4</v>
      </c>
      <c r="Y59" s="100">
        <v>5</v>
      </c>
      <c r="Z59" s="93">
        <v>3</v>
      </c>
      <c r="AA59" s="93">
        <v>4</v>
      </c>
      <c r="AB59" s="96">
        <v>5</v>
      </c>
      <c r="AC59" s="96">
        <v>4</v>
      </c>
      <c r="AD59" s="89">
        <v>5</v>
      </c>
      <c r="AE59" s="89">
        <v>4</v>
      </c>
      <c r="AF59" s="89">
        <v>5</v>
      </c>
    </row>
    <row r="60" spans="1:32">
      <c r="A60" s="11">
        <v>59</v>
      </c>
      <c r="B60" s="11" t="s">
        <v>98</v>
      </c>
      <c r="C60" s="11" t="s">
        <v>28</v>
      </c>
      <c r="E60" s="11" t="s">
        <v>75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5">
        <v>4</v>
      </c>
      <c r="Q60" s="105">
        <v>4</v>
      </c>
      <c r="R60" s="105">
        <v>4</v>
      </c>
      <c r="S60" s="109">
        <v>4</v>
      </c>
      <c r="T60" s="109">
        <v>4</v>
      </c>
      <c r="U60" s="100">
        <v>4</v>
      </c>
      <c r="V60" s="100">
        <v>3</v>
      </c>
      <c r="W60" s="100">
        <v>4</v>
      </c>
      <c r="X60" s="100">
        <v>3</v>
      </c>
      <c r="Y60" s="100">
        <v>4</v>
      </c>
      <c r="Z60" s="93">
        <v>3</v>
      </c>
      <c r="AA60" s="93">
        <v>4</v>
      </c>
      <c r="AB60" s="96">
        <v>4</v>
      </c>
      <c r="AC60" s="96">
        <v>3</v>
      </c>
      <c r="AD60" s="89">
        <v>3</v>
      </c>
      <c r="AE60" s="89">
        <v>4</v>
      </c>
      <c r="AF60" s="89">
        <v>3</v>
      </c>
    </row>
    <row r="61" spans="1:32">
      <c r="A61" s="11">
        <v>60</v>
      </c>
      <c r="B61" s="11" t="s">
        <v>74</v>
      </c>
      <c r="C61" s="11" t="s">
        <v>109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5">
        <v>5</v>
      </c>
      <c r="Q61" s="105">
        <v>5</v>
      </c>
      <c r="R61" s="105">
        <v>4</v>
      </c>
      <c r="S61" s="109">
        <v>5</v>
      </c>
      <c r="T61" s="109">
        <v>5</v>
      </c>
      <c r="U61" s="100">
        <v>5</v>
      </c>
      <c r="V61" s="100">
        <v>5</v>
      </c>
      <c r="W61" s="100">
        <v>5</v>
      </c>
      <c r="X61" s="100">
        <v>5</v>
      </c>
      <c r="Y61" s="100">
        <v>5</v>
      </c>
      <c r="Z61" s="93">
        <v>4</v>
      </c>
      <c r="AA61" s="93">
        <v>5</v>
      </c>
      <c r="AB61" s="96">
        <v>5</v>
      </c>
      <c r="AC61" s="96">
        <v>5</v>
      </c>
      <c r="AD61" s="89">
        <v>5</v>
      </c>
      <c r="AE61" s="89">
        <v>5</v>
      </c>
      <c r="AF61" s="89">
        <v>5</v>
      </c>
    </row>
    <row r="62" spans="1:32">
      <c r="A62" s="11">
        <v>61</v>
      </c>
      <c r="B62" s="11" t="s">
        <v>74</v>
      </c>
      <c r="C62" s="11" t="s">
        <v>28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5">
        <v>5</v>
      </c>
      <c r="Q62" s="105">
        <v>5</v>
      </c>
      <c r="R62" s="105">
        <v>5</v>
      </c>
      <c r="S62" s="109">
        <v>5</v>
      </c>
      <c r="T62" s="109">
        <v>5</v>
      </c>
      <c r="U62" s="100">
        <v>5</v>
      </c>
      <c r="V62" s="100">
        <v>5</v>
      </c>
      <c r="W62" s="100">
        <v>5</v>
      </c>
      <c r="X62" s="100">
        <v>5</v>
      </c>
      <c r="Y62" s="100">
        <v>5</v>
      </c>
      <c r="Z62" s="93">
        <v>4</v>
      </c>
      <c r="AA62" s="93">
        <v>5</v>
      </c>
      <c r="AB62" s="96">
        <v>5</v>
      </c>
      <c r="AC62" s="96">
        <v>5</v>
      </c>
      <c r="AD62" s="89">
        <v>5</v>
      </c>
      <c r="AE62" s="89">
        <v>5</v>
      </c>
      <c r="AF62" s="89">
        <v>5</v>
      </c>
    </row>
    <row r="63" spans="1:32">
      <c r="A63" s="11">
        <v>62</v>
      </c>
      <c r="B63" s="11" t="s">
        <v>74</v>
      </c>
      <c r="C63" s="11" t="s">
        <v>109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5">
        <v>5</v>
      </c>
      <c r="Q63" s="105">
        <v>5</v>
      </c>
      <c r="R63" s="105">
        <v>5</v>
      </c>
      <c r="S63" s="109">
        <v>5</v>
      </c>
      <c r="T63" s="109">
        <v>5</v>
      </c>
      <c r="U63" s="100">
        <v>3</v>
      </c>
      <c r="V63" s="100">
        <v>2</v>
      </c>
      <c r="W63" s="100">
        <v>4</v>
      </c>
      <c r="X63" s="100">
        <v>3</v>
      </c>
      <c r="Y63" s="100">
        <v>4</v>
      </c>
      <c r="Z63" s="93">
        <v>4</v>
      </c>
      <c r="AA63" s="93">
        <v>4</v>
      </c>
      <c r="AB63" s="96">
        <v>5</v>
      </c>
      <c r="AC63" s="96">
        <v>4</v>
      </c>
      <c r="AD63" s="89">
        <v>4</v>
      </c>
      <c r="AE63" s="89">
        <v>4</v>
      </c>
      <c r="AF63" s="89">
        <v>4</v>
      </c>
    </row>
    <row r="64" spans="1:32">
      <c r="A64" s="11">
        <v>63</v>
      </c>
      <c r="B64" s="11" t="s">
        <v>74</v>
      </c>
      <c r="C64" s="11" t="s">
        <v>109</v>
      </c>
      <c r="E64" s="11" t="s">
        <v>75</v>
      </c>
      <c r="F64" s="11">
        <v>1</v>
      </c>
      <c r="G64" s="11">
        <v>0</v>
      </c>
      <c r="H64" s="11">
        <v>0</v>
      </c>
      <c r="I64" s="11">
        <v>0</v>
      </c>
      <c r="J64" s="11">
        <v>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5">
        <v>5</v>
      </c>
      <c r="Q64" s="105">
        <v>5</v>
      </c>
      <c r="R64" s="105">
        <v>5</v>
      </c>
      <c r="S64" s="109">
        <v>5</v>
      </c>
      <c r="T64" s="109">
        <v>5</v>
      </c>
      <c r="U64" s="100">
        <v>5</v>
      </c>
      <c r="V64" s="100">
        <v>5</v>
      </c>
      <c r="W64" s="100">
        <v>5</v>
      </c>
      <c r="X64" s="100">
        <v>5</v>
      </c>
      <c r="Y64" s="100">
        <v>5</v>
      </c>
      <c r="Z64" s="93">
        <v>3</v>
      </c>
      <c r="AA64" s="93">
        <v>4</v>
      </c>
      <c r="AB64" s="96">
        <v>5</v>
      </c>
      <c r="AC64" s="96">
        <v>5</v>
      </c>
      <c r="AD64" s="89">
        <v>4</v>
      </c>
      <c r="AE64" s="89">
        <v>4</v>
      </c>
      <c r="AF64" s="89">
        <v>4</v>
      </c>
    </row>
    <row r="65" spans="1:32">
      <c r="A65" s="11">
        <v>64</v>
      </c>
      <c r="B65" s="11" t="s">
        <v>74</v>
      </c>
      <c r="C65" s="11" t="s">
        <v>28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5">
        <v>5</v>
      </c>
      <c r="Q65" s="105">
        <v>5</v>
      </c>
      <c r="R65" s="105">
        <v>5</v>
      </c>
      <c r="S65" s="109">
        <v>5</v>
      </c>
      <c r="T65" s="109">
        <v>5</v>
      </c>
      <c r="U65" s="100">
        <v>4</v>
      </c>
      <c r="V65" s="100">
        <v>4</v>
      </c>
      <c r="W65" s="100">
        <v>5</v>
      </c>
      <c r="X65" s="100">
        <v>4</v>
      </c>
      <c r="Y65" s="100">
        <v>5</v>
      </c>
      <c r="Z65" s="93">
        <v>5</v>
      </c>
      <c r="AA65" s="93">
        <v>5</v>
      </c>
      <c r="AB65" s="96">
        <v>5</v>
      </c>
      <c r="AC65" s="96">
        <v>5</v>
      </c>
      <c r="AD65" s="89">
        <v>5</v>
      </c>
      <c r="AE65" s="89">
        <v>5</v>
      </c>
      <c r="AF65" s="89">
        <v>5</v>
      </c>
    </row>
    <row r="66" spans="1:32">
      <c r="A66" s="11">
        <v>65</v>
      </c>
      <c r="B66" s="11" t="s">
        <v>74</v>
      </c>
      <c r="C66" s="11" t="s">
        <v>83</v>
      </c>
      <c r="D66" s="11" t="s">
        <v>110</v>
      </c>
      <c r="E66" s="11" t="s">
        <v>75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5">
        <v>5</v>
      </c>
      <c r="Q66" s="105">
        <v>5</v>
      </c>
      <c r="R66" s="105">
        <v>5</v>
      </c>
      <c r="S66" s="109">
        <v>5</v>
      </c>
      <c r="T66" s="109">
        <v>5</v>
      </c>
      <c r="U66" s="100">
        <v>5</v>
      </c>
      <c r="V66" s="100">
        <v>5</v>
      </c>
      <c r="W66" s="100">
        <v>5</v>
      </c>
      <c r="X66" s="100">
        <v>2</v>
      </c>
      <c r="Y66" s="100">
        <v>5</v>
      </c>
      <c r="Z66" s="93">
        <v>3</v>
      </c>
      <c r="AA66" s="93">
        <v>4</v>
      </c>
      <c r="AB66" s="96">
        <v>5</v>
      </c>
      <c r="AC66" s="96">
        <v>4</v>
      </c>
      <c r="AD66" s="89">
        <v>5</v>
      </c>
      <c r="AE66" s="89">
        <v>4</v>
      </c>
      <c r="AF66" s="89">
        <v>4</v>
      </c>
    </row>
    <row r="67" spans="1:32">
      <c r="A67" s="11">
        <v>66</v>
      </c>
      <c r="B67" s="11" t="s">
        <v>74</v>
      </c>
      <c r="C67" s="11" t="s">
        <v>83</v>
      </c>
      <c r="E67" s="11" t="s">
        <v>37</v>
      </c>
      <c r="F67" s="11">
        <v>0</v>
      </c>
      <c r="G67" s="11">
        <v>0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05">
        <v>5</v>
      </c>
      <c r="Q67" s="105">
        <v>5</v>
      </c>
      <c r="R67" s="105">
        <v>5</v>
      </c>
      <c r="S67" s="109">
        <v>5</v>
      </c>
      <c r="T67" s="109">
        <v>5</v>
      </c>
      <c r="U67" s="100">
        <v>5</v>
      </c>
      <c r="V67" s="100">
        <v>4</v>
      </c>
      <c r="W67" s="100">
        <v>5</v>
      </c>
      <c r="X67" s="100">
        <v>4</v>
      </c>
      <c r="Y67" s="100">
        <v>4</v>
      </c>
      <c r="Z67" s="93">
        <v>4</v>
      </c>
      <c r="AA67" s="93">
        <v>4</v>
      </c>
      <c r="AB67" s="96">
        <v>5</v>
      </c>
      <c r="AC67" s="96">
        <v>4</v>
      </c>
      <c r="AD67" s="89">
        <v>4</v>
      </c>
      <c r="AE67" s="89">
        <v>4</v>
      </c>
      <c r="AF67" s="89">
        <v>4</v>
      </c>
    </row>
    <row r="68" spans="1:32">
      <c r="A68" s="11">
        <v>67</v>
      </c>
      <c r="B68" s="11" t="s">
        <v>74</v>
      </c>
      <c r="C68" s="11" t="s">
        <v>79</v>
      </c>
      <c r="E68" s="11" t="s">
        <v>37</v>
      </c>
      <c r="F68" s="11">
        <v>0</v>
      </c>
      <c r="G68" s="11">
        <v>0</v>
      </c>
      <c r="H68" s="11">
        <v>0</v>
      </c>
      <c r="I68" s="11">
        <v>0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5">
        <v>5</v>
      </c>
      <c r="Q68" s="105">
        <v>5</v>
      </c>
      <c r="R68" s="105">
        <v>5</v>
      </c>
      <c r="S68" s="109">
        <v>5</v>
      </c>
      <c r="T68" s="109">
        <v>5</v>
      </c>
      <c r="U68" s="100">
        <v>5</v>
      </c>
      <c r="V68" s="100">
        <v>4</v>
      </c>
      <c r="W68" s="100">
        <v>5</v>
      </c>
      <c r="X68" s="100">
        <v>5</v>
      </c>
      <c r="Y68" s="100">
        <v>3</v>
      </c>
      <c r="Z68" s="93">
        <v>2</v>
      </c>
      <c r="AA68" s="93">
        <v>3</v>
      </c>
      <c r="AB68" s="96">
        <v>5</v>
      </c>
      <c r="AC68" s="96">
        <v>5</v>
      </c>
      <c r="AD68" s="89">
        <v>4</v>
      </c>
      <c r="AE68" s="89">
        <v>4</v>
      </c>
      <c r="AF68" s="89">
        <v>4</v>
      </c>
    </row>
    <row r="69" spans="1:32">
      <c r="A69" s="11">
        <v>68</v>
      </c>
      <c r="B69" s="11" t="s">
        <v>74</v>
      </c>
      <c r="C69" s="11" t="s">
        <v>111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05">
        <v>4</v>
      </c>
      <c r="Q69" s="105">
        <v>4</v>
      </c>
      <c r="R69" s="105">
        <v>5</v>
      </c>
      <c r="S69" s="109">
        <v>5</v>
      </c>
      <c r="T69" s="109">
        <v>5</v>
      </c>
      <c r="U69" s="100">
        <v>4</v>
      </c>
      <c r="V69" s="100">
        <v>4</v>
      </c>
      <c r="W69" s="100">
        <v>4</v>
      </c>
      <c r="X69" s="100">
        <v>3</v>
      </c>
      <c r="Y69" s="100">
        <v>4</v>
      </c>
      <c r="Z69" s="93">
        <v>1</v>
      </c>
      <c r="AA69" s="93">
        <v>3</v>
      </c>
      <c r="AB69" s="96">
        <v>5</v>
      </c>
      <c r="AC69" s="96">
        <v>4</v>
      </c>
      <c r="AD69" s="89">
        <v>4</v>
      </c>
      <c r="AE69" s="89">
        <v>4</v>
      </c>
      <c r="AF69" s="89">
        <v>4</v>
      </c>
    </row>
    <row r="70" spans="1:32">
      <c r="A70" s="11">
        <v>69</v>
      </c>
      <c r="B70" s="11" t="s">
        <v>74</v>
      </c>
      <c r="C70" s="11" t="s">
        <v>81</v>
      </c>
      <c r="E70" s="11" t="s">
        <v>37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5">
        <v>5</v>
      </c>
      <c r="Q70" s="105">
        <v>5</v>
      </c>
      <c r="R70" s="105">
        <v>5</v>
      </c>
      <c r="S70" s="109">
        <v>5</v>
      </c>
      <c r="T70" s="109">
        <v>5</v>
      </c>
      <c r="U70" s="100">
        <v>5</v>
      </c>
      <c r="V70" s="100">
        <v>5</v>
      </c>
      <c r="W70" s="100">
        <v>5</v>
      </c>
      <c r="X70" s="100">
        <v>5</v>
      </c>
      <c r="Y70" s="100">
        <v>5</v>
      </c>
      <c r="Z70" s="93">
        <v>3</v>
      </c>
      <c r="AA70" s="93">
        <v>4</v>
      </c>
      <c r="AB70" s="96">
        <v>4</v>
      </c>
      <c r="AC70" s="96">
        <v>4</v>
      </c>
      <c r="AD70" s="89">
        <v>4</v>
      </c>
      <c r="AE70" s="89">
        <v>4</v>
      </c>
      <c r="AF70" s="89">
        <v>4</v>
      </c>
    </row>
    <row r="71" spans="1:32">
      <c r="A71" s="11">
        <v>70</v>
      </c>
      <c r="B71" s="11" t="s">
        <v>71</v>
      </c>
      <c r="C71" s="11" t="s">
        <v>28</v>
      </c>
      <c r="E71" s="11" t="s">
        <v>112</v>
      </c>
      <c r="F71" s="11">
        <v>1</v>
      </c>
      <c r="G71" s="11">
        <v>1</v>
      </c>
      <c r="H71" s="11">
        <v>0</v>
      </c>
      <c r="I71" s="11">
        <v>1</v>
      </c>
      <c r="J71" s="11">
        <v>0</v>
      </c>
      <c r="K71" s="11">
        <v>1</v>
      </c>
      <c r="L71" s="11">
        <v>1</v>
      </c>
      <c r="M71" s="11">
        <v>0</v>
      </c>
      <c r="N71" s="11">
        <v>0</v>
      </c>
      <c r="O71" s="11">
        <v>0</v>
      </c>
      <c r="P71" s="105">
        <v>4</v>
      </c>
      <c r="Q71" s="105">
        <v>4</v>
      </c>
      <c r="R71" s="105">
        <v>4</v>
      </c>
      <c r="S71" s="109">
        <v>4</v>
      </c>
      <c r="T71" s="109">
        <v>4</v>
      </c>
      <c r="U71" s="100">
        <v>5</v>
      </c>
      <c r="V71" s="100">
        <v>5</v>
      </c>
      <c r="W71" s="100">
        <v>5</v>
      </c>
      <c r="X71" s="100">
        <v>4</v>
      </c>
      <c r="Y71" s="100">
        <v>4</v>
      </c>
      <c r="Z71" s="93">
        <v>3</v>
      </c>
      <c r="AA71" s="93">
        <v>4</v>
      </c>
      <c r="AB71" s="96">
        <v>5</v>
      </c>
      <c r="AC71" s="96">
        <v>4</v>
      </c>
      <c r="AD71" s="89">
        <v>4</v>
      </c>
      <c r="AE71" s="89">
        <v>4</v>
      </c>
      <c r="AF71" s="89">
        <v>4</v>
      </c>
    </row>
    <row r="72" spans="1:32">
      <c r="A72" s="11">
        <v>71</v>
      </c>
      <c r="B72" s="11" t="s">
        <v>74</v>
      </c>
      <c r="C72" s="11" t="s">
        <v>97</v>
      </c>
      <c r="D72" s="11" t="s">
        <v>80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</v>
      </c>
      <c r="P72" s="105">
        <v>5</v>
      </c>
      <c r="Q72" s="105">
        <v>4</v>
      </c>
      <c r="R72" s="105">
        <v>4</v>
      </c>
      <c r="S72" s="109">
        <v>5</v>
      </c>
      <c r="T72" s="109">
        <v>5</v>
      </c>
      <c r="U72" s="100">
        <v>5</v>
      </c>
      <c r="V72" s="100">
        <v>4</v>
      </c>
      <c r="W72" s="100">
        <v>4</v>
      </c>
      <c r="X72" s="100">
        <v>4</v>
      </c>
      <c r="Y72" s="100">
        <v>5</v>
      </c>
      <c r="Z72" s="93">
        <v>3</v>
      </c>
      <c r="AA72" s="93">
        <v>4</v>
      </c>
      <c r="AB72" s="96">
        <v>4</v>
      </c>
      <c r="AC72" s="96">
        <v>4</v>
      </c>
      <c r="AD72" s="89">
        <v>4</v>
      </c>
      <c r="AE72" s="89">
        <v>4</v>
      </c>
      <c r="AF72" s="89">
        <v>4</v>
      </c>
    </row>
    <row r="73" spans="1:32">
      <c r="A73" s="11">
        <v>72</v>
      </c>
      <c r="B73" s="11" t="s">
        <v>74</v>
      </c>
      <c r="C73" s="11" t="s">
        <v>97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1</v>
      </c>
      <c r="P73" s="105">
        <v>5</v>
      </c>
      <c r="Q73" s="105">
        <v>4</v>
      </c>
      <c r="R73" s="105">
        <v>5</v>
      </c>
      <c r="S73" s="109">
        <v>5</v>
      </c>
      <c r="T73" s="109">
        <v>5</v>
      </c>
      <c r="U73" s="100">
        <v>5</v>
      </c>
      <c r="V73" s="100">
        <v>4</v>
      </c>
      <c r="W73" s="100">
        <v>5</v>
      </c>
      <c r="X73" s="100">
        <v>5</v>
      </c>
      <c r="Y73" s="100">
        <v>5</v>
      </c>
      <c r="Z73" s="93">
        <v>3</v>
      </c>
      <c r="AA73" s="93">
        <v>4</v>
      </c>
      <c r="AB73" s="96">
        <v>5</v>
      </c>
      <c r="AC73" s="96">
        <v>5</v>
      </c>
      <c r="AD73" s="89">
        <v>4</v>
      </c>
      <c r="AE73" s="89">
        <v>4</v>
      </c>
      <c r="AF73" s="89">
        <v>4</v>
      </c>
    </row>
    <row r="74" spans="1:32">
      <c r="A74" s="11">
        <v>73</v>
      </c>
      <c r="B74" s="11" t="s">
        <v>74</v>
      </c>
      <c r="C74" s="11" t="s">
        <v>28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0</v>
      </c>
      <c r="O74" s="11">
        <v>0</v>
      </c>
      <c r="P74" s="105">
        <v>4</v>
      </c>
      <c r="Q74" s="105">
        <v>4</v>
      </c>
      <c r="R74" s="105">
        <v>5</v>
      </c>
      <c r="S74" s="109">
        <v>5</v>
      </c>
      <c r="T74" s="109">
        <v>5</v>
      </c>
      <c r="U74" s="100">
        <v>5</v>
      </c>
      <c r="V74" s="100">
        <v>4</v>
      </c>
      <c r="W74" s="100">
        <v>5</v>
      </c>
      <c r="X74" s="100">
        <v>4</v>
      </c>
      <c r="Y74" s="100">
        <v>4</v>
      </c>
      <c r="Z74" s="93">
        <v>2</v>
      </c>
      <c r="AA74" s="93">
        <v>4</v>
      </c>
      <c r="AB74" s="96">
        <v>4</v>
      </c>
      <c r="AC74" s="96">
        <v>4</v>
      </c>
      <c r="AD74" s="89">
        <v>4</v>
      </c>
      <c r="AE74" s="89">
        <v>4</v>
      </c>
      <c r="AF74" s="89">
        <v>4</v>
      </c>
    </row>
    <row r="75" spans="1:32">
      <c r="A75" s="11">
        <v>74</v>
      </c>
      <c r="B75" s="11" t="s">
        <v>74</v>
      </c>
      <c r="C75" s="11" t="s">
        <v>97</v>
      </c>
      <c r="F75" s="11">
        <v>0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5">
        <v>5</v>
      </c>
      <c r="Q75" s="105">
        <v>5</v>
      </c>
      <c r="R75" s="105">
        <v>5</v>
      </c>
      <c r="S75" s="109">
        <v>5</v>
      </c>
      <c r="T75" s="109">
        <v>5</v>
      </c>
      <c r="U75" s="100">
        <v>5</v>
      </c>
      <c r="V75" s="100">
        <v>4</v>
      </c>
      <c r="W75" s="100">
        <v>4</v>
      </c>
      <c r="X75" s="100">
        <v>2</v>
      </c>
      <c r="Y75" s="100">
        <v>3</v>
      </c>
      <c r="Z75" s="93">
        <v>3</v>
      </c>
      <c r="AA75" s="93">
        <v>4</v>
      </c>
      <c r="AB75" s="96">
        <v>4</v>
      </c>
      <c r="AC75" s="96">
        <v>4</v>
      </c>
      <c r="AD75" s="89">
        <v>4</v>
      </c>
      <c r="AE75" s="89">
        <v>4</v>
      </c>
      <c r="AF75" s="89">
        <v>4</v>
      </c>
    </row>
    <row r="76" spans="1:32">
      <c r="A76" s="11">
        <v>75</v>
      </c>
      <c r="B76" s="11" t="s">
        <v>71</v>
      </c>
      <c r="C76" s="11" t="s">
        <v>28</v>
      </c>
      <c r="E76" s="11" t="s">
        <v>116</v>
      </c>
      <c r="F76" s="11">
        <v>0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</v>
      </c>
      <c r="P76" s="105">
        <v>5</v>
      </c>
      <c r="Q76" s="105">
        <v>3</v>
      </c>
      <c r="R76" s="105">
        <v>5</v>
      </c>
      <c r="S76" s="109">
        <v>5</v>
      </c>
      <c r="T76" s="109">
        <v>5</v>
      </c>
      <c r="U76" s="100">
        <v>5</v>
      </c>
      <c r="V76" s="100">
        <v>4</v>
      </c>
      <c r="W76" s="100">
        <v>5</v>
      </c>
      <c r="X76" s="100">
        <v>3</v>
      </c>
      <c r="Y76" s="100">
        <v>4</v>
      </c>
      <c r="Z76" s="93">
        <v>3</v>
      </c>
      <c r="AA76" s="93">
        <v>4</v>
      </c>
      <c r="AB76" s="96">
        <v>5</v>
      </c>
      <c r="AC76" s="96">
        <v>5</v>
      </c>
      <c r="AD76" s="89">
        <v>4</v>
      </c>
      <c r="AE76" s="89">
        <v>4</v>
      </c>
      <c r="AF76" s="89">
        <v>4</v>
      </c>
    </row>
    <row r="77" spans="1:32">
      <c r="A77" s="11">
        <v>76</v>
      </c>
      <c r="B77" s="11" t="s">
        <v>98</v>
      </c>
      <c r="C77" s="11" t="s">
        <v>118</v>
      </c>
      <c r="F77" s="11">
        <v>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5">
        <v>5</v>
      </c>
      <c r="Q77" s="105">
        <v>5</v>
      </c>
      <c r="R77" s="105">
        <v>5</v>
      </c>
      <c r="S77" s="109">
        <v>5</v>
      </c>
      <c r="T77" s="109">
        <v>5</v>
      </c>
      <c r="U77" s="100">
        <v>5</v>
      </c>
      <c r="V77" s="100">
        <v>5</v>
      </c>
      <c r="W77" s="100">
        <v>5</v>
      </c>
      <c r="X77" s="100">
        <v>5</v>
      </c>
      <c r="Y77" s="100">
        <v>5</v>
      </c>
      <c r="Z77" s="93">
        <v>3</v>
      </c>
      <c r="AA77" s="93">
        <v>4</v>
      </c>
      <c r="AB77" s="96">
        <v>4</v>
      </c>
      <c r="AC77" s="96">
        <v>4</v>
      </c>
      <c r="AD77" s="89">
        <v>4</v>
      </c>
      <c r="AE77" s="89">
        <v>3</v>
      </c>
      <c r="AF77" s="89">
        <v>3</v>
      </c>
    </row>
    <row r="78" spans="1:32">
      <c r="A78" s="11">
        <v>77</v>
      </c>
      <c r="B78" s="11" t="s">
        <v>74</v>
      </c>
      <c r="C78" s="11" t="s">
        <v>28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1</v>
      </c>
      <c r="P78" s="105">
        <v>4</v>
      </c>
      <c r="Q78" s="105">
        <v>4</v>
      </c>
      <c r="R78" s="105">
        <v>4</v>
      </c>
      <c r="S78" s="109">
        <v>4</v>
      </c>
      <c r="T78" s="109">
        <v>4</v>
      </c>
      <c r="U78" s="100">
        <v>4</v>
      </c>
      <c r="V78" s="100">
        <v>4</v>
      </c>
      <c r="W78" s="100">
        <v>4</v>
      </c>
      <c r="X78" s="100">
        <v>4</v>
      </c>
      <c r="Y78" s="100">
        <v>4</v>
      </c>
      <c r="Z78" s="93">
        <v>2</v>
      </c>
      <c r="AA78" s="93">
        <v>3</v>
      </c>
      <c r="AB78" s="96">
        <v>4</v>
      </c>
      <c r="AC78" s="96">
        <v>4</v>
      </c>
      <c r="AD78" s="89">
        <v>4</v>
      </c>
      <c r="AE78" s="89">
        <v>4</v>
      </c>
      <c r="AF78" s="89">
        <v>4</v>
      </c>
    </row>
    <row r="79" spans="1:32">
      <c r="A79" s="11">
        <v>78</v>
      </c>
      <c r="B79" s="11" t="s">
        <v>74</v>
      </c>
      <c r="C79" s="11" t="s">
        <v>78</v>
      </c>
      <c r="E79" s="11" t="s">
        <v>37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1</v>
      </c>
      <c r="P79" s="105">
        <v>4</v>
      </c>
      <c r="Q79" s="105">
        <v>4</v>
      </c>
      <c r="R79" s="105">
        <v>4</v>
      </c>
      <c r="S79" s="109">
        <v>5</v>
      </c>
      <c r="T79" s="109">
        <v>5</v>
      </c>
      <c r="U79" s="100">
        <v>5</v>
      </c>
      <c r="V79" s="100">
        <v>5</v>
      </c>
      <c r="W79" s="100">
        <v>5</v>
      </c>
      <c r="X79" s="100">
        <v>4</v>
      </c>
      <c r="Y79" s="100">
        <v>4</v>
      </c>
      <c r="Z79" s="93">
        <v>2</v>
      </c>
      <c r="AA79" s="93">
        <v>4</v>
      </c>
      <c r="AB79" s="96">
        <v>5</v>
      </c>
      <c r="AC79" s="96">
        <v>4</v>
      </c>
      <c r="AD79" s="89">
        <v>4</v>
      </c>
      <c r="AE79" s="89">
        <v>4</v>
      </c>
      <c r="AF79" s="89">
        <v>5</v>
      </c>
    </row>
    <row r="80" spans="1:32">
      <c r="A80" s="11">
        <v>79</v>
      </c>
      <c r="B80" s="11" t="s">
        <v>98</v>
      </c>
      <c r="C80" s="11" t="s">
        <v>88</v>
      </c>
      <c r="F80" s="11">
        <v>0</v>
      </c>
      <c r="G80" s="11">
        <v>0</v>
      </c>
      <c r="H80" s="11">
        <v>0</v>
      </c>
      <c r="I80" s="11">
        <v>0</v>
      </c>
      <c r="J80" s="11">
        <v>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5">
        <v>5</v>
      </c>
      <c r="Q80" s="105">
        <v>4</v>
      </c>
      <c r="R80" s="105">
        <v>4</v>
      </c>
      <c r="S80" s="109">
        <v>5</v>
      </c>
      <c r="T80" s="109">
        <v>5</v>
      </c>
      <c r="U80" s="100">
        <v>4</v>
      </c>
      <c r="V80" s="100">
        <v>4</v>
      </c>
      <c r="W80" s="100">
        <v>4</v>
      </c>
      <c r="X80" s="100">
        <v>4</v>
      </c>
      <c r="Y80" s="100">
        <v>4</v>
      </c>
      <c r="Z80" s="93">
        <v>4</v>
      </c>
      <c r="AA80" s="93">
        <v>5</v>
      </c>
      <c r="AB80" s="96">
        <v>5</v>
      </c>
      <c r="AC80" s="96">
        <v>4</v>
      </c>
      <c r="AD80" s="89">
        <v>4</v>
      </c>
      <c r="AE80" s="89">
        <v>4</v>
      </c>
      <c r="AF80" s="89">
        <v>4</v>
      </c>
    </row>
    <row r="81" spans="1:32">
      <c r="A81" s="11">
        <v>80</v>
      </c>
      <c r="B81" s="11" t="s">
        <v>74</v>
      </c>
      <c r="C81" s="11" t="s">
        <v>97</v>
      </c>
      <c r="E81" s="11" t="s">
        <v>37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1</v>
      </c>
      <c r="P81" s="105">
        <v>5</v>
      </c>
      <c r="Q81" s="105">
        <v>4</v>
      </c>
      <c r="R81" s="105">
        <v>4</v>
      </c>
      <c r="S81" s="109">
        <v>5</v>
      </c>
      <c r="T81" s="109">
        <v>5</v>
      </c>
      <c r="U81" s="100">
        <v>4</v>
      </c>
      <c r="V81" s="100">
        <v>3</v>
      </c>
      <c r="W81" s="100">
        <v>5</v>
      </c>
      <c r="X81" s="100">
        <v>3</v>
      </c>
      <c r="Y81" s="100">
        <v>3</v>
      </c>
      <c r="Z81" s="93">
        <v>3</v>
      </c>
      <c r="AA81" s="93">
        <v>5</v>
      </c>
      <c r="AB81" s="96">
        <v>5</v>
      </c>
      <c r="AC81" s="96">
        <v>5</v>
      </c>
      <c r="AD81" s="89">
        <v>4</v>
      </c>
      <c r="AE81" s="89">
        <v>4</v>
      </c>
      <c r="AF81" s="89">
        <v>4</v>
      </c>
    </row>
    <row r="82" spans="1:32">
      <c r="A82" s="11">
        <v>81</v>
      </c>
      <c r="B82" s="11" t="s">
        <v>71</v>
      </c>
      <c r="C82" s="11" t="s">
        <v>28</v>
      </c>
      <c r="D82" s="11" t="s">
        <v>120</v>
      </c>
      <c r="E82" s="11" t="s">
        <v>119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  <c r="L82" s="11">
        <v>0</v>
      </c>
      <c r="M82" s="11">
        <v>0</v>
      </c>
      <c r="N82" s="11">
        <v>0</v>
      </c>
      <c r="O82" s="11">
        <v>0</v>
      </c>
      <c r="P82" s="105">
        <v>4</v>
      </c>
      <c r="Q82" s="105">
        <v>3</v>
      </c>
      <c r="R82" s="105">
        <v>4</v>
      </c>
      <c r="S82" s="109">
        <v>4</v>
      </c>
      <c r="T82" s="109">
        <v>4</v>
      </c>
      <c r="U82" s="100">
        <v>4</v>
      </c>
      <c r="V82" s="100">
        <v>3</v>
      </c>
      <c r="W82" s="100">
        <v>4</v>
      </c>
      <c r="X82" s="100">
        <v>3</v>
      </c>
      <c r="Y82" s="100">
        <v>3</v>
      </c>
      <c r="Z82" s="93">
        <v>3</v>
      </c>
      <c r="AA82" s="93">
        <v>4</v>
      </c>
      <c r="AB82" s="96">
        <v>4</v>
      </c>
      <c r="AC82" s="96">
        <v>4</v>
      </c>
      <c r="AD82" s="89">
        <v>3</v>
      </c>
      <c r="AE82" s="89">
        <v>4</v>
      </c>
      <c r="AF82" s="89">
        <v>4</v>
      </c>
    </row>
    <row r="83" spans="1:32">
      <c r="A83" s="11">
        <v>82</v>
      </c>
      <c r="B83" s="11" t="s">
        <v>74</v>
      </c>
      <c r="C83" s="11" t="s">
        <v>97</v>
      </c>
      <c r="E83" s="11" t="s">
        <v>75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</v>
      </c>
      <c r="P83" s="105">
        <v>5</v>
      </c>
      <c r="Q83" s="105">
        <v>5</v>
      </c>
      <c r="R83" s="105">
        <v>5</v>
      </c>
      <c r="S83" s="109">
        <v>5</v>
      </c>
      <c r="T83" s="109">
        <v>5</v>
      </c>
      <c r="U83" s="100">
        <v>4</v>
      </c>
      <c r="V83" s="100">
        <v>4</v>
      </c>
      <c r="W83" s="100">
        <v>5</v>
      </c>
      <c r="X83" s="100">
        <v>3</v>
      </c>
      <c r="Y83" s="100">
        <v>4</v>
      </c>
      <c r="Z83" s="93">
        <v>3</v>
      </c>
      <c r="AA83" s="93">
        <v>5</v>
      </c>
      <c r="AB83" s="96">
        <v>5</v>
      </c>
      <c r="AC83" s="96">
        <v>5</v>
      </c>
      <c r="AD83" s="89">
        <v>5</v>
      </c>
      <c r="AE83" s="89">
        <v>5</v>
      </c>
      <c r="AF83" s="89">
        <v>5</v>
      </c>
    </row>
    <row r="84" spans="1:32">
      <c r="A84" s="11">
        <v>83</v>
      </c>
      <c r="B84" s="11" t="s">
        <v>74</v>
      </c>
      <c r="C84" s="11" t="s">
        <v>28</v>
      </c>
      <c r="E84" s="11" t="s">
        <v>37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5">
        <v>4</v>
      </c>
      <c r="Q84" s="105">
        <v>4</v>
      </c>
      <c r="R84" s="105">
        <v>4</v>
      </c>
      <c r="S84" s="109">
        <v>4</v>
      </c>
      <c r="T84" s="109">
        <v>4</v>
      </c>
      <c r="U84" s="100">
        <v>5</v>
      </c>
      <c r="V84" s="100">
        <v>4</v>
      </c>
      <c r="W84" s="100">
        <v>4</v>
      </c>
      <c r="X84" s="100">
        <v>3</v>
      </c>
      <c r="Y84" s="100">
        <v>4</v>
      </c>
      <c r="Z84" s="93">
        <v>4</v>
      </c>
      <c r="AA84" s="93">
        <v>5</v>
      </c>
      <c r="AB84" s="96">
        <v>4</v>
      </c>
      <c r="AC84" s="96">
        <v>4</v>
      </c>
      <c r="AD84" s="89">
        <v>4</v>
      </c>
      <c r="AE84" s="89">
        <v>3</v>
      </c>
      <c r="AF84" s="89">
        <v>4</v>
      </c>
    </row>
    <row r="85" spans="1:32">
      <c r="A85" s="11">
        <v>84</v>
      </c>
      <c r="B85" s="11" t="s">
        <v>71</v>
      </c>
      <c r="C85" s="11" t="s">
        <v>28</v>
      </c>
      <c r="D85" s="11" t="s">
        <v>84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05">
        <v>4</v>
      </c>
      <c r="Q85" s="105">
        <v>4</v>
      </c>
      <c r="R85" s="105">
        <v>5</v>
      </c>
      <c r="S85" s="109">
        <v>4</v>
      </c>
      <c r="T85" s="109">
        <v>4</v>
      </c>
      <c r="U85" s="100">
        <v>4</v>
      </c>
      <c r="V85" s="100">
        <v>4</v>
      </c>
      <c r="W85" s="100">
        <v>4</v>
      </c>
      <c r="X85" s="100">
        <v>3</v>
      </c>
      <c r="Y85" s="100">
        <v>5</v>
      </c>
      <c r="Z85" s="93">
        <v>4</v>
      </c>
      <c r="AA85" s="93">
        <v>5</v>
      </c>
      <c r="AB85" s="96">
        <v>5</v>
      </c>
      <c r="AC85" s="96">
        <v>4</v>
      </c>
      <c r="AD85" s="89">
        <v>5</v>
      </c>
      <c r="AE85" s="89">
        <v>4</v>
      </c>
      <c r="AF85" s="89">
        <v>5</v>
      </c>
    </row>
    <row r="86" spans="1:32">
      <c r="A86" s="11">
        <v>85</v>
      </c>
      <c r="B86" s="11" t="s">
        <v>74</v>
      </c>
      <c r="C86" s="11" t="s">
        <v>97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</v>
      </c>
      <c r="M86" s="11">
        <v>0</v>
      </c>
      <c r="N86" s="11">
        <v>0</v>
      </c>
      <c r="O86" s="11">
        <v>1</v>
      </c>
      <c r="P86" s="105">
        <v>4</v>
      </c>
      <c r="Q86" s="105">
        <v>4</v>
      </c>
      <c r="R86" s="105">
        <v>4</v>
      </c>
      <c r="S86" s="109">
        <v>4</v>
      </c>
      <c r="T86" s="109">
        <v>4</v>
      </c>
      <c r="U86" s="100">
        <v>4</v>
      </c>
      <c r="V86" s="100">
        <v>4</v>
      </c>
      <c r="W86" s="100">
        <v>4</v>
      </c>
      <c r="X86" s="100">
        <v>4</v>
      </c>
      <c r="Y86" s="100">
        <v>4</v>
      </c>
      <c r="Z86" s="93">
        <v>3</v>
      </c>
      <c r="AA86" s="93">
        <v>4</v>
      </c>
      <c r="AB86" s="96">
        <v>5</v>
      </c>
      <c r="AC86" s="96">
        <v>5</v>
      </c>
      <c r="AD86" s="89">
        <v>5</v>
      </c>
      <c r="AE86" s="89">
        <v>5</v>
      </c>
      <c r="AF86" s="89">
        <v>5</v>
      </c>
    </row>
    <row r="87" spans="1:32">
      <c r="A87" s="11">
        <v>86</v>
      </c>
      <c r="B87" s="11" t="s">
        <v>74</v>
      </c>
      <c r="C87" s="11" t="s">
        <v>97</v>
      </c>
      <c r="E87" s="11" t="s">
        <v>75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1</v>
      </c>
      <c r="P87" s="105">
        <v>5</v>
      </c>
      <c r="Q87" s="105">
        <v>5</v>
      </c>
      <c r="R87" s="105">
        <v>5</v>
      </c>
      <c r="S87" s="109">
        <v>5</v>
      </c>
      <c r="T87" s="109">
        <v>5</v>
      </c>
      <c r="U87" s="100">
        <v>4</v>
      </c>
      <c r="V87" s="100">
        <v>3</v>
      </c>
      <c r="W87" s="100">
        <v>4</v>
      </c>
      <c r="X87" s="100">
        <v>3</v>
      </c>
      <c r="Y87" s="100">
        <v>5</v>
      </c>
      <c r="Z87" s="93">
        <v>3</v>
      </c>
      <c r="AA87" s="93">
        <v>4</v>
      </c>
      <c r="AB87" s="96">
        <v>5</v>
      </c>
      <c r="AC87" s="96">
        <v>5</v>
      </c>
      <c r="AD87" s="89">
        <v>4</v>
      </c>
      <c r="AE87" s="89">
        <v>5</v>
      </c>
      <c r="AF87" s="89">
        <v>4</v>
      </c>
    </row>
    <row r="88" spans="1:32">
      <c r="A88" s="11">
        <v>87</v>
      </c>
      <c r="B88" s="11" t="s">
        <v>71</v>
      </c>
      <c r="C88" s="11" t="s">
        <v>28</v>
      </c>
      <c r="D88" s="11" t="s">
        <v>121</v>
      </c>
      <c r="E88" s="11" t="s">
        <v>119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0</v>
      </c>
      <c r="O88" s="11">
        <v>0</v>
      </c>
      <c r="P88" s="105">
        <v>4</v>
      </c>
      <c r="Q88" s="105">
        <v>3</v>
      </c>
      <c r="R88" s="105">
        <v>4</v>
      </c>
      <c r="S88" s="109">
        <v>4</v>
      </c>
      <c r="T88" s="109">
        <v>4</v>
      </c>
      <c r="U88" s="100">
        <v>5</v>
      </c>
      <c r="V88" s="100">
        <v>3</v>
      </c>
      <c r="W88" s="100">
        <v>4</v>
      </c>
      <c r="X88" s="100">
        <v>3</v>
      </c>
      <c r="Y88" s="100">
        <v>4</v>
      </c>
      <c r="Z88" s="93">
        <v>3</v>
      </c>
      <c r="AA88" s="93">
        <v>4</v>
      </c>
      <c r="AB88" s="96">
        <v>5</v>
      </c>
      <c r="AC88" s="96">
        <v>3</v>
      </c>
      <c r="AD88" s="89">
        <v>4</v>
      </c>
      <c r="AE88" s="89">
        <v>3</v>
      </c>
      <c r="AF88" s="89">
        <v>3</v>
      </c>
    </row>
    <row r="89" spans="1:32">
      <c r="A89" s="11">
        <v>88</v>
      </c>
      <c r="B89" s="11" t="s">
        <v>74</v>
      </c>
      <c r="C89" s="11" t="s">
        <v>28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5">
        <v>5</v>
      </c>
      <c r="Q89" s="105">
        <v>5</v>
      </c>
      <c r="R89" s="105">
        <v>5</v>
      </c>
      <c r="S89" s="109">
        <v>5</v>
      </c>
      <c r="T89" s="109">
        <v>5</v>
      </c>
      <c r="U89" s="100">
        <v>5</v>
      </c>
      <c r="V89" s="100">
        <v>4</v>
      </c>
      <c r="W89" s="100">
        <v>5</v>
      </c>
      <c r="X89" s="100">
        <v>5</v>
      </c>
      <c r="Y89" s="100">
        <v>5</v>
      </c>
      <c r="Z89" s="93">
        <v>4</v>
      </c>
      <c r="AA89" s="93">
        <v>5</v>
      </c>
      <c r="AB89" s="96">
        <v>5</v>
      </c>
      <c r="AC89" s="96">
        <v>5</v>
      </c>
      <c r="AD89" s="89">
        <v>5</v>
      </c>
      <c r="AE89" s="89">
        <v>4</v>
      </c>
      <c r="AF89" s="89">
        <v>5</v>
      </c>
    </row>
    <row r="90" spans="1:32">
      <c r="A90" s="11">
        <v>89</v>
      </c>
      <c r="B90" s="11" t="s">
        <v>74</v>
      </c>
      <c r="C90" s="11" t="s">
        <v>94</v>
      </c>
      <c r="E90" s="11" t="s">
        <v>37</v>
      </c>
      <c r="F90" s="11">
        <v>1</v>
      </c>
      <c r="G90" s="11">
        <v>0</v>
      </c>
      <c r="H90" s="11">
        <v>1</v>
      </c>
      <c r="I90" s="11">
        <v>0</v>
      </c>
      <c r="J90" s="11">
        <v>1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5">
        <v>5</v>
      </c>
      <c r="Q90" s="105">
        <v>4</v>
      </c>
      <c r="R90" s="105">
        <v>2</v>
      </c>
      <c r="S90" s="109">
        <v>4</v>
      </c>
      <c r="T90" s="109">
        <v>4</v>
      </c>
      <c r="U90" s="100">
        <v>4</v>
      </c>
      <c r="V90" s="100">
        <v>3</v>
      </c>
      <c r="W90" s="100">
        <v>4</v>
      </c>
      <c r="X90" s="100">
        <v>3</v>
      </c>
      <c r="Y90" s="100">
        <v>4</v>
      </c>
      <c r="Z90" s="93">
        <v>3</v>
      </c>
      <c r="AA90" s="93">
        <v>4</v>
      </c>
      <c r="AB90" s="96">
        <v>5</v>
      </c>
      <c r="AC90" s="96">
        <v>5</v>
      </c>
      <c r="AD90" s="89">
        <v>5</v>
      </c>
      <c r="AE90" s="89">
        <v>5</v>
      </c>
      <c r="AF90" s="89">
        <v>5</v>
      </c>
    </row>
    <row r="91" spans="1:32">
      <c r="A91" s="11">
        <v>90</v>
      </c>
      <c r="B91" s="11" t="s">
        <v>74</v>
      </c>
      <c r="C91" s="11" t="s">
        <v>103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</v>
      </c>
      <c r="M91" s="11">
        <v>0</v>
      </c>
      <c r="N91" s="11">
        <v>0</v>
      </c>
      <c r="O91" s="11">
        <v>0</v>
      </c>
      <c r="P91" s="105">
        <v>5</v>
      </c>
      <c r="Q91" s="105">
        <v>5</v>
      </c>
      <c r="R91" s="105">
        <v>5</v>
      </c>
      <c r="S91" s="109">
        <v>5</v>
      </c>
      <c r="T91" s="109">
        <v>5</v>
      </c>
      <c r="U91" s="100">
        <v>5</v>
      </c>
      <c r="V91" s="100">
        <v>5</v>
      </c>
      <c r="W91" s="100">
        <v>5</v>
      </c>
      <c r="X91" s="100">
        <v>4</v>
      </c>
      <c r="Y91" s="100">
        <v>4</v>
      </c>
      <c r="Z91" s="93">
        <v>3</v>
      </c>
      <c r="AA91" s="93">
        <v>4</v>
      </c>
      <c r="AB91" s="96">
        <v>5</v>
      </c>
      <c r="AC91" s="96">
        <v>5</v>
      </c>
      <c r="AD91" s="89">
        <v>5</v>
      </c>
      <c r="AE91" s="89">
        <v>5</v>
      </c>
      <c r="AF91" s="89">
        <v>5</v>
      </c>
    </row>
    <row r="92" spans="1:32">
      <c r="A92" s="11">
        <v>91</v>
      </c>
      <c r="B92" s="11" t="s">
        <v>74</v>
      </c>
      <c r="C92" s="11" t="s">
        <v>135</v>
      </c>
      <c r="E92" s="11" t="s">
        <v>101</v>
      </c>
      <c r="F92" s="11">
        <v>0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1">
        <v>1</v>
      </c>
      <c r="M92" s="11">
        <v>0</v>
      </c>
      <c r="N92" s="11">
        <v>0</v>
      </c>
      <c r="O92" s="11">
        <v>0</v>
      </c>
      <c r="P92" s="105">
        <v>5</v>
      </c>
      <c r="Q92" s="105">
        <v>5</v>
      </c>
      <c r="R92" s="105">
        <v>5</v>
      </c>
      <c r="S92" s="109">
        <v>5</v>
      </c>
      <c r="T92" s="109">
        <v>5</v>
      </c>
      <c r="U92" s="100">
        <v>5</v>
      </c>
      <c r="V92" s="100">
        <v>5</v>
      </c>
      <c r="W92" s="100">
        <v>5</v>
      </c>
      <c r="X92" s="100">
        <v>5</v>
      </c>
      <c r="Y92" s="100">
        <v>5</v>
      </c>
      <c r="Z92" s="93">
        <v>3</v>
      </c>
      <c r="AA92" s="93">
        <v>4</v>
      </c>
      <c r="AB92" s="96">
        <v>5</v>
      </c>
      <c r="AC92" s="96">
        <v>5</v>
      </c>
      <c r="AD92" s="89">
        <v>5</v>
      </c>
      <c r="AE92" s="89">
        <v>5</v>
      </c>
      <c r="AF92" s="89">
        <v>5</v>
      </c>
    </row>
    <row r="93" spans="1:32">
      <c r="A93" s="11">
        <v>92</v>
      </c>
      <c r="B93" s="11" t="s">
        <v>74</v>
      </c>
      <c r="C93" s="11" t="s">
        <v>97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5">
        <v>4</v>
      </c>
      <c r="Q93" s="105">
        <v>4</v>
      </c>
      <c r="R93" s="105">
        <v>4</v>
      </c>
      <c r="S93" s="109">
        <v>4</v>
      </c>
      <c r="T93" s="109">
        <v>4</v>
      </c>
      <c r="U93" s="100">
        <v>4</v>
      </c>
      <c r="V93" s="100">
        <v>4</v>
      </c>
      <c r="W93" s="100">
        <v>3</v>
      </c>
      <c r="X93" s="100">
        <v>2</v>
      </c>
      <c r="Y93" s="100">
        <v>4</v>
      </c>
      <c r="Z93" s="93">
        <v>4</v>
      </c>
      <c r="AA93" s="93">
        <v>4</v>
      </c>
      <c r="AB93" s="96">
        <v>4</v>
      </c>
      <c r="AC93" s="96">
        <v>4</v>
      </c>
      <c r="AD93" s="89">
        <v>4</v>
      </c>
      <c r="AE93" s="89">
        <v>4</v>
      </c>
      <c r="AF93" s="89">
        <v>4</v>
      </c>
    </row>
    <row r="94" spans="1:32">
      <c r="A94" s="11">
        <v>93</v>
      </c>
      <c r="B94" s="11" t="s">
        <v>74</v>
      </c>
      <c r="C94" s="11" t="s">
        <v>97</v>
      </c>
      <c r="E94" s="11" t="s">
        <v>75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5">
        <v>4</v>
      </c>
      <c r="Q94" s="105">
        <v>4</v>
      </c>
      <c r="R94" s="105">
        <v>4</v>
      </c>
      <c r="S94" s="109">
        <v>4</v>
      </c>
      <c r="T94" s="109">
        <v>4</v>
      </c>
      <c r="U94" s="100">
        <v>2</v>
      </c>
      <c r="V94" s="100">
        <v>2</v>
      </c>
      <c r="W94" s="100">
        <v>4</v>
      </c>
      <c r="X94" s="100">
        <v>2</v>
      </c>
      <c r="Y94" s="100">
        <v>3</v>
      </c>
      <c r="Z94" s="93">
        <v>3</v>
      </c>
      <c r="AA94" s="93">
        <v>4</v>
      </c>
      <c r="AB94" s="96">
        <v>5</v>
      </c>
      <c r="AC94" s="96">
        <v>5</v>
      </c>
      <c r="AD94" s="89">
        <v>4</v>
      </c>
      <c r="AE94" s="89">
        <v>4</v>
      </c>
      <c r="AF94" s="89">
        <v>4</v>
      </c>
    </row>
    <row r="95" spans="1:32">
      <c r="A95" s="11">
        <v>94</v>
      </c>
      <c r="B95" s="11" t="s">
        <v>71</v>
      </c>
      <c r="C95" s="11" t="s">
        <v>28</v>
      </c>
      <c r="D95" s="11" t="s">
        <v>116</v>
      </c>
      <c r="E95" s="11" t="s">
        <v>37</v>
      </c>
      <c r="F95" s="11">
        <v>0</v>
      </c>
      <c r="G95" s="11">
        <v>0</v>
      </c>
      <c r="H95" s="11">
        <v>0</v>
      </c>
      <c r="I95" s="11">
        <v>1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5">
        <v>5</v>
      </c>
      <c r="Q95" s="105">
        <v>3</v>
      </c>
      <c r="R95" s="105">
        <v>3</v>
      </c>
      <c r="S95" s="109">
        <v>5</v>
      </c>
      <c r="T95" s="109">
        <v>5</v>
      </c>
      <c r="U95" s="100">
        <v>5</v>
      </c>
      <c r="V95" s="100">
        <v>4</v>
      </c>
      <c r="W95" s="100">
        <v>5</v>
      </c>
      <c r="X95" s="100">
        <v>4</v>
      </c>
      <c r="Y95" s="100">
        <v>5</v>
      </c>
      <c r="Z95" s="93">
        <v>2</v>
      </c>
      <c r="AA95" s="93">
        <v>4</v>
      </c>
      <c r="AB95" s="96">
        <v>5</v>
      </c>
      <c r="AC95" s="96">
        <v>5</v>
      </c>
      <c r="AD95" s="89">
        <v>4</v>
      </c>
      <c r="AE95" s="89">
        <v>4</v>
      </c>
      <c r="AF95" s="89">
        <v>4</v>
      </c>
    </row>
    <row r="96" spans="1:32">
      <c r="A96" s="11">
        <v>95</v>
      </c>
      <c r="B96" s="11" t="s">
        <v>74</v>
      </c>
      <c r="C96" s="11" t="s">
        <v>28</v>
      </c>
      <c r="D96" s="11" t="s">
        <v>116</v>
      </c>
      <c r="E96" s="11" t="s">
        <v>75</v>
      </c>
      <c r="F96" s="11">
        <v>1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5">
        <v>4</v>
      </c>
      <c r="Q96" s="105">
        <v>3</v>
      </c>
      <c r="R96" s="105">
        <v>4</v>
      </c>
      <c r="S96" s="109">
        <v>4</v>
      </c>
      <c r="T96" s="109">
        <v>4</v>
      </c>
      <c r="U96" s="100">
        <v>4</v>
      </c>
      <c r="V96" s="100">
        <v>5</v>
      </c>
      <c r="W96" s="100">
        <v>5</v>
      </c>
      <c r="X96" s="100">
        <v>4</v>
      </c>
      <c r="Y96" s="100">
        <v>4</v>
      </c>
      <c r="Z96" s="93">
        <v>4</v>
      </c>
      <c r="AA96" s="93">
        <v>5</v>
      </c>
      <c r="AB96" s="96">
        <v>5</v>
      </c>
      <c r="AC96" s="96">
        <v>5</v>
      </c>
      <c r="AD96" s="89">
        <v>5</v>
      </c>
      <c r="AE96" s="89">
        <v>5</v>
      </c>
      <c r="AF96" s="89">
        <v>5</v>
      </c>
    </row>
    <row r="97" spans="1:32">
      <c r="A97" s="11">
        <v>96</v>
      </c>
      <c r="B97" s="11" t="s">
        <v>98</v>
      </c>
      <c r="C97" s="11" t="s">
        <v>103</v>
      </c>
      <c r="F97" s="11">
        <v>1</v>
      </c>
      <c r="G97" s="11">
        <v>1</v>
      </c>
      <c r="H97" s="11">
        <v>0</v>
      </c>
      <c r="I97" s="11">
        <v>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5">
        <v>4</v>
      </c>
      <c r="Q97" s="105">
        <v>5</v>
      </c>
      <c r="R97" s="105">
        <v>3</v>
      </c>
      <c r="S97" s="109">
        <v>5</v>
      </c>
      <c r="T97" s="109">
        <v>5</v>
      </c>
      <c r="U97" s="100">
        <v>5</v>
      </c>
      <c r="V97" s="100">
        <v>5</v>
      </c>
      <c r="W97" s="100">
        <v>5</v>
      </c>
      <c r="X97" s="100">
        <v>5</v>
      </c>
      <c r="Y97" s="100">
        <v>5</v>
      </c>
      <c r="Z97" s="93">
        <v>2</v>
      </c>
      <c r="AA97" s="93">
        <v>4</v>
      </c>
      <c r="AB97" s="96">
        <v>5</v>
      </c>
      <c r="AC97" s="96">
        <v>5</v>
      </c>
      <c r="AD97" s="89">
        <v>4</v>
      </c>
      <c r="AE97" s="89">
        <v>5</v>
      </c>
      <c r="AF97" s="89">
        <v>4</v>
      </c>
    </row>
    <row r="98" spans="1:32">
      <c r="A98" s="11">
        <v>97</v>
      </c>
      <c r="B98" s="11" t="s">
        <v>98</v>
      </c>
      <c r="C98" s="11" t="s">
        <v>78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5">
        <v>5</v>
      </c>
      <c r="Q98" s="105">
        <v>5</v>
      </c>
      <c r="R98" s="105">
        <v>5</v>
      </c>
      <c r="S98" s="109">
        <v>5</v>
      </c>
      <c r="T98" s="109">
        <v>5</v>
      </c>
      <c r="U98" s="100">
        <v>5</v>
      </c>
      <c r="V98" s="100">
        <v>5</v>
      </c>
      <c r="W98" s="100">
        <v>5</v>
      </c>
      <c r="X98" s="100">
        <v>4</v>
      </c>
      <c r="Y98" s="100">
        <v>5</v>
      </c>
      <c r="Z98" s="93">
        <v>2</v>
      </c>
      <c r="AA98" s="93">
        <v>4</v>
      </c>
      <c r="AB98" s="96">
        <v>5</v>
      </c>
      <c r="AC98" s="96">
        <v>5</v>
      </c>
      <c r="AD98" s="89">
        <v>5</v>
      </c>
      <c r="AE98" s="89">
        <v>5</v>
      </c>
      <c r="AF98" s="89">
        <v>5</v>
      </c>
    </row>
    <row r="99" spans="1:32">
      <c r="A99" s="11">
        <v>98</v>
      </c>
      <c r="B99" s="11" t="s">
        <v>98</v>
      </c>
      <c r="C99" s="11" t="s">
        <v>28</v>
      </c>
      <c r="E99" s="11" t="s">
        <v>123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05">
        <v>5</v>
      </c>
      <c r="Q99" s="105">
        <v>5</v>
      </c>
      <c r="R99" s="105">
        <v>5</v>
      </c>
      <c r="S99" s="109">
        <v>5</v>
      </c>
      <c r="T99" s="109">
        <v>5</v>
      </c>
      <c r="U99" s="100">
        <v>5</v>
      </c>
      <c r="V99" s="100">
        <v>5</v>
      </c>
      <c r="W99" s="100">
        <v>5</v>
      </c>
      <c r="X99" s="100">
        <v>5</v>
      </c>
      <c r="Y99" s="100">
        <v>5</v>
      </c>
      <c r="Z99" s="93">
        <v>5</v>
      </c>
      <c r="AA99" s="93">
        <v>5</v>
      </c>
      <c r="AB99" s="96">
        <v>5</v>
      </c>
      <c r="AC99" s="96">
        <v>5</v>
      </c>
      <c r="AD99" s="89">
        <v>5</v>
      </c>
      <c r="AE99" s="89">
        <v>5</v>
      </c>
      <c r="AF99" s="89">
        <v>5</v>
      </c>
    </row>
    <row r="100" spans="1:32">
      <c r="A100" s="11">
        <v>99</v>
      </c>
      <c r="B100" s="11" t="s">
        <v>71</v>
      </c>
      <c r="C100" s="11" t="s">
        <v>28</v>
      </c>
      <c r="D100" s="11" t="s">
        <v>124</v>
      </c>
      <c r="E100" s="11" t="s">
        <v>101</v>
      </c>
      <c r="F100" s="11">
        <v>0</v>
      </c>
      <c r="G100" s="11">
        <v>0</v>
      </c>
      <c r="H100" s="11">
        <v>1</v>
      </c>
      <c r="I100" s="11">
        <v>1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5">
        <v>4</v>
      </c>
      <c r="Q100" s="105">
        <v>4</v>
      </c>
      <c r="R100" s="105">
        <v>4</v>
      </c>
      <c r="S100" s="109">
        <v>5</v>
      </c>
      <c r="T100" s="109">
        <v>5</v>
      </c>
      <c r="U100" s="100">
        <v>4</v>
      </c>
      <c r="V100" s="100">
        <v>4</v>
      </c>
      <c r="W100" s="100">
        <v>5</v>
      </c>
      <c r="X100" s="100">
        <v>4</v>
      </c>
      <c r="Y100" s="100">
        <v>4</v>
      </c>
      <c r="Z100" s="93">
        <v>4</v>
      </c>
      <c r="AA100" s="93">
        <v>5</v>
      </c>
      <c r="AB100" s="96">
        <v>5</v>
      </c>
      <c r="AC100" s="96">
        <v>5</v>
      </c>
      <c r="AD100" s="89">
        <v>4</v>
      </c>
      <c r="AE100" s="89">
        <v>4</v>
      </c>
      <c r="AF100" s="89">
        <v>5</v>
      </c>
    </row>
    <row r="101" spans="1:32">
      <c r="A101" s="11">
        <v>100</v>
      </c>
      <c r="B101" s="11" t="s">
        <v>74</v>
      </c>
      <c r="C101" s="11" t="s">
        <v>79</v>
      </c>
      <c r="F101" s="11">
        <v>1</v>
      </c>
      <c r="G101" s="11">
        <v>0</v>
      </c>
      <c r="H101" s="11">
        <v>1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5">
        <v>4</v>
      </c>
      <c r="Q101" s="105">
        <v>4</v>
      </c>
      <c r="R101" s="105">
        <v>4</v>
      </c>
      <c r="S101" s="109">
        <v>4</v>
      </c>
      <c r="T101" s="109">
        <v>4</v>
      </c>
      <c r="U101" s="100">
        <v>4</v>
      </c>
      <c r="V101" s="100">
        <v>4</v>
      </c>
      <c r="W101" s="100">
        <v>4</v>
      </c>
      <c r="X101" s="100">
        <v>4</v>
      </c>
      <c r="Y101" s="100">
        <v>4</v>
      </c>
      <c r="Z101" s="93">
        <v>3</v>
      </c>
      <c r="AA101" s="93">
        <v>5</v>
      </c>
      <c r="AB101" s="96">
        <v>5</v>
      </c>
      <c r="AC101" s="96">
        <v>5</v>
      </c>
      <c r="AD101" s="89">
        <v>5</v>
      </c>
      <c r="AE101" s="89">
        <v>5</v>
      </c>
      <c r="AF101" s="89">
        <v>5</v>
      </c>
    </row>
    <row r="102" spans="1:32">
      <c r="A102" s="11">
        <v>101</v>
      </c>
      <c r="B102" s="11" t="s">
        <v>74</v>
      </c>
      <c r="C102" s="11" t="s">
        <v>111</v>
      </c>
      <c r="E102" s="11" t="s">
        <v>75</v>
      </c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5">
        <v>4</v>
      </c>
      <c r="Q102" s="105">
        <v>4</v>
      </c>
      <c r="R102" s="105">
        <v>4</v>
      </c>
      <c r="S102" s="109">
        <v>5</v>
      </c>
      <c r="T102" s="109">
        <v>5</v>
      </c>
      <c r="U102" s="100">
        <v>5</v>
      </c>
      <c r="V102" s="100">
        <v>3</v>
      </c>
      <c r="W102" s="100">
        <v>4</v>
      </c>
      <c r="X102" s="100">
        <v>3</v>
      </c>
      <c r="Y102" s="100">
        <v>4</v>
      </c>
      <c r="Z102" s="93">
        <v>3</v>
      </c>
      <c r="AA102" s="93">
        <v>4</v>
      </c>
      <c r="AB102" s="96">
        <v>4</v>
      </c>
      <c r="AC102" s="96">
        <v>4</v>
      </c>
      <c r="AD102" s="89">
        <v>4</v>
      </c>
      <c r="AE102" s="89">
        <v>4</v>
      </c>
      <c r="AF102" s="89">
        <v>4</v>
      </c>
    </row>
    <row r="103" spans="1:32">
      <c r="A103" s="11">
        <v>102</v>
      </c>
      <c r="B103" s="11" t="s">
        <v>74</v>
      </c>
      <c r="C103" s="11" t="s">
        <v>28</v>
      </c>
      <c r="E103" s="11" t="s">
        <v>75</v>
      </c>
      <c r="F103" s="11">
        <v>1</v>
      </c>
      <c r="G103" s="11">
        <v>0</v>
      </c>
      <c r="H103" s="11">
        <v>1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5">
        <v>4</v>
      </c>
      <c r="Q103" s="105">
        <v>4</v>
      </c>
      <c r="R103" s="105">
        <v>4</v>
      </c>
      <c r="S103" s="109">
        <v>5</v>
      </c>
      <c r="T103" s="109">
        <v>5</v>
      </c>
      <c r="U103" s="100">
        <v>4</v>
      </c>
      <c r="V103" s="100">
        <v>4</v>
      </c>
      <c r="W103" s="100">
        <v>4</v>
      </c>
      <c r="X103" s="100">
        <v>3</v>
      </c>
      <c r="Y103" s="100">
        <v>4</v>
      </c>
      <c r="Z103" s="93">
        <v>3</v>
      </c>
      <c r="AA103" s="93">
        <v>4</v>
      </c>
      <c r="AB103" s="96">
        <v>5</v>
      </c>
      <c r="AC103" s="96">
        <v>5</v>
      </c>
      <c r="AD103" s="89">
        <v>4</v>
      </c>
      <c r="AE103" s="89">
        <v>4</v>
      </c>
      <c r="AF103" s="89">
        <v>4</v>
      </c>
    </row>
    <row r="104" spans="1:32">
      <c r="A104" s="11">
        <v>103</v>
      </c>
      <c r="B104" s="11" t="s">
        <v>74</v>
      </c>
      <c r="C104" s="11" t="s">
        <v>125</v>
      </c>
      <c r="E104" s="11" t="s">
        <v>75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</v>
      </c>
      <c r="P104" s="105">
        <v>5</v>
      </c>
      <c r="Q104" s="105">
        <v>5</v>
      </c>
      <c r="R104" s="105">
        <v>5</v>
      </c>
      <c r="S104" s="109">
        <v>5</v>
      </c>
      <c r="T104" s="109">
        <v>5</v>
      </c>
      <c r="U104" s="100">
        <v>5</v>
      </c>
      <c r="V104" s="100">
        <v>4</v>
      </c>
      <c r="W104" s="100">
        <v>4</v>
      </c>
      <c r="X104" s="100">
        <v>4</v>
      </c>
      <c r="Y104" s="100">
        <v>5</v>
      </c>
      <c r="Z104" s="93">
        <v>4</v>
      </c>
      <c r="AA104" s="93">
        <v>5</v>
      </c>
      <c r="AB104" s="96">
        <v>5</v>
      </c>
      <c r="AC104" s="96">
        <v>5</v>
      </c>
      <c r="AD104" s="89">
        <v>5</v>
      </c>
      <c r="AE104" s="89">
        <v>5</v>
      </c>
      <c r="AF104" s="89">
        <v>5</v>
      </c>
    </row>
    <row r="105" spans="1:32">
      <c r="A105" s="11">
        <v>104</v>
      </c>
      <c r="B105" s="11" t="s">
        <v>74</v>
      </c>
      <c r="C105" s="11" t="s">
        <v>28</v>
      </c>
      <c r="E105" s="11" t="s">
        <v>37</v>
      </c>
      <c r="F105" s="11">
        <v>0</v>
      </c>
      <c r="G105" s="11">
        <v>0</v>
      </c>
      <c r="H105" s="11">
        <v>0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5">
        <v>5</v>
      </c>
      <c r="Q105" s="105">
        <v>5</v>
      </c>
      <c r="R105" s="105">
        <v>5</v>
      </c>
      <c r="S105" s="109">
        <v>5</v>
      </c>
      <c r="T105" s="109">
        <v>5</v>
      </c>
      <c r="U105" s="100">
        <v>4</v>
      </c>
      <c r="V105" s="100">
        <v>3</v>
      </c>
      <c r="W105" s="100">
        <v>4</v>
      </c>
      <c r="X105" s="100">
        <v>3</v>
      </c>
      <c r="Y105" s="100">
        <v>5</v>
      </c>
      <c r="Z105" s="93">
        <v>2</v>
      </c>
      <c r="AA105" s="93">
        <v>4</v>
      </c>
      <c r="AB105" s="96">
        <v>4</v>
      </c>
      <c r="AC105" s="96">
        <v>4</v>
      </c>
      <c r="AD105" s="89">
        <v>4</v>
      </c>
      <c r="AE105" s="89">
        <v>4</v>
      </c>
      <c r="AF105" s="89">
        <v>4</v>
      </c>
    </row>
    <row r="106" spans="1:32">
      <c r="A106" s="11">
        <v>105</v>
      </c>
      <c r="B106" s="11" t="s">
        <v>74</v>
      </c>
      <c r="C106" s="11" t="s">
        <v>126</v>
      </c>
      <c r="E106" s="11" t="s">
        <v>37</v>
      </c>
      <c r="F106" s="11">
        <v>0</v>
      </c>
      <c r="G106" s="11">
        <v>0</v>
      </c>
      <c r="H106" s="11">
        <v>0</v>
      </c>
      <c r="I106" s="11">
        <v>0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5">
        <v>4</v>
      </c>
      <c r="Q106" s="105">
        <v>4</v>
      </c>
      <c r="R106" s="105">
        <v>4</v>
      </c>
      <c r="S106" s="109">
        <v>5</v>
      </c>
      <c r="T106" s="109">
        <v>5</v>
      </c>
      <c r="U106" s="100">
        <v>3</v>
      </c>
      <c r="V106" s="100">
        <v>3</v>
      </c>
      <c r="W106" s="100">
        <v>4</v>
      </c>
      <c r="X106" s="100">
        <v>3</v>
      </c>
      <c r="Y106" s="100">
        <v>5</v>
      </c>
      <c r="Z106" s="93">
        <v>3</v>
      </c>
      <c r="AA106" s="93">
        <v>4</v>
      </c>
      <c r="AB106" s="96">
        <v>4</v>
      </c>
      <c r="AC106" s="96">
        <v>4</v>
      </c>
      <c r="AD106" s="89">
        <v>4</v>
      </c>
      <c r="AE106" s="89">
        <v>4</v>
      </c>
      <c r="AF106" s="89">
        <v>4</v>
      </c>
    </row>
    <row r="107" spans="1:32">
      <c r="A107" s="11">
        <v>106</v>
      </c>
      <c r="B107" s="11" t="s">
        <v>74</v>
      </c>
      <c r="C107" s="11" t="s">
        <v>97</v>
      </c>
      <c r="F107" s="11">
        <v>0</v>
      </c>
      <c r="G107" s="11">
        <v>0</v>
      </c>
      <c r="H107" s="11">
        <v>0</v>
      </c>
      <c r="I107" s="11">
        <v>0</v>
      </c>
      <c r="J107" s="11">
        <v>1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5">
        <v>4</v>
      </c>
      <c r="Q107" s="105">
        <v>3</v>
      </c>
      <c r="R107" s="105">
        <v>3</v>
      </c>
      <c r="S107" s="109">
        <v>4</v>
      </c>
      <c r="T107" s="109">
        <v>4</v>
      </c>
      <c r="U107" s="100">
        <v>5</v>
      </c>
      <c r="V107" s="100">
        <v>3</v>
      </c>
      <c r="W107" s="100">
        <v>4</v>
      </c>
      <c r="X107" s="100">
        <v>4</v>
      </c>
      <c r="Y107" s="100">
        <v>4</v>
      </c>
      <c r="Z107" s="93">
        <v>4</v>
      </c>
      <c r="AA107" s="93">
        <v>4</v>
      </c>
      <c r="AB107" s="96">
        <v>4</v>
      </c>
      <c r="AC107" s="96">
        <v>3</v>
      </c>
      <c r="AD107" s="89">
        <v>3</v>
      </c>
      <c r="AE107" s="89">
        <v>3</v>
      </c>
      <c r="AF107" s="89">
        <v>3</v>
      </c>
    </row>
    <row r="108" spans="1:32">
      <c r="A108" s="11">
        <v>107</v>
      </c>
      <c r="B108" s="11" t="s">
        <v>74</v>
      </c>
      <c r="C108" s="11" t="s">
        <v>111</v>
      </c>
      <c r="F108" s="11">
        <v>1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5">
        <v>4</v>
      </c>
      <c r="Q108" s="105">
        <v>4</v>
      </c>
      <c r="R108" s="105">
        <v>4</v>
      </c>
      <c r="S108" s="109">
        <v>4</v>
      </c>
      <c r="T108" s="109">
        <v>4</v>
      </c>
      <c r="U108" s="100">
        <v>4</v>
      </c>
      <c r="V108" s="100">
        <v>4</v>
      </c>
      <c r="W108" s="100">
        <v>4</v>
      </c>
      <c r="X108" s="100">
        <v>4</v>
      </c>
      <c r="Y108" s="100">
        <v>4</v>
      </c>
      <c r="Z108" s="93">
        <v>3</v>
      </c>
      <c r="AA108" s="93">
        <v>4</v>
      </c>
      <c r="AB108" s="96">
        <v>5</v>
      </c>
      <c r="AC108" s="96">
        <v>4</v>
      </c>
      <c r="AD108" s="89">
        <v>4</v>
      </c>
      <c r="AE108" s="89">
        <v>4</v>
      </c>
      <c r="AF108" s="89">
        <v>4</v>
      </c>
    </row>
    <row r="109" spans="1:32">
      <c r="A109" s="11">
        <v>108</v>
      </c>
      <c r="B109" s="11" t="s">
        <v>74</v>
      </c>
      <c r="C109" s="11" t="s">
        <v>135</v>
      </c>
      <c r="E109" s="11" t="s">
        <v>37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1</v>
      </c>
      <c r="P109" s="105">
        <v>4</v>
      </c>
      <c r="Q109" s="105">
        <v>5</v>
      </c>
      <c r="R109" s="105">
        <v>5</v>
      </c>
      <c r="S109" s="109">
        <v>5</v>
      </c>
      <c r="T109" s="109">
        <v>5</v>
      </c>
      <c r="U109" s="100">
        <v>5</v>
      </c>
      <c r="V109" s="100">
        <v>4</v>
      </c>
      <c r="W109" s="100">
        <v>4</v>
      </c>
      <c r="X109" s="100">
        <v>4</v>
      </c>
      <c r="Y109" s="100">
        <v>4</v>
      </c>
      <c r="Z109" s="93">
        <v>4</v>
      </c>
      <c r="AA109" s="93">
        <v>4</v>
      </c>
      <c r="AB109" s="96">
        <v>4</v>
      </c>
      <c r="AC109" s="96">
        <v>3</v>
      </c>
      <c r="AD109" s="89">
        <v>4</v>
      </c>
      <c r="AE109" s="89">
        <v>3</v>
      </c>
      <c r="AF109" s="89">
        <v>3</v>
      </c>
    </row>
    <row r="110" spans="1:32">
      <c r="A110" s="11">
        <v>109</v>
      </c>
      <c r="B110" s="11" t="s">
        <v>74</v>
      </c>
      <c r="C110" s="11" t="s">
        <v>79</v>
      </c>
      <c r="E110" s="11" t="s">
        <v>37</v>
      </c>
      <c r="F110" s="11">
        <v>0</v>
      </c>
      <c r="G110" s="11">
        <v>0</v>
      </c>
      <c r="H110" s="11">
        <v>0</v>
      </c>
      <c r="I110" s="11">
        <v>0</v>
      </c>
      <c r="J110" s="11">
        <v>1</v>
      </c>
      <c r="K110" s="11">
        <v>0</v>
      </c>
      <c r="L110" s="11">
        <v>1</v>
      </c>
      <c r="M110" s="11">
        <v>0</v>
      </c>
      <c r="N110" s="11">
        <v>0</v>
      </c>
      <c r="O110" s="11">
        <v>0</v>
      </c>
      <c r="P110" s="105">
        <v>5</v>
      </c>
      <c r="Q110" s="105">
        <v>4</v>
      </c>
      <c r="R110" s="105">
        <v>5</v>
      </c>
      <c r="S110" s="109">
        <v>5</v>
      </c>
      <c r="T110" s="109">
        <v>5</v>
      </c>
      <c r="U110" s="100">
        <v>5</v>
      </c>
      <c r="V110" s="100">
        <v>5</v>
      </c>
      <c r="W110" s="100">
        <v>5</v>
      </c>
      <c r="X110" s="100">
        <v>5</v>
      </c>
      <c r="Y110" s="100">
        <v>5</v>
      </c>
      <c r="Z110" s="93">
        <v>5</v>
      </c>
      <c r="AA110" s="93">
        <v>5</v>
      </c>
      <c r="AB110" s="96">
        <v>5</v>
      </c>
      <c r="AC110" s="96">
        <v>5</v>
      </c>
      <c r="AD110" s="89">
        <v>5</v>
      </c>
      <c r="AE110" s="89">
        <v>5</v>
      </c>
      <c r="AF110" s="89">
        <v>5</v>
      </c>
    </row>
    <row r="111" spans="1:32">
      <c r="A111" s="11">
        <v>110</v>
      </c>
      <c r="B111" s="11" t="s">
        <v>74</v>
      </c>
      <c r="C111" s="11" t="s">
        <v>97</v>
      </c>
      <c r="F111" s="11">
        <v>1</v>
      </c>
      <c r="G111" s="11">
        <v>0</v>
      </c>
      <c r="H111" s="11">
        <v>0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5">
        <v>4</v>
      </c>
      <c r="Q111" s="105">
        <v>4</v>
      </c>
      <c r="R111" s="105">
        <v>4</v>
      </c>
      <c r="S111" s="109">
        <v>5</v>
      </c>
      <c r="T111" s="109">
        <v>5</v>
      </c>
      <c r="U111" s="100">
        <v>4</v>
      </c>
      <c r="V111" s="100">
        <v>3</v>
      </c>
      <c r="W111" s="100">
        <v>4</v>
      </c>
      <c r="X111" s="100">
        <v>3</v>
      </c>
      <c r="Y111" s="100">
        <v>4</v>
      </c>
      <c r="Z111" s="93">
        <v>3</v>
      </c>
      <c r="AA111" s="93">
        <v>4</v>
      </c>
      <c r="AB111" s="96">
        <v>4</v>
      </c>
      <c r="AC111" s="96">
        <v>3</v>
      </c>
      <c r="AD111" s="89">
        <v>4</v>
      </c>
      <c r="AE111" s="89">
        <v>3</v>
      </c>
      <c r="AF111" s="89">
        <v>4</v>
      </c>
    </row>
    <row r="112" spans="1:32">
      <c r="A112" s="11">
        <v>111</v>
      </c>
      <c r="B112" s="11" t="s">
        <v>74</v>
      </c>
      <c r="C112" s="11" t="s">
        <v>28</v>
      </c>
      <c r="F112" s="11">
        <v>0</v>
      </c>
      <c r="G112" s="11">
        <v>0</v>
      </c>
      <c r="H112" s="11">
        <v>0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05">
        <v>5</v>
      </c>
      <c r="Q112" s="105">
        <v>5</v>
      </c>
      <c r="R112" s="105">
        <v>5</v>
      </c>
      <c r="S112" s="109">
        <v>5</v>
      </c>
      <c r="T112" s="109">
        <v>5</v>
      </c>
      <c r="U112" s="100">
        <v>5</v>
      </c>
      <c r="V112" s="100">
        <v>4</v>
      </c>
      <c r="W112" s="100">
        <v>5</v>
      </c>
      <c r="X112" s="100">
        <v>4</v>
      </c>
      <c r="Y112" s="100">
        <v>4</v>
      </c>
      <c r="Z112" s="93">
        <v>3</v>
      </c>
      <c r="AA112" s="93">
        <v>4</v>
      </c>
      <c r="AB112" s="96">
        <v>4</v>
      </c>
      <c r="AC112" s="96">
        <v>4</v>
      </c>
      <c r="AD112" s="89">
        <v>5</v>
      </c>
      <c r="AE112" s="89">
        <v>4</v>
      </c>
      <c r="AF112" s="89">
        <v>4</v>
      </c>
    </row>
    <row r="113" spans="1:32">
      <c r="A113" s="11">
        <v>112</v>
      </c>
      <c r="B113" s="11" t="s">
        <v>74</v>
      </c>
      <c r="C113" s="11" t="s">
        <v>78</v>
      </c>
      <c r="E113" s="11" t="s">
        <v>37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05">
        <v>5</v>
      </c>
      <c r="Q113" s="105">
        <v>5</v>
      </c>
      <c r="R113" s="105">
        <v>5</v>
      </c>
      <c r="S113" s="109">
        <v>5</v>
      </c>
      <c r="T113" s="109">
        <v>5</v>
      </c>
      <c r="U113" s="100">
        <v>5</v>
      </c>
      <c r="V113" s="100">
        <v>4</v>
      </c>
      <c r="W113" s="100">
        <v>5</v>
      </c>
      <c r="X113" s="100">
        <v>4</v>
      </c>
      <c r="Y113" s="100">
        <v>4</v>
      </c>
      <c r="Z113" s="93">
        <v>3</v>
      </c>
      <c r="AA113" s="93">
        <v>3</v>
      </c>
      <c r="AB113" s="96">
        <v>4</v>
      </c>
      <c r="AC113" s="96">
        <v>5</v>
      </c>
      <c r="AD113" s="89">
        <v>4</v>
      </c>
      <c r="AE113" s="89">
        <v>4</v>
      </c>
      <c r="AF113" s="89">
        <v>4</v>
      </c>
    </row>
    <row r="114" spans="1:32">
      <c r="A114" s="11">
        <v>113</v>
      </c>
      <c r="B114" s="11" t="s">
        <v>74</v>
      </c>
      <c r="C114" s="11" t="s">
        <v>79</v>
      </c>
      <c r="E114" s="11" t="s">
        <v>75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</v>
      </c>
      <c r="M114" s="11">
        <v>0</v>
      </c>
      <c r="N114" s="11">
        <v>0</v>
      </c>
      <c r="O114" s="11">
        <v>0</v>
      </c>
      <c r="P114" s="105">
        <v>5</v>
      </c>
      <c r="Q114" s="105">
        <v>5</v>
      </c>
      <c r="R114" s="105">
        <v>5</v>
      </c>
      <c r="S114" s="109">
        <v>5</v>
      </c>
      <c r="T114" s="109">
        <v>5</v>
      </c>
      <c r="U114" s="100">
        <v>5</v>
      </c>
      <c r="V114" s="100">
        <v>4</v>
      </c>
      <c r="W114" s="100">
        <v>5</v>
      </c>
      <c r="X114" s="100">
        <v>4</v>
      </c>
      <c r="Y114" s="100">
        <v>5</v>
      </c>
      <c r="Z114" s="93">
        <v>3</v>
      </c>
      <c r="AA114" s="93">
        <v>4</v>
      </c>
      <c r="AB114" s="96">
        <v>5</v>
      </c>
      <c r="AC114" s="96">
        <v>5</v>
      </c>
      <c r="AD114" s="89">
        <v>4</v>
      </c>
      <c r="AE114" s="89">
        <v>4</v>
      </c>
      <c r="AF114" s="89">
        <v>4</v>
      </c>
    </row>
    <row r="115" spans="1:32">
      <c r="A115" s="11">
        <v>114</v>
      </c>
      <c r="B115" s="11" t="s">
        <v>74</v>
      </c>
      <c r="C115" s="11" t="s">
        <v>28</v>
      </c>
      <c r="F115" s="11">
        <v>0</v>
      </c>
      <c r="G115" s="11">
        <v>0</v>
      </c>
      <c r="H115" s="11">
        <v>0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5">
        <v>5</v>
      </c>
      <c r="Q115" s="105">
        <v>5</v>
      </c>
      <c r="R115" s="105">
        <v>5</v>
      </c>
      <c r="S115" s="109">
        <v>5</v>
      </c>
      <c r="T115" s="109">
        <v>5</v>
      </c>
      <c r="U115" s="100">
        <v>4</v>
      </c>
      <c r="V115" s="100">
        <v>4</v>
      </c>
      <c r="W115" s="100">
        <v>4</v>
      </c>
      <c r="X115" s="100">
        <v>4</v>
      </c>
      <c r="Y115" s="100">
        <v>5</v>
      </c>
      <c r="Z115" s="93">
        <v>4</v>
      </c>
      <c r="AA115" s="93">
        <v>4</v>
      </c>
      <c r="AB115" s="96">
        <v>5</v>
      </c>
      <c r="AC115" s="96">
        <v>5</v>
      </c>
      <c r="AD115" s="89">
        <v>4</v>
      </c>
      <c r="AE115" s="89">
        <v>5</v>
      </c>
      <c r="AF115" s="89">
        <v>5</v>
      </c>
    </row>
    <row r="116" spans="1:32">
      <c r="A116" s="11">
        <v>115</v>
      </c>
      <c r="B116" s="11" t="s">
        <v>74</v>
      </c>
      <c r="C116" s="11" t="s">
        <v>83</v>
      </c>
      <c r="E116" s="11" t="s">
        <v>37</v>
      </c>
      <c r="F116" s="11">
        <v>0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5">
        <v>5</v>
      </c>
      <c r="Q116" s="105">
        <v>5</v>
      </c>
      <c r="R116" s="105">
        <v>5</v>
      </c>
      <c r="S116" s="109">
        <v>5</v>
      </c>
      <c r="T116" s="109">
        <v>5</v>
      </c>
      <c r="U116" s="100">
        <v>5</v>
      </c>
      <c r="V116" s="100">
        <v>5</v>
      </c>
      <c r="W116" s="100">
        <v>5</v>
      </c>
      <c r="X116" s="100">
        <v>4</v>
      </c>
      <c r="Y116" s="100">
        <v>5</v>
      </c>
      <c r="Z116" s="93">
        <v>3</v>
      </c>
      <c r="AA116" s="93">
        <v>5</v>
      </c>
      <c r="AB116" s="96">
        <v>5</v>
      </c>
      <c r="AC116" s="96">
        <v>5</v>
      </c>
      <c r="AD116" s="89">
        <v>5</v>
      </c>
      <c r="AE116" s="89">
        <v>5</v>
      </c>
      <c r="AF116" s="89">
        <v>5</v>
      </c>
    </row>
    <row r="117" spans="1:32">
      <c r="A117" s="11">
        <v>116</v>
      </c>
      <c r="B117" s="11" t="s">
        <v>74</v>
      </c>
      <c r="C117" s="11" t="s">
        <v>79</v>
      </c>
      <c r="E117" s="11" t="s">
        <v>75</v>
      </c>
      <c r="F117" s="11">
        <v>1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5">
        <v>5</v>
      </c>
      <c r="Q117" s="105">
        <v>5</v>
      </c>
      <c r="R117" s="105">
        <v>5</v>
      </c>
      <c r="S117" s="109">
        <v>5</v>
      </c>
      <c r="T117" s="109">
        <v>5</v>
      </c>
      <c r="U117" s="100">
        <v>5</v>
      </c>
      <c r="V117" s="100">
        <v>4</v>
      </c>
      <c r="W117" s="100">
        <v>5</v>
      </c>
      <c r="X117" s="100">
        <v>5</v>
      </c>
      <c r="Y117" s="100">
        <v>5</v>
      </c>
      <c r="Z117" s="93">
        <v>3</v>
      </c>
      <c r="AA117" s="93">
        <v>4</v>
      </c>
      <c r="AB117" s="96">
        <v>5</v>
      </c>
      <c r="AC117" s="96">
        <v>4</v>
      </c>
      <c r="AD117" s="89">
        <v>4</v>
      </c>
      <c r="AE117" s="89">
        <v>4</v>
      </c>
      <c r="AF117" s="89">
        <v>5</v>
      </c>
    </row>
    <row r="118" spans="1:32">
      <c r="A118" s="11">
        <v>117</v>
      </c>
      <c r="B118" s="11" t="s">
        <v>74</v>
      </c>
      <c r="C118" s="11" t="s">
        <v>79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</v>
      </c>
      <c r="O118" s="11">
        <v>0</v>
      </c>
      <c r="P118" s="105">
        <v>5</v>
      </c>
      <c r="Q118" s="105">
        <v>5</v>
      </c>
      <c r="R118" s="105">
        <v>5</v>
      </c>
      <c r="S118" s="109">
        <v>5</v>
      </c>
      <c r="T118" s="109">
        <v>5</v>
      </c>
      <c r="U118" s="100">
        <v>5</v>
      </c>
      <c r="V118" s="100">
        <v>4</v>
      </c>
      <c r="W118" s="100">
        <v>5</v>
      </c>
      <c r="X118" s="100">
        <v>4</v>
      </c>
      <c r="Y118" s="100">
        <v>5</v>
      </c>
      <c r="Z118" s="93">
        <v>4</v>
      </c>
      <c r="AA118" s="93">
        <v>5</v>
      </c>
      <c r="AB118" s="96">
        <v>5</v>
      </c>
      <c r="AC118" s="96">
        <v>5</v>
      </c>
      <c r="AD118" s="89">
        <v>5</v>
      </c>
      <c r="AE118" s="89">
        <v>5</v>
      </c>
      <c r="AF118" s="89">
        <v>5</v>
      </c>
    </row>
    <row r="119" spans="1:32">
      <c r="A119" s="11">
        <v>118</v>
      </c>
      <c r="B119" s="11" t="s">
        <v>74</v>
      </c>
      <c r="C119" s="11" t="s">
        <v>88</v>
      </c>
      <c r="F119" s="11">
        <v>1</v>
      </c>
      <c r="G119" s="11">
        <v>0</v>
      </c>
      <c r="H119" s="11">
        <v>1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5">
        <v>4</v>
      </c>
      <c r="Q119" s="105">
        <v>5</v>
      </c>
      <c r="R119" s="105">
        <v>5</v>
      </c>
      <c r="S119" s="109">
        <v>5</v>
      </c>
      <c r="T119" s="109">
        <v>5</v>
      </c>
      <c r="U119" s="100">
        <v>5</v>
      </c>
      <c r="V119" s="100">
        <v>4</v>
      </c>
      <c r="W119" s="100">
        <v>5</v>
      </c>
      <c r="X119" s="100">
        <v>4</v>
      </c>
      <c r="Y119" s="100">
        <v>4</v>
      </c>
      <c r="Z119" s="93">
        <v>1</v>
      </c>
      <c r="AA119" s="93">
        <v>5</v>
      </c>
      <c r="AB119" s="96">
        <v>5</v>
      </c>
      <c r="AC119" s="96">
        <v>5</v>
      </c>
      <c r="AD119" s="89">
        <v>5</v>
      </c>
      <c r="AE119" s="89">
        <v>5</v>
      </c>
      <c r="AF119" s="89">
        <v>5</v>
      </c>
    </row>
    <row r="120" spans="1:32">
      <c r="A120" s="11">
        <v>119</v>
      </c>
      <c r="B120" s="11" t="s">
        <v>74</v>
      </c>
      <c r="C120" s="11" t="s">
        <v>88</v>
      </c>
      <c r="E120" s="11" t="s">
        <v>37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1</v>
      </c>
      <c r="P120" s="105">
        <v>5</v>
      </c>
      <c r="Q120" s="105">
        <v>4</v>
      </c>
      <c r="R120" s="105">
        <v>4</v>
      </c>
      <c r="S120" s="109">
        <v>4</v>
      </c>
      <c r="T120" s="109">
        <v>4</v>
      </c>
      <c r="U120" s="100">
        <v>5</v>
      </c>
      <c r="V120" s="100">
        <v>4</v>
      </c>
      <c r="W120" s="100">
        <v>5</v>
      </c>
      <c r="X120" s="100">
        <v>4</v>
      </c>
      <c r="Y120" s="100">
        <v>4</v>
      </c>
      <c r="Z120" s="93">
        <v>3</v>
      </c>
      <c r="AA120" s="93">
        <v>4</v>
      </c>
      <c r="AB120" s="96">
        <v>4</v>
      </c>
      <c r="AC120" s="96">
        <v>4</v>
      </c>
      <c r="AD120" s="89">
        <v>4</v>
      </c>
      <c r="AE120" s="89">
        <v>4</v>
      </c>
      <c r="AF120" s="89">
        <v>4</v>
      </c>
    </row>
    <row r="121" spans="1:32">
      <c r="A121" s="11">
        <v>120</v>
      </c>
      <c r="B121" s="11" t="s">
        <v>74</v>
      </c>
      <c r="C121" s="11" t="s">
        <v>79</v>
      </c>
      <c r="E121" s="11" t="s">
        <v>37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1</v>
      </c>
      <c r="M121" s="11">
        <v>0</v>
      </c>
      <c r="N121" s="11">
        <v>0</v>
      </c>
      <c r="O121" s="11">
        <v>0</v>
      </c>
      <c r="P121" s="105">
        <v>5</v>
      </c>
      <c r="Q121" s="105">
        <v>5</v>
      </c>
      <c r="R121" s="105">
        <v>5</v>
      </c>
      <c r="S121" s="109">
        <v>5</v>
      </c>
      <c r="T121" s="109">
        <v>5</v>
      </c>
      <c r="U121" s="100">
        <v>5</v>
      </c>
      <c r="V121" s="100">
        <v>4</v>
      </c>
      <c r="W121" s="100">
        <v>4</v>
      </c>
      <c r="X121" s="100">
        <v>4</v>
      </c>
      <c r="Y121" s="100">
        <v>5</v>
      </c>
      <c r="Z121" s="93">
        <v>3</v>
      </c>
      <c r="AA121" s="93">
        <v>4</v>
      </c>
      <c r="AB121" s="96">
        <v>4</v>
      </c>
      <c r="AC121" s="96">
        <v>4</v>
      </c>
      <c r="AD121" s="89">
        <v>4</v>
      </c>
      <c r="AE121" s="89">
        <v>4</v>
      </c>
      <c r="AF121" s="89">
        <v>4</v>
      </c>
    </row>
    <row r="122" spans="1:32">
      <c r="A122" s="11">
        <v>121</v>
      </c>
      <c r="B122" s="11" t="s">
        <v>74</v>
      </c>
      <c r="C122" s="11" t="s">
        <v>28</v>
      </c>
      <c r="F122" s="11">
        <v>0</v>
      </c>
      <c r="G122" s="11">
        <v>0</v>
      </c>
      <c r="H122" s="11">
        <v>0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5">
        <v>4</v>
      </c>
      <c r="Q122" s="105">
        <v>4</v>
      </c>
      <c r="R122" s="105">
        <v>4</v>
      </c>
      <c r="S122" s="109">
        <v>5</v>
      </c>
      <c r="T122" s="109">
        <v>5</v>
      </c>
      <c r="U122" s="100">
        <v>4</v>
      </c>
      <c r="V122" s="100">
        <v>3</v>
      </c>
      <c r="W122" s="100">
        <v>4</v>
      </c>
      <c r="X122" s="100">
        <v>3</v>
      </c>
      <c r="Y122" s="100">
        <v>4</v>
      </c>
      <c r="Z122" s="93">
        <v>3</v>
      </c>
      <c r="AA122" s="93">
        <v>4</v>
      </c>
      <c r="AB122" s="96">
        <v>4</v>
      </c>
      <c r="AC122" s="96">
        <v>4</v>
      </c>
      <c r="AD122" s="89">
        <v>4</v>
      </c>
      <c r="AE122" s="89">
        <v>4</v>
      </c>
      <c r="AF122" s="89">
        <v>4</v>
      </c>
    </row>
    <row r="123" spans="1:32">
      <c r="A123" s="11">
        <v>122</v>
      </c>
      <c r="B123" s="11" t="s">
        <v>74</v>
      </c>
      <c r="C123" s="11" t="s">
        <v>79</v>
      </c>
      <c r="E123" s="11" t="s">
        <v>75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</v>
      </c>
      <c r="N123" s="11">
        <v>0</v>
      </c>
      <c r="O123" s="11">
        <v>0</v>
      </c>
      <c r="P123" s="105">
        <v>5</v>
      </c>
      <c r="Q123" s="105">
        <v>5</v>
      </c>
      <c r="R123" s="105">
        <v>5</v>
      </c>
      <c r="S123" s="109">
        <v>5</v>
      </c>
      <c r="T123" s="109">
        <v>5</v>
      </c>
      <c r="U123" s="100">
        <v>5</v>
      </c>
      <c r="V123" s="100">
        <v>4</v>
      </c>
      <c r="W123" s="100">
        <v>4</v>
      </c>
      <c r="X123" s="100">
        <v>5</v>
      </c>
      <c r="Y123" s="100">
        <v>5</v>
      </c>
      <c r="Z123" s="93">
        <v>4</v>
      </c>
      <c r="AA123" s="93">
        <v>3</v>
      </c>
      <c r="AB123" s="96">
        <v>3</v>
      </c>
      <c r="AC123" s="96">
        <v>3</v>
      </c>
      <c r="AD123" s="89">
        <v>4</v>
      </c>
      <c r="AE123" s="89">
        <v>3</v>
      </c>
      <c r="AF123" s="89">
        <v>4</v>
      </c>
    </row>
    <row r="124" spans="1:32">
      <c r="A124" s="11">
        <v>123</v>
      </c>
      <c r="B124" s="11" t="s">
        <v>74</v>
      </c>
      <c r="C124" s="11" t="s">
        <v>97</v>
      </c>
      <c r="E124" s="11" t="s">
        <v>75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1</v>
      </c>
      <c r="M124" s="11">
        <v>0</v>
      </c>
      <c r="N124" s="11">
        <v>0</v>
      </c>
      <c r="O124" s="11">
        <v>0</v>
      </c>
      <c r="P124" s="105">
        <v>5</v>
      </c>
      <c r="Q124" s="105">
        <v>5</v>
      </c>
      <c r="R124" s="105">
        <v>5</v>
      </c>
      <c r="S124" s="109">
        <v>5</v>
      </c>
      <c r="T124" s="109">
        <v>5</v>
      </c>
      <c r="U124" s="100">
        <v>4</v>
      </c>
      <c r="V124" s="100">
        <v>4</v>
      </c>
      <c r="W124" s="100">
        <v>5</v>
      </c>
      <c r="X124" s="100">
        <v>3</v>
      </c>
      <c r="Y124" s="100">
        <v>5</v>
      </c>
      <c r="Z124" s="93">
        <v>3</v>
      </c>
      <c r="AA124" s="93">
        <v>4</v>
      </c>
      <c r="AB124" s="96">
        <v>5</v>
      </c>
      <c r="AC124" s="96">
        <v>5</v>
      </c>
      <c r="AD124" s="89">
        <v>4</v>
      </c>
      <c r="AE124" s="89">
        <v>4</v>
      </c>
      <c r="AF124" s="89">
        <v>4</v>
      </c>
    </row>
    <row r="125" spans="1:32">
      <c r="A125" s="11">
        <v>124</v>
      </c>
      <c r="B125" s="11" t="s">
        <v>74</v>
      </c>
      <c r="C125" s="11" t="s">
        <v>107</v>
      </c>
      <c r="E125" s="11" t="s">
        <v>75</v>
      </c>
      <c r="F125" s="11">
        <v>0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0</v>
      </c>
      <c r="O125" s="11">
        <v>1</v>
      </c>
      <c r="P125" s="105">
        <v>5</v>
      </c>
      <c r="Q125" s="105">
        <v>4</v>
      </c>
      <c r="R125" s="105">
        <v>4</v>
      </c>
      <c r="S125" s="109">
        <v>5</v>
      </c>
      <c r="T125" s="109">
        <v>5</v>
      </c>
      <c r="U125" s="100">
        <v>4</v>
      </c>
      <c r="V125" s="100">
        <v>4</v>
      </c>
      <c r="W125" s="100">
        <v>5</v>
      </c>
      <c r="X125" s="100">
        <v>4</v>
      </c>
      <c r="Y125" s="100">
        <v>4</v>
      </c>
      <c r="Z125" s="93">
        <v>3</v>
      </c>
      <c r="AA125" s="93">
        <v>3</v>
      </c>
      <c r="AB125" s="96">
        <v>4</v>
      </c>
      <c r="AC125" s="96">
        <v>4</v>
      </c>
      <c r="AD125" s="89">
        <v>4</v>
      </c>
      <c r="AE125" s="89">
        <v>3</v>
      </c>
      <c r="AF125" s="89">
        <v>3</v>
      </c>
    </row>
    <row r="126" spans="1:32">
      <c r="A126" s="11">
        <v>125</v>
      </c>
      <c r="B126" s="11" t="s">
        <v>74</v>
      </c>
      <c r="C126" s="11" t="s">
        <v>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5">
        <v>4</v>
      </c>
      <c r="Q126" s="105">
        <v>4</v>
      </c>
      <c r="R126" s="105">
        <v>4</v>
      </c>
      <c r="S126" s="109">
        <v>4</v>
      </c>
      <c r="T126" s="109">
        <v>3</v>
      </c>
      <c r="U126" s="100">
        <v>4</v>
      </c>
      <c r="V126" s="100">
        <v>2</v>
      </c>
      <c r="W126" s="100">
        <v>3</v>
      </c>
      <c r="X126" s="100">
        <v>3</v>
      </c>
      <c r="Y126" s="100">
        <v>3</v>
      </c>
      <c r="Z126" s="93">
        <v>4</v>
      </c>
      <c r="AA126" s="93">
        <v>3</v>
      </c>
      <c r="AB126" s="96">
        <v>3</v>
      </c>
      <c r="AC126" s="96">
        <v>3</v>
      </c>
      <c r="AD126" s="89">
        <v>3</v>
      </c>
      <c r="AE126" s="89">
        <v>2</v>
      </c>
      <c r="AF126" s="89">
        <v>3</v>
      </c>
    </row>
    <row r="127" spans="1:32">
      <c r="A127" s="11">
        <v>126</v>
      </c>
      <c r="B127" s="11" t="s">
        <v>71</v>
      </c>
      <c r="C127" s="11" t="s">
        <v>28</v>
      </c>
      <c r="D127" s="11" t="s">
        <v>129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1</v>
      </c>
      <c r="P127" s="105">
        <v>5</v>
      </c>
      <c r="Q127" s="105">
        <v>5</v>
      </c>
      <c r="R127" s="105">
        <v>5</v>
      </c>
      <c r="S127" s="109">
        <v>5</v>
      </c>
      <c r="T127" s="109">
        <v>5</v>
      </c>
      <c r="U127" s="100">
        <v>4</v>
      </c>
      <c r="V127" s="100">
        <v>4</v>
      </c>
      <c r="W127" s="100">
        <v>5</v>
      </c>
      <c r="X127" s="100">
        <v>4</v>
      </c>
      <c r="Y127" s="100">
        <v>5</v>
      </c>
      <c r="Z127" s="93">
        <v>3</v>
      </c>
      <c r="AA127" s="93">
        <v>4</v>
      </c>
      <c r="AB127" s="96">
        <v>5</v>
      </c>
      <c r="AC127" s="96">
        <v>5</v>
      </c>
      <c r="AD127" s="89">
        <v>5</v>
      </c>
      <c r="AE127" s="89">
        <v>5</v>
      </c>
      <c r="AF127" s="89">
        <v>5</v>
      </c>
    </row>
    <row r="128" spans="1:32">
      <c r="A128" s="11">
        <v>127</v>
      </c>
      <c r="B128" s="11" t="s">
        <v>74</v>
      </c>
      <c r="C128" s="11" t="s">
        <v>118</v>
      </c>
      <c r="E128" s="11" t="s">
        <v>75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1</v>
      </c>
      <c r="P128" s="105">
        <v>5</v>
      </c>
      <c r="Q128" s="105">
        <v>5</v>
      </c>
      <c r="R128" s="105">
        <v>5</v>
      </c>
      <c r="S128" s="109">
        <v>5</v>
      </c>
      <c r="T128" s="109">
        <v>5</v>
      </c>
      <c r="U128" s="100">
        <v>5</v>
      </c>
      <c r="V128" s="100">
        <v>5</v>
      </c>
      <c r="W128" s="100">
        <v>5</v>
      </c>
      <c r="X128" s="100">
        <v>5</v>
      </c>
      <c r="Y128" s="100">
        <v>5</v>
      </c>
      <c r="Z128" s="93">
        <v>3</v>
      </c>
      <c r="AA128" s="93">
        <v>4</v>
      </c>
      <c r="AB128" s="96">
        <v>5</v>
      </c>
      <c r="AC128" s="96">
        <v>5</v>
      </c>
      <c r="AD128" s="89">
        <v>4</v>
      </c>
      <c r="AE128" s="89">
        <v>4</v>
      </c>
      <c r="AF128" s="89">
        <v>4</v>
      </c>
    </row>
    <row r="129" spans="1:32">
      <c r="A129" s="11">
        <v>128</v>
      </c>
      <c r="B129" s="11" t="s">
        <v>74</v>
      </c>
      <c r="C129" s="11" t="s">
        <v>89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1</v>
      </c>
      <c r="L129" s="11">
        <v>0</v>
      </c>
      <c r="M129" s="11">
        <v>0</v>
      </c>
      <c r="N129" s="11">
        <v>0</v>
      </c>
      <c r="O129" s="11">
        <v>0</v>
      </c>
      <c r="P129" s="105">
        <v>3</v>
      </c>
      <c r="Q129" s="105">
        <v>4</v>
      </c>
      <c r="R129" s="105">
        <v>4</v>
      </c>
      <c r="S129" s="109">
        <v>4</v>
      </c>
      <c r="T129" s="109">
        <v>4</v>
      </c>
      <c r="U129" s="100">
        <v>4</v>
      </c>
      <c r="V129" s="100">
        <v>4</v>
      </c>
      <c r="W129" s="100">
        <v>4</v>
      </c>
      <c r="X129" s="100">
        <v>4</v>
      </c>
      <c r="Y129" s="100">
        <v>4</v>
      </c>
      <c r="Z129" s="93">
        <v>3</v>
      </c>
      <c r="AA129" s="93">
        <v>4</v>
      </c>
      <c r="AB129" s="96">
        <v>5</v>
      </c>
      <c r="AC129" s="96">
        <v>5</v>
      </c>
      <c r="AD129" s="89">
        <v>4</v>
      </c>
      <c r="AE129" s="89">
        <v>4</v>
      </c>
      <c r="AF129" s="89">
        <v>4</v>
      </c>
    </row>
    <row r="130" spans="1:32">
      <c r="A130" s="11">
        <v>129</v>
      </c>
      <c r="B130" s="11" t="s">
        <v>74</v>
      </c>
      <c r="C130" s="11" t="s">
        <v>126</v>
      </c>
      <c r="E130" s="11" t="s">
        <v>75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5">
        <v>4</v>
      </c>
      <c r="Q130" s="105">
        <v>4</v>
      </c>
      <c r="R130" s="105">
        <v>4</v>
      </c>
      <c r="S130" s="109">
        <v>4</v>
      </c>
      <c r="T130" s="109">
        <v>4</v>
      </c>
      <c r="U130" s="100">
        <v>4</v>
      </c>
      <c r="V130" s="100">
        <v>2</v>
      </c>
      <c r="W130" s="100">
        <v>3</v>
      </c>
      <c r="X130" s="100">
        <v>3</v>
      </c>
      <c r="Y130" s="100">
        <v>4</v>
      </c>
      <c r="Z130" s="93">
        <v>3</v>
      </c>
      <c r="AA130" s="93">
        <v>3</v>
      </c>
      <c r="AB130" s="96">
        <v>3</v>
      </c>
      <c r="AC130" s="96">
        <v>3</v>
      </c>
      <c r="AD130" s="89">
        <v>3</v>
      </c>
      <c r="AE130" s="89">
        <v>3</v>
      </c>
      <c r="AF130" s="89">
        <v>3</v>
      </c>
    </row>
    <row r="131" spans="1:32">
      <c r="A131" s="11">
        <v>130</v>
      </c>
      <c r="B131" s="11" t="s">
        <v>74</v>
      </c>
      <c r="C131" s="11" t="s">
        <v>78</v>
      </c>
      <c r="E131" s="11" t="s">
        <v>37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1</v>
      </c>
      <c r="M131" s="11">
        <v>0</v>
      </c>
      <c r="N131" s="11">
        <v>0</v>
      </c>
      <c r="O131" s="11">
        <v>0</v>
      </c>
      <c r="P131" s="105">
        <v>5</v>
      </c>
      <c r="Q131" s="105">
        <v>4</v>
      </c>
      <c r="R131" s="105">
        <v>4</v>
      </c>
      <c r="S131" s="109">
        <v>5</v>
      </c>
      <c r="T131" s="109">
        <v>5</v>
      </c>
      <c r="U131" s="100">
        <v>4</v>
      </c>
      <c r="V131" s="100">
        <v>4</v>
      </c>
      <c r="W131" s="100">
        <v>4</v>
      </c>
      <c r="X131" s="100">
        <v>4</v>
      </c>
      <c r="Y131" s="100">
        <v>5</v>
      </c>
      <c r="Z131" s="93">
        <v>5</v>
      </c>
      <c r="AA131" s="93">
        <v>5</v>
      </c>
      <c r="AB131" s="96">
        <v>5</v>
      </c>
      <c r="AC131" s="96">
        <v>5</v>
      </c>
      <c r="AD131" s="89">
        <v>4</v>
      </c>
      <c r="AE131" s="89">
        <v>5</v>
      </c>
      <c r="AF131" s="89">
        <v>5</v>
      </c>
    </row>
    <row r="132" spans="1:32">
      <c r="A132" s="11">
        <v>131</v>
      </c>
      <c r="B132" s="11" t="s">
        <v>74</v>
      </c>
      <c r="C132" s="11" t="s">
        <v>107</v>
      </c>
      <c r="E132" s="11" t="s">
        <v>101</v>
      </c>
      <c r="F132" s="11">
        <v>0</v>
      </c>
      <c r="G132" s="11">
        <v>1</v>
      </c>
      <c r="H132" s="11">
        <v>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5">
        <v>4</v>
      </c>
      <c r="Q132" s="105">
        <v>5</v>
      </c>
      <c r="R132" s="105">
        <v>5</v>
      </c>
      <c r="S132" s="109">
        <v>5</v>
      </c>
      <c r="T132" s="109">
        <v>5</v>
      </c>
      <c r="U132" s="100">
        <v>5</v>
      </c>
      <c r="V132" s="100">
        <v>5</v>
      </c>
      <c r="W132" s="100">
        <v>5</v>
      </c>
      <c r="X132" s="100">
        <v>4</v>
      </c>
      <c r="Y132" s="100">
        <v>5</v>
      </c>
      <c r="Z132" s="93">
        <v>4</v>
      </c>
      <c r="AA132" s="93">
        <v>5</v>
      </c>
      <c r="AB132" s="96">
        <v>5</v>
      </c>
      <c r="AC132" s="96">
        <v>5</v>
      </c>
      <c r="AD132" s="89">
        <v>5</v>
      </c>
      <c r="AE132" s="89">
        <v>5</v>
      </c>
      <c r="AF132" s="89">
        <v>5</v>
      </c>
    </row>
    <row r="133" spans="1:32">
      <c r="A133" s="11">
        <v>132</v>
      </c>
      <c r="B133" s="11" t="s">
        <v>74</v>
      </c>
      <c r="C133" s="11" t="s">
        <v>79</v>
      </c>
      <c r="E133" s="11" t="s">
        <v>75</v>
      </c>
      <c r="F133" s="11">
        <v>0</v>
      </c>
      <c r="G133" s="11">
        <v>0</v>
      </c>
      <c r="H133" s="11">
        <v>0</v>
      </c>
      <c r="I133" s="11">
        <v>0</v>
      </c>
      <c r="J133" s="11">
        <v>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5">
        <v>5</v>
      </c>
      <c r="Q133" s="105">
        <v>5</v>
      </c>
      <c r="R133" s="105">
        <v>5</v>
      </c>
      <c r="S133" s="109">
        <v>5</v>
      </c>
      <c r="T133" s="109">
        <v>5</v>
      </c>
      <c r="U133" s="100">
        <v>5</v>
      </c>
      <c r="V133" s="100">
        <v>3</v>
      </c>
      <c r="W133" s="100">
        <v>5</v>
      </c>
      <c r="X133" s="100">
        <v>3</v>
      </c>
      <c r="Y133" s="100">
        <v>5</v>
      </c>
      <c r="Z133" s="93">
        <v>2</v>
      </c>
      <c r="AA133" s="93">
        <v>4</v>
      </c>
      <c r="AB133" s="96">
        <v>5</v>
      </c>
      <c r="AC133" s="96">
        <v>5</v>
      </c>
      <c r="AD133" s="89">
        <v>5</v>
      </c>
      <c r="AE133" s="89">
        <v>5</v>
      </c>
      <c r="AF133" s="89">
        <v>4</v>
      </c>
    </row>
    <row r="134" spans="1:32">
      <c r="A134" s="11">
        <v>133</v>
      </c>
      <c r="B134" s="11" t="s">
        <v>74</v>
      </c>
      <c r="C134" s="11" t="s">
        <v>118</v>
      </c>
      <c r="F134" s="11">
        <v>1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05">
        <v>5</v>
      </c>
      <c r="Q134" s="105">
        <v>4</v>
      </c>
      <c r="R134" s="105">
        <v>4</v>
      </c>
      <c r="S134" s="109">
        <v>5</v>
      </c>
      <c r="T134" s="109">
        <v>5</v>
      </c>
      <c r="U134" s="100">
        <v>5</v>
      </c>
      <c r="V134" s="100">
        <v>4</v>
      </c>
      <c r="W134" s="100">
        <v>4</v>
      </c>
      <c r="X134" s="100">
        <v>4</v>
      </c>
      <c r="Y134" s="100">
        <v>4</v>
      </c>
      <c r="Z134" s="93">
        <v>3</v>
      </c>
      <c r="AA134" s="93">
        <v>4</v>
      </c>
      <c r="AB134" s="96">
        <v>5</v>
      </c>
      <c r="AC134" s="96">
        <v>4</v>
      </c>
      <c r="AD134" s="89">
        <v>4</v>
      </c>
      <c r="AE134" s="89">
        <v>4</v>
      </c>
      <c r="AF134" s="89">
        <v>5</v>
      </c>
    </row>
    <row r="135" spans="1:32">
      <c r="A135" s="11">
        <v>134</v>
      </c>
      <c r="B135" s="11" t="s">
        <v>74</v>
      </c>
      <c r="C135" s="11" t="s">
        <v>28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05">
        <v>5</v>
      </c>
      <c r="Q135" s="105">
        <v>5</v>
      </c>
      <c r="R135" s="105">
        <v>5</v>
      </c>
      <c r="S135" s="109">
        <v>5</v>
      </c>
      <c r="T135" s="109">
        <v>5</v>
      </c>
      <c r="U135" s="100">
        <v>4</v>
      </c>
      <c r="V135" s="100">
        <v>4</v>
      </c>
      <c r="W135" s="100">
        <v>5</v>
      </c>
      <c r="X135" s="100">
        <v>4</v>
      </c>
      <c r="Y135" s="100">
        <v>5</v>
      </c>
      <c r="Z135" s="93">
        <v>3</v>
      </c>
      <c r="AA135" s="93">
        <v>5</v>
      </c>
      <c r="AB135" s="96">
        <v>5</v>
      </c>
      <c r="AC135" s="96">
        <v>5</v>
      </c>
      <c r="AD135" s="89">
        <v>5</v>
      </c>
      <c r="AE135" s="89">
        <v>5</v>
      </c>
      <c r="AF135" s="89">
        <v>5</v>
      </c>
    </row>
    <row r="136" spans="1:32">
      <c r="A136" s="11">
        <v>135</v>
      </c>
      <c r="B136" s="11" t="s">
        <v>74</v>
      </c>
      <c r="C136" s="11" t="s">
        <v>78</v>
      </c>
      <c r="E136" s="11" t="s">
        <v>37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</v>
      </c>
      <c r="P136" s="105">
        <v>5</v>
      </c>
      <c r="Q136" s="105">
        <v>4</v>
      </c>
      <c r="R136" s="105">
        <v>4</v>
      </c>
      <c r="S136" s="109">
        <v>4</v>
      </c>
      <c r="T136" s="109">
        <v>4</v>
      </c>
      <c r="U136" s="100">
        <v>4</v>
      </c>
      <c r="V136" s="100">
        <v>3</v>
      </c>
      <c r="W136" s="100">
        <v>4</v>
      </c>
      <c r="X136" s="100">
        <v>3</v>
      </c>
      <c r="Y136" s="100">
        <v>4</v>
      </c>
      <c r="Z136" s="93">
        <v>3</v>
      </c>
      <c r="AA136" s="93">
        <v>4</v>
      </c>
      <c r="AB136" s="96">
        <v>5</v>
      </c>
      <c r="AC136" s="96">
        <v>5</v>
      </c>
      <c r="AD136" s="89">
        <v>5</v>
      </c>
      <c r="AE136" s="89">
        <v>4</v>
      </c>
      <c r="AF136" s="89">
        <v>4</v>
      </c>
    </row>
    <row r="137" spans="1:32">
      <c r="A137" s="11">
        <v>136</v>
      </c>
      <c r="B137" s="11" t="s">
        <v>74</v>
      </c>
      <c r="C137" s="11" t="s">
        <v>28</v>
      </c>
      <c r="F137" s="11">
        <v>1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05">
        <v>4</v>
      </c>
      <c r="Q137" s="105">
        <v>4</v>
      </c>
      <c r="R137" s="105">
        <v>4</v>
      </c>
      <c r="S137" s="109">
        <v>4</v>
      </c>
      <c r="T137" s="109">
        <v>4</v>
      </c>
      <c r="U137" s="100">
        <v>4</v>
      </c>
      <c r="V137" s="100">
        <v>4</v>
      </c>
      <c r="W137" s="100">
        <v>3</v>
      </c>
      <c r="X137" s="100">
        <v>4</v>
      </c>
      <c r="Y137" s="100">
        <v>5</v>
      </c>
      <c r="Z137" s="93">
        <v>3</v>
      </c>
      <c r="AA137" s="93">
        <v>3</v>
      </c>
      <c r="AB137" s="96">
        <v>5</v>
      </c>
      <c r="AC137" s="96">
        <v>4</v>
      </c>
      <c r="AD137" s="89">
        <v>4</v>
      </c>
      <c r="AE137" s="89">
        <v>4</v>
      </c>
      <c r="AF137" s="89">
        <v>4</v>
      </c>
    </row>
    <row r="138" spans="1:32">
      <c r="A138" s="11">
        <v>137</v>
      </c>
      <c r="B138" s="11" t="s">
        <v>74</v>
      </c>
      <c r="C138" s="11" t="s">
        <v>28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1</v>
      </c>
      <c r="M138" s="11">
        <v>0</v>
      </c>
      <c r="N138" s="11">
        <v>0</v>
      </c>
      <c r="O138" s="11">
        <v>0</v>
      </c>
      <c r="P138" s="105">
        <v>4</v>
      </c>
      <c r="Q138" s="105">
        <v>3</v>
      </c>
      <c r="R138" s="105">
        <v>4</v>
      </c>
      <c r="S138" s="109">
        <v>4</v>
      </c>
      <c r="T138" s="109">
        <v>4</v>
      </c>
      <c r="U138" s="100">
        <v>4</v>
      </c>
      <c r="V138" s="100">
        <v>4</v>
      </c>
      <c r="W138" s="100">
        <v>4</v>
      </c>
      <c r="X138" s="100">
        <v>2</v>
      </c>
      <c r="Y138" s="100">
        <v>4</v>
      </c>
      <c r="Z138" s="93">
        <v>2</v>
      </c>
      <c r="AA138" s="93">
        <v>3</v>
      </c>
      <c r="AB138" s="96">
        <v>4</v>
      </c>
      <c r="AC138" s="96">
        <v>3</v>
      </c>
      <c r="AD138" s="89">
        <v>4</v>
      </c>
      <c r="AE138" s="89">
        <v>3</v>
      </c>
      <c r="AF138" s="89">
        <v>4</v>
      </c>
    </row>
    <row r="139" spans="1:32">
      <c r="A139" s="11">
        <v>138</v>
      </c>
      <c r="B139" s="11" t="s">
        <v>74</v>
      </c>
      <c r="C139" s="11" t="s">
        <v>118</v>
      </c>
      <c r="F139" s="11">
        <v>1</v>
      </c>
      <c r="G139" s="11">
        <v>1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05">
        <v>4</v>
      </c>
      <c r="Q139" s="105">
        <v>4</v>
      </c>
      <c r="R139" s="105">
        <v>4</v>
      </c>
      <c r="S139" s="109">
        <v>4</v>
      </c>
      <c r="T139" s="109">
        <v>4</v>
      </c>
      <c r="U139" s="100">
        <v>4</v>
      </c>
      <c r="V139" s="100">
        <v>4</v>
      </c>
      <c r="W139" s="100">
        <v>4</v>
      </c>
      <c r="X139" s="100">
        <v>3</v>
      </c>
      <c r="Y139" s="100">
        <v>4</v>
      </c>
      <c r="Z139" s="93">
        <v>3</v>
      </c>
      <c r="AA139" s="93">
        <v>4</v>
      </c>
      <c r="AB139" s="96">
        <v>5</v>
      </c>
      <c r="AC139" s="96">
        <v>4</v>
      </c>
      <c r="AD139" s="89">
        <v>4</v>
      </c>
      <c r="AE139" s="89">
        <v>4</v>
      </c>
      <c r="AF139" s="89">
        <v>4</v>
      </c>
    </row>
    <row r="140" spans="1:32">
      <c r="A140" s="11">
        <v>139</v>
      </c>
      <c r="B140" s="11" t="s">
        <v>74</v>
      </c>
      <c r="C140" s="11" t="s">
        <v>83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0</v>
      </c>
      <c r="O140" s="11">
        <v>0</v>
      </c>
      <c r="P140" s="105">
        <v>5</v>
      </c>
      <c r="Q140" s="105">
        <v>5</v>
      </c>
      <c r="R140" s="105">
        <v>5</v>
      </c>
      <c r="S140" s="109">
        <v>5</v>
      </c>
      <c r="T140" s="109">
        <v>5</v>
      </c>
      <c r="U140" s="100">
        <v>5</v>
      </c>
      <c r="V140" s="100">
        <v>5</v>
      </c>
      <c r="W140" s="100">
        <v>5</v>
      </c>
      <c r="X140" s="100">
        <v>5</v>
      </c>
      <c r="Y140" s="100">
        <v>5</v>
      </c>
      <c r="Z140" s="93">
        <v>4</v>
      </c>
      <c r="AA140" s="93">
        <v>5</v>
      </c>
      <c r="AB140" s="96">
        <v>5</v>
      </c>
      <c r="AC140" s="96">
        <v>5</v>
      </c>
      <c r="AD140" s="89">
        <v>5</v>
      </c>
      <c r="AE140" s="89">
        <v>5</v>
      </c>
      <c r="AF140" s="89">
        <v>5</v>
      </c>
    </row>
    <row r="141" spans="1:32">
      <c r="A141" s="11">
        <v>140</v>
      </c>
      <c r="B141" s="11" t="s">
        <v>74</v>
      </c>
      <c r="C141" s="11" t="s">
        <v>83</v>
      </c>
      <c r="F141" s="11">
        <v>0</v>
      </c>
      <c r="G141" s="11">
        <v>0</v>
      </c>
      <c r="H141" s="11">
        <v>0</v>
      </c>
      <c r="I141" s="11">
        <v>0</v>
      </c>
      <c r="J141" s="11">
        <v>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05">
        <v>4</v>
      </c>
      <c r="Q141" s="105">
        <v>4</v>
      </c>
      <c r="R141" s="105">
        <v>5</v>
      </c>
      <c r="S141" s="109">
        <v>4</v>
      </c>
      <c r="T141" s="109">
        <v>4</v>
      </c>
      <c r="U141" s="100">
        <v>4</v>
      </c>
      <c r="V141" s="100">
        <v>2</v>
      </c>
      <c r="W141" s="100">
        <v>3</v>
      </c>
      <c r="X141" s="100">
        <v>3</v>
      </c>
      <c r="Y141" s="100">
        <v>4</v>
      </c>
      <c r="Z141" s="93">
        <v>3</v>
      </c>
      <c r="AA141" s="93">
        <v>4</v>
      </c>
      <c r="AB141" s="96">
        <v>4</v>
      </c>
      <c r="AC141" s="96">
        <v>5</v>
      </c>
      <c r="AD141" s="89">
        <v>4</v>
      </c>
      <c r="AE141" s="89">
        <v>4</v>
      </c>
      <c r="AF141" s="89">
        <v>4</v>
      </c>
    </row>
    <row r="142" spans="1:32">
      <c r="A142" s="11">
        <v>141</v>
      </c>
      <c r="B142" s="11" t="s">
        <v>74</v>
      </c>
      <c r="C142" s="11" t="s">
        <v>83</v>
      </c>
      <c r="F142" s="11">
        <v>0</v>
      </c>
      <c r="G142" s="11">
        <v>1</v>
      </c>
      <c r="H142" s="11">
        <v>0</v>
      </c>
      <c r="I142" s="11">
        <v>1</v>
      </c>
      <c r="J142" s="11">
        <v>1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05">
        <v>5</v>
      </c>
      <c r="Q142" s="105">
        <v>5</v>
      </c>
      <c r="R142" s="105">
        <v>5</v>
      </c>
      <c r="S142" s="109">
        <v>5</v>
      </c>
      <c r="T142" s="109">
        <v>5</v>
      </c>
      <c r="U142" s="100">
        <v>4</v>
      </c>
      <c r="V142" s="100">
        <v>4</v>
      </c>
      <c r="W142" s="100">
        <v>4</v>
      </c>
      <c r="X142" s="100">
        <v>4</v>
      </c>
      <c r="Y142" s="100">
        <v>4</v>
      </c>
      <c r="Z142" s="93">
        <v>3</v>
      </c>
      <c r="AA142" s="93">
        <v>4</v>
      </c>
      <c r="AB142" s="96">
        <v>5</v>
      </c>
      <c r="AC142" s="96">
        <v>5</v>
      </c>
      <c r="AD142" s="89">
        <v>4</v>
      </c>
      <c r="AE142" s="89">
        <v>5</v>
      </c>
      <c r="AF142" s="89">
        <v>5</v>
      </c>
    </row>
    <row r="143" spans="1:32">
      <c r="A143" s="11">
        <v>142</v>
      </c>
      <c r="B143" s="11" t="s">
        <v>74</v>
      </c>
      <c r="C143" s="11" t="s">
        <v>83</v>
      </c>
      <c r="E143" s="11" t="s">
        <v>37</v>
      </c>
      <c r="F143" s="11">
        <v>0</v>
      </c>
      <c r="G143" s="11">
        <v>1</v>
      </c>
      <c r="H143" s="11">
        <v>0</v>
      </c>
      <c r="I143" s="11">
        <v>1</v>
      </c>
      <c r="J143" s="11">
        <v>0</v>
      </c>
      <c r="K143" s="11">
        <v>0</v>
      </c>
      <c r="L143" s="11">
        <v>1</v>
      </c>
      <c r="M143" s="11">
        <v>0</v>
      </c>
      <c r="N143" s="11">
        <v>0</v>
      </c>
      <c r="O143" s="11">
        <v>0</v>
      </c>
      <c r="P143" s="105">
        <v>5</v>
      </c>
      <c r="Q143" s="105">
        <v>5</v>
      </c>
      <c r="R143" s="105">
        <v>5</v>
      </c>
      <c r="S143" s="109">
        <v>5</v>
      </c>
      <c r="T143" s="109">
        <v>4</v>
      </c>
      <c r="U143" s="100">
        <v>5</v>
      </c>
      <c r="V143" s="100">
        <v>4</v>
      </c>
      <c r="W143" s="100">
        <v>4</v>
      </c>
      <c r="X143" s="100">
        <v>3</v>
      </c>
      <c r="Y143" s="100">
        <v>4</v>
      </c>
      <c r="Z143" s="93">
        <v>4</v>
      </c>
      <c r="AA143" s="93">
        <v>5</v>
      </c>
      <c r="AB143" s="96">
        <v>5</v>
      </c>
      <c r="AC143" s="96">
        <v>5</v>
      </c>
      <c r="AD143" s="89">
        <v>5</v>
      </c>
      <c r="AE143" s="89">
        <v>4</v>
      </c>
      <c r="AF143" s="89">
        <v>4</v>
      </c>
    </row>
    <row r="144" spans="1:32">
      <c r="A144" s="11">
        <v>143</v>
      </c>
      <c r="B144" s="11" t="s">
        <v>74</v>
      </c>
      <c r="C144" s="11" t="s">
        <v>79</v>
      </c>
      <c r="E144" s="11" t="s">
        <v>101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1</v>
      </c>
      <c r="M144" s="11">
        <v>0</v>
      </c>
      <c r="N144" s="11">
        <v>0</v>
      </c>
      <c r="O144" s="11">
        <v>1</v>
      </c>
      <c r="P144" s="105">
        <v>5</v>
      </c>
      <c r="Q144" s="105">
        <v>5</v>
      </c>
      <c r="R144" s="105">
        <v>5</v>
      </c>
      <c r="S144" s="109">
        <v>5</v>
      </c>
      <c r="T144" s="109">
        <v>5</v>
      </c>
      <c r="U144" s="100">
        <v>5</v>
      </c>
      <c r="V144" s="100">
        <v>4</v>
      </c>
      <c r="W144" s="100">
        <v>5</v>
      </c>
      <c r="X144" s="100">
        <v>5</v>
      </c>
      <c r="Y144" s="100">
        <v>5</v>
      </c>
      <c r="Z144" s="93">
        <v>3</v>
      </c>
      <c r="AA144" s="93">
        <v>4</v>
      </c>
      <c r="AB144" s="96">
        <v>5</v>
      </c>
      <c r="AC144" s="96">
        <v>5</v>
      </c>
      <c r="AD144" s="89">
        <v>5</v>
      </c>
      <c r="AE144" s="89">
        <v>5</v>
      </c>
      <c r="AF144" s="89">
        <v>5</v>
      </c>
    </row>
    <row r="145" spans="1:32">
      <c r="A145" s="11">
        <v>144</v>
      </c>
      <c r="B145" s="11" t="s">
        <v>74</v>
      </c>
      <c r="C145" s="11" t="s">
        <v>79</v>
      </c>
      <c r="F145" s="11">
        <v>1</v>
      </c>
      <c r="G145" s="11">
        <v>0</v>
      </c>
      <c r="H145" s="11">
        <v>1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</v>
      </c>
      <c r="P145" s="105">
        <v>5</v>
      </c>
      <c r="Q145" s="105">
        <v>5</v>
      </c>
      <c r="R145" s="105">
        <v>5</v>
      </c>
      <c r="S145" s="109">
        <v>5</v>
      </c>
      <c r="T145" s="109">
        <v>5</v>
      </c>
      <c r="U145" s="100">
        <v>5</v>
      </c>
      <c r="V145" s="100">
        <v>4</v>
      </c>
      <c r="W145" s="100">
        <v>5</v>
      </c>
      <c r="X145" s="100">
        <v>5</v>
      </c>
      <c r="Y145" s="100">
        <v>5</v>
      </c>
      <c r="Z145" s="93">
        <v>3</v>
      </c>
      <c r="AA145" s="93">
        <v>4</v>
      </c>
      <c r="AB145" s="96">
        <v>5</v>
      </c>
      <c r="AC145" s="96">
        <v>5</v>
      </c>
      <c r="AD145" s="89">
        <v>5</v>
      </c>
      <c r="AE145" s="89">
        <v>5</v>
      </c>
      <c r="AF145" s="89">
        <v>5</v>
      </c>
    </row>
    <row r="146" spans="1:32">
      <c r="A146" s="11">
        <v>145</v>
      </c>
      <c r="B146" s="11" t="s">
        <v>74</v>
      </c>
      <c r="C146" s="11" t="s">
        <v>79</v>
      </c>
      <c r="F146" s="11">
        <v>1</v>
      </c>
      <c r="G146" s="11">
        <v>0</v>
      </c>
      <c r="H146" s="11">
        <v>0</v>
      </c>
      <c r="I146" s="11">
        <v>0</v>
      </c>
      <c r="J146" s="11">
        <v>1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5">
        <v>5</v>
      </c>
      <c r="Q146" s="105">
        <v>5</v>
      </c>
      <c r="R146" s="105">
        <v>5</v>
      </c>
      <c r="S146" s="109">
        <v>5</v>
      </c>
      <c r="T146" s="109">
        <v>5</v>
      </c>
      <c r="U146" s="100">
        <v>5</v>
      </c>
      <c r="V146" s="100">
        <v>3</v>
      </c>
      <c r="W146" s="100">
        <v>4</v>
      </c>
      <c r="X146" s="100">
        <v>3</v>
      </c>
      <c r="Y146" s="100">
        <v>5</v>
      </c>
      <c r="Z146" s="93">
        <v>3</v>
      </c>
      <c r="AA146" s="93">
        <v>4</v>
      </c>
      <c r="AB146" s="96">
        <v>5</v>
      </c>
      <c r="AC146" s="96">
        <v>5</v>
      </c>
      <c r="AD146" s="89">
        <v>5</v>
      </c>
      <c r="AE146" s="89">
        <v>5</v>
      </c>
      <c r="AF146" s="89">
        <v>5</v>
      </c>
    </row>
    <row r="147" spans="1:32">
      <c r="A147" s="11">
        <v>146</v>
      </c>
      <c r="B147" s="11" t="s">
        <v>98</v>
      </c>
      <c r="C147" s="11" t="s">
        <v>79</v>
      </c>
      <c r="F147" s="11">
        <v>1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</v>
      </c>
      <c r="M147" s="11">
        <v>0</v>
      </c>
      <c r="N147" s="11">
        <v>0</v>
      </c>
      <c r="O147" s="11">
        <v>0</v>
      </c>
      <c r="P147" s="105">
        <v>5</v>
      </c>
      <c r="Q147" s="105">
        <v>5</v>
      </c>
      <c r="R147" s="105">
        <v>5</v>
      </c>
      <c r="S147" s="109">
        <v>5</v>
      </c>
      <c r="T147" s="109">
        <v>5</v>
      </c>
      <c r="U147" s="100">
        <v>5</v>
      </c>
      <c r="V147" s="100">
        <v>3</v>
      </c>
      <c r="W147" s="100">
        <v>5</v>
      </c>
      <c r="X147" s="100">
        <v>3</v>
      </c>
      <c r="Y147" s="100">
        <v>5</v>
      </c>
      <c r="Z147" s="93">
        <v>3</v>
      </c>
      <c r="AA147" s="93">
        <v>4</v>
      </c>
      <c r="AB147" s="96">
        <v>5</v>
      </c>
      <c r="AC147" s="96">
        <v>5</v>
      </c>
      <c r="AD147" s="89">
        <v>5</v>
      </c>
      <c r="AE147" s="89">
        <v>5</v>
      </c>
      <c r="AF147" s="89">
        <v>5</v>
      </c>
    </row>
    <row r="148" spans="1:32">
      <c r="A148" s="11">
        <v>147</v>
      </c>
      <c r="B148" s="11" t="s">
        <v>74</v>
      </c>
      <c r="C148" s="11" t="s">
        <v>126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</v>
      </c>
      <c r="P148" s="105">
        <v>5</v>
      </c>
      <c r="Q148" s="105">
        <v>5</v>
      </c>
      <c r="R148" s="105">
        <v>5</v>
      </c>
      <c r="S148" s="109">
        <v>5</v>
      </c>
      <c r="T148" s="109">
        <v>5</v>
      </c>
      <c r="U148" s="100">
        <v>4</v>
      </c>
      <c r="V148" s="100">
        <v>5</v>
      </c>
      <c r="W148" s="100">
        <v>4</v>
      </c>
      <c r="X148" s="100">
        <v>5</v>
      </c>
      <c r="Y148" s="100">
        <v>5</v>
      </c>
      <c r="Z148" s="93">
        <v>3</v>
      </c>
      <c r="AA148" s="93">
        <v>4</v>
      </c>
      <c r="AB148" s="96">
        <v>4</v>
      </c>
      <c r="AC148" s="96">
        <v>4</v>
      </c>
      <c r="AD148" s="89">
        <v>4</v>
      </c>
      <c r="AE148" s="89">
        <v>3</v>
      </c>
      <c r="AF148" s="89">
        <v>3</v>
      </c>
    </row>
    <row r="149" spans="1:32">
      <c r="A149" s="11">
        <v>148</v>
      </c>
      <c r="B149" s="11" t="s">
        <v>74</v>
      </c>
      <c r="C149" s="11" t="s">
        <v>97</v>
      </c>
      <c r="F149" s="11">
        <v>0</v>
      </c>
      <c r="G149" s="11">
        <v>0</v>
      </c>
      <c r="H149" s="11">
        <v>0</v>
      </c>
      <c r="I149" s="11">
        <v>0</v>
      </c>
      <c r="J149" s="11">
        <v>1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05">
        <v>5</v>
      </c>
      <c r="Q149" s="105">
        <v>5</v>
      </c>
      <c r="R149" s="105">
        <v>5</v>
      </c>
      <c r="S149" s="109">
        <v>5</v>
      </c>
      <c r="T149" s="109">
        <v>5</v>
      </c>
      <c r="U149" s="100">
        <v>5</v>
      </c>
      <c r="V149" s="100">
        <v>4</v>
      </c>
      <c r="W149" s="100">
        <v>3</v>
      </c>
      <c r="X149" s="100">
        <v>3</v>
      </c>
      <c r="Y149" s="100">
        <v>5</v>
      </c>
      <c r="Z149" s="93">
        <v>3</v>
      </c>
      <c r="AA149" s="93">
        <v>4</v>
      </c>
      <c r="AB149" s="96">
        <v>5</v>
      </c>
      <c r="AC149" s="96">
        <v>4</v>
      </c>
      <c r="AD149" s="89">
        <v>4</v>
      </c>
      <c r="AE149" s="89">
        <v>4</v>
      </c>
      <c r="AF149" s="89">
        <v>4</v>
      </c>
    </row>
    <row r="150" spans="1:32">
      <c r="A150" s="11">
        <v>149</v>
      </c>
      <c r="B150" s="11" t="s">
        <v>74</v>
      </c>
      <c r="C150" s="11" t="s">
        <v>97</v>
      </c>
      <c r="E150" s="11" t="s">
        <v>75</v>
      </c>
      <c r="F150" s="11">
        <v>0</v>
      </c>
      <c r="G150" s="11">
        <v>0</v>
      </c>
      <c r="H150" s="11">
        <v>1</v>
      </c>
      <c r="I150" s="11">
        <v>0</v>
      </c>
      <c r="J150" s="11">
        <v>0</v>
      </c>
      <c r="K150" s="11">
        <v>0</v>
      </c>
      <c r="L150" s="11">
        <v>0</v>
      </c>
      <c r="M150" s="11">
        <v>1</v>
      </c>
      <c r="N150" s="11">
        <v>0</v>
      </c>
      <c r="O150" s="11">
        <v>0</v>
      </c>
      <c r="P150" s="105">
        <v>5</v>
      </c>
      <c r="Q150" s="105">
        <v>5</v>
      </c>
      <c r="R150" s="105">
        <v>5</v>
      </c>
      <c r="S150" s="109">
        <v>5</v>
      </c>
      <c r="T150" s="109">
        <v>5</v>
      </c>
      <c r="U150" s="100">
        <v>4</v>
      </c>
      <c r="V150" s="100">
        <v>3</v>
      </c>
      <c r="W150" s="100">
        <v>4</v>
      </c>
      <c r="X150" s="100">
        <v>4</v>
      </c>
      <c r="Y150" s="100">
        <v>4</v>
      </c>
      <c r="Z150" s="93">
        <v>2</v>
      </c>
      <c r="AA150" s="93">
        <v>3</v>
      </c>
      <c r="AB150" s="96">
        <v>4</v>
      </c>
      <c r="AC150" s="96">
        <v>3</v>
      </c>
      <c r="AD150" s="89">
        <v>4</v>
      </c>
      <c r="AE150" s="89">
        <v>3</v>
      </c>
      <c r="AF150" s="89">
        <v>3</v>
      </c>
    </row>
    <row r="151" spans="1:32">
      <c r="A151" s="11">
        <v>150</v>
      </c>
      <c r="B151" s="11" t="s">
        <v>74</v>
      </c>
      <c r="C151" s="11" t="s">
        <v>97</v>
      </c>
      <c r="F151" s="11">
        <v>1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05">
        <v>4</v>
      </c>
      <c r="Q151" s="105">
        <v>3</v>
      </c>
      <c r="R151" s="105">
        <v>4</v>
      </c>
      <c r="S151" s="109">
        <v>4</v>
      </c>
      <c r="T151" s="109">
        <v>4</v>
      </c>
      <c r="U151" s="100">
        <v>4</v>
      </c>
      <c r="V151" s="100">
        <v>3</v>
      </c>
      <c r="W151" s="100">
        <v>4</v>
      </c>
      <c r="X151" s="100">
        <v>3</v>
      </c>
      <c r="Y151" s="100">
        <v>3</v>
      </c>
      <c r="Z151" s="93">
        <v>3</v>
      </c>
      <c r="AA151" s="93">
        <v>4</v>
      </c>
      <c r="AB151" s="96">
        <v>4</v>
      </c>
      <c r="AC151" s="96">
        <v>4</v>
      </c>
      <c r="AD151" s="89">
        <v>4</v>
      </c>
      <c r="AE151" s="89">
        <v>4</v>
      </c>
      <c r="AF151" s="89">
        <v>4</v>
      </c>
    </row>
    <row r="152" spans="1:32">
      <c r="A152" s="11">
        <v>151</v>
      </c>
      <c r="B152" s="11" t="s">
        <v>74</v>
      </c>
      <c r="C152" s="11" t="s">
        <v>126</v>
      </c>
      <c r="E152" s="11" t="s">
        <v>75</v>
      </c>
      <c r="F152" s="11">
        <v>0</v>
      </c>
      <c r="G152" s="11">
        <v>0</v>
      </c>
      <c r="H152" s="11">
        <v>0</v>
      </c>
      <c r="I152" s="11">
        <v>0</v>
      </c>
      <c r="J152" s="11">
        <v>1</v>
      </c>
      <c r="K152" s="11">
        <v>0</v>
      </c>
      <c r="L152" s="11">
        <v>0</v>
      </c>
      <c r="M152" s="11">
        <v>0</v>
      </c>
      <c r="N152" s="11">
        <v>0</v>
      </c>
      <c r="O152" s="11">
        <v>1</v>
      </c>
      <c r="P152" s="105">
        <v>5</v>
      </c>
      <c r="Q152" s="105">
        <v>5</v>
      </c>
      <c r="R152" s="105">
        <v>5</v>
      </c>
      <c r="S152" s="109">
        <v>5</v>
      </c>
      <c r="T152" s="109">
        <v>5</v>
      </c>
      <c r="U152" s="100">
        <v>5</v>
      </c>
      <c r="V152" s="100">
        <v>3</v>
      </c>
      <c r="W152" s="100">
        <v>5</v>
      </c>
      <c r="X152" s="100">
        <v>5</v>
      </c>
      <c r="Y152" s="100">
        <v>5</v>
      </c>
      <c r="Z152" s="93">
        <v>3</v>
      </c>
      <c r="AA152" s="93">
        <v>3</v>
      </c>
      <c r="AB152" s="96">
        <v>3</v>
      </c>
      <c r="AC152" s="96">
        <v>3</v>
      </c>
      <c r="AD152" s="89">
        <v>4</v>
      </c>
      <c r="AE152" s="89">
        <v>4</v>
      </c>
      <c r="AF152" s="89">
        <v>4</v>
      </c>
    </row>
    <row r="153" spans="1:32">
      <c r="A153" s="11">
        <v>152</v>
      </c>
      <c r="B153" s="11" t="s">
        <v>74</v>
      </c>
      <c r="C153" s="11" t="s">
        <v>97</v>
      </c>
      <c r="E153" s="11" t="s">
        <v>75</v>
      </c>
      <c r="F153" s="11">
        <v>1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1</v>
      </c>
      <c r="M153" s="11">
        <v>0</v>
      </c>
      <c r="N153" s="11">
        <v>0</v>
      </c>
      <c r="O153" s="11">
        <v>0</v>
      </c>
      <c r="P153" s="105">
        <v>5</v>
      </c>
      <c r="Q153" s="105">
        <v>5</v>
      </c>
      <c r="R153" s="105">
        <v>5</v>
      </c>
      <c r="S153" s="109">
        <v>5</v>
      </c>
      <c r="T153" s="109">
        <v>5</v>
      </c>
      <c r="U153" s="100">
        <v>5</v>
      </c>
      <c r="V153" s="100">
        <v>5</v>
      </c>
      <c r="W153" s="100">
        <v>5</v>
      </c>
      <c r="X153" s="100">
        <v>5</v>
      </c>
      <c r="Y153" s="100">
        <v>5</v>
      </c>
      <c r="Z153" s="93">
        <v>2</v>
      </c>
      <c r="AA153" s="93">
        <v>4</v>
      </c>
      <c r="AB153" s="96">
        <v>5</v>
      </c>
      <c r="AC153" s="96">
        <v>5</v>
      </c>
      <c r="AD153" s="89">
        <v>5</v>
      </c>
      <c r="AE153" s="89">
        <v>5</v>
      </c>
      <c r="AF153" s="89">
        <v>5</v>
      </c>
    </row>
    <row r="154" spans="1:32">
      <c r="A154" s="11">
        <v>153</v>
      </c>
      <c r="B154" s="11" t="s">
        <v>74</v>
      </c>
      <c r="C154" s="11" t="s">
        <v>97</v>
      </c>
      <c r="F154" s="11">
        <v>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05">
        <v>4</v>
      </c>
      <c r="Q154" s="105">
        <v>4</v>
      </c>
      <c r="R154" s="105">
        <v>4</v>
      </c>
      <c r="S154" s="109">
        <v>4</v>
      </c>
      <c r="T154" s="109">
        <v>4</v>
      </c>
      <c r="U154" s="100">
        <v>4</v>
      </c>
      <c r="V154" s="100">
        <v>3</v>
      </c>
      <c r="W154" s="100">
        <v>4</v>
      </c>
      <c r="X154" s="100">
        <v>3</v>
      </c>
      <c r="Y154" s="100">
        <v>4</v>
      </c>
      <c r="Z154" s="93">
        <v>3</v>
      </c>
      <c r="AA154" s="93">
        <v>4</v>
      </c>
      <c r="AB154" s="96">
        <v>5</v>
      </c>
      <c r="AC154" s="96">
        <v>4</v>
      </c>
      <c r="AD154" s="89">
        <v>4</v>
      </c>
      <c r="AE154" s="89">
        <v>4</v>
      </c>
      <c r="AF154" s="89">
        <v>4</v>
      </c>
    </row>
    <row r="155" spans="1:32">
      <c r="A155" s="11">
        <v>154</v>
      </c>
      <c r="B155" s="11" t="s">
        <v>74</v>
      </c>
      <c r="C155" s="11" t="s">
        <v>97</v>
      </c>
      <c r="F155" s="11">
        <v>1</v>
      </c>
      <c r="G155" s="11">
        <v>1</v>
      </c>
      <c r="H155" s="11">
        <v>1</v>
      </c>
      <c r="I155" s="11">
        <v>1</v>
      </c>
      <c r="J155" s="11">
        <v>0</v>
      </c>
      <c r="K155" s="11">
        <v>0</v>
      </c>
      <c r="L155" s="11">
        <v>1</v>
      </c>
      <c r="M155" s="11">
        <v>1</v>
      </c>
      <c r="N155" s="11">
        <v>0</v>
      </c>
      <c r="O155" s="11">
        <v>0</v>
      </c>
      <c r="P155" s="105">
        <v>4</v>
      </c>
      <c r="Q155" s="105">
        <v>4</v>
      </c>
      <c r="R155" s="105">
        <v>4</v>
      </c>
      <c r="S155" s="109">
        <v>4</v>
      </c>
      <c r="T155" s="109">
        <v>4</v>
      </c>
      <c r="U155" s="100">
        <v>4</v>
      </c>
      <c r="V155" s="100">
        <v>4</v>
      </c>
      <c r="W155" s="100">
        <v>4</v>
      </c>
      <c r="X155" s="100">
        <v>4</v>
      </c>
      <c r="Y155" s="100">
        <v>4</v>
      </c>
      <c r="Z155" s="93">
        <v>4</v>
      </c>
      <c r="AA155" s="93">
        <v>4</v>
      </c>
      <c r="AB155" s="96">
        <v>4</v>
      </c>
      <c r="AC155" s="96">
        <v>4</v>
      </c>
      <c r="AD155" s="89">
        <v>4</v>
      </c>
      <c r="AE155" s="89">
        <v>4</v>
      </c>
      <c r="AF155" s="89">
        <v>4</v>
      </c>
    </row>
    <row r="156" spans="1:32">
      <c r="A156" s="11">
        <v>155</v>
      </c>
      <c r="B156" s="11" t="s">
        <v>74</v>
      </c>
      <c r="C156" s="11" t="s">
        <v>97</v>
      </c>
      <c r="E156" s="11" t="s">
        <v>37</v>
      </c>
      <c r="F156" s="11">
        <v>1</v>
      </c>
      <c r="G156" s="11">
        <v>1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05">
        <v>4</v>
      </c>
      <c r="Q156" s="105">
        <v>4</v>
      </c>
      <c r="R156" s="105">
        <v>4</v>
      </c>
      <c r="S156" s="109">
        <v>5</v>
      </c>
      <c r="T156" s="109">
        <v>5</v>
      </c>
      <c r="U156" s="100">
        <v>5</v>
      </c>
      <c r="V156" s="100">
        <v>5</v>
      </c>
      <c r="W156" s="100">
        <v>5</v>
      </c>
      <c r="X156" s="100">
        <v>5</v>
      </c>
      <c r="Y156" s="100">
        <v>5</v>
      </c>
      <c r="Z156" s="93">
        <v>4</v>
      </c>
      <c r="AA156" s="93">
        <v>5</v>
      </c>
      <c r="AB156" s="96">
        <v>5</v>
      </c>
      <c r="AC156" s="96">
        <v>5</v>
      </c>
      <c r="AD156" s="89">
        <v>5</v>
      </c>
      <c r="AE156" s="89">
        <v>5</v>
      </c>
      <c r="AF156" s="89">
        <v>5</v>
      </c>
    </row>
    <row r="157" spans="1:32">
      <c r="A157" s="11">
        <v>156</v>
      </c>
      <c r="B157" s="11" t="s">
        <v>74</v>
      </c>
      <c r="C157" s="11" t="s">
        <v>83</v>
      </c>
      <c r="F157" s="11">
        <v>1</v>
      </c>
      <c r="G157" s="11">
        <v>0</v>
      </c>
      <c r="H157" s="11">
        <v>1</v>
      </c>
      <c r="I157" s="11">
        <v>0</v>
      </c>
      <c r="J157" s="11">
        <v>0</v>
      </c>
      <c r="K157" s="11">
        <v>1</v>
      </c>
      <c r="L157" s="11">
        <v>0</v>
      </c>
      <c r="M157" s="11">
        <v>0</v>
      </c>
      <c r="N157" s="11">
        <v>0</v>
      </c>
      <c r="O157" s="11">
        <v>0</v>
      </c>
      <c r="P157" s="105">
        <v>5</v>
      </c>
      <c r="Q157" s="105">
        <v>5</v>
      </c>
      <c r="R157" s="105">
        <v>5</v>
      </c>
      <c r="S157" s="109">
        <v>5</v>
      </c>
      <c r="T157" s="109">
        <v>5</v>
      </c>
      <c r="U157" s="100">
        <v>5</v>
      </c>
      <c r="V157" s="100">
        <v>3</v>
      </c>
      <c r="W157" s="100">
        <v>5</v>
      </c>
      <c r="X157" s="100">
        <v>3</v>
      </c>
      <c r="Y157" s="100">
        <v>4</v>
      </c>
      <c r="Z157" s="93">
        <v>3</v>
      </c>
      <c r="AA157" s="93">
        <v>4</v>
      </c>
      <c r="AB157" s="96">
        <v>5</v>
      </c>
      <c r="AC157" s="96">
        <v>5</v>
      </c>
      <c r="AD157" s="89">
        <v>4</v>
      </c>
      <c r="AE157" s="89">
        <v>4</v>
      </c>
      <c r="AF157" s="89">
        <v>5</v>
      </c>
    </row>
    <row r="158" spans="1:32">
      <c r="A158" s="11">
        <v>157</v>
      </c>
      <c r="B158" s="11" t="s">
        <v>74</v>
      </c>
      <c r="C158" s="11" t="s">
        <v>132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1</v>
      </c>
      <c r="P158" s="105">
        <v>5</v>
      </c>
      <c r="Q158" s="105">
        <v>5</v>
      </c>
      <c r="R158" s="105">
        <v>4</v>
      </c>
      <c r="S158" s="109">
        <v>5</v>
      </c>
      <c r="T158" s="109">
        <v>5</v>
      </c>
      <c r="U158" s="100">
        <v>5</v>
      </c>
      <c r="V158" s="100">
        <v>3</v>
      </c>
      <c r="W158" s="100">
        <v>4</v>
      </c>
      <c r="X158" s="100">
        <v>4</v>
      </c>
      <c r="Y158" s="100">
        <v>4</v>
      </c>
      <c r="Z158" s="93">
        <v>5</v>
      </c>
      <c r="AA158" s="93">
        <v>5</v>
      </c>
      <c r="AB158" s="96">
        <v>4</v>
      </c>
      <c r="AC158" s="96">
        <v>4</v>
      </c>
      <c r="AD158" s="89">
        <v>4</v>
      </c>
      <c r="AE158" s="89">
        <v>4</v>
      </c>
      <c r="AF158" s="89">
        <v>5</v>
      </c>
    </row>
    <row r="159" spans="1:32">
      <c r="A159" s="11">
        <v>158</v>
      </c>
      <c r="B159" s="11" t="s">
        <v>74</v>
      </c>
      <c r="C159" s="11" t="s">
        <v>88</v>
      </c>
      <c r="E159" s="11" t="s">
        <v>75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05">
        <v>5</v>
      </c>
      <c r="Q159" s="105">
        <v>5</v>
      </c>
      <c r="R159" s="105">
        <v>5</v>
      </c>
      <c r="S159" s="109">
        <v>5</v>
      </c>
      <c r="T159" s="109">
        <v>5</v>
      </c>
      <c r="U159" s="100">
        <v>5</v>
      </c>
      <c r="V159" s="100">
        <v>5</v>
      </c>
      <c r="W159" s="100">
        <v>5</v>
      </c>
      <c r="X159" s="100">
        <v>5</v>
      </c>
      <c r="Y159" s="100">
        <v>5</v>
      </c>
      <c r="Z159" s="93">
        <v>3</v>
      </c>
      <c r="AA159" s="93">
        <v>4</v>
      </c>
      <c r="AB159" s="96">
        <v>5</v>
      </c>
      <c r="AC159" s="96">
        <v>5</v>
      </c>
      <c r="AD159" s="89">
        <v>4</v>
      </c>
      <c r="AE159" s="89">
        <v>4</v>
      </c>
      <c r="AF159" s="89">
        <v>5</v>
      </c>
    </row>
    <row r="160" spans="1:32">
      <c r="A160" s="11">
        <v>159</v>
      </c>
      <c r="B160" s="11" t="s">
        <v>74</v>
      </c>
      <c r="C160" s="11" t="s">
        <v>97</v>
      </c>
      <c r="E160" s="11" t="s">
        <v>75</v>
      </c>
      <c r="F160" s="11">
        <v>1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05">
        <v>5</v>
      </c>
      <c r="Q160" s="105">
        <v>5</v>
      </c>
      <c r="R160" s="105">
        <v>5</v>
      </c>
      <c r="S160" s="109">
        <v>5</v>
      </c>
      <c r="T160" s="109">
        <v>5</v>
      </c>
      <c r="U160" s="100">
        <v>5</v>
      </c>
      <c r="V160" s="100">
        <v>3</v>
      </c>
      <c r="W160" s="100">
        <v>4</v>
      </c>
      <c r="X160" s="100">
        <v>2</v>
      </c>
      <c r="Y160" s="100">
        <v>4</v>
      </c>
      <c r="Z160" s="93">
        <v>4</v>
      </c>
      <c r="AA160" s="93">
        <v>5</v>
      </c>
      <c r="AB160" s="96">
        <v>5</v>
      </c>
      <c r="AC160" s="96">
        <v>5</v>
      </c>
      <c r="AD160" s="89">
        <v>4</v>
      </c>
      <c r="AE160" s="89">
        <v>4</v>
      </c>
      <c r="AF160" s="89">
        <v>5</v>
      </c>
    </row>
    <row r="161" spans="1:32">
      <c r="A161" s="11">
        <v>160</v>
      </c>
      <c r="B161" s="11" t="s">
        <v>74</v>
      </c>
      <c r="C161" s="11" t="s">
        <v>83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1</v>
      </c>
      <c r="P161" s="105">
        <v>5</v>
      </c>
      <c r="Q161" s="105">
        <v>5</v>
      </c>
      <c r="R161" s="105">
        <v>5</v>
      </c>
      <c r="S161" s="109">
        <v>5</v>
      </c>
      <c r="T161" s="109">
        <v>5</v>
      </c>
      <c r="U161" s="100">
        <v>4</v>
      </c>
      <c r="V161" s="100">
        <v>3</v>
      </c>
      <c r="W161" s="100">
        <v>5</v>
      </c>
      <c r="X161" s="100">
        <v>1</v>
      </c>
      <c r="Y161" s="100">
        <v>4</v>
      </c>
      <c r="Z161" s="93">
        <v>3</v>
      </c>
      <c r="AA161" s="93">
        <v>4</v>
      </c>
      <c r="AB161" s="96">
        <v>5</v>
      </c>
      <c r="AC161" s="96">
        <v>4</v>
      </c>
      <c r="AD161" s="89">
        <v>5</v>
      </c>
      <c r="AE161" s="89">
        <v>4</v>
      </c>
      <c r="AF161" s="89">
        <v>4</v>
      </c>
    </row>
    <row r="162" spans="1:32">
      <c r="A162" s="11">
        <v>161</v>
      </c>
      <c r="B162" s="11" t="s">
        <v>74</v>
      </c>
      <c r="C162" s="11" t="s">
        <v>28</v>
      </c>
      <c r="F162" s="11">
        <v>1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05">
        <v>5</v>
      </c>
      <c r="Q162" s="105">
        <v>5</v>
      </c>
      <c r="R162" s="105">
        <v>5</v>
      </c>
      <c r="S162" s="109">
        <v>5</v>
      </c>
      <c r="T162" s="109">
        <v>5</v>
      </c>
      <c r="U162" s="100">
        <v>5</v>
      </c>
      <c r="V162" s="100">
        <v>3</v>
      </c>
      <c r="W162" s="100">
        <v>5</v>
      </c>
      <c r="X162" s="100">
        <v>4</v>
      </c>
      <c r="Y162" s="100">
        <v>4</v>
      </c>
      <c r="Z162" s="93">
        <v>3</v>
      </c>
      <c r="AA162" s="93">
        <v>4</v>
      </c>
      <c r="AB162" s="96">
        <v>4</v>
      </c>
      <c r="AC162" s="96">
        <v>4</v>
      </c>
      <c r="AD162" s="89">
        <v>4</v>
      </c>
      <c r="AE162" s="89">
        <v>4</v>
      </c>
      <c r="AF162" s="89">
        <v>4</v>
      </c>
    </row>
    <row r="163" spans="1:32">
      <c r="A163" s="11">
        <v>162</v>
      </c>
      <c r="B163" s="11" t="s">
        <v>74</v>
      </c>
      <c r="C163" s="11" t="s">
        <v>83</v>
      </c>
      <c r="F163" s="11">
        <v>1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</v>
      </c>
      <c r="P163" s="105">
        <v>4</v>
      </c>
      <c r="Q163" s="105">
        <v>4</v>
      </c>
      <c r="R163" s="105">
        <v>4</v>
      </c>
      <c r="S163" s="109">
        <v>4</v>
      </c>
      <c r="T163" s="109">
        <v>4</v>
      </c>
      <c r="U163" s="100">
        <v>3</v>
      </c>
      <c r="V163" s="100">
        <v>3</v>
      </c>
      <c r="W163" s="100">
        <v>4</v>
      </c>
      <c r="X163" s="100">
        <v>2</v>
      </c>
      <c r="Y163" s="100">
        <v>3</v>
      </c>
      <c r="Z163" s="93">
        <v>3</v>
      </c>
      <c r="AA163" s="93">
        <v>4</v>
      </c>
      <c r="AB163" s="96">
        <v>4</v>
      </c>
      <c r="AC163" s="96">
        <v>4</v>
      </c>
      <c r="AD163" s="89">
        <v>3</v>
      </c>
      <c r="AE163" s="89">
        <v>3</v>
      </c>
      <c r="AF163" s="89">
        <v>3</v>
      </c>
    </row>
    <row r="164" spans="1:32">
      <c r="A164" s="11">
        <v>163</v>
      </c>
      <c r="B164" s="11" t="s">
        <v>74</v>
      </c>
      <c r="C164" s="11" t="s">
        <v>79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1</v>
      </c>
      <c r="P164" s="105">
        <v>5</v>
      </c>
      <c r="Q164" s="105">
        <v>5</v>
      </c>
      <c r="R164" s="105">
        <v>4</v>
      </c>
      <c r="S164" s="109">
        <v>5</v>
      </c>
      <c r="T164" s="109">
        <v>5</v>
      </c>
      <c r="U164" s="100">
        <v>5</v>
      </c>
      <c r="V164" s="100">
        <v>3</v>
      </c>
      <c r="W164" s="100">
        <v>5</v>
      </c>
      <c r="X164" s="100">
        <v>2</v>
      </c>
      <c r="Y164" s="100">
        <v>4</v>
      </c>
      <c r="Z164" s="93">
        <v>3</v>
      </c>
      <c r="AA164" s="93">
        <v>4</v>
      </c>
      <c r="AB164" s="96">
        <v>4</v>
      </c>
      <c r="AC164" s="96">
        <v>4</v>
      </c>
      <c r="AD164" s="89">
        <v>4</v>
      </c>
      <c r="AE164" s="89">
        <v>4</v>
      </c>
      <c r="AF164" s="89">
        <v>4</v>
      </c>
    </row>
    <row r="165" spans="1:32">
      <c r="A165" s="11">
        <v>164</v>
      </c>
      <c r="B165" s="11" t="s">
        <v>74</v>
      </c>
      <c r="C165" s="11" t="s">
        <v>79</v>
      </c>
      <c r="E165" s="11" t="s">
        <v>75</v>
      </c>
      <c r="F165" s="11">
        <v>1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05">
        <v>4</v>
      </c>
      <c r="Q165" s="105">
        <v>4</v>
      </c>
      <c r="R165" s="105">
        <v>4</v>
      </c>
      <c r="S165" s="109">
        <v>4</v>
      </c>
      <c r="T165" s="109">
        <v>5</v>
      </c>
      <c r="U165" s="100">
        <v>5</v>
      </c>
      <c r="V165" s="100">
        <v>4</v>
      </c>
      <c r="W165" s="100">
        <v>5</v>
      </c>
      <c r="X165" s="100">
        <v>5</v>
      </c>
      <c r="Y165" s="100">
        <v>5</v>
      </c>
      <c r="Z165" s="93">
        <v>3</v>
      </c>
      <c r="AA165" s="93">
        <v>4</v>
      </c>
      <c r="AB165" s="96">
        <v>5</v>
      </c>
      <c r="AC165" s="96">
        <v>5</v>
      </c>
      <c r="AD165" s="89">
        <v>5</v>
      </c>
      <c r="AE165" s="89">
        <v>4</v>
      </c>
      <c r="AF165" s="89">
        <v>4</v>
      </c>
    </row>
    <row r="166" spans="1:32">
      <c r="A166" s="11">
        <v>165</v>
      </c>
      <c r="B166" s="11" t="s">
        <v>74</v>
      </c>
      <c r="C166" s="11" t="s">
        <v>79</v>
      </c>
      <c r="E166" s="11" t="s">
        <v>37</v>
      </c>
      <c r="F166" s="11">
        <v>1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05">
        <v>5</v>
      </c>
      <c r="Q166" s="105">
        <v>5</v>
      </c>
      <c r="R166" s="105">
        <v>5</v>
      </c>
      <c r="S166" s="109">
        <v>5</v>
      </c>
      <c r="T166" s="109">
        <v>5</v>
      </c>
      <c r="U166" s="100">
        <v>5</v>
      </c>
      <c r="V166" s="100">
        <v>5</v>
      </c>
      <c r="W166" s="100">
        <v>5</v>
      </c>
      <c r="X166" s="100">
        <v>5</v>
      </c>
      <c r="Y166" s="100">
        <v>5</v>
      </c>
      <c r="Z166" s="93">
        <v>3</v>
      </c>
      <c r="AA166" s="93">
        <v>4</v>
      </c>
      <c r="AB166" s="96">
        <v>5</v>
      </c>
      <c r="AC166" s="96">
        <v>4</v>
      </c>
      <c r="AD166" s="89">
        <v>4</v>
      </c>
      <c r="AE166" s="89">
        <v>4</v>
      </c>
      <c r="AF166" s="89">
        <v>4</v>
      </c>
    </row>
    <row r="167" spans="1:32">
      <c r="A167" s="11">
        <v>166</v>
      </c>
      <c r="B167" s="11" t="s">
        <v>74</v>
      </c>
      <c r="C167" s="11" t="s">
        <v>28</v>
      </c>
      <c r="F167" s="11">
        <v>1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05">
        <v>5</v>
      </c>
      <c r="Q167" s="105">
        <v>4</v>
      </c>
      <c r="R167" s="105">
        <v>4</v>
      </c>
      <c r="S167" s="109">
        <v>5</v>
      </c>
      <c r="T167" s="109">
        <v>5</v>
      </c>
      <c r="U167" s="100">
        <v>5</v>
      </c>
      <c r="V167" s="100">
        <v>4</v>
      </c>
      <c r="W167" s="100">
        <v>5</v>
      </c>
      <c r="X167" s="100">
        <v>4</v>
      </c>
      <c r="Y167" s="100">
        <v>4</v>
      </c>
      <c r="Z167" s="93">
        <v>3</v>
      </c>
      <c r="AA167" s="93">
        <v>4</v>
      </c>
      <c r="AB167" s="96">
        <v>5</v>
      </c>
      <c r="AC167" s="96">
        <v>5</v>
      </c>
      <c r="AD167" s="89">
        <v>5</v>
      </c>
      <c r="AE167" s="89">
        <v>5</v>
      </c>
      <c r="AF167" s="89">
        <v>5</v>
      </c>
    </row>
    <row r="168" spans="1:32">
      <c r="A168" s="11">
        <v>167</v>
      </c>
      <c r="B168" s="11" t="s">
        <v>74</v>
      </c>
      <c r="C168" s="11" t="s">
        <v>97</v>
      </c>
      <c r="E168" s="11" t="s">
        <v>37</v>
      </c>
      <c r="F168" s="11">
        <v>1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05">
        <v>4</v>
      </c>
      <c r="Q168" s="105">
        <v>4</v>
      </c>
      <c r="R168" s="105">
        <v>4</v>
      </c>
      <c r="S168" s="109">
        <v>4</v>
      </c>
      <c r="T168" s="109">
        <v>4</v>
      </c>
      <c r="U168" s="100">
        <v>4</v>
      </c>
      <c r="V168" s="100">
        <v>3</v>
      </c>
      <c r="W168" s="100">
        <v>4</v>
      </c>
      <c r="X168" s="100">
        <v>4</v>
      </c>
      <c r="Y168" s="100">
        <v>5</v>
      </c>
      <c r="Z168" s="93">
        <v>4</v>
      </c>
      <c r="AA168" s="93">
        <v>4</v>
      </c>
      <c r="AB168" s="96">
        <v>4</v>
      </c>
      <c r="AC168" s="96">
        <v>3</v>
      </c>
      <c r="AD168" s="89">
        <v>4</v>
      </c>
      <c r="AE168" s="89">
        <v>3</v>
      </c>
      <c r="AF168" s="89">
        <v>3</v>
      </c>
    </row>
    <row r="169" spans="1:32">
      <c r="A169" s="11">
        <v>168</v>
      </c>
      <c r="B169" s="11" t="s">
        <v>74</v>
      </c>
      <c r="C169" s="11" t="s">
        <v>126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1</v>
      </c>
      <c r="P169" s="105">
        <v>4</v>
      </c>
      <c r="Q169" s="105">
        <v>4</v>
      </c>
      <c r="R169" s="105">
        <v>4</v>
      </c>
      <c r="S169" s="109">
        <v>4</v>
      </c>
      <c r="T169" s="109">
        <v>4</v>
      </c>
      <c r="U169" s="100">
        <v>4</v>
      </c>
      <c r="V169" s="100">
        <v>4</v>
      </c>
      <c r="W169" s="100">
        <v>4</v>
      </c>
      <c r="X169" s="100">
        <v>4</v>
      </c>
      <c r="Y169" s="100">
        <v>4</v>
      </c>
      <c r="Z169" s="93">
        <v>3</v>
      </c>
      <c r="AA169" s="93">
        <v>4</v>
      </c>
      <c r="AB169" s="96">
        <v>5</v>
      </c>
      <c r="AC169" s="96">
        <v>5</v>
      </c>
      <c r="AD169" s="89">
        <v>4</v>
      </c>
      <c r="AE169" s="89">
        <v>4</v>
      </c>
      <c r="AF169" s="89">
        <v>4</v>
      </c>
    </row>
    <row r="170" spans="1:32">
      <c r="A170" s="11">
        <v>169</v>
      </c>
      <c r="B170" s="11" t="s">
        <v>74</v>
      </c>
      <c r="C170" s="11" t="s">
        <v>28</v>
      </c>
      <c r="E170" s="11" t="s">
        <v>75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05">
        <v>5</v>
      </c>
      <c r="Q170" s="105">
        <v>4</v>
      </c>
      <c r="R170" s="105">
        <v>4</v>
      </c>
      <c r="S170" s="109">
        <v>5</v>
      </c>
      <c r="T170" s="109">
        <v>5</v>
      </c>
      <c r="U170" s="100">
        <v>5</v>
      </c>
      <c r="V170" s="100">
        <v>5</v>
      </c>
      <c r="W170" s="100">
        <v>5</v>
      </c>
      <c r="X170" s="100">
        <v>5</v>
      </c>
      <c r="Y170" s="100">
        <v>5</v>
      </c>
      <c r="Z170" s="93">
        <v>2</v>
      </c>
      <c r="AA170" s="93">
        <v>3</v>
      </c>
      <c r="AB170" s="96">
        <v>3</v>
      </c>
      <c r="AC170" s="96">
        <v>3</v>
      </c>
      <c r="AD170" s="89">
        <v>3</v>
      </c>
      <c r="AE170" s="89">
        <v>3</v>
      </c>
      <c r="AF170" s="89">
        <v>3</v>
      </c>
    </row>
    <row r="171" spans="1:32">
      <c r="A171" s="11">
        <v>170</v>
      </c>
      <c r="B171" s="11" t="s">
        <v>74</v>
      </c>
      <c r="C171" s="11" t="s">
        <v>97</v>
      </c>
      <c r="E171" s="11" t="s">
        <v>37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1</v>
      </c>
      <c r="P171" s="105">
        <v>4</v>
      </c>
      <c r="Q171" s="105">
        <v>3</v>
      </c>
      <c r="R171" s="105">
        <v>3</v>
      </c>
      <c r="S171" s="109">
        <v>4</v>
      </c>
      <c r="T171" s="109">
        <v>4</v>
      </c>
      <c r="U171" s="100">
        <v>3</v>
      </c>
      <c r="V171" s="100">
        <v>3</v>
      </c>
      <c r="W171" s="100">
        <v>4</v>
      </c>
      <c r="X171" s="100">
        <v>3</v>
      </c>
      <c r="Y171" s="100">
        <v>4</v>
      </c>
      <c r="Z171" s="93">
        <v>3</v>
      </c>
      <c r="AA171" s="93">
        <v>4</v>
      </c>
      <c r="AB171" s="96">
        <v>4</v>
      </c>
      <c r="AC171" s="96">
        <v>4</v>
      </c>
      <c r="AD171" s="89">
        <v>3</v>
      </c>
      <c r="AE171" s="89">
        <v>3</v>
      </c>
      <c r="AF171" s="89">
        <v>3</v>
      </c>
    </row>
    <row r="172" spans="1:32">
      <c r="A172" s="11">
        <v>171</v>
      </c>
      <c r="B172" s="11" t="s">
        <v>74</v>
      </c>
      <c r="C172" s="11" t="s">
        <v>103</v>
      </c>
      <c r="E172" s="11" t="s">
        <v>37</v>
      </c>
      <c r="F172" s="11">
        <v>1</v>
      </c>
      <c r="G172" s="11">
        <v>1</v>
      </c>
      <c r="H172" s="11">
        <v>1</v>
      </c>
      <c r="I172" s="11">
        <v>1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05">
        <v>5</v>
      </c>
      <c r="Q172" s="105">
        <v>5</v>
      </c>
      <c r="R172" s="105">
        <v>5</v>
      </c>
      <c r="S172" s="109">
        <v>5</v>
      </c>
      <c r="T172" s="109">
        <v>5</v>
      </c>
      <c r="U172" s="100">
        <v>5</v>
      </c>
      <c r="V172" s="100">
        <v>5</v>
      </c>
      <c r="W172" s="100">
        <v>5</v>
      </c>
      <c r="X172" s="100">
        <v>5</v>
      </c>
      <c r="Y172" s="100">
        <v>5</v>
      </c>
      <c r="Z172" s="93">
        <v>3</v>
      </c>
      <c r="AA172" s="93">
        <v>4</v>
      </c>
      <c r="AB172" s="96">
        <v>5</v>
      </c>
      <c r="AC172" s="96">
        <v>5</v>
      </c>
      <c r="AD172" s="89">
        <v>5</v>
      </c>
      <c r="AE172" s="89">
        <v>5</v>
      </c>
      <c r="AF172" s="89">
        <v>5</v>
      </c>
    </row>
    <row r="173" spans="1:32">
      <c r="A173" s="11">
        <v>172</v>
      </c>
      <c r="B173" s="11" t="s">
        <v>74</v>
      </c>
      <c r="C173" s="11" t="s">
        <v>134</v>
      </c>
      <c r="E173" s="11" t="s">
        <v>37</v>
      </c>
      <c r="F173" s="11">
        <v>1</v>
      </c>
      <c r="G173" s="11">
        <v>0</v>
      </c>
      <c r="H173" s="11">
        <v>1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05">
        <v>4</v>
      </c>
      <c r="Q173" s="105">
        <v>4</v>
      </c>
      <c r="R173" s="105">
        <v>4</v>
      </c>
      <c r="S173" s="109">
        <v>4</v>
      </c>
      <c r="T173" s="109">
        <v>4</v>
      </c>
      <c r="U173" s="100">
        <v>3</v>
      </c>
      <c r="V173" s="100">
        <v>3</v>
      </c>
      <c r="W173" s="100">
        <v>3</v>
      </c>
      <c r="X173" s="100">
        <v>3</v>
      </c>
      <c r="Y173" s="100">
        <v>4</v>
      </c>
      <c r="Z173" s="93">
        <v>2</v>
      </c>
      <c r="AA173" s="93">
        <v>3</v>
      </c>
      <c r="AB173" s="96">
        <v>5</v>
      </c>
      <c r="AC173" s="96">
        <v>5</v>
      </c>
      <c r="AD173" s="89">
        <v>4</v>
      </c>
      <c r="AE173" s="89">
        <v>4</v>
      </c>
      <c r="AF173" s="89">
        <v>5</v>
      </c>
    </row>
    <row r="174" spans="1:32">
      <c r="A174" s="11">
        <v>173</v>
      </c>
      <c r="B174" s="11" t="s">
        <v>74</v>
      </c>
      <c r="C174" s="11" t="s">
        <v>79</v>
      </c>
      <c r="E174" s="11" t="s">
        <v>75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1</v>
      </c>
      <c r="P174" s="105">
        <v>4</v>
      </c>
      <c r="Q174" s="105">
        <v>4</v>
      </c>
      <c r="R174" s="105">
        <v>4</v>
      </c>
      <c r="S174" s="109">
        <v>4</v>
      </c>
      <c r="T174" s="109">
        <v>4</v>
      </c>
      <c r="U174" s="100">
        <v>4</v>
      </c>
      <c r="V174" s="100">
        <v>3</v>
      </c>
      <c r="W174" s="100">
        <v>4</v>
      </c>
      <c r="X174" s="100">
        <v>2</v>
      </c>
      <c r="Y174" s="100">
        <v>4</v>
      </c>
      <c r="Z174" s="93">
        <v>3</v>
      </c>
      <c r="AA174" s="93">
        <v>4</v>
      </c>
      <c r="AB174" s="96">
        <v>4</v>
      </c>
      <c r="AC174" s="96">
        <v>4</v>
      </c>
      <c r="AD174" s="89">
        <v>4</v>
      </c>
      <c r="AE174" s="89">
        <v>3</v>
      </c>
      <c r="AF174" s="89">
        <v>3</v>
      </c>
    </row>
    <row r="175" spans="1:32">
      <c r="A175" s="11">
        <v>174</v>
      </c>
      <c r="B175" s="11" t="s">
        <v>74</v>
      </c>
      <c r="C175" s="11" t="s">
        <v>79</v>
      </c>
      <c r="E175" s="11" t="s">
        <v>37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1</v>
      </c>
      <c r="P175" s="105">
        <v>5</v>
      </c>
      <c r="Q175" s="105">
        <v>5</v>
      </c>
      <c r="R175" s="105">
        <v>5</v>
      </c>
      <c r="S175" s="109">
        <v>5</v>
      </c>
      <c r="T175" s="109">
        <v>5</v>
      </c>
      <c r="U175" s="100">
        <v>5</v>
      </c>
      <c r="V175" s="100">
        <v>4</v>
      </c>
      <c r="W175" s="100">
        <v>5</v>
      </c>
      <c r="X175" s="100">
        <v>3</v>
      </c>
      <c r="Y175" s="100">
        <v>5</v>
      </c>
      <c r="Z175" s="93">
        <v>3</v>
      </c>
      <c r="AA175" s="93">
        <v>4</v>
      </c>
      <c r="AB175" s="96">
        <v>5</v>
      </c>
      <c r="AC175" s="96">
        <v>3</v>
      </c>
      <c r="AD175" s="89">
        <v>4</v>
      </c>
      <c r="AE175" s="89">
        <v>3</v>
      </c>
      <c r="AF175" s="89">
        <v>4</v>
      </c>
    </row>
    <row r="176" spans="1:32">
      <c r="A176" s="11">
        <v>175</v>
      </c>
      <c r="B176" s="11" t="s">
        <v>74</v>
      </c>
      <c r="C176" s="11" t="s">
        <v>28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1</v>
      </c>
      <c r="M176" s="11">
        <v>0</v>
      </c>
      <c r="N176" s="11">
        <v>0</v>
      </c>
      <c r="O176" s="11">
        <v>0</v>
      </c>
      <c r="P176" s="105">
        <v>4</v>
      </c>
      <c r="Q176" s="105">
        <v>4</v>
      </c>
      <c r="R176" s="105">
        <v>4</v>
      </c>
      <c r="S176" s="109">
        <v>5</v>
      </c>
      <c r="T176" s="109">
        <v>5</v>
      </c>
      <c r="U176" s="100">
        <v>5</v>
      </c>
      <c r="V176" s="100">
        <v>5</v>
      </c>
      <c r="W176" s="100">
        <v>5</v>
      </c>
      <c r="X176" s="100">
        <v>4</v>
      </c>
      <c r="Y176" s="100">
        <v>5</v>
      </c>
      <c r="Z176" s="93">
        <v>3</v>
      </c>
      <c r="AA176" s="93">
        <v>5</v>
      </c>
      <c r="AB176" s="96">
        <v>5</v>
      </c>
      <c r="AC176" s="96">
        <v>5</v>
      </c>
      <c r="AD176" s="89">
        <v>5</v>
      </c>
      <c r="AE176" s="89">
        <v>5</v>
      </c>
      <c r="AF176" s="89">
        <v>5</v>
      </c>
    </row>
    <row r="177" spans="1:34">
      <c r="A177" s="11">
        <v>176</v>
      </c>
      <c r="B177" s="11" t="s">
        <v>98</v>
      </c>
      <c r="C177" s="11" t="s">
        <v>28</v>
      </c>
      <c r="F177" s="11">
        <v>1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05">
        <v>5</v>
      </c>
      <c r="Q177" s="105">
        <v>5</v>
      </c>
      <c r="R177" s="105">
        <v>5</v>
      </c>
      <c r="S177" s="109">
        <v>5</v>
      </c>
      <c r="T177" s="109">
        <v>5</v>
      </c>
      <c r="U177" s="100">
        <v>5</v>
      </c>
      <c r="V177" s="100">
        <v>5</v>
      </c>
      <c r="W177" s="100">
        <v>5</v>
      </c>
      <c r="X177" s="100">
        <v>5</v>
      </c>
      <c r="Y177" s="100">
        <v>5</v>
      </c>
      <c r="Z177" s="93">
        <v>5</v>
      </c>
      <c r="AA177" s="93">
        <v>5</v>
      </c>
      <c r="AB177" s="96">
        <v>5</v>
      </c>
      <c r="AC177" s="96">
        <v>5</v>
      </c>
      <c r="AD177" s="89">
        <v>5</v>
      </c>
      <c r="AE177" s="89">
        <v>5</v>
      </c>
      <c r="AF177" s="89">
        <v>5</v>
      </c>
    </row>
    <row r="178" spans="1:34">
      <c r="A178" s="11">
        <v>177</v>
      </c>
      <c r="B178" s="11" t="s">
        <v>74</v>
      </c>
      <c r="C178" s="11" t="s">
        <v>28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</v>
      </c>
      <c r="P178" s="105">
        <v>5</v>
      </c>
      <c r="Q178" s="105">
        <v>5</v>
      </c>
      <c r="R178" s="105">
        <v>5</v>
      </c>
      <c r="S178" s="109">
        <v>5</v>
      </c>
      <c r="T178" s="109">
        <v>5</v>
      </c>
      <c r="U178" s="100">
        <v>5</v>
      </c>
      <c r="V178" s="100">
        <v>5</v>
      </c>
      <c r="W178" s="100">
        <v>5</v>
      </c>
      <c r="X178" s="100">
        <v>5</v>
      </c>
      <c r="Y178" s="100">
        <v>5</v>
      </c>
      <c r="Z178" s="93">
        <v>5</v>
      </c>
      <c r="AA178" s="93">
        <v>5</v>
      </c>
      <c r="AB178" s="96">
        <v>5</v>
      </c>
      <c r="AC178" s="96">
        <v>5</v>
      </c>
      <c r="AD178" s="89">
        <v>5</v>
      </c>
      <c r="AE178" s="89">
        <v>5</v>
      </c>
      <c r="AF178" s="89">
        <v>5</v>
      </c>
    </row>
    <row r="179" spans="1:34">
      <c r="A179" s="11">
        <v>178</v>
      </c>
      <c r="B179" s="11" t="s">
        <v>74</v>
      </c>
      <c r="C179" s="11" t="s">
        <v>28</v>
      </c>
      <c r="F179" s="11">
        <v>0</v>
      </c>
      <c r="G179" s="11">
        <v>0</v>
      </c>
      <c r="H179" s="11">
        <v>0</v>
      </c>
      <c r="I179" s="11">
        <v>0</v>
      </c>
      <c r="J179" s="11">
        <v>1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05">
        <v>5</v>
      </c>
      <c r="Q179" s="105">
        <v>5</v>
      </c>
      <c r="R179" s="105">
        <v>5</v>
      </c>
      <c r="S179" s="109">
        <v>5</v>
      </c>
      <c r="T179" s="109">
        <v>5</v>
      </c>
      <c r="U179" s="100">
        <v>2</v>
      </c>
      <c r="V179" s="100">
        <v>4</v>
      </c>
      <c r="W179" s="100">
        <v>1</v>
      </c>
      <c r="X179" s="100">
        <v>4</v>
      </c>
      <c r="Y179" s="100">
        <v>4</v>
      </c>
      <c r="Z179" s="93">
        <v>4</v>
      </c>
      <c r="AA179" s="93">
        <v>4</v>
      </c>
      <c r="AB179" s="96">
        <v>4</v>
      </c>
      <c r="AC179" s="96">
        <v>4</v>
      </c>
      <c r="AD179" s="89">
        <v>4</v>
      </c>
      <c r="AE179" s="89">
        <v>4</v>
      </c>
      <c r="AF179" s="89">
        <v>4</v>
      </c>
    </row>
    <row r="180" spans="1:34">
      <c r="A180" s="11">
        <v>179</v>
      </c>
      <c r="B180" s="11" t="s">
        <v>98</v>
      </c>
      <c r="C180" s="11" t="s">
        <v>28</v>
      </c>
      <c r="F180" s="11">
        <v>1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05">
        <v>4</v>
      </c>
      <c r="Q180" s="105">
        <v>4</v>
      </c>
      <c r="R180" s="105">
        <v>4</v>
      </c>
      <c r="S180" s="109">
        <v>4</v>
      </c>
      <c r="T180" s="109">
        <v>4</v>
      </c>
      <c r="U180" s="100">
        <v>4</v>
      </c>
      <c r="V180" s="100">
        <v>4</v>
      </c>
      <c r="W180" s="100">
        <v>4</v>
      </c>
      <c r="X180" s="100">
        <v>4</v>
      </c>
      <c r="Y180" s="100">
        <v>4</v>
      </c>
      <c r="Z180" s="93">
        <v>4</v>
      </c>
      <c r="AA180" s="93">
        <v>4</v>
      </c>
      <c r="AB180" s="96">
        <v>4</v>
      </c>
      <c r="AC180" s="96">
        <v>4</v>
      </c>
      <c r="AD180" s="89">
        <v>4</v>
      </c>
      <c r="AE180" s="89">
        <v>4</v>
      </c>
      <c r="AF180" s="89">
        <v>4</v>
      </c>
    </row>
    <row r="181" spans="1:34">
      <c r="A181" s="11">
        <v>180</v>
      </c>
      <c r="B181" s="11" t="s">
        <v>74</v>
      </c>
      <c r="C181" s="11" t="s">
        <v>126</v>
      </c>
      <c r="E181" s="11" t="s">
        <v>37</v>
      </c>
      <c r="F181" s="11">
        <v>0</v>
      </c>
      <c r="G181" s="11">
        <v>0</v>
      </c>
      <c r="H181" s="11">
        <v>1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05">
        <v>5</v>
      </c>
      <c r="Q181" s="105">
        <v>4</v>
      </c>
      <c r="R181" s="105">
        <v>4</v>
      </c>
      <c r="S181" s="109">
        <v>4</v>
      </c>
      <c r="T181" s="109">
        <v>4</v>
      </c>
      <c r="U181" s="100">
        <v>4</v>
      </c>
      <c r="V181" s="100">
        <v>3</v>
      </c>
      <c r="W181" s="100">
        <v>4</v>
      </c>
      <c r="X181" s="100">
        <v>4</v>
      </c>
      <c r="Y181" s="100">
        <v>4</v>
      </c>
      <c r="Z181" s="93">
        <v>3</v>
      </c>
      <c r="AA181" s="93">
        <v>4</v>
      </c>
      <c r="AB181" s="96">
        <v>5</v>
      </c>
      <c r="AC181" s="96">
        <v>4</v>
      </c>
      <c r="AD181" s="89">
        <v>4</v>
      </c>
      <c r="AE181" s="89">
        <v>4</v>
      </c>
      <c r="AF181" s="89">
        <v>5</v>
      </c>
    </row>
    <row r="182" spans="1:34" s="67" customFormat="1">
      <c r="F182" s="115">
        <f>COUNTIF(F2:F181,1)</f>
        <v>65</v>
      </c>
      <c r="G182" s="115">
        <f t="shared" ref="G182:O182" si="0">COUNTIF(G2:G181,1)</f>
        <v>11</v>
      </c>
      <c r="H182" s="115">
        <f t="shared" si="0"/>
        <v>29</v>
      </c>
      <c r="I182" s="115">
        <f t="shared" si="0"/>
        <v>10</v>
      </c>
      <c r="J182" s="115">
        <f t="shared" si="0"/>
        <v>42</v>
      </c>
      <c r="K182" s="115">
        <f t="shared" si="0"/>
        <v>8</v>
      </c>
      <c r="L182" s="115">
        <f t="shared" si="0"/>
        <v>31</v>
      </c>
      <c r="M182" s="115">
        <f t="shared" si="0"/>
        <v>6</v>
      </c>
      <c r="N182" s="115">
        <f t="shared" si="0"/>
        <v>5</v>
      </c>
      <c r="O182" s="115">
        <f t="shared" si="0"/>
        <v>45</v>
      </c>
      <c r="P182" s="68">
        <f t="shared" ref="P182:AF182" si="1">AVERAGE(P2:P181)</f>
        <v>4.6388888888888893</v>
      </c>
      <c r="Q182" s="68">
        <f t="shared" si="1"/>
        <v>4.4777777777777779</v>
      </c>
      <c r="R182" s="68">
        <f t="shared" si="1"/>
        <v>4.5222222222222221</v>
      </c>
      <c r="S182" s="68">
        <f t="shared" si="1"/>
        <v>4.7055555555555557</v>
      </c>
      <c r="T182" s="68">
        <f t="shared" si="1"/>
        <v>4.6944444444444446</v>
      </c>
      <c r="U182" s="68">
        <f t="shared" si="1"/>
        <v>4.4944444444444445</v>
      </c>
      <c r="V182" s="68">
        <f t="shared" si="1"/>
        <v>3.9555555555555557</v>
      </c>
      <c r="W182" s="68">
        <f t="shared" si="1"/>
        <v>4.4611111111111112</v>
      </c>
      <c r="X182" s="68">
        <f t="shared" si="1"/>
        <v>3.8166666666666669</v>
      </c>
      <c r="Y182" s="68">
        <f t="shared" si="1"/>
        <v>4.3833333333333337</v>
      </c>
      <c r="Z182" s="68">
        <f t="shared" si="1"/>
        <v>3.1222222222222222</v>
      </c>
      <c r="AA182" s="68">
        <f t="shared" si="1"/>
        <v>4.1111111111111107</v>
      </c>
      <c r="AB182" s="68">
        <f t="shared" si="1"/>
        <v>4.6222222222222218</v>
      </c>
      <c r="AC182" s="68">
        <f t="shared" si="1"/>
        <v>4.3444444444444441</v>
      </c>
      <c r="AD182" s="68">
        <f t="shared" si="1"/>
        <v>4.2722222222222221</v>
      </c>
      <c r="AE182" s="68">
        <f t="shared" si="1"/>
        <v>4.1722222222222225</v>
      </c>
      <c r="AF182" s="68">
        <f t="shared" si="1"/>
        <v>4.3</v>
      </c>
      <c r="AG182" s="68">
        <f>AVERAGE(P182:Y182,AD182:AF182)</f>
        <v>4.3764957264957269</v>
      </c>
      <c r="AH182" s="68">
        <f>AVERAGE(P182:Y182,AD182:AF182)</f>
        <v>4.3764957264957269</v>
      </c>
    </row>
    <row r="183" spans="1:34" s="67" customFormat="1">
      <c r="F183" s="68">
        <f>STDEV(F2:F181)</f>
        <v>0.48166249442433379</v>
      </c>
      <c r="G183" s="68">
        <f t="shared" ref="G183:O183" si="2">STDEV(G2:G181)</f>
        <v>0.24020217017632825</v>
      </c>
      <c r="H183" s="68">
        <f t="shared" si="2"/>
        <v>0.36865888441784639</v>
      </c>
      <c r="I183" s="68">
        <f t="shared" si="2"/>
        <v>0.22970036888557685</v>
      </c>
      <c r="J183" s="68">
        <f t="shared" si="2"/>
        <v>0.42413237103105511</v>
      </c>
      <c r="K183" s="68">
        <f t="shared" si="2"/>
        <v>0.20665525288359446</v>
      </c>
      <c r="L183" s="68">
        <f t="shared" si="2"/>
        <v>0.37862667976769104</v>
      </c>
      <c r="M183" s="68">
        <f t="shared" si="2"/>
        <v>0.18000620721761654</v>
      </c>
      <c r="N183" s="68">
        <f t="shared" si="2"/>
        <v>0.1647939480486765</v>
      </c>
      <c r="O183" s="68">
        <f t="shared" si="2"/>
        <v>0.43422054998988657</v>
      </c>
      <c r="P183" s="68">
        <f t="shared" ref="P183:AF183" si="3">STDEV(P2:P181)</f>
        <v>0.49312467276806743</v>
      </c>
      <c r="Q183" s="68">
        <f t="shared" si="3"/>
        <v>0.62046617503595536</v>
      </c>
      <c r="R183" s="68">
        <f t="shared" si="3"/>
        <v>0.59283954093086866</v>
      </c>
      <c r="S183" s="68">
        <f t="shared" si="3"/>
        <v>0.48088863531789028</v>
      </c>
      <c r="T183" s="68">
        <f t="shared" si="3"/>
        <v>0.49688664469721866</v>
      </c>
      <c r="U183" s="68">
        <f t="shared" si="3"/>
        <v>0.62084122262618857</v>
      </c>
      <c r="V183" s="68">
        <f t="shared" si="3"/>
        <v>0.80377754935780954</v>
      </c>
      <c r="W183" s="68">
        <f t="shared" si="3"/>
        <v>0.67156025190811575</v>
      </c>
      <c r="X183" s="68">
        <f t="shared" si="3"/>
        <v>0.88737262049139443</v>
      </c>
      <c r="Y183" s="68">
        <f t="shared" si="3"/>
        <v>0.60974397044760331</v>
      </c>
      <c r="Z183" s="68">
        <f t="shared" si="3"/>
        <v>0.77427605802359267</v>
      </c>
      <c r="AA183" s="68">
        <f t="shared" si="3"/>
        <v>0.55821832385058601</v>
      </c>
      <c r="AB183" s="68">
        <f t="shared" si="3"/>
        <v>0.57075423543656445</v>
      </c>
      <c r="AC183" s="68">
        <f t="shared" si="3"/>
        <v>0.70371894959907844</v>
      </c>
      <c r="AD183" s="68">
        <f t="shared" si="3"/>
        <v>0.59636286388842263</v>
      </c>
      <c r="AE183" s="68">
        <f t="shared" si="3"/>
        <v>0.70774293502178176</v>
      </c>
      <c r="AF183" s="68">
        <f t="shared" si="3"/>
        <v>0.65074087558016436</v>
      </c>
      <c r="AG183" s="68">
        <f>AVERAGE(P183:Y183,AD183:AF183)</f>
        <v>0.63325753523626771</v>
      </c>
      <c r="AH183" s="68"/>
    </row>
    <row r="184" spans="1:34">
      <c r="Q184" s="104"/>
      <c r="R184" s="106">
        <f>STDEV(P2:R181)</f>
        <v>0.57441200490390487</v>
      </c>
      <c r="S184" s="108"/>
      <c r="T184" s="110">
        <f>STDEVA(S2:T181)</f>
        <v>0.48830329859690058</v>
      </c>
      <c r="U184" s="99"/>
      <c r="V184" s="99"/>
      <c r="W184" s="99"/>
      <c r="X184" s="99"/>
      <c r="Y184" s="101">
        <f>STDEVA(U2:Y181)</f>
        <v>0.77757470378916549</v>
      </c>
      <c r="Z184" s="94">
        <f>STDEVA(Z2:Z181)</f>
        <v>0.77427605802359267</v>
      </c>
      <c r="AA184" s="94">
        <f>STDEVA(AA2:AA181)</f>
        <v>0.55821832385058601</v>
      </c>
      <c r="AB184" s="97"/>
      <c r="AC184" s="97">
        <f>STDEVA(AB2:AC181)</f>
        <v>0.65474484175092351</v>
      </c>
      <c r="AD184" s="88"/>
      <c r="AE184" s="88"/>
      <c r="AF184" s="90">
        <f>STDEVA(AD2:AF181)</f>
        <v>0.65429669948832381</v>
      </c>
      <c r="AG184" s="69"/>
    </row>
    <row r="185" spans="1:34">
      <c r="Q185" s="104"/>
      <c r="R185" s="107">
        <f>AVERAGE(P2:R181)</f>
        <v>4.5462962962962967</v>
      </c>
      <c r="S185" s="111"/>
      <c r="T185" s="112">
        <f>AVERAGE(S2:T181)</f>
        <v>4.7</v>
      </c>
      <c r="U185" s="102"/>
      <c r="V185" s="102"/>
      <c r="W185" s="102"/>
      <c r="X185" s="102"/>
      <c r="Y185" s="103">
        <f>AVERAGE(U2:Y181)</f>
        <v>4.2222222222222223</v>
      </c>
      <c r="Z185" s="95">
        <f>AVERAGE(Z2:Z181)</f>
        <v>3.1222222222222222</v>
      </c>
      <c r="AA185" s="95">
        <f>AVERAGE(AA2:AA181)</f>
        <v>4.1111111111111107</v>
      </c>
      <c r="AB185" s="114"/>
      <c r="AC185" s="98">
        <f>AVERAGE(AB2:AC181)</f>
        <v>4.4833333333333334</v>
      </c>
      <c r="AD185" s="88"/>
      <c r="AE185" s="88"/>
      <c r="AF185" s="91">
        <f>AVERAGE(AD2:AF181)</f>
        <v>4.2481481481481485</v>
      </c>
    </row>
    <row r="186" spans="1:34">
      <c r="B186" s="122" t="s">
        <v>74</v>
      </c>
      <c r="C186" s="122">
        <f>COUNTIF(B2:B181,"คณาจารย์ภายใน")</f>
        <v>154</v>
      </c>
    </row>
    <row r="187" spans="1:34">
      <c r="B187" s="122" t="s">
        <v>98</v>
      </c>
      <c r="C187" s="122">
        <f>COUNTIF(B2:B182,"บุคลากรภายใน")</f>
        <v>10</v>
      </c>
    </row>
    <row r="188" spans="1:34">
      <c r="B188" s="122" t="s">
        <v>71</v>
      </c>
      <c r="C188" s="122">
        <f>COUNTIF(B2:B184,"บุคคลภายนอก")</f>
        <v>16</v>
      </c>
    </row>
    <row r="189" spans="1:34">
      <c r="C189" s="69">
        <f>SUM(C186:C188)</f>
        <v>180</v>
      </c>
    </row>
    <row r="190" spans="1:34">
      <c r="C190" s="69"/>
    </row>
    <row r="191" spans="1:34">
      <c r="B191" s="69" t="s">
        <v>57</v>
      </c>
    </row>
    <row r="192" spans="1:34">
      <c r="B192" s="122" t="s">
        <v>88</v>
      </c>
      <c r="C192" s="122">
        <f>COUNTIF(C2:C181,"เกษตรศาสตร์ฯ")</f>
        <v>8</v>
      </c>
    </row>
    <row r="193" spans="2:3">
      <c r="B193" s="122" t="s">
        <v>94</v>
      </c>
      <c r="C193" s="122">
        <f>COUNTIF(C2:C181,"เภสัชศาสตร์")</f>
        <v>3</v>
      </c>
    </row>
    <row r="194" spans="2:3">
      <c r="B194" s="122" t="s">
        <v>111</v>
      </c>
      <c r="C194" s="122">
        <f>COUNTIF(C2:C181,"แพทยศาสตร์")</f>
        <v>3</v>
      </c>
    </row>
    <row r="195" spans="2:3">
      <c r="B195" s="122" t="s">
        <v>132</v>
      </c>
      <c r="C195" s="122">
        <f>COUNTIF(C2:C181,"กองบริหารการวิจัย")</f>
        <v>1</v>
      </c>
    </row>
    <row r="196" spans="2:3">
      <c r="B196" s="122" t="s">
        <v>135</v>
      </c>
      <c r="C196" s="122">
        <f>COUNTIF(C2:C181,"ทันตแพทยศาสตร์")</f>
        <v>3</v>
      </c>
    </row>
    <row r="197" spans="2:3">
      <c r="B197" s="122" t="s">
        <v>134</v>
      </c>
      <c r="C197" s="122">
        <f>COUNTIF(C2:C181,"นิติศาสตร์")</f>
        <v>1</v>
      </c>
    </row>
    <row r="198" spans="2:3">
      <c r="B198" s="122" t="s">
        <v>126</v>
      </c>
      <c r="C198" s="122">
        <f>COUNTIF(C2:C181,"บริหารธุรกิจฯ")</f>
        <v>6</v>
      </c>
    </row>
    <row r="199" spans="2:3">
      <c r="B199" s="122" t="s">
        <v>109</v>
      </c>
      <c r="C199" s="122">
        <f>COUNTIF(C2:C181,"พยาบาลศาสตร์")</f>
        <v>3</v>
      </c>
    </row>
    <row r="200" spans="2:3">
      <c r="B200" s="122" t="s">
        <v>83</v>
      </c>
      <c r="C200" s="122">
        <f>COUNTIF(C2:C181,"มนุษยศาสตร์")</f>
        <v>13</v>
      </c>
    </row>
    <row r="201" spans="2:3" ht="42">
      <c r="B201" s="122" t="s">
        <v>125</v>
      </c>
      <c r="C201" s="123">
        <f>COUNTIF(C2:C181,"วิทยาลัยพลังงานทดแทน")</f>
        <v>1</v>
      </c>
    </row>
    <row r="202" spans="2:3">
      <c r="B202" s="122" t="s">
        <v>97</v>
      </c>
      <c r="C202" s="122">
        <f>COUNTIF(C2:C181,"วิทยาศาสตร์")</f>
        <v>30</v>
      </c>
    </row>
    <row r="203" spans="2:3" ht="42">
      <c r="B203" s="122" t="s">
        <v>79</v>
      </c>
      <c r="C203" s="123">
        <f>COUNTIF(C2:C181,"วิทยาศาสตร์การแพทย์")</f>
        <v>27</v>
      </c>
    </row>
    <row r="204" spans="2:3">
      <c r="B204" s="122" t="s">
        <v>118</v>
      </c>
      <c r="C204" s="122">
        <f>COUNTIF(C2:C181,"วิศวกรรมศาสตร์")</f>
        <v>4</v>
      </c>
    </row>
    <row r="205" spans="2:3">
      <c r="B205" s="122" t="s">
        <v>103</v>
      </c>
      <c r="C205" s="122">
        <f>COUNTIF(C2:C181,"ศึกษาศาสตร์")</f>
        <v>4</v>
      </c>
    </row>
    <row r="206" spans="2:3">
      <c r="B206" s="122" t="s">
        <v>107</v>
      </c>
      <c r="C206" s="122">
        <f>COUNTIF(C2:C181,"สถาปัตยกรรมศาสตร์")</f>
        <v>3</v>
      </c>
    </row>
    <row r="207" spans="2:3">
      <c r="B207" s="122" t="s">
        <v>78</v>
      </c>
      <c r="C207" s="122">
        <f>COUNTIF(C2:C181,"สหเวชศาสตร์")</f>
        <v>8</v>
      </c>
    </row>
    <row r="208" spans="2:3">
      <c r="B208" s="122" t="s">
        <v>89</v>
      </c>
      <c r="C208" s="122">
        <f>COUNTIF(C2:C181,"สังคมศาสตร์")</f>
        <v>2</v>
      </c>
    </row>
    <row r="209" spans="2:3">
      <c r="B209" s="122" t="s">
        <v>81</v>
      </c>
      <c r="C209" s="122">
        <f>COUNTIF(C2:C181,"สาธารณสุขศาสตร์")</f>
        <v>5</v>
      </c>
    </row>
    <row r="210" spans="2:3">
      <c r="B210" s="122" t="s">
        <v>28</v>
      </c>
      <c r="C210" s="122">
        <f>COUNTIF(C2:C181,"ไม่ระบุ")</f>
        <v>55</v>
      </c>
    </row>
    <row r="211" spans="2:3">
      <c r="C211" s="69">
        <f>SUBTOTAL(9,C192:C210)</f>
        <v>180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J21"/>
  <sheetViews>
    <sheetView topLeftCell="A7" workbookViewId="0">
      <selection activeCell="I16" sqref="I16"/>
    </sheetView>
  </sheetViews>
  <sheetFormatPr defaultRowHeight="15"/>
  <cols>
    <col min="2" max="4" width="9.140625" customWidth="1"/>
    <col min="8" max="8" width="9.140625" customWidth="1"/>
    <col min="9" max="9" width="22.140625" customWidth="1"/>
    <col min="10" max="10" width="17.7109375" customWidth="1"/>
  </cols>
  <sheetData>
    <row r="18" spans="1:10" s="185" customFormat="1" ht="26.25">
      <c r="B18" s="303" t="s">
        <v>158</v>
      </c>
      <c r="C18" s="303"/>
      <c r="D18" s="303"/>
      <c r="E18" s="303"/>
      <c r="F18" s="303"/>
      <c r="G18" s="303"/>
      <c r="H18" s="303"/>
      <c r="I18" s="303"/>
      <c r="J18" s="303"/>
    </row>
    <row r="19" spans="1:10" s="186" customFormat="1" ht="26.25">
      <c r="A19" s="226" t="s">
        <v>198</v>
      </c>
      <c r="B19" s="226"/>
      <c r="C19" s="226"/>
      <c r="D19" s="226"/>
      <c r="E19" s="226"/>
      <c r="F19" s="226"/>
      <c r="G19" s="226"/>
      <c r="H19" s="226"/>
      <c r="I19" s="226"/>
    </row>
    <row r="20" spans="1:10" s="185" customFormat="1" ht="26.25">
      <c r="A20" s="225" t="s">
        <v>46</v>
      </c>
      <c r="B20" s="225"/>
      <c r="C20" s="225"/>
      <c r="D20" s="225"/>
      <c r="E20" s="225"/>
      <c r="F20" s="225"/>
      <c r="G20" s="225"/>
      <c r="H20" s="225"/>
      <c r="I20" s="225"/>
      <c r="J20" s="187"/>
    </row>
    <row r="21" spans="1:10" s="185" customFormat="1" ht="26.25">
      <c r="A21" s="226" t="s">
        <v>175</v>
      </c>
      <c r="B21" s="226"/>
      <c r="C21" s="226"/>
      <c r="D21" s="226"/>
      <c r="E21" s="226"/>
      <c r="F21" s="226"/>
      <c r="G21" s="226"/>
      <c r="H21" s="226"/>
      <c r="I21" s="226"/>
      <c r="J21" s="186"/>
    </row>
  </sheetData>
  <mergeCells count="4">
    <mergeCell ref="A21:I21"/>
    <mergeCell ref="B18:J18"/>
    <mergeCell ref="A19:I19"/>
    <mergeCell ref="A20:I20"/>
  </mergeCells>
  <pageMargins left="0.2" right="0.25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92"/>
  <sheetViews>
    <sheetView topLeftCell="A4" zoomScale="120" zoomScaleNormal="120" workbookViewId="0">
      <selection activeCell="H14" sqref="H14"/>
    </sheetView>
  </sheetViews>
  <sheetFormatPr defaultRowHeight="19.5"/>
  <cols>
    <col min="1" max="1" width="3" style="1" customWidth="1"/>
    <col min="2" max="2" width="7.42578125" style="1" customWidth="1"/>
    <col min="3" max="3" width="9.140625" style="1"/>
    <col min="4" max="4" width="15.42578125" style="1" customWidth="1"/>
    <col min="5" max="5" width="25.140625" style="1" customWidth="1"/>
    <col min="6" max="6" width="8.42578125" style="2" customWidth="1"/>
    <col min="7" max="7" width="7.85546875" style="2" customWidth="1"/>
    <col min="8" max="8" width="15.570312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2" spans="2:9" s="9" customFormat="1" ht="21">
      <c r="B2" s="227" t="s">
        <v>44</v>
      </c>
      <c r="C2" s="227"/>
      <c r="D2" s="227"/>
      <c r="E2" s="227"/>
      <c r="F2" s="227"/>
      <c r="G2" s="227"/>
      <c r="H2" s="227"/>
      <c r="I2" s="85"/>
    </row>
    <row r="3" spans="2:9" s="9" customFormat="1" ht="21">
      <c r="B3" s="169"/>
      <c r="C3" s="169"/>
      <c r="D3" s="169"/>
      <c r="E3" s="169"/>
      <c r="F3" s="169"/>
      <c r="G3" s="169"/>
      <c r="H3" s="169"/>
      <c r="I3" s="85"/>
    </row>
    <row r="4" spans="2:9" s="15" customFormat="1" ht="23.25">
      <c r="B4" s="218" t="s">
        <v>215</v>
      </c>
      <c r="C4" s="218"/>
      <c r="D4" s="218"/>
      <c r="E4" s="218"/>
      <c r="F4" s="218"/>
      <c r="G4" s="218"/>
      <c r="H4" s="218"/>
      <c r="I4" s="14"/>
    </row>
    <row r="5" spans="2:9" s="15" customFormat="1" ht="23.25">
      <c r="B5" s="218" t="s">
        <v>46</v>
      </c>
      <c r="C5" s="218"/>
      <c r="D5" s="218"/>
      <c r="E5" s="218"/>
      <c r="F5" s="218"/>
      <c r="G5" s="218"/>
      <c r="H5" s="218"/>
      <c r="I5" s="14"/>
    </row>
    <row r="6" spans="2:9" s="15" customFormat="1" ht="23.25">
      <c r="B6" s="219" t="s">
        <v>175</v>
      </c>
      <c r="C6" s="219"/>
      <c r="D6" s="219"/>
      <c r="E6" s="219"/>
      <c r="F6" s="219"/>
      <c r="G6" s="219"/>
      <c r="H6" s="219"/>
      <c r="I6" s="14"/>
    </row>
    <row r="7" spans="2:9" ht="11.25" customHeight="1">
      <c r="B7" s="304"/>
      <c r="C7" s="304"/>
      <c r="D7" s="304"/>
      <c r="E7" s="304"/>
      <c r="F7" s="304"/>
      <c r="G7" s="304"/>
      <c r="H7" s="304"/>
    </row>
    <row r="8" spans="2:9" s="6" customFormat="1" ht="21">
      <c r="B8" s="7" t="s">
        <v>32</v>
      </c>
      <c r="F8" s="168"/>
      <c r="G8" s="168"/>
      <c r="H8" s="168"/>
    </row>
    <row r="9" spans="2:9" s="6" customFormat="1" ht="15" customHeight="1">
      <c r="F9" s="168"/>
      <c r="G9" s="168"/>
      <c r="H9" s="168"/>
    </row>
    <row r="10" spans="2:9" s="6" customFormat="1" ht="21">
      <c r="B10" s="16" t="s">
        <v>33</v>
      </c>
      <c r="F10" s="168"/>
      <c r="G10" s="168"/>
      <c r="H10" s="168"/>
    </row>
    <row r="11" spans="2:9" ht="10.5" customHeight="1" thickBot="1">
      <c r="B11" s="3"/>
      <c r="C11" s="80"/>
      <c r="D11" s="80"/>
      <c r="E11" s="80"/>
      <c r="F11" s="81"/>
      <c r="G11" s="81"/>
    </row>
    <row r="12" spans="2:9" s="6" customFormat="1" ht="20.25" customHeight="1" thickTop="1" thickBot="1">
      <c r="B12" s="16"/>
      <c r="C12" s="228" t="s">
        <v>0</v>
      </c>
      <c r="D12" s="228"/>
      <c r="E12" s="228"/>
      <c r="F12" s="171" t="s">
        <v>1</v>
      </c>
      <c r="G12" s="171" t="s">
        <v>2</v>
      </c>
      <c r="H12" s="168"/>
    </row>
    <row r="13" spans="2:9" s="6" customFormat="1" ht="21.75" thickTop="1">
      <c r="B13" s="16"/>
      <c r="C13" s="229" t="s">
        <v>74</v>
      </c>
      <c r="D13" s="230" t="s">
        <v>74</v>
      </c>
      <c r="E13" s="231" t="s">
        <v>74</v>
      </c>
      <c r="F13" s="78">
        <f>[1]คีย์ข้อมูล!C26</f>
        <v>16</v>
      </c>
      <c r="G13" s="79">
        <f>F13*100/F$16</f>
        <v>80</v>
      </c>
      <c r="H13" s="168"/>
    </row>
    <row r="14" spans="2:9" s="6" customFormat="1" ht="21">
      <c r="B14" s="16"/>
      <c r="C14" s="232" t="s">
        <v>108</v>
      </c>
      <c r="D14" s="233" t="s">
        <v>108</v>
      </c>
      <c r="E14" s="234" t="s">
        <v>108</v>
      </c>
      <c r="F14" s="124">
        <f>'คีย์ข้อมูล(บ่าย)'!C27</f>
        <v>3</v>
      </c>
      <c r="G14" s="79">
        <f t="shared" ref="G14:G16" si="0">F14*100/F$16</f>
        <v>15</v>
      </c>
      <c r="H14" s="168"/>
    </row>
    <row r="15" spans="2:9" s="6" customFormat="1" ht="21">
      <c r="B15" s="16"/>
      <c r="C15" s="232" t="s">
        <v>71</v>
      </c>
      <c r="D15" s="233" t="s">
        <v>71</v>
      </c>
      <c r="E15" s="234" t="s">
        <v>71</v>
      </c>
      <c r="F15" s="124">
        <f>[1]คีย์ข้อมูล!C28</f>
        <v>1</v>
      </c>
      <c r="G15" s="79">
        <f t="shared" si="0"/>
        <v>5</v>
      </c>
      <c r="H15" s="168"/>
    </row>
    <row r="16" spans="2:9" s="6" customFormat="1" ht="21.75" thickBot="1">
      <c r="B16" s="16"/>
      <c r="C16" s="235" t="s">
        <v>3</v>
      </c>
      <c r="D16" s="236"/>
      <c r="E16" s="237"/>
      <c r="F16" s="22">
        <f>SUM(F13:F15)</f>
        <v>20</v>
      </c>
      <c r="G16" s="58">
        <f t="shared" si="0"/>
        <v>100</v>
      </c>
    </row>
    <row r="17" spans="2:8" s="6" customFormat="1" ht="13.5" customHeight="1" thickTop="1">
      <c r="B17" s="16"/>
      <c r="C17" s="18"/>
      <c r="D17" s="18"/>
      <c r="E17" s="18"/>
      <c r="F17" s="19"/>
      <c r="G17" s="20"/>
    </row>
    <row r="18" spans="2:8" s="6" customFormat="1" ht="21">
      <c r="B18" s="16"/>
      <c r="C18" s="6" t="s">
        <v>176</v>
      </c>
      <c r="F18" s="168"/>
      <c r="G18" s="168"/>
    </row>
    <row r="19" spans="2:8" s="6" customFormat="1" ht="21">
      <c r="B19" s="6" t="s">
        <v>216</v>
      </c>
      <c r="F19" s="168"/>
      <c r="G19" s="168"/>
      <c r="H19" s="168"/>
    </row>
    <row r="20" spans="2:8" s="6" customFormat="1" ht="11.25" customHeight="1">
      <c r="F20" s="168"/>
      <c r="G20" s="168"/>
      <c r="H20" s="168"/>
    </row>
    <row r="21" spans="2:8" s="6" customFormat="1" ht="21">
      <c r="B21" s="16" t="s">
        <v>177</v>
      </c>
      <c r="F21" s="168"/>
      <c r="G21" s="168"/>
      <c r="H21" s="168"/>
    </row>
    <row r="22" spans="2:8" ht="9.75" customHeight="1" thickBot="1">
      <c r="D22" s="4"/>
      <c r="E22" s="4"/>
      <c r="F22" s="5"/>
      <c r="H22" s="1"/>
    </row>
    <row r="23" spans="2:8" ht="21.75" customHeight="1" thickTop="1" thickBot="1">
      <c r="C23" s="253" t="s">
        <v>38</v>
      </c>
      <c r="D23" s="253"/>
      <c r="E23" s="253"/>
      <c r="F23" s="170" t="s">
        <v>1</v>
      </c>
      <c r="G23" s="170" t="s">
        <v>2</v>
      </c>
      <c r="H23" s="1"/>
    </row>
    <row r="24" spans="2:8" ht="21.75" thickTop="1">
      <c r="C24" s="232" t="s">
        <v>217</v>
      </c>
      <c r="D24" s="233" t="s">
        <v>126</v>
      </c>
      <c r="E24" s="234" t="s">
        <v>126</v>
      </c>
      <c r="F24" s="78">
        <f>[1]คีย์ข้อมูล!C34</f>
        <v>3</v>
      </c>
      <c r="G24" s="79">
        <f>F24*100/F$33</f>
        <v>18.75</v>
      </c>
      <c r="H24" s="1"/>
    </row>
    <row r="25" spans="2:8" ht="21">
      <c r="C25" s="254" t="s">
        <v>94</v>
      </c>
      <c r="D25" s="255" t="s">
        <v>94</v>
      </c>
      <c r="E25" s="256" t="s">
        <v>94</v>
      </c>
      <c r="F25" s="78">
        <f>[1]คีย์ข้อมูล!C33</f>
        <v>2</v>
      </c>
      <c r="G25" s="79">
        <f t="shared" ref="G25:G33" si="1">F25*100/F$33</f>
        <v>12.5</v>
      </c>
      <c r="H25" s="1"/>
    </row>
    <row r="26" spans="2:8" ht="21">
      <c r="C26" s="232" t="s">
        <v>83</v>
      </c>
      <c r="D26" s="233" t="s">
        <v>83</v>
      </c>
      <c r="E26" s="234" t="s">
        <v>83</v>
      </c>
      <c r="F26" s="124">
        <f>[1]คีย์ข้อมูล!C35</f>
        <v>2</v>
      </c>
      <c r="G26" s="79">
        <f t="shared" si="1"/>
        <v>12.5</v>
      </c>
      <c r="H26" s="1"/>
    </row>
    <row r="27" spans="2:8" ht="21">
      <c r="C27" s="232" t="s">
        <v>97</v>
      </c>
      <c r="D27" s="233" t="s">
        <v>97</v>
      </c>
      <c r="E27" s="234" t="s">
        <v>97</v>
      </c>
      <c r="F27" s="124">
        <f>[1]คีย์ข้อมูล!C36</f>
        <v>2</v>
      </c>
      <c r="G27" s="79">
        <f t="shared" si="1"/>
        <v>12.5</v>
      </c>
      <c r="H27" s="1"/>
    </row>
    <row r="28" spans="2:8" ht="21">
      <c r="C28" s="232" t="s">
        <v>118</v>
      </c>
      <c r="D28" s="233" t="s">
        <v>118</v>
      </c>
      <c r="E28" s="234" t="s">
        <v>118</v>
      </c>
      <c r="F28" s="124">
        <f>[1]คีย์ข้อมูล!C38</f>
        <v>2</v>
      </c>
      <c r="G28" s="79">
        <f t="shared" si="1"/>
        <v>12.5</v>
      </c>
      <c r="H28" s="1"/>
    </row>
    <row r="29" spans="2:8" ht="21">
      <c r="C29" s="232" t="s">
        <v>78</v>
      </c>
      <c r="D29" s="233" t="s">
        <v>78</v>
      </c>
      <c r="E29" s="234" t="s">
        <v>78</v>
      </c>
      <c r="F29" s="124">
        <f>[1]คีย์ข้อมูล!C39</f>
        <v>2</v>
      </c>
      <c r="G29" s="79">
        <f t="shared" si="1"/>
        <v>12.5</v>
      </c>
      <c r="H29" s="1"/>
    </row>
    <row r="30" spans="2:8" ht="21">
      <c r="C30" s="232" t="s">
        <v>81</v>
      </c>
      <c r="D30" s="233" t="s">
        <v>81</v>
      </c>
      <c r="E30" s="234" t="s">
        <v>81</v>
      </c>
      <c r="F30" s="124">
        <f>[1]คีย์ข้อมูล!C40</f>
        <v>2</v>
      </c>
      <c r="G30" s="79">
        <f t="shared" si="1"/>
        <v>12.5</v>
      </c>
      <c r="H30" s="1"/>
    </row>
    <row r="31" spans="2:8" ht="21">
      <c r="C31" s="232" t="s">
        <v>79</v>
      </c>
      <c r="D31" s="233" t="s">
        <v>79</v>
      </c>
      <c r="E31" s="234" t="s">
        <v>79</v>
      </c>
      <c r="F31" s="124">
        <f>'คีย์ข้อมูล(บ่าย)'!C36</f>
        <v>1</v>
      </c>
      <c r="G31" s="79">
        <f t="shared" si="1"/>
        <v>6.25</v>
      </c>
      <c r="H31" s="1"/>
    </row>
    <row r="32" spans="2:8" ht="21">
      <c r="C32" s="232" t="s">
        <v>28</v>
      </c>
      <c r="D32" s="233" t="s">
        <v>79</v>
      </c>
      <c r="E32" s="234" t="s">
        <v>79</v>
      </c>
      <c r="F32" s="179">
        <f>'คีย์ข้อมูล(บ่าย)'!C40</f>
        <v>4</v>
      </c>
      <c r="G32" s="79">
        <f t="shared" si="1"/>
        <v>25</v>
      </c>
      <c r="H32" s="1"/>
    </row>
    <row r="33" spans="2:9" ht="21.75" thickBot="1">
      <c r="C33" s="249" t="s">
        <v>3</v>
      </c>
      <c r="D33" s="250"/>
      <c r="E33" s="251"/>
      <c r="F33" s="22">
        <f>SUM(F24:F31)</f>
        <v>16</v>
      </c>
      <c r="G33" s="58">
        <f t="shared" si="1"/>
        <v>100</v>
      </c>
      <c r="H33" s="1"/>
    </row>
    <row r="34" spans="2:9" ht="13.5" customHeight="1" thickTop="1">
      <c r="D34" s="4"/>
      <c r="E34" s="4"/>
      <c r="F34" s="5"/>
      <c r="H34" s="1"/>
    </row>
    <row r="35" spans="2:9" s="6" customFormat="1" ht="21">
      <c r="B35" s="174"/>
      <c r="C35" s="6" t="s">
        <v>178</v>
      </c>
      <c r="F35" s="168"/>
      <c r="G35" s="168"/>
      <c r="H35" s="168"/>
    </row>
    <row r="36" spans="2:9" s="6" customFormat="1" ht="21">
      <c r="B36" s="6" t="s">
        <v>218</v>
      </c>
      <c r="F36" s="168"/>
      <c r="G36" s="168"/>
      <c r="H36" s="168"/>
    </row>
    <row r="37" spans="2:9" s="6" customFormat="1" ht="21">
      <c r="B37" s="6" t="s">
        <v>219</v>
      </c>
      <c r="D37" s="8"/>
      <c r="E37" s="8"/>
      <c r="F37" s="39"/>
      <c r="G37" s="168"/>
    </row>
    <row r="38" spans="2:9" s="6" customFormat="1" ht="21">
      <c r="B38" s="6" t="s">
        <v>220</v>
      </c>
      <c r="D38" s="8"/>
      <c r="E38" s="8"/>
      <c r="F38" s="39"/>
      <c r="G38" s="175"/>
    </row>
    <row r="39" spans="2:9" s="6" customFormat="1" ht="21">
      <c r="D39" s="8"/>
      <c r="E39" s="8"/>
      <c r="F39" s="39"/>
      <c r="G39" s="175"/>
    </row>
    <row r="40" spans="2:9" ht="21">
      <c r="B40" s="227" t="s">
        <v>170</v>
      </c>
      <c r="C40" s="227"/>
      <c r="D40" s="227"/>
      <c r="E40" s="227"/>
      <c r="F40" s="227"/>
      <c r="G40" s="227"/>
      <c r="H40" s="227"/>
      <c r="I40" s="180"/>
    </row>
    <row r="41" spans="2:9" ht="21">
      <c r="B41" s="169"/>
      <c r="C41" s="169"/>
      <c r="D41" s="169"/>
      <c r="E41" s="169"/>
      <c r="F41" s="169"/>
      <c r="G41" s="169"/>
      <c r="H41" s="169"/>
      <c r="I41" s="180"/>
    </row>
    <row r="42" spans="2:9" s="6" customFormat="1" ht="21">
      <c r="B42" s="16" t="s">
        <v>39</v>
      </c>
      <c r="F42" s="168"/>
      <c r="G42" s="168"/>
    </row>
    <row r="43" spans="2:9" s="6" customFormat="1" ht="21">
      <c r="B43" s="16"/>
      <c r="C43" s="6" t="s">
        <v>36</v>
      </c>
      <c r="F43" s="168"/>
      <c r="G43" s="168"/>
    </row>
    <row r="44" spans="2:9" ht="20.25" thickBot="1">
      <c r="H44" s="1"/>
    </row>
    <row r="45" spans="2:9" s="6" customFormat="1" ht="22.5" thickTop="1" thickBot="1">
      <c r="C45" s="253" t="s">
        <v>4</v>
      </c>
      <c r="D45" s="253"/>
      <c r="E45" s="253"/>
      <c r="F45" s="170" t="s">
        <v>1</v>
      </c>
      <c r="G45" s="170" t="s">
        <v>2</v>
      </c>
    </row>
    <row r="46" spans="2:9" s="6" customFormat="1" ht="21.75" thickTop="1">
      <c r="C46" s="232" t="s">
        <v>5</v>
      </c>
      <c r="D46" s="233"/>
      <c r="E46" s="234"/>
      <c r="F46" s="82">
        <f>[1]คีย์ข้อมูล!J22</f>
        <v>9</v>
      </c>
      <c r="G46" s="17">
        <f>F46*100/F$55</f>
        <v>32.142857142857146</v>
      </c>
    </row>
    <row r="47" spans="2:9" s="6" customFormat="1" ht="21">
      <c r="C47" s="232" t="s">
        <v>42</v>
      </c>
      <c r="D47" s="233"/>
      <c r="E47" s="234"/>
      <c r="F47" s="21">
        <f>[1]คีย์ข้อมูล!F22</f>
        <v>8</v>
      </c>
      <c r="G47" s="17">
        <f t="shared" ref="G47:G55" si="2">F47*100/F$55</f>
        <v>28.571428571428573</v>
      </c>
    </row>
    <row r="48" spans="2:9" s="6" customFormat="1" ht="21">
      <c r="C48" s="252" t="s">
        <v>136</v>
      </c>
      <c r="D48" s="252"/>
      <c r="E48" s="252"/>
      <c r="F48" s="21">
        <f>[1]คีย์ข้อมูล!N22</f>
        <v>3</v>
      </c>
      <c r="G48" s="17">
        <f t="shared" si="2"/>
        <v>10.714285714285714</v>
      </c>
    </row>
    <row r="49" spans="2:8" s="6" customFormat="1" ht="21">
      <c r="C49" s="232" t="s">
        <v>60</v>
      </c>
      <c r="D49" s="233"/>
      <c r="E49" s="234"/>
      <c r="F49" s="128">
        <f>[1]คีย์ข้อมูล!L22</f>
        <v>2</v>
      </c>
      <c r="G49" s="17">
        <f t="shared" si="2"/>
        <v>7.1428571428571432</v>
      </c>
    </row>
    <row r="50" spans="2:8" s="6" customFormat="1" ht="21">
      <c r="C50" s="126" t="s">
        <v>82</v>
      </c>
      <c r="D50" s="127"/>
      <c r="E50" s="127"/>
      <c r="F50" s="128">
        <f>[1]คีย์ข้อมูล!M22</f>
        <v>2</v>
      </c>
      <c r="G50" s="17">
        <f t="shared" si="2"/>
        <v>7.1428571428571432</v>
      </c>
    </row>
    <row r="51" spans="2:8" s="6" customFormat="1" ht="21">
      <c r="C51" s="126" t="s">
        <v>138</v>
      </c>
      <c r="D51" s="127"/>
      <c r="E51" s="127"/>
      <c r="F51" s="128">
        <f>[1]คีย์ข้อมูล!G22</f>
        <v>1</v>
      </c>
      <c r="G51" s="17">
        <f t="shared" si="2"/>
        <v>3.5714285714285716</v>
      </c>
    </row>
    <row r="52" spans="2:8" s="6" customFormat="1" ht="21">
      <c r="C52" s="126" t="s">
        <v>179</v>
      </c>
      <c r="D52" s="127"/>
      <c r="E52" s="127"/>
      <c r="F52" s="128">
        <f>[1]คีย์ข้อมูล!H22</f>
        <v>1</v>
      </c>
      <c r="G52" s="17">
        <f t="shared" si="2"/>
        <v>3.5714285714285716</v>
      </c>
    </row>
    <row r="53" spans="2:8" s="6" customFormat="1" ht="21">
      <c r="C53" s="126" t="s">
        <v>180</v>
      </c>
      <c r="D53" s="127"/>
      <c r="E53" s="127"/>
      <c r="F53" s="128">
        <f>[1]คีย์ข้อมูล!I22</f>
        <v>1</v>
      </c>
      <c r="G53" s="17">
        <f t="shared" si="2"/>
        <v>3.5714285714285716</v>
      </c>
    </row>
    <row r="54" spans="2:8" s="6" customFormat="1" ht="21">
      <c r="C54" s="126" t="s">
        <v>37</v>
      </c>
      <c r="D54" s="127"/>
      <c r="E54" s="127"/>
      <c r="F54" s="128">
        <f>[1]คีย์ข้อมูล!K22</f>
        <v>1</v>
      </c>
      <c r="G54" s="17">
        <f t="shared" si="2"/>
        <v>3.5714285714285716</v>
      </c>
    </row>
    <row r="55" spans="2:8" s="6" customFormat="1" ht="21.75" thickBot="1">
      <c r="C55" s="249" t="s">
        <v>3</v>
      </c>
      <c r="D55" s="250"/>
      <c r="E55" s="251"/>
      <c r="F55" s="22">
        <f>SUM(F46:F54)</f>
        <v>28</v>
      </c>
      <c r="G55" s="58">
        <f t="shared" si="2"/>
        <v>100</v>
      </c>
    </row>
    <row r="56" spans="2:8" s="6" customFormat="1" ht="21.75" thickTop="1">
      <c r="F56" s="168"/>
      <c r="G56" s="168"/>
      <c r="H56" s="168"/>
    </row>
    <row r="57" spans="2:8" s="6" customFormat="1" ht="21">
      <c r="B57" s="174"/>
      <c r="C57" s="6" t="s">
        <v>181</v>
      </c>
      <c r="F57" s="168"/>
      <c r="G57" s="168"/>
      <c r="H57" s="168"/>
    </row>
    <row r="58" spans="2:8" s="6" customFormat="1" ht="21">
      <c r="B58" s="6" t="s">
        <v>182</v>
      </c>
      <c r="F58" s="168"/>
      <c r="G58" s="168"/>
      <c r="H58" s="168"/>
    </row>
    <row r="59" spans="2:8" s="6" customFormat="1" ht="21">
      <c r="F59" s="168"/>
      <c r="G59" s="168"/>
      <c r="H59" s="168"/>
    </row>
    <row r="60" spans="2:8" s="6" customFormat="1" ht="21">
      <c r="B60" s="169"/>
      <c r="C60" s="169"/>
      <c r="D60" s="169"/>
      <c r="E60" s="169"/>
      <c r="F60" s="169"/>
      <c r="G60" s="169"/>
      <c r="H60" s="169"/>
    </row>
    <row r="61" spans="2:8" s="6" customFormat="1" ht="21">
      <c r="B61" s="169"/>
      <c r="C61" s="169"/>
      <c r="D61" s="169"/>
      <c r="E61" s="169"/>
      <c r="F61" s="169"/>
      <c r="G61" s="169"/>
      <c r="H61" s="169"/>
    </row>
    <row r="62" spans="2:8" s="6" customFormat="1" ht="21">
      <c r="B62" s="169"/>
      <c r="C62" s="169"/>
      <c r="D62" s="169"/>
      <c r="E62" s="169"/>
      <c r="F62" s="169"/>
      <c r="G62" s="169"/>
      <c r="H62" s="169"/>
    </row>
    <row r="63" spans="2:8" s="6" customFormat="1" ht="21">
      <c r="B63" s="169"/>
      <c r="C63" s="169"/>
      <c r="D63" s="169"/>
      <c r="E63" s="169"/>
      <c r="F63" s="169"/>
      <c r="G63" s="169"/>
      <c r="H63" s="169"/>
    </row>
    <row r="64" spans="2:8" s="6" customFormat="1" ht="21">
      <c r="B64" s="169"/>
      <c r="C64" s="169"/>
      <c r="D64" s="169"/>
      <c r="E64" s="169"/>
      <c r="F64" s="169"/>
      <c r="G64" s="169"/>
      <c r="H64" s="169"/>
    </row>
    <row r="65" spans="1:8" s="6" customFormat="1" ht="21">
      <c r="B65" s="169"/>
      <c r="C65" s="169"/>
      <c r="D65" s="169"/>
      <c r="E65" s="169"/>
      <c r="F65" s="169"/>
      <c r="G65" s="169"/>
      <c r="H65" s="169"/>
    </row>
    <row r="66" spans="1:8" s="6" customFormat="1" ht="21">
      <c r="B66" s="169"/>
      <c r="C66" s="169"/>
      <c r="D66" s="169"/>
      <c r="E66" s="169"/>
      <c r="F66" s="169"/>
      <c r="G66" s="169"/>
      <c r="H66" s="169"/>
    </row>
    <row r="67" spans="1:8" s="6" customFormat="1" ht="21">
      <c r="B67" s="169"/>
      <c r="C67" s="169"/>
      <c r="D67" s="169"/>
      <c r="E67" s="169"/>
      <c r="F67" s="169"/>
      <c r="G67" s="169"/>
      <c r="H67" s="169"/>
    </row>
    <row r="68" spans="1:8" s="6" customFormat="1" ht="21">
      <c r="B68" s="169"/>
      <c r="C68" s="169"/>
      <c r="D68" s="169"/>
      <c r="E68" s="169"/>
      <c r="F68" s="169"/>
      <c r="G68" s="169"/>
      <c r="H68" s="169"/>
    </row>
    <row r="69" spans="1:8" s="6" customFormat="1" ht="21">
      <c r="B69" s="169"/>
      <c r="C69" s="169"/>
      <c r="D69" s="169"/>
      <c r="E69" s="169"/>
      <c r="F69" s="169"/>
      <c r="G69" s="169"/>
      <c r="H69" s="169"/>
    </row>
    <row r="70" spans="1:8" s="6" customFormat="1" ht="21">
      <c r="B70" s="169"/>
      <c r="C70" s="169"/>
      <c r="D70" s="169"/>
      <c r="E70" s="169"/>
      <c r="F70" s="169"/>
      <c r="G70" s="169"/>
      <c r="H70" s="169"/>
    </row>
    <row r="71" spans="1:8" s="6" customFormat="1" ht="21">
      <c r="B71" s="169"/>
      <c r="C71" s="169"/>
      <c r="D71" s="169"/>
      <c r="E71" s="169"/>
      <c r="F71" s="169"/>
      <c r="G71" s="169"/>
      <c r="H71" s="169"/>
    </row>
    <row r="72" spans="1:8" s="6" customFormat="1" ht="21">
      <c r="B72" s="169"/>
      <c r="C72" s="169"/>
      <c r="D72" s="169"/>
      <c r="E72" s="169"/>
      <c r="F72" s="169"/>
      <c r="G72" s="169"/>
      <c r="H72" s="169"/>
    </row>
    <row r="73" spans="1:8" s="6" customFormat="1" ht="21">
      <c r="B73" s="169"/>
      <c r="C73" s="169"/>
      <c r="D73" s="169"/>
      <c r="E73" s="169"/>
      <c r="F73" s="169"/>
      <c r="G73" s="169"/>
      <c r="H73" s="169"/>
    </row>
    <row r="74" spans="1:8" s="6" customFormat="1" ht="21">
      <c r="B74" s="169"/>
      <c r="C74" s="169"/>
      <c r="D74" s="169"/>
      <c r="E74" s="169"/>
      <c r="F74" s="169"/>
      <c r="G74" s="169"/>
      <c r="H74" s="169"/>
    </row>
    <row r="75" spans="1:8" s="6" customFormat="1" ht="21">
      <c r="B75" s="176"/>
      <c r="C75" s="176"/>
      <c r="D75" s="176"/>
      <c r="E75" s="176"/>
      <c r="F75" s="176"/>
      <c r="G75" s="176"/>
      <c r="H75" s="176"/>
    </row>
    <row r="76" spans="1:8" s="6" customFormat="1" ht="21">
      <c r="B76" s="227" t="s">
        <v>171</v>
      </c>
      <c r="C76" s="227"/>
      <c r="D76" s="227"/>
      <c r="E76" s="227"/>
      <c r="F76" s="227"/>
      <c r="G76" s="227"/>
      <c r="H76" s="227"/>
    </row>
    <row r="77" spans="1:8" s="6" customFormat="1" ht="21">
      <c r="B77" s="169"/>
      <c r="C77" s="169"/>
      <c r="D77" s="169"/>
      <c r="E77" s="169"/>
      <c r="F77" s="169"/>
      <c r="G77" s="169"/>
      <c r="H77" s="169"/>
    </row>
    <row r="78" spans="1:8" s="6" customFormat="1" ht="21">
      <c r="B78" s="7" t="s">
        <v>34</v>
      </c>
      <c r="F78" s="168"/>
      <c r="G78" s="168"/>
      <c r="H78" s="168"/>
    </row>
    <row r="79" spans="1:8" s="174" customFormat="1" ht="21">
      <c r="A79" s="178"/>
      <c r="B79" s="57" t="s">
        <v>183</v>
      </c>
      <c r="F79" s="168"/>
      <c r="G79" s="168"/>
      <c r="H79" s="168"/>
    </row>
    <row r="80" spans="1:8" s="6" customFormat="1" ht="21.75" thickBot="1">
      <c r="F80" s="71"/>
      <c r="G80" s="71"/>
      <c r="H80" s="71"/>
    </row>
    <row r="81" spans="2:10" s="6" customFormat="1" ht="21.75" thickTop="1">
      <c r="B81" s="266" t="s">
        <v>6</v>
      </c>
      <c r="C81" s="267"/>
      <c r="D81" s="267"/>
      <c r="E81" s="268"/>
      <c r="F81" s="272"/>
      <c r="G81" s="274" t="s">
        <v>7</v>
      </c>
      <c r="H81" s="274" t="s">
        <v>8</v>
      </c>
    </row>
    <row r="82" spans="2:10" s="6" customFormat="1" ht="21.75" thickBot="1">
      <c r="B82" s="269"/>
      <c r="C82" s="270"/>
      <c r="D82" s="270"/>
      <c r="E82" s="271"/>
      <c r="F82" s="273"/>
      <c r="G82" s="275"/>
      <c r="H82" s="275"/>
    </row>
    <row r="83" spans="2:10" s="6" customFormat="1" ht="21.75" thickTop="1">
      <c r="B83" s="23" t="s">
        <v>24</v>
      </c>
      <c r="C83" s="24"/>
      <c r="D83" s="24"/>
      <c r="E83" s="25"/>
      <c r="F83" s="70"/>
      <c r="G83" s="18"/>
      <c r="H83" s="70"/>
      <c r="I83" s="8"/>
    </row>
    <row r="84" spans="2:10" s="6" customFormat="1" ht="21" customHeight="1">
      <c r="B84" s="257" t="s">
        <v>184</v>
      </c>
      <c r="C84" s="258"/>
      <c r="D84" s="258"/>
      <c r="E84" s="259"/>
      <c r="F84" s="27">
        <f>[1]คีย์ข้อมูล!Y22</f>
        <v>1.35</v>
      </c>
      <c r="G84" s="27">
        <f>[1]คีย์ข้อมูล!Y23</f>
        <v>0.81272770088724888</v>
      </c>
      <c r="H84" s="28" t="str">
        <f>IF(F84&gt;4.5,"มากที่สุด",IF(F84&gt;3.5,"มาก",IF(F84&gt;2.5,"ปานกลาง",IF(F84&gt;1.5,"น้อย",IF(F84&lt;=1.5,"น้อยที่สุด")))))</f>
        <v>น้อยที่สุด</v>
      </c>
    </row>
    <row r="85" spans="2:10" s="6" customFormat="1" ht="21" customHeight="1">
      <c r="B85" s="257" t="s">
        <v>185</v>
      </c>
      <c r="C85" s="258"/>
      <c r="D85" s="258"/>
      <c r="E85" s="259"/>
      <c r="F85" s="27"/>
      <c r="G85" s="27"/>
      <c r="H85" s="28"/>
    </row>
    <row r="86" spans="2:10" s="6" customFormat="1" ht="21.75" thickBot="1">
      <c r="B86" s="260" t="s">
        <v>25</v>
      </c>
      <c r="C86" s="261"/>
      <c r="D86" s="261"/>
      <c r="E86" s="262"/>
      <c r="F86" s="29">
        <f>AVERAGE(F84:F85)</f>
        <v>1.35</v>
      </c>
      <c r="G86" s="30">
        <f>[1]คีย์ข้อมูล!Y24</f>
        <v>0.81272770088724888</v>
      </c>
      <c r="H86" s="31" t="str">
        <f t="shared" ref="H86" si="3">IF(F86&gt;4.5,"มากที่สุด",IF(F86&gt;3.5,"มาก",IF(F86&gt;2.5,"ปานกลาง",IF(F86&gt;1.5,"น้อย",IF(F86&lt;=1.5,"น้อยที่สุด")))))</f>
        <v>น้อยที่สุด</v>
      </c>
    </row>
    <row r="87" spans="2:10" s="6" customFormat="1" ht="21.75" thickTop="1">
      <c r="B87" s="32" t="s">
        <v>26</v>
      </c>
      <c r="C87" s="33"/>
      <c r="D87" s="33"/>
      <c r="E87" s="34"/>
      <c r="F87" s="35"/>
      <c r="G87" s="35"/>
      <c r="H87" s="34"/>
    </row>
    <row r="88" spans="2:10" s="6" customFormat="1" ht="21">
      <c r="B88" s="36" t="s">
        <v>186</v>
      </c>
      <c r="C88" s="36"/>
      <c r="D88" s="36"/>
      <c r="E88" s="36"/>
      <c r="F88" s="26">
        <f>[1]คีย์ข้อมูล!Z22</f>
        <v>3.05</v>
      </c>
      <c r="G88" s="26">
        <f>[1]คีย์ข้อมูล!Z23</f>
        <v>0.82557794748189617</v>
      </c>
      <c r="H88" s="10" t="str">
        <f>IF(F88&gt;4.5,"มากที่สุด",IF(F88&gt;3.5,"มาก",IF(F88&gt;2.5,"ปานกลาง",IF(F88&gt;1.5,"น้อย",IF(F88&lt;=1.5,"น้อยที่สุด")))))</f>
        <v>ปานกลาง</v>
      </c>
    </row>
    <row r="89" spans="2:10" s="6" customFormat="1" ht="21" customHeight="1">
      <c r="B89" s="263" t="s">
        <v>187</v>
      </c>
      <c r="C89" s="264"/>
      <c r="D89" s="264"/>
      <c r="E89" s="265"/>
      <c r="F89" s="26"/>
      <c r="G89" s="26"/>
      <c r="H89" s="10"/>
    </row>
    <row r="90" spans="2:10" s="6" customFormat="1" ht="21.75" thickBot="1">
      <c r="B90" s="260" t="s">
        <v>25</v>
      </c>
      <c r="C90" s="261"/>
      <c r="D90" s="261"/>
      <c r="E90" s="262"/>
      <c r="F90" s="30">
        <f>[1]คีย์ข้อมูล!Z25</f>
        <v>3.05</v>
      </c>
      <c r="G90" s="37">
        <f>[1]คีย์ข้อมูล!Z24</f>
        <v>0.82557794748189617</v>
      </c>
      <c r="H90" s="31" t="str">
        <f t="shared" ref="H90" si="4">IF(F90&gt;4.5,"มากที่สุด",IF(F90&gt;3.5,"มาก",IF(F90&gt;2.5,"ปานกลาง",IF(F90&gt;1.5,"น้อย",IF(F90&lt;=1.5,"น้อยที่สุด")))))</f>
        <v>ปานกลาง</v>
      </c>
      <c r="J90" s="38"/>
    </row>
    <row r="91" spans="2:10" s="6" customFormat="1" ht="16.5" customHeight="1" thickTop="1">
      <c r="B91" s="8"/>
      <c r="C91" s="8"/>
      <c r="D91" s="8"/>
      <c r="E91" s="8"/>
      <c r="F91" s="84"/>
      <c r="G91" s="39"/>
      <c r="H91" s="39"/>
    </row>
    <row r="92" spans="2:10" s="6" customFormat="1" ht="21">
      <c r="B92" s="174"/>
      <c r="C92" s="174" t="s">
        <v>43</v>
      </c>
      <c r="D92" s="174"/>
      <c r="E92" s="174"/>
      <c r="F92" s="174"/>
      <c r="G92" s="174"/>
      <c r="H92" s="174"/>
      <c r="I92" s="174"/>
      <c r="J92" s="174"/>
    </row>
    <row r="93" spans="2:10" s="6" customFormat="1" ht="21">
      <c r="B93" s="174" t="s">
        <v>188</v>
      </c>
      <c r="C93" s="174"/>
      <c r="D93" s="174"/>
      <c r="E93" s="174"/>
      <c r="F93" s="174"/>
      <c r="G93" s="174"/>
      <c r="H93" s="174"/>
      <c r="I93" s="174"/>
      <c r="J93" s="174"/>
    </row>
    <row r="94" spans="2:10" s="6" customFormat="1" ht="21">
      <c r="B94" s="174" t="s">
        <v>189</v>
      </c>
      <c r="C94" s="174"/>
      <c r="D94" s="174"/>
      <c r="E94" s="174"/>
      <c r="F94" s="174"/>
      <c r="G94" s="174"/>
      <c r="H94" s="174"/>
      <c r="I94" s="174"/>
      <c r="J94" s="174"/>
    </row>
    <row r="95" spans="2:10" s="6" customFormat="1" ht="21">
      <c r="B95" s="174"/>
      <c r="C95" s="174"/>
      <c r="D95" s="174"/>
      <c r="E95" s="174"/>
      <c r="F95" s="174"/>
      <c r="G95" s="174"/>
      <c r="H95" s="174"/>
      <c r="I95" s="174"/>
      <c r="J95" s="174"/>
    </row>
    <row r="96" spans="2:10" s="6" customFormat="1" ht="21">
      <c r="B96" s="174"/>
      <c r="C96" s="174"/>
      <c r="D96" s="174"/>
      <c r="E96" s="174"/>
      <c r="F96" s="174"/>
      <c r="G96" s="174"/>
      <c r="H96" s="174"/>
      <c r="I96" s="174"/>
      <c r="J96" s="174"/>
    </row>
    <row r="97" spans="2:10" s="6" customFormat="1" ht="21">
      <c r="B97" s="174"/>
      <c r="C97" s="174"/>
      <c r="D97" s="174"/>
      <c r="E97" s="174"/>
      <c r="F97" s="174"/>
      <c r="G97" s="174"/>
      <c r="H97" s="174"/>
      <c r="I97" s="174"/>
      <c r="J97" s="174"/>
    </row>
    <row r="98" spans="2:10" s="6" customFormat="1" ht="21">
      <c r="B98" s="174"/>
      <c r="C98" s="174"/>
      <c r="D98" s="174"/>
      <c r="E98" s="174"/>
      <c r="F98" s="174"/>
      <c r="G98" s="174"/>
      <c r="H98" s="174"/>
      <c r="I98" s="174"/>
      <c r="J98" s="174"/>
    </row>
    <row r="99" spans="2:10" s="6" customFormat="1" ht="21">
      <c r="B99" s="174"/>
      <c r="C99" s="174"/>
      <c r="D99" s="174"/>
      <c r="E99" s="174"/>
      <c r="F99" s="174"/>
      <c r="G99" s="174"/>
      <c r="H99" s="174"/>
      <c r="I99" s="174"/>
      <c r="J99" s="174"/>
    </row>
    <row r="100" spans="2:10" s="6" customFormat="1" ht="21">
      <c r="B100" s="174"/>
      <c r="C100" s="174"/>
      <c r="D100" s="174"/>
      <c r="E100" s="174"/>
      <c r="F100" s="174"/>
      <c r="G100" s="174"/>
      <c r="H100" s="174"/>
      <c r="I100" s="174"/>
      <c r="J100" s="174"/>
    </row>
    <row r="101" spans="2:10" s="6" customFormat="1" ht="21">
      <c r="B101" s="174"/>
      <c r="C101" s="174"/>
      <c r="D101" s="174"/>
      <c r="E101" s="174"/>
      <c r="F101" s="174"/>
      <c r="G101" s="174"/>
      <c r="H101" s="174"/>
      <c r="I101" s="174"/>
      <c r="J101" s="174"/>
    </row>
    <row r="102" spans="2:10" s="6" customFormat="1" ht="21">
      <c r="B102" s="174"/>
      <c r="C102" s="174"/>
      <c r="D102" s="174"/>
      <c r="E102" s="174"/>
      <c r="F102" s="174"/>
      <c r="G102" s="174"/>
      <c r="H102" s="174"/>
      <c r="I102" s="174"/>
      <c r="J102" s="174"/>
    </row>
    <row r="103" spans="2:10" s="6" customFormat="1" ht="21">
      <c r="B103" s="174"/>
      <c r="C103" s="174"/>
      <c r="D103" s="174"/>
      <c r="E103" s="174"/>
      <c r="F103" s="174"/>
      <c r="G103" s="174"/>
      <c r="H103" s="174"/>
      <c r="I103" s="174"/>
      <c r="J103" s="174"/>
    </row>
    <row r="104" spans="2:10" s="6" customFormat="1" ht="21">
      <c r="B104" s="174"/>
      <c r="C104" s="174"/>
      <c r="D104" s="174"/>
      <c r="E104" s="174"/>
      <c r="F104" s="174"/>
      <c r="G104" s="174"/>
      <c r="H104" s="174"/>
      <c r="I104" s="174"/>
      <c r="J104" s="174"/>
    </row>
    <row r="105" spans="2:10" s="6" customFormat="1" ht="21">
      <c r="B105" s="174"/>
      <c r="C105" s="174"/>
      <c r="D105" s="174"/>
      <c r="E105" s="174"/>
      <c r="F105" s="174"/>
      <c r="G105" s="174"/>
      <c r="H105" s="174"/>
      <c r="I105" s="174"/>
      <c r="J105" s="174"/>
    </row>
    <row r="106" spans="2:10" s="6" customFormat="1" ht="21">
      <c r="B106" s="174"/>
      <c r="C106" s="174"/>
      <c r="D106" s="174"/>
      <c r="E106" s="174"/>
      <c r="F106" s="174"/>
      <c r="G106" s="174"/>
      <c r="H106" s="174"/>
      <c r="I106" s="174"/>
      <c r="J106" s="174"/>
    </row>
    <row r="107" spans="2:10" s="6" customFormat="1" ht="21">
      <c r="B107" s="174"/>
      <c r="C107" s="174"/>
      <c r="D107" s="174"/>
      <c r="E107" s="174"/>
      <c r="F107" s="174"/>
      <c r="G107" s="174"/>
      <c r="H107" s="174"/>
      <c r="I107" s="174"/>
      <c r="J107" s="174"/>
    </row>
    <row r="108" spans="2:10" s="6" customFormat="1" ht="21">
      <c r="B108" s="174"/>
      <c r="C108" s="174"/>
      <c r="D108" s="174"/>
      <c r="E108" s="174"/>
      <c r="F108" s="174"/>
      <c r="G108" s="174"/>
      <c r="H108" s="174"/>
      <c r="I108" s="174"/>
      <c r="J108" s="174"/>
    </row>
    <row r="109" spans="2:10" s="6" customFormat="1" ht="21">
      <c r="B109" s="174"/>
      <c r="C109" s="174"/>
      <c r="D109" s="174"/>
      <c r="E109" s="174"/>
      <c r="F109" s="174"/>
      <c r="G109" s="174"/>
      <c r="H109" s="174"/>
      <c r="I109" s="174"/>
      <c r="J109" s="174"/>
    </row>
    <row r="110" spans="2:10" s="6" customFormat="1" ht="21">
      <c r="B110" s="174"/>
      <c r="C110" s="174"/>
      <c r="D110" s="174"/>
      <c r="E110" s="174"/>
      <c r="F110" s="174"/>
      <c r="G110" s="174"/>
      <c r="H110" s="174"/>
      <c r="I110" s="174"/>
      <c r="J110" s="174"/>
    </row>
    <row r="111" spans="2:10" s="6" customFormat="1" ht="21">
      <c r="B111" s="182"/>
      <c r="C111" s="182"/>
      <c r="D111" s="182"/>
      <c r="E111" s="182"/>
      <c r="F111" s="182"/>
      <c r="G111" s="182"/>
      <c r="H111" s="182"/>
      <c r="I111" s="182"/>
      <c r="J111" s="182"/>
    </row>
    <row r="112" spans="2:10" s="6" customFormat="1" ht="21">
      <c r="B112" s="227" t="s">
        <v>172</v>
      </c>
      <c r="C112" s="227"/>
      <c r="D112" s="227"/>
      <c r="E112" s="227"/>
      <c r="F112" s="227"/>
      <c r="G112" s="227"/>
      <c r="H112" s="227"/>
    </row>
    <row r="113" spans="2:10" s="6" customFormat="1" ht="21">
      <c r="B113" s="169"/>
      <c r="C113" s="169"/>
      <c r="D113" s="169"/>
      <c r="E113" s="169"/>
      <c r="F113" s="169"/>
      <c r="G113" s="169"/>
      <c r="H113" s="169"/>
    </row>
    <row r="114" spans="2:10" s="6" customFormat="1" ht="21">
      <c r="B114" s="16" t="s">
        <v>190</v>
      </c>
      <c r="F114" s="168"/>
      <c r="G114" s="168"/>
      <c r="H114" s="168"/>
    </row>
    <row r="115" spans="2:10" s="9" customFormat="1" ht="12" customHeight="1" thickBot="1">
      <c r="B115" s="40"/>
      <c r="F115" s="72"/>
      <c r="G115" s="72"/>
      <c r="H115" s="72"/>
    </row>
    <row r="116" spans="2:10" s="9" customFormat="1" ht="21.75" thickTop="1">
      <c r="B116" s="289" t="s">
        <v>6</v>
      </c>
      <c r="C116" s="290"/>
      <c r="D116" s="290"/>
      <c r="E116" s="291"/>
      <c r="F116" s="295"/>
      <c r="G116" s="297" t="s">
        <v>7</v>
      </c>
      <c r="H116" s="297" t="s">
        <v>8</v>
      </c>
    </row>
    <row r="117" spans="2:10" s="9" customFormat="1" ht="11.25" customHeight="1" thickBot="1">
      <c r="B117" s="292"/>
      <c r="C117" s="293"/>
      <c r="D117" s="293"/>
      <c r="E117" s="294"/>
      <c r="F117" s="296"/>
      <c r="G117" s="298"/>
      <c r="H117" s="298"/>
    </row>
    <row r="118" spans="2:10" s="9" customFormat="1" ht="21.75" thickTop="1">
      <c r="B118" s="299" t="s">
        <v>9</v>
      </c>
      <c r="C118" s="300"/>
      <c r="D118" s="300"/>
      <c r="E118" s="301"/>
      <c r="F118" s="73"/>
      <c r="G118" s="74"/>
      <c r="H118" s="74"/>
    </row>
    <row r="119" spans="2:10" s="9" customFormat="1" ht="21">
      <c r="B119" s="284" t="s">
        <v>10</v>
      </c>
      <c r="C119" s="285"/>
      <c r="D119" s="285"/>
      <c r="E119" s="286"/>
      <c r="F119" s="41">
        <f>[1]คีย์ข้อมูล!O22</f>
        <v>4.5999999999999996</v>
      </c>
      <c r="G119" s="41">
        <f>[1]คีย์ข้อมูล!O23</f>
        <v>0.50262468995003518</v>
      </c>
      <c r="H119" s="42" t="str">
        <f>IF(F119&gt;4.5,"มากที่สุด",IF(F119&gt;3.5,"มาก",IF(F119&gt;2.5,"ปานกลาง",IF(F119&gt;1.5,"น้อย",IF(F119&lt;=1.5,"น้อยที่สุด")))))</f>
        <v>มากที่สุด</v>
      </c>
    </row>
    <row r="120" spans="2:10" s="9" customFormat="1" ht="21">
      <c r="B120" s="43" t="s">
        <v>51</v>
      </c>
      <c r="C120" s="43"/>
      <c r="D120" s="43"/>
      <c r="E120" s="43"/>
      <c r="F120" s="41">
        <f>[1]คีย์ข้อมูล!P22</f>
        <v>4.4000000000000004</v>
      </c>
      <c r="G120" s="41">
        <f>[1]คีย์ข้อมูล!P23</f>
        <v>0.68055704737872103</v>
      </c>
      <c r="H120" s="42" t="str">
        <f>IF(F120&gt;4.5,"มากที่สุด",IF(F120&gt;3.5,"มาก",IF(F120&gt;2.5,"ปานกลาง",IF(F120&gt;1.5,"น้อย",IF(F120&lt;=1.5,"น้อยที่สุด")))))</f>
        <v>มาก</v>
      </c>
    </row>
    <row r="121" spans="2:10" s="9" customFormat="1" ht="21">
      <c r="B121" s="43" t="s">
        <v>191</v>
      </c>
      <c r="C121" s="43"/>
      <c r="D121" s="43"/>
      <c r="E121" s="43"/>
      <c r="F121" s="41">
        <f>[1]คีย์ข้อมูล!Q22</f>
        <v>4.2</v>
      </c>
      <c r="G121" s="41">
        <f>[1]คีย์ข้อมูล!Q23</f>
        <v>0.95145318218750852</v>
      </c>
      <c r="H121" s="42" t="str">
        <f t="shared" ref="H121:H137" si="5">IF(F121&gt;4.5,"มากที่สุด",IF(F121&gt;3.5,"มาก",IF(F121&gt;2.5,"ปานกลาง",IF(F121&gt;1.5,"น้อย",IF(F121&lt;=1.5,"น้อยที่สุด")))))</f>
        <v>มาก</v>
      </c>
    </row>
    <row r="122" spans="2:10" s="9" customFormat="1" ht="21">
      <c r="B122" s="281" t="s">
        <v>11</v>
      </c>
      <c r="C122" s="282"/>
      <c r="D122" s="282"/>
      <c r="E122" s="283"/>
      <c r="F122" s="44">
        <f>[1]คีย์ข้อมูล!Q25</f>
        <v>4.4000000000000004</v>
      </c>
      <c r="G122" s="44">
        <f>[1]คีย์ข้อมูล!Q24</f>
        <v>0.74104827263335749</v>
      </c>
      <c r="H122" s="45" t="str">
        <f>IF(F122&gt;4.5,"มากที่สุด",IF(F122&gt;3.5,"มาก",IF(F122&gt;2.5,"ปานกลาง",IF(F122&gt;1.5,"น้อย",IF(F122&lt;=1.5,"น้อยที่สุด")))))</f>
        <v>มาก</v>
      </c>
      <c r="J122" s="46"/>
    </row>
    <row r="123" spans="2:10" s="9" customFormat="1" ht="21">
      <c r="B123" s="284" t="s">
        <v>12</v>
      </c>
      <c r="C123" s="285"/>
      <c r="D123" s="285"/>
      <c r="E123" s="286"/>
      <c r="F123" s="42"/>
      <c r="G123" s="42"/>
      <c r="H123" s="42"/>
    </row>
    <row r="124" spans="2:10" s="9" customFormat="1" ht="21">
      <c r="B124" s="43" t="s">
        <v>13</v>
      </c>
      <c r="C124" s="43"/>
      <c r="D124" s="43"/>
      <c r="E124" s="43"/>
      <c r="F124" s="41">
        <f>[1]คีย์ข้อมูล!R22</f>
        <v>4.5999999999999996</v>
      </c>
      <c r="G124" s="41">
        <f>[1]คีย์ข้อมูล!R23</f>
        <v>0.50262468995003518</v>
      </c>
      <c r="H124" s="42" t="str">
        <f t="shared" si="5"/>
        <v>มากที่สุด</v>
      </c>
    </row>
    <row r="125" spans="2:10" s="9" customFormat="1" ht="21">
      <c r="B125" s="284" t="s">
        <v>14</v>
      </c>
      <c r="C125" s="285"/>
      <c r="D125" s="285"/>
      <c r="E125" s="286"/>
      <c r="F125" s="41">
        <f>[1]คีย์ข้อมูล!S22</f>
        <v>4.55</v>
      </c>
      <c r="G125" s="41">
        <f>[1]คีย์ข้อมูล!S23</f>
        <v>0.60480531882929889</v>
      </c>
      <c r="H125" s="42" t="str">
        <f>IF(F125&gt;4.5,"มากที่สุด",IF(F125&gt;3.5,"มาก",IF(F125&gt;2.5,"ปานกลาง",IF(F125&gt;1.5,"น้อย",IF(F125&lt;=1.5,"น้อยที่สุด")))))</f>
        <v>มากที่สุด</v>
      </c>
    </row>
    <row r="126" spans="2:10" s="9" customFormat="1" ht="21">
      <c r="B126" s="281" t="s">
        <v>30</v>
      </c>
      <c r="C126" s="282"/>
      <c r="D126" s="282"/>
      <c r="E126" s="283"/>
      <c r="F126" s="47">
        <f>[1]คีย์ข้อมูล!S25</f>
        <v>4.5750000000000002</v>
      </c>
      <c r="G126" s="47">
        <f>[1]คีย์ข้อมูล!S24</f>
        <v>0.54947527416898057</v>
      </c>
      <c r="H126" s="48" t="str">
        <f t="shared" si="5"/>
        <v>มากที่สุด</v>
      </c>
    </row>
    <row r="127" spans="2:10" s="9" customFormat="1" ht="21">
      <c r="B127" s="284" t="s">
        <v>15</v>
      </c>
      <c r="C127" s="285"/>
      <c r="D127" s="285"/>
      <c r="E127" s="286"/>
      <c r="F127" s="41"/>
      <c r="G127" s="41"/>
      <c r="H127" s="42"/>
    </row>
    <row r="128" spans="2:10" s="9" customFormat="1" ht="21">
      <c r="B128" s="284" t="s">
        <v>16</v>
      </c>
      <c r="C128" s="285"/>
      <c r="D128" s="285"/>
      <c r="E128" s="286"/>
      <c r="F128" s="41">
        <f>[1]คีย์ข้อมูล!T22</f>
        <v>4.45</v>
      </c>
      <c r="G128" s="41">
        <f>[1]คีย์ข้อมูล!T23</f>
        <v>0.68633274115325926</v>
      </c>
      <c r="H128" s="42" t="str">
        <f t="shared" si="5"/>
        <v>มาก</v>
      </c>
    </row>
    <row r="129" spans="2:8" s="9" customFormat="1" ht="21">
      <c r="B129" s="284" t="s">
        <v>17</v>
      </c>
      <c r="C129" s="285"/>
      <c r="D129" s="285"/>
      <c r="E129" s="286"/>
      <c r="F129" s="41">
        <f>[1]คีย์ข้อมูล!U22</f>
        <v>3.95</v>
      </c>
      <c r="G129" s="41">
        <f>[1]คีย์ข้อมูล!U23</f>
        <v>1.1459310165698637</v>
      </c>
      <c r="H129" s="42" t="str">
        <f t="shared" si="5"/>
        <v>มาก</v>
      </c>
    </row>
    <row r="130" spans="2:8" s="9" customFormat="1" ht="21">
      <c r="B130" s="43" t="s">
        <v>18</v>
      </c>
      <c r="C130" s="43"/>
      <c r="D130" s="43"/>
      <c r="E130" s="43"/>
      <c r="F130" s="41">
        <f>[1]คีย์ข้อมูล!V22</f>
        <v>4.2</v>
      </c>
      <c r="G130" s="41">
        <f>[1]คีย์ข้อมูล!V23</f>
        <v>0.69585237393845889</v>
      </c>
      <c r="H130" s="42" t="str">
        <f t="shared" si="5"/>
        <v>มาก</v>
      </c>
    </row>
    <row r="131" spans="2:8" s="9" customFormat="1" ht="21">
      <c r="B131" s="284" t="s">
        <v>19</v>
      </c>
      <c r="C131" s="285"/>
      <c r="D131" s="285"/>
      <c r="E131" s="286"/>
      <c r="F131" s="41">
        <f>[1]คีย์ข้อมูล!W22</f>
        <v>4.3499999999999996</v>
      </c>
      <c r="G131" s="41">
        <f>[1]คีย์ข้อมูล!W23</f>
        <v>0.58714294861240024</v>
      </c>
      <c r="H131" s="42" t="str">
        <f t="shared" si="5"/>
        <v>มาก</v>
      </c>
    </row>
    <row r="132" spans="2:8" s="9" customFormat="1" ht="21">
      <c r="B132" s="284" t="s">
        <v>20</v>
      </c>
      <c r="C132" s="285"/>
      <c r="D132" s="285"/>
      <c r="E132" s="286"/>
      <c r="F132" s="41">
        <f>[1]คีย์ข้อมูล!X22</f>
        <v>4.45</v>
      </c>
      <c r="G132" s="41">
        <f>[1]คีย์ข้อมูล!X23</f>
        <v>0.68633274115325926</v>
      </c>
      <c r="H132" s="42" t="str">
        <f t="shared" si="5"/>
        <v>มาก</v>
      </c>
    </row>
    <row r="133" spans="2:8" s="9" customFormat="1" ht="21">
      <c r="B133" s="281" t="s">
        <v>31</v>
      </c>
      <c r="C133" s="282"/>
      <c r="D133" s="282"/>
      <c r="E133" s="283"/>
      <c r="F133" s="47">
        <f>[1]คีย์ข้อมูล!X25</f>
        <v>4.28</v>
      </c>
      <c r="G133" s="47">
        <f>[1]คีย์ข้อมูล!X24</f>
        <v>0.79238802860643265</v>
      </c>
      <c r="H133" s="49" t="str">
        <f t="shared" si="5"/>
        <v>มาก</v>
      </c>
    </row>
    <row r="134" spans="2:8" s="9" customFormat="1" ht="21">
      <c r="B134" s="284" t="s">
        <v>155</v>
      </c>
      <c r="C134" s="285"/>
      <c r="D134" s="285"/>
      <c r="E134" s="286"/>
      <c r="F134" s="47"/>
      <c r="G134" s="47"/>
      <c r="H134" s="49"/>
    </row>
    <row r="135" spans="2:8" s="9" customFormat="1" ht="40.5" customHeight="1">
      <c r="B135" s="280" t="s">
        <v>192</v>
      </c>
      <c r="C135" s="280"/>
      <c r="D135" s="280"/>
      <c r="E135" s="280"/>
      <c r="F135" s="51">
        <f>[1]คีย์ข้อมูล!AA22</f>
        <v>4.0999999999999996</v>
      </c>
      <c r="G135" s="51">
        <f>[1]คีย์ข้อมูล!AA23</f>
        <v>0.85224162622679067</v>
      </c>
      <c r="H135" s="52" t="str">
        <f t="shared" si="5"/>
        <v>มาก</v>
      </c>
    </row>
    <row r="136" spans="2:8" s="9" customFormat="1" ht="60" customHeight="1">
      <c r="B136" s="263" t="s">
        <v>193</v>
      </c>
      <c r="C136" s="264"/>
      <c r="D136" s="264"/>
      <c r="E136" s="265"/>
      <c r="F136" s="51">
        <f>[1]คีย์ข้อมูล!AB22</f>
        <v>3.5</v>
      </c>
      <c r="G136" s="51">
        <f>[1]คีย์ข้อมูล!AB23</f>
        <v>0.88852331663863859</v>
      </c>
      <c r="H136" s="52" t="str">
        <f t="shared" si="5"/>
        <v>ปานกลาง</v>
      </c>
    </row>
    <row r="137" spans="2:8" s="9" customFormat="1" ht="21">
      <c r="B137" s="281" t="s">
        <v>35</v>
      </c>
      <c r="C137" s="282"/>
      <c r="D137" s="282"/>
      <c r="E137" s="283"/>
      <c r="F137" s="47">
        <f>[1]คีย์ข้อมูล!AB25</f>
        <v>3.8</v>
      </c>
      <c r="G137" s="47">
        <f>[1]คีย์ข้อมูล!AB24</f>
        <v>0.91146543037529959</v>
      </c>
      <c r="H137" s="49" t="str">
        <f t="shared" si="5"/>
        <v>มาก</v>
      </c>
    </row>
    <row r="138" spans="2:8" s="9" customFormat="1" ht="21">
      <c r="B138" s="284" t="s">
        <v>40</v>
      </c>
      <c r="C138" s="285"/>
      <c r="D138" s="285"/>
      <c r="E138" s="286"/>
      <c r="F138" s="50"/>
      <c r="G138" s="50"/>
      <c r="H138" s="28"/>
    </row>
    <row r="139" spans="2:8" s="9" customFormat="1" ht="21">
      <c r="B139" s="43" t="s">
        <v>21</v>
      </c>
      <c r="C139" s="43"/>
      <c r="D139" s="43"/>
      <c r="E139" s="43"/>
      <c r="F139" s="50">
        <f>[1]คีย์ข้อมูล!AC22</f>
        <v>3.95</v>
      </c>
      <c r="G139" s="50">
        <f>[1]คีย์ข้อมูล!AC23</f>
        <v>0.75915465451624775</v>
      </c>
      <c r="H139" s="42" t="str">
        <f t="shared" ref="H139:H143" si="6">IF(F139&gt;4.5,"มากที่สุด",IF(F139&gt;3.5,"มาก",IF(F139&gt;2.5,"ปานกลาง",IF(F139&gt;1.5,"น้อย",IF(F139&lt;=1.5,"น้อยที่สุด")))))</f>
        <v>มาก</v>
      </c>
    </row>
    <row r="140" spans="2:8" s="9" customFormat="1" ht="42" customHeight="1">
      <c r="B140" s="287" t="s">
        <v>29</v>
      </c>
      <c r="C140" s="288"/>
      <c r="D140" s="288"/>
      <c r="E140" s="288"/>
      <c r="F140" s="51">
        <f>[1]คีย์ข้อมูล!AD22</f>
        <v>3.9</v>
      </c>
      <c r="G140" s="51">
        <f>[1]คีย์ข้อมูล!AD23</f>
        <v>0.9119095061289918</v>
      </c>
      <c r="H140" s="52" t="str">
        <f t="shared" si="6"/>
        <v>มาก</v>
      </c>
    </row>
    <row r="141" spans="2:8" s="9" customFormat="1" ht="21">
      <c r="B141" s="43" t="s">
        <v>22</v>
      </c>
      <c r="C141" s="43"/>
      <c r="D141" s="43"/>
      <c r="E141" s="43"/>
      <c r="F141" s="50">
        <f>[1]คีย์ข้อมูล!AE22</f>
        <v>4</v>
      </c>
      <c r="G141" s="50">
        <f>[1]คีย์ข้อมูล!AE23</f>
        <v>0.79471941423902626</v>
      </c>
      <c r="H141" s="42" t="str">
        <f t="shared" si="6"/>
        <v>มาก</v>
      </c>
    </row>
    <row r="142" spans="2:8" s="9" customFormat="1" ht="21">
      <c r="B142" s="281" t="s">
        <v>41</v>
      </c>
      <c r="C142" s="282"/>
      <c r="D142" s="282"/>
      <c r="E142" s="283"/>
      <c r="F142" s="47">
        <f>[1]คีย์ข้อมูล!AE25</f>
        <v>3.95</v>
      </c>
      <c r="G142" s="47">
        <f>[1]คีย์ข้อมูล!AE24</f>
        <v>0.81146446396079897</v>
      </c>
      <c r="H142" s="49" t="str">
        <f t="shared" si="6"/>
        <v>มาก</v>
      </c>
    </row>
    <row r="143" spans="2:8" s="9" customFormat="1" ht="21.75" thickBot="1">
      <c r="B143" s="276" t="s">
        <v>23</v>
      </c>
      <c r="C143" s="277"/>
      <c r="D143" s="277"/>
      <c r="E143" s="278"/>
      <c r="F143" s="53">
        <f>[1]คีย์ข้อมูล!AF22</f>
        <v>4.2769230769230768</v>
      </c>
      <c r="G143" s="53">
        <f>[1]คีย์ข้อมูล!AF23</f>
        <v>0.73149540958516213</v>
      </c>
      <c r="H143" s="54" t="str">
        <f t="shared" si="6"/>
        <v>มาก</v>
      </c>
    </row>
    <row r="144" spans="2:8" s="9" customFormat="1" ht="21.75" thickTop="1">
      <c r="B144" s="64"/>
      <c r="C144" s="64"/>
      <c r="D144" s="64"/>
      <c r="E144" s="64"/>
      <c r="F144" s="65"/>
      <c r="G144" s="65"/>
      <c r="H144" s="66"/>
    </row>
    <row r="145" spans="2:8" s="9" customFormat="1" ht="21">
      <c r="B145" s="227" t="s">
        <v>194</v>
      </c>
      <c r="C145" s="227"/>
      <c r="D145" s="227"/>
      <c r="E145" s="227"/>
      <c r="F145" s="227"/>
      <c r="G145" s="227"/>
      <c r="H145" s="227"/>
    </row>
    <row r="146" spans="2:8" s="13" customFormat="1" ht="21">
      <c r="B146" s="55"/>
      <c r="C146" s="55"/>
      <c r="D146" s="55"/>
      <c r="E146" s="55"/>
      <c r="F146" s="56"/>
      <c r="G146" s="56"/>
      <c r="H146" s="55"/>
    </row>
    <row r="147" spans="2:8" s="6" customFormat="1" ht="21">
      <c r="B147" s="18"/>
      <c r="C147" s="279" t="s">
        <v>254</v>
      </c>
      <c r="D147" s="279"/>
      <c r="E147" s="279"/>
      <c r="F147" s="279"/>
      <c r="G147" s="279"/>
      <c r="H147" s="279"/>
    </row>
    <row r="148" spans="2:8" s="6" customFormat="1" ht="21">
      <c r="B148" s="221" t="s">
        <v>221</v>
      </c>
      <c r="C148" s="222"/>
      <c r="D148" s="222"/>
      <c r="E148" s="222"/>
      <c r="F148" s="222"/>
      <c r="G148" s="222"/>
      <c r="H148" s="222"/>
    </row>
    <row r="149" spans="2:8" s="6" customFormat="1" ht="21">
      <c r="B149" s="172" t="s">
        <v>222</v>
      </c>
      <c r="C149" s="173"/>
      <c r="D149" s="173"/>
      <c r="E149" s="173"/>
      <c r="F149" s="173"/>
      <c r="G149" s="173"/>
      <c r="H149" s="173"/>
    </row>
    <row r="150" spans="2:8" s="6" customFormat="1" ht="21">
      <c r="B150" s="63"/>
      <c r="C150" s="221" t="s">
        <v>195</v>
      </c>
      <c r="D150" s="221"/>
      <c r="E150" s="221"/>
      <c r="F150" s="221"/>
      <c r="G150" s="221"/>
      <c r="H150" s="221"/>
    </row>
    <row r="151" spans="2:8" s="6" customFormat="1" ht="21">
      <c r="B151" s="63" t="s">
        <v>196</v>
      </c>
      <c r="C151" s="172"/>
      <c r="D151" s="172"/>
      <c r="E151" s="172"/>
      <c r="F151" s="172"/>
      <c r="G151" s="172"/>
      <c r="H151" s="172"/>
    </row>
    <row r="152" spans="2:8" s="6" customFormat="1" ht="21">
      <c r="B152" s="221" t="s">
        <v>197</v>
      </c>
      <c r="C152" s="222"/>
      <c r="D152" s="222"/>
      <c r="E152" s="222"/>
      <c r="F152" s="222"/>
      <c r="G152" s="222"/>
      <c r="H152" s="222"/>
    </row>
    <row r="153" spans="2:8" s="6" customFormat="1" ht="21">
      <c r="B153" s="6" t="s">
        <v>223</v>
      </c>
    </row>
    <row r="154" spans="2:8" s="6" customFormat="1" ht="21">
      <c r="B154" s="6" t="s">
        <v>224</v>
      </c>
    </row>
    <row r="155" spans="2:8" s="6" customFormat="1" ht="21"/>
    <row r="156" spans="2:8" s="13" customFormat="1" ht="21"/>
    <row r="157" spans="2:8" s="13" customFormat="1" ht="21"/>
    <row r="158" spans="2:8" s="13" customFormat="1" ht="21"/>
    <row r="159" spans="2:8" s="13" customFormat="1" ht="21"/>
    <row r="160" spans="2:8" s="13" customFormat="1" ht="21"/>
    <row r="161" spans="1:1" s="13" customFormat="1" ht="21"/>
    <row r="162" spans="1:1" s="13" customFormat="1" ht="21"/>
    <row r="163" spans="1:1" s="13" customFormat="1" ht="21"/>
    <row r="164" spans="1:1" s="13" customFormat="1" ht="21"/>
    <row r="165" spans="1:1" s="13" customFormat="1" ht="21"/>
    <row r="166" spans="1:1" s="13" customFormat="1" ht="21"/>
    <row r="167" spans="1:1" s="13" customFormat="1" ht="21"/>
    <row r="168" spans="1:1" s="6" customFormat="1" ht="21"/>
    <row r="169" spans="1:1" s="6" customFormat="1" ht="21"/>
    <row r="170" spans="1:1" s="6" customFormat="1" ht="21"/>
    <row r="171" spans="1:1" s="6" customFormat="1" ht="21"/>
    <row r="172" spans="1:1" s="6" customFormat="1" ht="21"/>
    <row r="173" spans="1:1" s="6" customFormat="1" ht="21"/>
    <row r="174" spans="1:1" s="174" customFormat="1" ht="21">
      <c r="A174" s="178"/>
    </row>
    <row r="175" spans="1:1" s="174" customFormat="1" ht="21">
      <c r="A175" s="178"/>
    </row>
    <row r="176" spans="1:1" s="174" customFormat="1" ht="21">
      <c r="A176" s="178"/>
    </row>
    <row r="177" spans="1:8" s="174" customFormat="1" ht="21">
      <c r="A177" s="178"/>
    </row>
    <row r="178" spans="1:8" s="174" customFormat="1" ht="21">
      <c r="A178" s="178"/>
    </row>
    <row r="179" spans="1:8" s="174" customFormat="1" ht="21">
      <c r="A179" s="178"/>
    </row>
    <row r="180" spans="1:8" s="180" customFormat="1">
      <c r="B180" s="181"/>
      <c r="C180" s="181"/>
    </row>
    <row r="181" spans="1:8">
      <c r="B181" s="4"/>
      <c r="C181" s="4"/>
      <c r="D181" s="4"/>
      <c r="E181" s="4"/>
      <c r="F181" s="5"/>
      <c r="G181" s="5"/>
      <c r="H181" s="5"/>
    </row>
    <row r="182" spans="1:8">
      <c r="B182" s="4"/>
      <c r="C182" s="4"/>
      <c r="D182" s="4"/>
      <c r="E182" s="4"/>
      <c r="F182" s="5"/>
      <c r="G182" s="5"/>
      <c r="H182" s="5"/>
    </row>
    <row r="183" spans="1:8">
      <c r="B183" s="4"/>
      <c r="C183" s="4"/>
      <c r="D183" s="4"/>
      <c r="E183" s="4"/>
      <c r="F183" s="5"/>
      <c r="G183" s="5"/>
      <c r="H183" s="5"/>
    </row>
    <row r="184" spans="1:8">
      <c r="B184" s="4"/>
      <c r="C184" s="4"/>
      <c r="D184" s="4"/>
      <c r="E184" s="4"/>
      <c r="F184" s="5"/>
      <c r="G184" s="5"/>
      <c r="H184" s="5"/>
    </row>
    <row r="185" spans="1:8">
      <c r="B185" s="4"/>
      <c r="C185" s="4"/>
      <c r="D185" s="4"/>
      <c r="E185" s="4"/>
      <c r="F185" s="5"/>
      <c r="G185" s="5"/>
      <c r="H185" s="5"/>
    </row>
    <row r="186" spans="1:8">
      <c r="B186" s="4"/>
      <c r="C186" s="4"/>
      <c r="D186" s="4"/>
      <c r="E186" s="4"/>
      <c r="F186" s="5"/>
      <c r="G186" s="5"/>
      <c r="H186" s="5"/>
    </row>
    <row r="187" spans="1:8">
      <c r="B187" s="4"/>
      <c r="C187" s="4"/>
      <c r="D187" s="4"/>
      <c r="E187" s="4"/>
      <c r="F187" s="5"/>
      <c r="G187" s="5"/>
      <c r="H187" s="5"/>
    </row>
    <row r="188" spans="1:8">
      <c r="B188" s="4"/>
      <c r="C188" s="4"/>
      <c r="D188" s="4"/>
      <c r="E188" s="4"/>
      <c r="F188" s="5"/>
      <c r="G188" s="5"/>
      <c r="H188" s="5"/>
    </row>
    <row r="189" spans="1:8">
      <c r="B189" s="4"/>
      <c r="C189" s="4"/>
      <c r="D189" s="4"/>
      <c r="E189" s="4"/>
      <c r="F189" s="5"/>
      <c r="G189" s="5"/>
      <c r="H189" s="5"/>
    </row>
    <row r="190" spans="1:8">
      <c r="B190" s="4"/>
      <c r="C190" s="4"/>
      <c r="D190" s="4"/>
      <c r="E190" s="4"/>
      <c r="F190" s="5"/>
      <c r="G190" s="5"/>
      <c r="H190" s="5"/>
    </row>
    <row r="191" spans="1:8">
      <c r="B191" s="4"/>
      <c r="C191" s="4"/>
      <c r="D191" s="4"/>
      <c r="E191" s="4"/>
      <c r="F191" s="5"/>
      <c r="G191" s="5"/>
      <c r="H191" s="5"/>
    </row>
    <row r="192" spans="1:8">
      <c r="B192" s="4"/>
      <c r="C192" s="4"/>
      <c r="D192" s="4"/>
      <c r="E192" s="4"/>
      <c r="F192" s="5"/>
      <c r="G192" s="5"/>
      <c r="H192" s="5"/>
    </row>
  </sheetData>
  <mergeCells count="68">
    <mergeCell ref="B152:H152"/>
    <mergeCell ref="B136:E136"/>
    <mergeCell ref="B137:E137"/>
    <mergeCell ref="B138:E138"/>
    <mergeCell ref="B140:E140"/>
    <mergeCell ref="B142:E142"/>
    <mergeCell ref="B143:E143"/>
    <mergeCell ref="B145:H145"/>
    <mergeCell ref="C147:H147"/>
    <mergeCell ref="B148:H148"/>
    <mergeCell ref="C150:H150"/>
    <mergeCell ref="B135:E135"/>
    <mergeCell ref="B122:E122"/>
    <mergeCell ref="B123:E123"/>
    <mergeCell ref="B125:E125"/>
    <mergeCell ref="B126:E126"/>
    <mergeCell ref="B127:E127"/>
    <mergeCell ref="B128:E128"/>
    <mergeCell ref="B129:E129"/>
    <mergeCell ref="B131:E131"/>
    <mergeCell ref="B132:E132"/>
    <mergeCell ref="B133:E133"/>
    <mergeCell ref="B134:E134"/>
    <mergeCell ref="B119:E119"/>
    <mergeCell ref="B84:E84"/>
    <mergeCell ref="B85:E85"/>
    <mergeCell ref="B86:E86"/>
    <mergeCell ref="B89:E89"/>
    <mergeCell ref="B90:E90"/>
    <mergeCell ref="B112:H112"/>
    <mergeCell ref="B116:E117"/>
    <mergeCell ref="F116:F117"/>
    <mergeCell ref="G116:G117"/>
    <mergeCell ref="H116:H117"/>
    <mergeCell ref="B118:E118"/>
    <mergeCell ref="B81:E82"/>
    <mergeCell ref="F81:F82"/>
    <mergeCell ref="G81:G82"/>
    <mergeCell ref="H81:H82"/>
    <mergeCell ref="C31:E31"/>
    <mergeCell ref="C32:E32"/>
    <mergeCell ref="C33:E33"/>
    <mergeCell ref="B40:H40"/>
    <mergeCell ref="C45:E45"/>
    <mergeCell ref="C46:E46"/>
    <mergeCell ref="C47:E47"/>
    <mergeCell ref="C48:E48"/>
    <mergeCell ref="C49:E49"/>
    <mergeCell ref="C55:E55"/>
    <mergeCell ref="B76:H76"/>
    <mergeCell ref="C30:E30"/>
    <mergeCell ref="C13:E13"/>
    <mergeCell ref="C14:E14"/>
    <mergeCell ref="C15:E15"/>
    <mergeCell ref="C16:E16"/>
    <mergeCell ref="C23:E23"/>
    <mergeCell ref="C24:E24"/>
    <mergeCell ref="C25:E25"/>
    <mergeCell ref="C26:E26"/>
    <mergeCell ref="C27:E27"/>
    <mergeCell ref="C28:E28"/>
    <mergeCell ref="C29:E29"/>
    <mergeCell ref="C12:E12"/>
    <mergeCell ref="B2:H2"/>
    <mergeCell ref="B4:H4"/>
    <mergeCell ref="B5:H5"/>
    <mergeCell ref="B6:H6"/>
    <mergeCell ref="B7:H7"/>
  </mergeCells>
  <pageMargins left="0.7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219075</xdr:colOff>
                <xdr:row>115</xdr:row>
                <xdr:rowOff>161925</xdr:rowOff>
              </from>
              <to>
                <xdr:col>5</xdr:col>
                <xdr:colOff>352425</xdr:colOff>
                <xdr:row>116</xdr:row>
                <xdr:rowOff>19050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5</xdr:col>
                <xdr:colOff>209550</xdr:colOff>
                <xdr:row>80</xdr:row>
                <xdr:rowOff>209550</xdr:rowOff>
              </from>
              <to>
                <xdr:col>5</xdr:col>
                <xdr:colOff>352425</xdr:colOff>
                <xdr:row>81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120" zoomScaleNormal="120" workbookViewId="0">
      <selection activeCell="D5" sqref="D5"/>
    </sheetView>
  </sheetViews>
  <sheetFormatPr defaultRowHeight="21"/>
  <cols>
    <col min="1" max="1" width="3.140625" style="6" customWidth="1"/>
    <col min="2" max="2" width="5.85546875" style="6" customWidth="1"/>
    <col min="3" max="3" width="5.5703125" style="6" customWidth="1"/>
    <col min="4" max="4" width="72.5703125" style="6" customWidth="1"/>
    <col min="5" max="256" width="9.140625" style="6"/>
    <col min="257" max="257" width="5.85546875" style="6" customWidth="1"/>
    <col min="258" max="258" width="5.5703125" style="6" customWidth="1"/>
    <col min="259" max="259" width="69.28515625" style="6" customWidth="1"/>
    <col min="260" max="260" width="7.42578125" style="6" customWidth="1"/>
    <col min="261" max="512" width="9.140625" style="6"/>
    <col min="513" max="513" width="5.85546875" style="6" customWidth="1"/>
    <col min="514" max="514" width="5.5703125" style="6" customWidth="1"/>
    <col min="515" max="515" width="69.28515625" style="6" customWidth="1"/>
    <col min="516" max="516" width="7.42578125" style="6" customWidth="1"/>
    <col min="517" max="768" width="9.140625" style="6"/>
    <col min="769" max="769" width="5.85546875" style="6" customWidth="1"/>
    <col min="770" max="770" width="5.5703125" style="6" customWidth="1"/>
    <col min="771" max="771" width="69.28515625" style="6" customWidth="1"/>
    <col min="772" max="772" width="7.42578125" style="6" customWidth="1"/>
    <col min="773" max="1024" width="9.140625" style="6"/>
    <col min="1025" max="1025" width="5.85546875" style="6" customWidth="1"/>
    <col min="1026" max="1026" width="5.5703125" style="6" customWidth="1"/>
    <col min="1027" max="1027" width="69.28515625" style="6" customWidth="1"/>
    <col min="1028" max="1028" width="7.42578125" style="6" customWidth="1"/>
    <col min="1029" max="1280" width="9.140625" style="6"/>
    <col min="1281" max="1281" width="5.85546875" style="6" customWidth="1"/>
    <col min="1282" max="1282" width="5.5703125" style="6" customWidth="1"/>
    <col min="1283" max="1283" width="69.28515625" style="6" customWidth="1"/>
    <col min="1284" max="1284" width="7.42578125" style="6" customWidth="1"/>
    <col min="1285" max="1536" width="9.140625" style="6"/>
    <col min="1537" max="1537" width="5.85546875" style="6" customWidth="1"/>
    <col min="1538" max="1538" width="5.5703125" style="6" customWidth="1"/>
    <col min="1539" max="1539" width="69.28515625" style="6" customWidth="1"/>
    <col min="1540" max="1540" width="7.42578125" style="6" customWidth="1"/>
    <col min="1541" max="1792" width="9.140625" style="6"/>
    <col min="1793" max="1793" width="5.85546875" style="6" customWidth="1"/>
    <col min="1794" max="1794" width="5.5703125" style="6" customWidth="1"/>
    <col min="1795" max="1795" width="69.28515625" style="6" customWidth="1"/>
    <col min="1796" max="1796" width="7.42578125" style="6" customWidth="1"/>
    <col min="1797" max="2048" width="9.140625" style="6"/>
    <col min="2049" max="2049" width="5.85546875" style="6" customWidth="1"/>
    <col min="2050" max="2050" width="5.5703125" style="6" customWidth="1"/>
    <col min="2051" max="2051" width="69.28515625" style="6" customWidth="1"/>
    <col min="2052" max="2052" width="7.42578125" style="6" customWidth="1"/>
    <col min="2053" max="2304" width="9.140625" style="6"/>
    <col min="2305" max="2305" width="5.85546875" style="6" customWidth="1"/>
    <col min="2306" max="2306" width="5.5703125" style="6" customWidth="1"/>
    <col min="2307" max="2307" width="69.28515625" style="6" customWidth="1"/>
    <col min="2308" max="2308" width="7.42578125" style="6" customWidth="1"/>
    <col min="2309" max="2560" width="9.140625" style="6"/>
    <col min="2561" max="2561" width="5.85546875" style="6" customWidth="1"/>
    <col min="2562" max="2562" width="5.5703125" style="6" customWidth="1"/>
    <col min="2563" max="2563" width="69.28515625" style="6" customWidth="1"/>
    <col min="2564" max="2564" width="7.42578125" style="6" customWidth="1"/>
    <col min="2565" max="2816" width="9.140625" style="6"/>
    <col min="2817" max="2817" width="5.85546875" style="6" customWidth="1"/>
    <col min="2818" max="2818" width="5.5703125" style="6" customWidth="1"/>
    <col min="2819" max="2819" width="69.28515625" style="6" customWidth="1"/>
    <col min="2820" max="2820" width="7.42578125" style="6" customWidth="1"/>
    <col min="2821" max="3072" width="9.140625" style="6"/>
    <col min="3073" max="3073" width="5.85546875" style="6" customWidth="1"/>
    <col min="3074" max="3074" width="5.5703125" style="6" customWidth="1"/>
    <col min="3075" max="3075" width="69.28515625" style="6" customWidth="1"/>
    <col min="3076" max="3076" width="7.42578125" style="6" customWidth="1"/>
    <col min="3077" max="3328" width="9.140625" style="6"/>
    <col min="3329" max="3329" width="5.85546875" style="6" customWidth="1"/>
    <col min="3330" max="3330" width="5.5703125" style="6" customWidth="1"/>
    <col min="3331" max="3331" width="69.28515625" style="6" customWidth="1"/>
    <col min="3332" max="3332" width="7.42578125" style="6" customWidth="1"/>
    <col min="3333" max="3584" width="9.140625" style="6"/>
    <col min="3585" max="3585" width="5.85546875" style="6" customWidth="1"/>
    <col min="3586" max="3586" width="5.5703125" style="6" customWidth="1"/>
    <col min="3587" max="3587" width="69.28515625" style="6" customWidth="1"/>
    <col min="3588" max="3588" width="7.42578125" style="6" customWidth="1"/>
    <col min="3589" max="3840" width="9.140625" style="6"/>
    <col min="3841" max="3841" width="5.85546875" style="6" customWidth="1"/>
    <col min="3842" max="3842" width="5.5703125" style="6" customWidth="1"/>
    <col min="3843" max="3843" width="69.28515625" style="6" customWidth="1"/>
    <col min="3844" max="3844" width="7.42578125" style="6" customWidth="1"/>
    <col min="3845" max="4096" width="9.140625" style="6"/>
    <col min="4097" max="4097" width="5.85546875" style="6" customWidth="1"/>
    <col min="4098" max="4098" width="5.5703125" style="6" customWidth="1"/>
    <col min="4099" max="4099" width="69.28515625" style="6" customWidth="1"/>
    <col min="4100" max="4100" width="7.42578125" style="6" customWidth="1"/>
    <col min="4101" max="4352" width="9.140625" style="6"/>
    <col min="4353" max="4353" width="5.85546875" style="6" customWidth="1"/>
    <col min="4354" max="4354" width="5.5703125" style="6" customWidth="1"/>
    <col min="4355" max="4355" width="69.28515625" style="6" customWidth="1"/>
    <col min="4356" max="4356" width="7.42578125" style="6" customWidth="1"/>
    <col min="4357" max="4608" width="9.140625" style="6"/>
    <col min="4609" max="4609" width="5.85546875" style="6" customWidth="1"/>
    <col min="4610" max="4610" width="5.5703125" style="6" customWidth="1"/>
    <col min="4611" max="4611" width="69.28515625" style="6" customWidth="1"/>
    <col min="4612" max="4612" width="7.42578125" style="6" customWidth="1"/>
    <col min="4613" max="4864" width="9.140625" style="6"/>
    <col min="4865" max="4865" width="5.85546875" style="6" customWidth="1"/>
    <col min="4866" max="4866" width="5.5703125" style="6" customWidth="1"/>
    <col min="4867" max="4867" width="69.28515625" style="6" customWidth="1"/>
    <col min="4868" max="4868" width="7.42578125" style="6" customWidth="1"/>
    <col min="4869" max="5120" width="9.140625" style="6"/>
    <col min="5121" max="5121" width="5.85546875" style="6" customWidth="1"/>
    <col min="5122" max="5122" width="5.5703125" style="6" customWidth="1"/>
    <col min="5123" max="5123" width="69.28515625" style="6" customWidth="1"/>
    <col min="5124" max="5124" width="7.42578125" style="6" customWidth="1"/>
    <col min="5125" max="5376" width="9.140625" style="6"/>
    <col min="5377" max="5377" width="5.85546875" style="6" customWidth="1"/>
    <col min="5378" max="5378" width="5.5703125" style="6" customWidth="1"/>
    <col min="5379" max="5379" width="69.28515625" style="6" customWidth="1"/>
    <col min="5380" max="5380" width="7.42578125" style="6" customWidth="1"/>
    <col min="5381" max="5632" width="9.140625" style="6"/>
    <col min="5633" max="5633" width="5.85546875" style="6" customWidth="1"/>
    <col min="5634" max="5634" width="5.5703125" style="6" customWidth="1"/>
    <col min="5635" max="5635" width="69.28515625" style="6" customWidth="1"/>
    <col min="5636" max="5636" width="7.42578125" style="6" customWidth="1"/>
    <col min="5637" max="5888" width="9.140625" style="6"/>
    <col min="5889" max="5889" width="5.85546875" style="6" customWidth="1"/>
    <col min="5890" max="5890" width="5.5703125" style="6" customWidth="1"/>
    <col min="5891" max="5891" width="69.28515625" style="6" customWidth="1"/>
    <col min="5892" max="5892" width="7.42578125" style="6" customWidth="1"/>
    <col min="5893" max="6144" width="9.140625" style="6"/>
    <col min="6145" max="6145" width="5.85546875" style="6" customWidth="1"/>
    <col min="6146" max="6146" width="5.5703125" style="6" customWidth="1"/>
    <col min="6147" max="6147" width="69.28515625" style="6" customWidth="1"/>
    <col min="6148" max="6148" width="7.42578125" style="6" customWidth="1"/>
    <col min="6149" max="6400" width="9.140625" style="6"/>
    <col min="6401" max="6401" width="5.85546875" style="6" customWidth="1"/>
    <col min="6402" max="6402" width="5.5703125" style="6" customWidth="1"/>
    <col min="6403" max="6403" width="69.28515625" style="6" customWidth="1"/>
    <col min="6404" max="6404" width="7.42578125" style="6" customWidth="1"/>
    <col min="6405" max="6656" width="9.140625" style="6"/>
    <col min="6657" max="6657" width="5.85546875" style="6" customWidth="1"/>
    <col min="6658" max="6658" width="5.5703125" style="6" customWidth="1"/>
    <col min="6659" max="6659" width="69.28515625" style="6" customWidth="1"/>
    <col min="6660" max="6660" width="7.42578125" style="6" customWidth="1"/>
    <col min="6661" max="6912" width="9.140625" style="6"/>
    <col min="6913" max="6913" width="5.85546875" style="6" customWidth="1"/>
    <col min="6914" max="6914" width="5.5703125" style="6" customWidth="1"/>
    <col min="6915" max="6915" width="69.28515625" style="6" customWidth="1"/>
    <col min="6916" max="6916" width="7.42578125" style="6" customWidth="1"/>
    <col min="6917" max="7168" width="9.140625" style="6"/>
    <col min="7169" max="7169" width="5.85546875" style="6" customWidth="1"/>
    <col min="7170" max="7170" width="5.5703125" style="6" customWidth="1"/>
    <col min="7171" max="7171" width="69.28515625" style="6" customWidth="1"/>
    <col min="7172" max="7172" width="7.42578125" style="6" customWidth="1"/>
    <col min="7173" max="7424" width="9.140625" style="6"/>
    <col min="7425" max="7425" width="5.85546875" style="6" customWidth="1"/>
    <col min="7426" max="7426" width="5.5703125" style="6" customWidth="1"/>
    <col min="7427" max="7427" width="69.28515625" style="6" customWidth="1"/>
    <col min="7428" max="7428" width="7.42578125" style="6" customWidth="1"/>
    <col min="7429" max="7680" width="9.140625" style="6"/>
    <col min="7681" max="7681" width="5.85546875" style="6" customWidth="1"/>
    <col min="7682" max="7682" width="5.5703125" style="6" customWidth="1"/>
    <col min="7683" max="7683" width="69.28515625" style="6" customWidth="1"/>
    <col min="7684" max="7684" width="7.42578125" style="6" customWidth="1"/>
    <col min="7685" max="7936" width="9.140625" style="6"/>
    <col min="7937" max="7937" width="5.85546875" style="6" customWidth="1"/>
    <col min="7938" max="7938" width="5.5703125" style="6" customWidth="1"/>
    <col min="7939" max="7939" width="69.28515625" style="6" customWidth="1"/>
    <col min="7940" max="7940" width="7.42578125" style="6" customWidth="1"/>
    <col min="7941" max="8192" width="9.140625" style="6"/>
    <col min="8193" max="8193" width="5.85546875" style="6" customWidth="1"/>
    <col min="8194" max="8194" width="5.5703125" style="6" customWidth="1"/>
    <col min="8195" max="8195" width="69.28515625" style="6" customWidth="1"/>
    <col min="8196" max="8196" width="7.42578125" style="6" customWidth="1"/>
    <col min="8197" max="8448" width="9.140625" style="6"/>
    <col min="8449" max="8449" width="5.85546875" style="6" customWidth="1"/>
    <col min="8450" max="8450" width="5.5703125" style="6" customWidth="1"/>
    <col min="8451" max="8451" width="69.28515625" style="6" customWidth="1"/>
    <col min="8452" max="8452" width="7.42578125" style="6" customWidth="1"/>
    <col min="8453" max="8704" width="9.140625" style="6"/>
    <col min="8705" max="8705" width="5.85546875" style="6" customWidth="1"/>
    <col min="8706" max="8706" width="5.5703125" style="6" customWidth="1"/>
    <col min="8707" max="8707" width="69.28515625" style="6" customWidth="1"/>
    <col min="8708" max="8708" width="7.42578125" style="6" customWidth="1"/>
    <col min="8709" max="8960" width="9.140625" style="6"/>
    <col min="8961" max="8961" width="5.85546875" style="6" customWidth="1"/>
    <col min="8962" max="8962" width="5.5703125" style="6" customWidth="1"/>
    <col min="8963" max="8963" width="69.28515625" style="6" customWidth="1"/>
    <col min="8964" max="8964" width="7.42578125" style="6" customWidth="1"/>
    <col min="8965" max="9216" width="9.140625" style="6"/>
    <col min="9217" max="9217" width="5.85546875" style="6" customWidth="1"/>
    <col min="9218" max="9218" width="5.5703125" style="6" customWidth="1"/>
    <col min="9219" max="9219" width="69.28515625" style="6" customWidth="1"/>
    <col min="9220" max="9220" width="7.42578125" style="6" customWidth="1"/>
    <col min="9221" max="9472" width="9.140625" style="6"/>
    <col min="9473" max="9473" width="5.85546875" style="6" customWidth="1"/>
    <col min="9474" max="9474" width="5.5703125" style="6" customWidth="1"/>
    <col min="9475" max="9475" width="69.28515625" style="6" customWidth="1"/>
    <col min="9476" max="9476" width="7.42578125" style="6" customWidth="1"/>
    <col min="9477" max="9728" width="9.140625" style="6"/>
    <col min="9729" max="9729" width="5.85546875" style="6" customWidth="1"/>
    <col min="9730" max="9730" width="5.5703125" style="6" customWidth="1"/>
    <col min="9731" max="9731" width="69.28515625" style="6" customWidth="1"/>
    <col min="9732" max="9732" width="7.42578125" style="6" customWidth="1"/>
    <col min="9733" max="9984" width="9.140625" style="6"/>
    <col min="9985" max="9985" width="5.85546875" style="6" customWidth="1"/>
    <col min="9986" max="9986" width="5.5703125" style="6" customWidth="1"/>
    <col min="9987" max="9987" width="69.28515625" style="6" customWidth="1"/>
    <col min="9988" max="9988" width="7.42578125" style="6" customWidth="1"/>
    <col min="9989" max="10240" width="9.140625" style="6"/>
    <col min="10241" max="10241" width="5.85546875" style="6" customWidth="1"/>
    <col min="10242" max="10242" width="5.5703125" style="6" customWidth="1"/>
    <col min="10243" max="10243" width="69.28515625" style="6" customWidth="1"/>
    <col min="10244" max="10244" width="7.42578125" style="6" customWidth="1"/>
    <col min="10245" max="10496" width="9.140625" style="6"/>
    <col min="10497" max="10497" width="5.85546875" style="6" customWidth="1"/>
    <col min="10498" max="10498" width="5.5703125" style="6" customWidth="1"/>
    <col min="10499" max="10499" width="69.28515625" style="6" customWidth="1"/>
    <col min="10500" max="10500" width="7.42578125" style="6" customWidth="1"/>
    <col min="10501" max="10752" width="9.140625" style="6"/>
    <col min="10753" max="10753" width="5.85546875" style="6" customWidth="1"/>
    <col min="10754" max="10754" width="5.5703125" style="6" customWidth="1"/>
    <col min="10755" max="10755" width="69.28515625" style="6" customWidth="1"/>
    <col min="10756" max="10756" width="7.42578125" style="6" customWidth="1"/>
    <col min="10757" max="11008" width="9.140625" style="6"/>
    <col min="11009" max="11009" width="5.85546875" style="6" customWidth="1"/>
    <col min="11010" max="11010" width="5.5703125" style="6" customWidth="1"/>
    <col min="11011" max="11011" width="69.28515625" style="6" customWidth="1"/>
    <col min="11012" max="11012" width="7.42578125" style="6" customWidth="1"/>
    <col min="11013" max="11264" width="9.140625" style="6"/>
    <col min="11265" max="11265" width="5.85546875" style="6" customWidth="1"/>
    <col min="11266" max="11266" width="5.5703125" style="6" customWidth="1"/>
    <col min="11267" max="11267" width="69.28515625" style="6" customWidth="1"/>
    <col min="11268" max="11268" width="7.42578125" style="6" customWidth="1"/>
    <col min="11269" max="11520" width="9.140625" style="6"/>
    <col min="11521" max="11521" width="5.85546875" style="6" customWidth="1"/>
    <col min="11522" max="11522" width="5.5703125" style="6" customWidth="1"/>
    <col min="11523" max="11523" width="69.28515625" style="6" customWidth="1"/>
    <col min="11524" max="11524" width="7.42578125" style="6" customWidth="1"/>
    <col min="11525" max="11776" width="9.140625" style="6"/>
    <col min="11777" max="11777" width="5.85546875" style="6" customWidth="1"/>
    <col min="11778" max="11778" width="5.5703125" style="6" customWidth="1"/>
    <col min="11779" max="11779" width="69.28515625" style="6" customWidth="1"/>
    <col min="11780" max="11780" width="7.42578125" style="6" customWidth="1"/>
    <col min="11781" max="12032" width="9.140625" style="6"/>
    <col min="12033" max="12033" width="5.85546875" style="6" customWidth="1"/>
    <col min="12034" max="12034" width="5.5703125" style="6" customWidth="1"/>
    <col min="12035" max="12035" width="69.28515625" style="6" customWidth="1"/>
    <col min="12036" max="12036" width="7.42578125" style="6" customWidth="1"/>
    <col min="12037" max="12288" width="9.140625" style="6"/>
    <col min="12289" max="12289" width="5.85546875" style="6" customWidth="1"/>
    <col min="12290" max="12290" width="5.5703125" style="6" customWidth="1"/>
    <col min="12291" max="12291" width="69.28515625" style="6" customWidth="1"/>
    <col min="12292" max="12292" width="7.42578125" style="6" customWidth="1"/>
    <col min="12293" max="12544" width="9.140625" style="6"/>
    <col min="12545" max="12545" width="5.85546875" style="6" customWidth="1"/>
    <col min="12546" max="12546" width="5.5703125" style="6" customWidth="1"/>
    <col min="12547" max="12547" width="69.28515625" style="6" customWidth="1"/>
    <col min="12548" max="12548" width="7.42578125" style="6" customWidth="1"/>
    <col min="12549" max="12800" width="9.140625" style="6"/>
    <col min="12801" max="12801" width="5.85546875" style="6" customWidth="1"/>
    <col min="12802" max="12802" width="5.5703125" style="6" customWidth="1"/>
    <col min="12803" max="12803" width="69.28515625" style="6" customWidth="1"/>
    <col min="12804" max="12804" width="7.42578125" style="6" customWidth="1"/>
    <col min="12805" max="13056" width="9.140625" style="6"/>
    <col min="13057" max="13057" width="5.85546875" style="6" customWidth="1"/>
    <col min="13058" max="13058" width="5.5703125" style="6" customWidth="1"/>
    <col min="13059" max="13059" width="69.28515625" style="6" customWidth="1"/>
    <col min="13060" max="13060" width="7.42578125" style="6" customWidth="1"/>
    <col min="13061" max="13312" width="9.140625" style="6"/>
    <col min="13313" max="13313" width="5.85546875" style="6" customWidth="1"/>
    <col min="13314" max="13314" width="5.5703125" style="6" customWidth="1"/>
    <col min="13315" max="13315" width="69.28515625" style="6" customWidth="1"/>
    <col min="13316" max="13316" width="7.42578125" style="6" customWidth="1"/>
    <col min="13317" max="13568" width="9.140625" style="6"/>
    <col min="13569" max="13569" width="5.85546875" style="6" customWidth="1"/>
    <col min="13570" max="13570" width="5.5703125" style="6" customWidth="1"/>
    <col min="13571" max="13571" width="69.28515625" style="6" customWidth="1"/>
    <col min="13572" max="13572" width="7.42578125" style="6" customWidth="1"/>
    <col min="13573" max="13824" width="9.140625" style="6"/>
    <col min="13825" max="13825" width="5.85546875" style="6" customWidth="1"/>
    <col min="13826" max="13826" width="5.5703125" style="6" customWidth="1"/>
    <col min="13827" max="13827" width="69.28515625" style="6" customWidth="1"/>
    <col min="13828" max="13828" width="7.42578125" style="6" customWidth="1"/>
    <col min="13829" max="14080" width="9.140625" style="6"/>
    <col min="14081" max="14081" width="5.85546875" style="6" customWidth="1"/>
    <col min="14082" max="14082" width="5.5703125" style="6" customWidth="1"/>
    <col min="14083" max="14083" width="69.28515625" style="6" customWidth="1"/>
    <col min="14084" max="14084" width="7.42578125" style="6" customWidth="1"/>
    <col min="14085" max="14336" width="9.140625" style="6"/>
    <col min="14337" max="14337" width="5.85546875" style="6" customWidth="1"/>
    <col min="14338" max="14338" width="5.5703125" style="6" customWidth="1"/>
    <col min="14339" max="14339" width="69.28515625" style="6" customWidth="1"/>
    <col min="14340" max="14340" width="7.42578125" style="6" customWidth="1"/>
    <col min="14341" max="14592" width="9.140625" style="6"/>
    <col min="14593" max="14593" width="5.85546875" style="6" customWidth="1"/>
    <col min="14594" max="14594" width="5.5703125" style="6" customWidth="1"/>
    <col min="14595" max="14595" width="69.28515625" style="6" customWidth="1"/>
    <col min="14596" max="14596" width="7.42578125" style="6" customWidth="1"/>
    <col min="14597" max="14848" width="9.140625" style="6"/>
    <col min="14849" max="14849" width="5.85546875" style="6" customWidth="1"/>
    <col min="14850" max="14850" width="5.5703125" style="6" customWidth="1"/>
    <col min="14851" max="14851" width="69.28515625" style="6" customWidth="1"/>
    <col min="14852" max="14852" width="7.42578125" style="6" customWidth="1"/>
    <col min="14853" max="15104" width="9.140625" style="6"/>
    <col min="15105" max="15105" width="5.85546875" style="6" customWidth="1"/>
    <col min="15106" max="15106" width="5.5703125" style="6" customWidth="1"/>
    <col min="15107" max="15107" width="69.28515625" style="6" customWidth="1"/>
    <col min="15108" max="15108" width="7.42578125" style="6" customWidth="1"/>
    <col min="15109" max="15360" width="9.140625" style="6"/>
    <col min="15361" max="15361" width="5.85546875" style="6" customWidth="1"/>
    <col min="15362" max="15362" width="5.5703125" style="6" customWidth="1"/>
    <col min="15363" max="15363" width="69.28515625" style="6" customWidth="1"/>
    <col min="15364" max="15364" width="7.42578125" style="6" customWidth="1"/>
    <col min="15365" max="15616" width="9.140625" style="6"/>
    <col min="15617" max="15617" width="5.85546875" style="6" customWidth="1"/>
    <col min="15618" max="15618" width="5.5703125" style="6" customWidth="1"/>
    <col min="15619" max="15619" width="69.28515625" style="6" customWidth="1"/>
    <col min="15620" max="15620" width="7.42578125" style="6" customWidth="1"/>
    <col min="15621" max="15872" width="9.140625" style="6"/>
    <col min="15873" max="15873" width="5.85546875" style="6" customWidth="1"/>
    <col min="15874" max="15874" width="5.5703125" style="6" customWidth="1"/>
    <col min="15875" max="15875" width="69.28515625" style="6" customWidth="1"/>
    <col min="15876" max="15876" width="7.42578125" style="6" customWidth="1"/>
    <col min="15877" max="16128" width="9.140625" style="6"/>
    <col min="16129" max="16129" width="5.85546875" style="6" customWidth="1"/>
    <col min="16130" max="16130" width="5.5703125" style="6" customWidth="1"/>
    <col min="16131" max="16131" width="69.28515625" style="6" customWidth="1"/>
    <col min="16132" max="16132" width="7.42578125" style="6" customWidth="1"/>
    <col min="16133" max="16384" width="9.140625" style="6"/>
  </cols>
  <sheetData>
    <row r="2" spans="1:6" ht="21" customHeight="1">
      <c r="A2" s="227" t="s">
        <v>162</v>
      </c>
      <c r="B2" s="227"/>
      <c r="C2" s="227"/>
      <c r="D2" s="227"/>
      <c r="E2" s="227"/>
    </row>
    <row r="3" spans="1:6" ht="21" customHeight="1">
      <c r="A3" s="137"/>
      <c r="B3" s="137"/>
      <c r="C3" s="137"/>
      <c r="D3" s="137"/>
    </row>
    <row r="4" spans="1:6">
      <c r="B4" s="7" t="s">
        <v>66</v>
      </c>
    </row>
    <row r="5" spans="1:6" s="129" customFormat="1">
      <c r="A5" s="129" t="s">
        <v>152</v>
      </c>
    </row>
    <row r="6" spans="1:6" s="130" customFormat="1">
      <c r="A6" s="224" t="s">
        <v>163</v>
      </c>
      <c r="B6" s="224"/>
      <c r="C6" s="224"/>
      <c r="D6" s="224"/>
      <c r="E6" s="224"/>
      <c r="F6" s="224"/>
    </row>
    <row r="7" spans="1:6">
      <c r="B7" s="6" t="s">
        <v>164</v>
      </c>
    </row>
    <row r="8" spans="1:6">
      <c r="B8" s="6" t="s">
        <v>165</v>
      </c>
    </row>
    <row r="10" spans="1:6">
      <c r="B10" s="119" t="s">
        <v>213</v>
      </c>
    </row>
    <row r="11" spans="1:6">
      <c r="C11" s="6" t="s">
        <v>166</v>
      </c>
    </row>
    <row r="12" spans="1:6">
      <c r="B12" s="6" t="s">
        <v>167</v>
      </c>
    </row>
    <row r="13" spans="1:6">
      <c r="B13" s="6" t="s">
        <v>168</v>
      </c>
    </row>
    <row r="14" spans="1:6">
      <c r="B14" s="6" t="s">
        <v>169</v>
      </c>
    </row>
  </sheetData>
  <mergeCells count="2">
    <mergeCell ref="A2:E2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A13" zoomScale="120" zoomScaleNormal="120" workbookViewId="0">
      <selection activeCell="D32" sqref="D32"/>
    </sheetView>
  </sheetViews>
  <sheetFormatPr defaultColWidth="15" defaultRowHeight="21"/>
  <cols>
    <col min="1" max="1" width="5.7109375" style="11" customWidth="1"/>
    <col min="2" max="2" width="18.140625" style="11" customWidth="1"/>
    <col min="3" max="3" width="24.42578125" style="11" customWidth="1"/>
    <col min="4" max="4" width="41.7109375" style="11" customWidth="1"/>
    <col min="5" max="5" width="32.85546875" style="11" customWidth="1"/>
    <col min="6" max="6" width="8.85546875" style="11" customWidth="1"/>
    <col min="7" max="7" width="11.5703125" style="11" customWidth="1"/>
    <col min="8" max="8" width="11.140625" style="11" customWidth="1"/>
    <col min="9" max="9" width="16.42578125" style="11" bestFit="1" customWidth="1"/>
    <col min="10" max="11" width="11.85546875" style="11" bestFit="1" customWidth="1"/>
    <col min="12" max="12" width="8.42578125" style="11" customWidth="1"/>
    <col min="13" max="14" width="9.28515625" style="11" customWidth="1"/>
    <col min="15" max="15" width="6.42578125" style="144" customWidth="1"/>
    <col min="16" max="17" width="7.7109375" style="144" customWidth="1"/>
    <col min="18" max="19" width="7.7109375" style="145" customWidth="1"/>
    <col min="20" max="23" width="7.7109375" style="146" customWidth="1"/>
    <col min="24" max="24" width="6.85546875" style="146" customWidth="1"/>
    <col min="25" max="25" width="6.7109375" style="147" customWidth="1"/>
    <col min="26" max="26" width="6.5703125" style="147" customWidth="1"/>
    <col min="27" max="27" width="7.7109375" style="148" customWidth="1"/>
    <col min="28" max="28" width="7.140625" style="148" customWidth="1"/>
    <col min="29" max="29" width="7.7109375" style="89" customWidth="1"/>
    <col min="30" max="30" width="9.140625" style="89" customWidth="1"/>
    <col min="31" max="31" width="9.42578125" style="89" customWidth="1"/>
    <col min="32" max="16384" width="15" style="11"/>
  </cols>
  <sheetData>
    <row r="1" spans="1:31" s="69" customFormat="1" ht="46.5" customHeight="1">
      <c r="B1" s="87" t="s">
        <v>56</v>
      </c>
      <c r="C1" s="87" t="s">
        <v>57</v>
      </c>
      <c r="D1" s="87" t="s">
        <v>72</v>
      </c>
      <c r="E1" s="87" t="s">
        <v>55</v>
      </c>
      <c r="F1" s="87" t="s">
        <v>58</v>
      </c>
      <c r="G1" s="87" t="s">
        <v>61</v>
      </c>
      <c r="H1" s="87" t="s">
        <v>59</v>
      </c>
      <c r="I1" s="87" t="s">
        <v>62</v>
      </c>
      <c r="J1" s="87" t="s">
        <v>5</v>
      </c>
      <c r="K1" s="87" t="s">
        <v>37</v>
      </c>
      <c r="L1" s="87" t="s">
        <v>60</v>
      </c>
      <c r="M1" s="87" t="s">
        <v>82</v>
      </c>
      <c r="N1" s="87" t="s">
        <v>85</v>
      </c>
      <c r="O1" s="139">
        <v>1.1000000000000001</v>
      </c>
      <c r="P1" s="139">
        <v>1.2</v>
      </c>
      <c r="Q1" s="139">
        <v>1.3</v>
      </c>
      <c r="R1" s="140">
        <v>2.1</v>
      </c>
      <c r="S1" s="140">
        <v>2.2000000000000002</v>
      </c>
      <c r="T1" s="141">
        <v>3.1</v>
      </c>
      <c r="U1" s="141">
        <v>3.2</v>
      </c>
      <c r="V1" s="141">
        <v>3.3</v>
      </c>
      <c r="W1" s="141">
        <v>3.4</v>
      </c>
      <c r="X1" s="141">
        <v>3.5</v>
      </c>
      <c r="Y1" s="142">
        <v>4.0999999999999996</v>
      </c>
      <c r="Z1" s="142">
        <v>4.2</v>
      </c>
      <c r="AA1" s="143">
        <v>4.3</v>
      </c>
      <c r="AB1" s="143">
        <v>4.4000000000000004</v>
      </c>
      <c r="AC1" s="88">
        <v>5.0999999999999996</v>
      </c>
      <c r="AD1" s="88">
        <v>5.2</v>
      </c>
      <c r="AE1" s="88">
        <v>5.3</v>
      </c>
    </row>
    <row r="2" spans="1:31">
      <c r="A2" s="11">
        <v>1</v>
      </c>
      <c r="B2" s="11" t="s">
        <v>74</v>
      </c>
      <c r="C2" s="11" t="s">
        <v>97</v>
      </c>
      <c r="D2" s="11" t="s">
        <v>28</v>
      </c>
      <c r="E2" s="11" t="s">
        <v>37</v>
      </c>
      <c r="F2" s="11">
        <v>0</v>
      </c>
      <c r="G2" s="11">
        <v>0</v>
      </c>
      <c r="H2" s="11">
        <v>0</v>
      </c>
      <c r="I2" s="11">
        <v>0</v>
      </c>
      <c r="J2" s="11">
        <v>1</v>
      </c>
      <c r="K2" s="11">
        <v>0</v>
      </c>
      <c r="L2" s="11">
        <v>0</v>
      </c>
      <c r="M2" s="11">
        <v>0</v>
      </c>
      <c r="N2" s="11">
        <v>0</v>
      </c>
      <c r="O2" s="144">
        <v>4</v>
      </c>
      <c r="P2" s="144">
        <v>4</v>
      </c>
      <c r="Q2" s="144">
        <v>4</v>
      </c>
      <c r="R2" s="145">
        <v>4</v>
      </c>
      <c r="S2" s="145">
        <v>4</v>
      </c>
      <c r="T2" s="146">
        <v>4</v>
      </c>
      <c r="U2" s="146">
        <v>4</v>
      </c>
      <c r="V2" s="146">
        <v>4</v>
      </c>
      <c r="W2" s="146">
        <v>4</v>
      </c>
      <c r="X2" s="146">
        <v>4</v>
      </c>
      <c r="Y2" s="147">
        <v>2</v>
      </c>
      <c r="Z2" s="147">
        <v>4</v>
      </c>
      <c r="AA2" s="148">
        <v>4</v>
      </c>
      <c r="AB2" s="148">
        <v>4</v>
      </c>
      <c r="AC2" s="89">
        <v>4</v>
      </c>
      <c r="AD2" s="89">
        <v>4</v>
      </c>
      <c r="AE2" s="89">
        <v>4</v>
      </c>
    </row>
    <row r="3" spans="1:31">
      <c r="A3" s="11">
        <v>2</v>
      </c>
      <c r="B3" s="11" t="s">
        <v>74</v>
      </c>
      <c r="C3" s="11" t="s">
        <v>28</v>
      </c>
      <c r="D3" s="11" t="s">
        <v>28</v>
      </c>
      <c r="E3" s="11" t="s">
        <v>28</v>
      </c>
      <c r="F3" s="11">
        <v>0</v>
      </c>
      <c r="G3" s="11">
        <v>0</v>
      </c>
      <c r="H3" s="11">
        <v>0</v>
      </c>
      <c r="I3" s="11">
        <v>0</v>
      </c>
      <c r="J3" s="11">
        <v>1</v>
      </c>
      <c r="K3" s="11">
        <v>0</v>
      </c>
      <c r="L3" s="11">
        <v>0</v>
      </c>
      <c r="M3" s="11">
        <v>0</v>
      </c>
      <c r="N3" s="11">
        <v>0</v>
      </c>
      <c r="O3" s="144">
        <v>4</v>
      </c>
      <c r="P3" s="144">
        <v>4</v>
      </c>
      <c r="Q3" s="144">
        <v>4</v>
      </c>
      <c r="R3" s="145">
        <v>5</v>
      </c>
      <c r="S3" s="145">
        <v>5</v>
      </c>
      <c r="T3" s="146">
        <v>3</v>
      </c>
      <c r="U3" s="146">
        <v>3</v>
      </c>
      <c r="V3" s="146">
        <v>4</v>
      </c>
      <c r="W3" s="146">
        <v>4</v>
      </c>
      <c r="X3" s="146">
        <v>5</v>
      </c>
      <c r="Y3" s="147">
        <v>1</v>
      </c>
      <c r="Z3" s="147">
        <v>2</v>
      </c>
      <c r="AA3" s="148">
        <v>4</v>
      </c>
      <c r="AB3" s="148">
        <v>3</v>
      </c>
      <c r="AC3" s="89">
        <v>3</v>
      </c>
      <c r="AD3" s="89">
        <v>3</v>
      </c>
      <c r="AE3" s="89">
        <v>4</v>
      </c>
    </row>
    <row r="4" spans="1:31">
      <c r="A4" s="11">
        <v>3</v>
      </c>
      <c r="B4" s="11" t="s">
        <v>74</v>
      </c>
      <c r="C4" s="11" t="s">
        <v>94</v>
      </c>
      <c r="D4" s="11" t="s">
        <v>28</v>
      </c>
      <c r="E4" s="11" t="s">
        <v>75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44">
        <v>4</v>
      </c>
      <c r="P4" s="144">
        <v>4</v>
      </c>
      <c r="Q4" s="144">
        <v>4</v>
      </c>
      <c r="R4" s="145">
        <v>4</v>
      </c>
      <c r="S4" s="145">
        <v>4</v>
      </c>
      <c r="T4" s="146">
        <v>4</v>
      </c>
      <c r="U4" s="146">
        <v>3</v>
      </c>
      <c r="V4" s="146">
        <v>4</v>
      </c>
      <c r="W4" s="146">
        <v>4</v>
      </c>
      <c r="X4" s="146">
        <v>3</v>
      </c>
      <c r="Y4" s="147">
        <v>1</v>
      </c>
      <c r="Z4" s="147">
        <v>2</v>
      </c>
      <c r="AA4" s="148">
        <v>3</v>
      </c>
      <c r="AB4" s="148">
        <v>2</v>
      </c>
      <c r="AC4" s="89">
        <v>3</v>
      </c>
      <c r="AD4" s="89">
        <v>2</v>
      </c>
      <c r="AE4" s="89">
        <v>3</v>
      </c>
    </row>
    <row r="5" spans="1:31">
      <c r="A5" s="11">
        <v>4</v>
      </c>
      <c r="B5" s="11" t="s">
        <v>74</v>
      </c>
      <c r="C5" s="11" t="s">
        <v>94</v>
      </c>
      <c r="D5" s="11" t="s">
        <v>28</v>
      </c>
      <c r="E5" s="11" t="s">
        <v>101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44">
        <v>5</v>
      </c>
      <c r="P5" s="144">
        <v>5</v>
      </c>
      <c r="Q5" s="144">
        <v>5</v>
      </c>
      <c r="R5" s="145">
        <v>5</v>
      </c>
      <c r="S5" s="145">
        <v>5</v>
      </c>
      <c r="T5" s="146">
        <v>5</v>
      </c>
      <c r="U5" s="146">
        <v>5</v>
      </c>
      <c r="V5" s="146">
        <v>4</v>
      </c>
      <c r="W5" s="146">
        <v>5</v>
      </c>
      <c r="X5" s="146">
        <v>5</v>
      </c>
      <c r="Y5" s="147">
        <v>1</v>
      </c>
      <c r="Z5" s="147">
        <v>2</v>
      </c>
      <c r="AA5" s="148">
        <v>4</v>
      </c>
      <c r="AB5" s="148">
        <v>2</v>
      </c>
      <c r="AC5" s="89">
        <v>3</v>
      </c>
      <c r="AD5" s="89">
        <v>4</v>
      </c>
      <c r="AE5" s="89">
        <v>4</v>
      </c>
    </row>
    <row r="6" spans="1:31">
      <c r="A6" s="11">
        <v>5</v>
      </c>
      <c r="B6" s="11" t="s">
        <v>74</v>
      </c>
      <c r="C6" s="11" t="s">
        <v>78</v>
      </c>
      <c r="D6" s="11" t="s">
        <v>28</v>
      </c>
      <c r="E6" s="11" t="s">
        <v>75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44">
        <v>5</v>
      </c>
      <c r="P6" s="144">
        <v>5</v>
      </c>
      <c r="Q6" s="144">
        <v>5</v>
      </c>
      <c r="R6" s="145">
        <v>5</v>
      </c>
      <c r="S6" s="145">
        <v>5</v>
      </c>
      <c r="T6" s="146">
        <v>5</v>
      </c>
      <c r="U6" s="146">
        <v>5</v>
      </c>
      <c r="V6" s="146">
        <v>5</v>
      </c>
      <c r="W6" s="146">
        <v>5</v>
      </c>
      <c r="X6" s="146">
        <v>5</v>
      </c>
      <c r="Y6" s="147">
        <v>1</v>
      </c>
      <c r="Z6" s="147">
        <v>3</v>
      </c>
      <c r="AA6" s="148">
        <v>4</v>
      </c>
      <c r="AB6" s="148">
        <v>4</v>
      </c>
      <c r="AC6" s="89">
        <v>5</v>
      </c>
      <c r="AD6" s="89">
        <v>5</v>
      </c>
      <c r="AE6" s="89">
        <v>5</v>
      </c>
    </row>
    <row r="7" spans="1:31">
      <c r="A7" s="11">
        <v>6</v>
      </c>
      <c r="B7" s="11" t="s">
        <v>74</v>
      </c>
      <c r="C7" s="11" t="s">
        <v>78</v>
      </c>
      <c r="D7" s="11" t="s">
        <v>28</v>
      </c>
      <c r="E7" s="11" t="s">
        <v>75</v>
      </c>
      <c r="F7" s="11">
        <v>1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44">
        <v>5</v>
      </c>
      <c r="P7" s="144">
        <v>5</v>
      </c>
      <c r="Q7" s="144">
        <v>5</v>
      </c>
      <c r="R7" s="145">
        <v>5</v>
      </c>
      <c r="S7" s="145">
        <v>5</v>
      </c>
      <c r="T7" s="146">
        <v>5</v>
      </c>
      <c r="U7" s="146">
        <v>5</v>
      </c>
      <c r="V7" s="146">
        <v>5</v>
      </c>
      <c r="W7" s="146">
        <v>5</v>
      </c>
      <c r="X7" s="146">
        <v>5</v>
      </c>
      <c r="Y7" s="147">
        <v>1</v>
      </c>
      <c r="Z7" s="147">
        <v>3</v>
      </c>
      <c r="AA7" s="148">
        <v>5</v>
      </c>
      <c r="AB7" s="148">
        <v>3</v>
      </c>
      <c r="AC7" s="89">
        <v>4</v>
      </c>
      <c r="AD7" s="89">
        <v>4</v>
      </c>
      <c r="AE7" s="89">
        <v>4</v>
      </c>
    </row>
    <row r="8" spans="1:31" ht="19.5" customHeight="1">
      <c r="A8" s="11">
        <v>7</v>
      </c>
      <c r="B8" s="11" t="s">
        <v>108</v>
      </c>
      <c r="C8" s="11" t="s">
        <v>126</v>
      </c>
      <c r="D8" s="11" t="s">
        <v>28</v>
      </c>
      <c r="E8" s="11" t="s">
        <v>37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44">
        <v>5</v>
      </c>
      <c r="P8" s="144">
        <v>4</v>
      </c>
      <c r="Q8" s="144">
        <v>3</v>
      </c>
      <c r="R8" s="145">
        <v>4</v>
      </c>
      <c r="S8" s="145">
        <v>4</v>
      </c>
      <c r="T8" s="146">
        <v>3</v>
      </c>
      <c r="U8" s="146">
        <v>2</v>
      </c>
      <c r="V8" s="146">
        <v>3</v>
      </c>
      <c r="W8" s="146">
        <v>4</v>
      </c>
      <c r="X8" s="146">
        <v>4</v>
      </c>
      <c r="Y8" s="147">
        <v>1</v>
      </c>
      <c r="Z8" s="147">
        <v>3</v>
      </c>
      <c r="AA8" s="148">
        <v>5</v>
      </c>
      <c r="AB8" s="148">
        <v>3</v>
      </c>
      <c r="AC8" s="89">
        <v>4</v>
      </c>
      <c r="AD8" s="89">
        <v>4</v>
      </c>
      <c r="AE8" s="89">
        <v>4</v>
      </c>
    </row>
    <row r="9" spans="1:31">
      <c r="A9" s="11">
        <v>8</v>
      </c>
      <c r="B9" s="11" t="s">
        <v>74</v>
      </c>
      <c r="C9" s="11" t="s">
        <v>126</v>
      </c>
      <c r="D9" s="11" t="s">
        <v>28</v>
      </c>
      <c r="E9" s="11" t="s">
        <v>28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44">
        <v>4</v>
      </c>
      <c r="P9" s="144">
        <v>4</v>
      </c>
      <c r="Q9" s="144">
        <v>4</v>
      </c>
      <c r="R9" s="145">
        <v>4</v>
      </c>
      <c r="S9" s="145">
        <v>4</v>
      </c>
      <c r="T9" s="146">
        <v>4</v>
      </c>
      <c r="U9" s="146">
        <v>4</v>
      </c>
      <c r="V9" s="146">
        <v>4</v>
      </c>
      <c r="W9" s="146">
        <v>4</v>
      </c>
      <c r="X9" s="146">
        <v>4</v>
      </c>
      <c r="Y9" s="147">
        <v>1</v>
      </c>
      <c r="Z9" s="147">
        <v>1</v>
      </c>
      <c r="AA9" s="148">
        <v>2</v>
      </c>
      <c r="AB9" s="148">
        <v>2</v>
      </c>
      <c r="AC9" s="89">
        <v>3</v>
      </c>
      <c r="AD9" s="89">
        <v>2</v>
      </c>
      <c r="AE9" s="89">
        <v>2</v>
      </c>
    </row>
    <row r="10" spans="1:31">
      <c r="A10" s="11">
        <v>9</v>
      </c>
      <c r="B10" s="11" t="s">
        <v>71</v>
      </c>
      <c r="C10" s="11" t="s">
        <v>28</v>
      </c>
      <c r="D10" s="11" t="s">
        <v>159</v>
      </c>
      <c r="E10" s="11" t="s">
        <v>160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1</v>
      </c>
      <c r="L10" s="11">
        <v>1</v>
      </c>
      <c r="M10" s="11">
        <v>0</v>
      </c>
      <c r="N10" s="11">
        <v>0</v>
      </c>
      <c r="O10" s="144">
        <v>4</v>
      </c>
      <c r="P10" s="144">
        <v>3</v>
      </c>
      <c r="Q10" s="144">
        <v>4</v>
      </c>
      <c r="R10" s="145">
        <v>4</v>
      </c>
      <c r="S10" s="145">
        <v>4</v>
      </c>
      <c r="T10" s="146">
        <v>4</v>
      </c>
      <c r="U10" s="146">
        <v>4</v>
      </c>
      <c r="V10" s="146">
        <v>4</v>
      </c>
      <c r="W10" s="146">
        <v>4</v>
      </c>
      <c r="X10" s="146">
        <v>4</v>
      </c>
      <c r="Y10" s="147">
        <v>1</v>
      </c>
      <c r="Z10" s="147">
        <v>3</v>
      </c>
      <c r="AA10" s="148">
        <v>4</v>
      </c>
      <c r="AB10" s="148">
        <v>4</v>
      </c>
      <c r="AC10" s="89">
        <v>4</v>
      </c>
      <c r="AD10" s="89">
        <v>4</v>
      </c>
      <c r="AE10" s="89">
        <v>4</v>
      </c>
    </row>
    <row r="11" spans="1:31">
      <c r="A11" s="11">
        <v>10</v>
      </c>
      <c r="B11" s="11" t="s">
        <v>74</v>
      </c>
      <c r="C11" s="11" t="s">
        <v>118</v>
      </c>
      <c r="D11" s="11" t="s">
        <v>28</v>
      </c>
      <c r="E11" s="11" t="s">
        <v>37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44">
        <v>5</v>
      </c>
      <c r="P11" s="144">
        <v>5</v>
      </c>
      <c r="Q11" s="144">
        <v>5</v>
      </c>
      <c r="R11" s="145">
        <v>5</v>
      </c>
      <c r="S11" s="145">
        <v>5</v>
      </c>
      <c r="T11" s="146">
        <v>5</v>
      </c>
      <c r="U11" s="146">
        <v>5</v>
      </c>
      <c r="V11" s="146">
        <v>5</v>
      </c>
      <c r="W11" s="146">
        <v>5</v>
      </c>
      <c r="X11" s="146">
        <v>5</v>
      </c>
      <c r="Y11" s="147">
        <v>2</v>
      </c>
      <c r="Z11" s="147">
        <v>4</v>
      </c>
      <c r="AA11" s="148">
        <v>5</v>
      </c>
      <c r="AB11" s="148">
        <v>5</v>
      </c>
      <c r="AC11" s="89">
        <v>5</v>
      </c>
      <c r="AD11" s="89">
        <v>5</v>
      </c>
      <c r="AE11" s="89">
        <v>5</v>
      </c>
    </row>
    <row r="12" spans="1:31">
      <c r="A12" s="11">
        <v>11</v>
      </c>
      <c r="B12" s="11" t="s">
        <v>108</v>
      </c>
      <c r="C12" s="11" t="s">
        <v>28</v>
      </c>
      <c r="D12" s="11" t="s">
        <v>28</v>
      </c>
      <c r="E12" s="11" t="s">
        <v>28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44">
        <v>4</v>
      </c>
      <c r="P12" s="144">
        <v>4</v>
      </c>
      <c r="Q12" s="144">
        <v>3</v>
      </c>
      <c r="R12" s="145">
        <v>4</v>
      </c>
      <c r="S12" s="145">
        <v>3</v>
      </c>
      <c r="T12" s="146">
        <v>5</v>
      </c>
      <c r="U12" s="146">
        <v>4</v>
      </c>
      <c r="V12" s="146">
        <v>4</v>
      </c>
      <c r="W12" s="146">
        <v>4</v>
      </c>
      <c r="X12" s="146">
        <v>4</v>
      </c>
      <c r="Y12" s="147">
        <v>3</v>
      </c>
      <c r="Z12" s="147">
        <v>4</v>
      </c>
      <c r="AA12" s="148">
        <v>5</v>
      </c>
      <c r="AB12" s="148">
        <v>4</v>
      </c>
      <c r="AC12" s="89">
        <v>3</v>
      </c>
      <c r="AD12" s="89">
        <v>4</v>
      </c>
      <c r="AE12" s="89">
        <v>4</v>
      </c>
    </row>
    <row r="13" spans="1:31">
      <c r="A13" s="11">
        <v>12</v>
      </c>
      <c r="B13" s="11" t="s">
        <v>74</v>
      </c>
      <c r="C13" s="11" t="s">
        <v>118</v>
      </c>
      <c r="D13" s="11" t="s">
        <v>28</v>
      </c>
      <c r="E13" s="11" t="s">
        <v>75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44">
        <v>5</v>
      </c>
      <c r="P13" s="144">
        <v>4</v>
      </c>
      <c r="Q13" s="144">
        <v>2</v>
      </c>
      <c r="R13" s="145">
        <v>4</v>
      </c>
      <c r="S13" s="145">
        <v>4</v>
      </c>
      <c r="T13" s="146">
        <v>4</v>
      </c>
      <c r="U13" s="146">
        <v>3</v>
      </c>
      <c r="V13" s="146">
        <v>4</v>
      </c>
      <c r="W13" s="146">
        <v>4</v>
      </c>
      <c r="X13" s="146">
        <v>4</v>
      </c>
      <c r="Y13" s="147">
        <v>1</v>
      </c>
      <c r="Z13" s="147">
        <v>4</v>
      </c>
      <c r="AA13" s="148">
        <v>5</v>
      </c>
      <c r="AB13" s="148">
        <v>5</v>
      </c>
      <c r="AC13" s="89">
        <v>4</v>
      </c>
      <c r="AD13" s="89">
        <v>4</v>
      </c>
      <c r="AE13" s="89">
        <v>4</v>
      </c>
    </row>
    <row r="14" spans="1:31">
      <c r="A14" s="11">
        <v>13</v>
      </c>
      <c r="B14" s="11" t="s">
        <v>74</v>
      </c>
      <c r="C14" s="11" t="s">
        <v>126</v>
      </c>
      <c r="D14" s="11" t="s">
        <v>28</v>
      </c>
      <c r="E14" s="11" t="s">
        <v>28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44">
        <v>5</v>
      </c>
      <c r="P14" s="144">
        <v>5</v>
      </c>
      <c r="Q14" s="144">
        <v>5</v>
      </c>
      <c r="R14" s="145">
        <v>5</v>
      </c>
      <c r="S14" s="145">
        <v>5</v>
      </c>
      <c r="T14" s="146">
        <v>5</v>
      </c>
      <c r="U14" s="146">
        <v>4</v>
      </c>
      <c r="V14" s="146">
        <v>4</v>
      </c>
      <c r="W14" s="146">
        <v>4</v>
      </c>
      <c r="X14" s="146">
        <v>5</v>
      </c>
      <c r="Y14" s="147">
        <v>1</v>
      </c>
      <c r="Z14" s="147">
        <v>4</v>
      </c>
      <c r="AA14" s="148">
        <v>4</v>
      </c>
      <c r="AB14" s="148">
        <v>4</v>
      </c>
      <c r="AC14" s="89">
        <v>3</v>
      </c>
      <c r="AD14" s="89">
        <v>3</v>
      </c>
      <c r="AE14" s="89">
        <v>4</v>
      </c>
    </row>
    <row r="15" spans="1:31">
      <c r="A15" s="11">
        <v>14</v>
      </c>
      <c r="B15" s="11" t="s">
        <v>74</v>
      </c>
      <c r="C15" s="11" t="s">
        <v>81</v>
      </c>
      <c r="D15" s="11" t="s">
        <v>28</v>
      </c>
      <c r="E15" s="11" t="s">
        <v>37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1</v>
      </c>
      <c r="M15" s="11">
        <v>0</v>
      </c>
      <c r="N15" s="11">
        <v>0</v>
      </c>
      <c r="O15" s="144">
        <v>4</v>
      </c>
      <c r="P15" s="144">
        <v>4</v>
      </c>
      <c r="Q15" s="144">
        <v>3</v>
      </c>
      <c r="R15" s="145">
        <v>5</v>
      </c>
      <c r="S15" s="145">
        <v>5</v>
      </c>
      <c r="T15" s="146">
        <v>4</v>
      </c>
      <c r="U15" s="146">
        <v>4</v>
      </c>
      <c r="V15" s="146">
        <v>4</v>
      </c>
      <c r="W15" s="146">
        <v>4</v>
      </c>
      <c r="X15" s="146">
        <v>4</v>
      </c>
      <c r="Y15" s="147">
        <v>1</v>
      </c>
      <c r="Z15" s="147">
        <v>3</v>
      </c>
      <c r="AA15" s="148">
        <v>4</v>
      </c>
      <c r="AB15" s="148">
        <v>4</v>
      </c>
      <c r="AC15" s="89">
        <v>4</v>
      </c>
      <c r="AD15" s="89">
        <v>4</v>
      </c>
      <c r="AE15" s="89">
        <v>4</v>
      </c>
    </row>
    <row r="16" spans="1:31">
      <c r="A16" s="11">
        <v>15</v>
      </c>
      <c r="B16" s="11" t="s">
        <v>74</v>
      </c>
      <c r="C16" s="11" t="s">
        <v>81</v>
      </c>
      <c r="D16" s="11" t="s">
        <v>28</v>
      </c>
      <c r="E16" s="11" t="s">
        <v>28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44">
        <v>5</v>
      </c>
      <c r="P16" s="144">
        <v>5</v>
      </c>
      <c r="Q16" s="144">
        <v>5</v>
      </c>
      <c r="R16" s="145">
        <v>5</v>
      </c>
      <c r="S16" s="145">
        <v>5</v>
      </c>
      <c r="T16" s="146">
        <v>5</v>
      </c>
      <c r="U16" s="146">
        <v>3</v>
      </c>
      <c r="V16" s="146">
        <v>3</v>
      </c>
      <c r="W16" s="146">
        <v>4</v>
      </c>
      <c r="X16" s="146">
        <v>5</v>
      </c>
      <c r="Y16" s="147">
        <v>1</v>
      </c>
      <c r="Z16" s="147">
        <v>3</v>
      </c>
      <c r="AA16" s="148">
        <v>4</v>
      </c>
      <c r="AB16" s="148">
        <v>4</v>
      </c>
      <c r="AC16" s="89">
        <v>5</v>
      </c>
      <c r="AD16" s="89">
        <v>5</v>
      </c>
      <c r="AE16" s="89">
        <v>5</v>
      </c>
    </row>
    <row r="17" spans="1:33" ht="21" customHeight="1">
      <c r="A17" s="11">
        <v>16</v>
      </c>
      <c r="B17" s="11" t="s">
        <v>108</v>
      </c>
      <c r="C17" s="11" t="s">
        <v>83</v>
      </c>
      <c r="D17" s="11" t="s">
        <v>28</v>
      </c>
      <c r="E17" s="11" t="s">
        <v>28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44">
        <v>5</v>
      </c>
      <c r="P17" s="144">
        <v>5</v>
      </c>
      <c r="Q17" s="144">
        <v>5</v>
      </c>
      <c r="R17" s="145">
        <v>5</v>
      </c>
      <c r="S17" s="145">
        <v>5</v>
      </c>
      <c r="T17" s="146">
        <v>5</v>
      </c>
      <c r="U17" s="146">
        <v>5</v>
      </c>
      <c r="V17" s="146">
        <v>5</v>
      </c>
      <c r="W17" s="146">
        <v>5</v>
      </c>
      <c r="X17" s="146">
        <v>5</v>
      </c>
      <c r="Y17" s="147">
        <v>1</v>
      </c>
      <c r="Z17" s="147">
        <v>3</v>
      </c>
      <c r="AA17" s="148">
        <v>5</v>
      </c>
      <c r="AB17" s="148">
        <v>4</v>
      </c>
      <c r="AC17" s="89">
        <v>5</v>
      </c>
      <c r="AD17" s="89">
        <v>5</v>
      </c>
      <c r="AE17" s="89">
        <v>5</v>
      </c>
    </row>
    <row r="18" spans="1:33">
      <c r="A18" s="11">
        <v>17</v>
      </c>
      <c r="B18" s="11" t="s">
        <v>74</v>
      </c>
      <c r="C18" s="125" t="s">
        <v>97</v>
      </c>
      <c r="D18" s="11" t="s">
        <v>28</v>
      </c>
      <c r="E18" s="11" t="s">
        <v>37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44">
        <v>4</v>
      </c>
      <c r="P18" s="144">
        <v>3</v>
      </c>
      <c r="Q18" s="144">
        <v>3</v>
      </c>
      <c r="R18" s="145">
        <v>4</v>
      </c>
      <c r="S18" s="145">
        <v>4</v>
      </c>
      <c r="T18" s="146">
        <v>4</v>
      </c>
      <c r="U18" s="146">
        <v>1</v>
      </c>
      <c r="V18" s="146">
        <v>3</v>
      </c>
      <c r="W18" s="146">
        <v>3</v>
      </c>
      <c r="X18" s="146">
        <v>3</v>
      </c>
      <c r="Y18" s="147">
        <v>4</v>
      </c>
      <c r="Z18" s="147">
        <v>3</v>
      </c>
      <c r="AA18" s="148">
        <v>3</v>
      </c>
      <c r="AB18" s="148">
        <v>3</v>
      </c>
      <c r="AC18" s="89">
        <v>4</v>
      </c>
      <c r="AD18" s="89">
        <v>4</v>
      </c>
      <c r="AE18" s="89">
        <v>4</v>
      </c>
    </row>
    <row r="19" spans="1:33">
      <c r="A19" s="11">
        <v>18</v>
      </c>
      <c r="B19" s="11" t="s">
        <v>74</v>
      </c>
      <c r="C19" s="11" t="s">
        <v>79</v>
      </c>
      <c r="D19" s="11" t="s">
        <v>28</v>
      </c>
      <c r="E19" s="11" t="s">
        <v>28</v>
      </c>
      <c r="F19" s="11">
        <v>1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44">
        <v>5</v>
      </c>
      <c r="P19" s="144">
        <v>5</v>
      </c>
      <c r="Q19" s="144">
        <v>5</v>
      </c>
      <c r="R19" s="145">
        <v>5</v>
      </c>
      <c r="S19" s="145">
        <v>5</v>
      </c>
      <c r="T19" s="146">
        <v>5</v>
      </c>
      <c r="U19" s="146">
        <v>5</v>
      </c>
      <c r="V19" s="146">
        <v>5</v>
      </c>
      <c r="W19" s="146">
        <v>5</v>
      </c>
      <c r="X19" s="146">
        <v>5</v>
      </c>
      <c r="Y19" s="147">
        <v>1</v>
      </c>
      <c r="Z19" s="147">
        <v>3</v>
      </c>
      <c r="AA19" s="148">
        <v>5</v>
      </c>
      <c r="AB19" s="148">
        <v>3</v>
      </c>
      <c r="AC19" s="89">
        <v>4</v>
      </c>
      <c r="AD19" s="89">
        <v>4</v>
      </c>
      <c r="AE19" s="89">
        <v>3</v>
      </c>
    </row>
    <row r="20" spans="1:33">
      <c r="A20" s="11">
        <v>19</v>
      </c>
      <c r="B20" s="11" t="s">
        <v>74</v>
      </c>
      <c r="C20" s="11" t="s">
        <v>28</v>
      </c>
      <c r="D20" s="11" t="s">
        <v>28</v>
      </c>
      <c r="E20" s="11" t="s">
        <v>28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44">
        <v>5</v>
      </c>
      <c r="P20" s="144">
        <v>5</v>
      </c>
      <c r="Q20" s="144">
        <v>5</v>
      </c>
      <c r="R20" s="145">
        <v>5</v>
      </c>
      <c r="S20" s="145">
        <v>5</v>
      </c>
      <c r="T20" s="146">
        <v>5</v>
      </c>
      <c r="U20" s="146">
        <v>5</v>
      </c>
      <c r="V20" s="146">
        <v>5</v>
      </c>
      <c r="W20" s="146">
        <v>5</v>
      </c>
      <c r="X20" s="146">
        <v>5</v>
      </c>
      <c r="Y20" s="147">
        <v>1</v>
      </c>
      <c r="Z20" s="147">
        <v>3</v>
      </c>
      <c r="AA20" s="148">
        <v>3</v>
      </c>
      <c r="AB20" s="148">
        <v>3</v>
      </c>
      <c r="AC20" s="89">
        <v>4</v>
      </c>
      <c r="AD20" s="89">
        <v>3</v>
      </c>
      <c r="AE20" s="89">
        <v>3</v>
      </c>
    </row>
    <row r="21" spans="1:33">
      <c r="A21" s="11">
        <v>20</v>
      </c>
      <c r="B21" s="11" t="s">
        <v>74</v>
      </c>
      <c r="C21" s="11" t="s">
        <v>83</v>
      </c>
      <c r="D21" s="11" t="s">
        <v>28</v>
      </c>
      <c r="E21" s="11" t="s">
        <v>161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44">
        <v>5</v>
      </c>
      <c r="P21" s="144">
        <v>5</v>
      </c>
      <c r="Q21" s="144">
        <v>5</v>
      </c>
      <c r="R21" s="145">
        <v>5</v>
      </c>
      <c r="S21" s="145">
        <v>5</v>
      </c>
      <c r="T21" s="146">
        <v>5</v>
      </c>
      <c r="U21" s="146">
        <v>5</v>
      </c>
      <c r="V21" s="146">
        <v>5</v>
      </c>
      <c r="W21" s="146">
        <v>5</v>
      </c>
      <c r="X21" s="146">
        <v>5</v>
      </c>
      <c r="Y21" s="147">
        <v>1</v>
      </c>
      <c r="Z21" s="147">
        <v>4</v>
      </c>
      <c r="AA21" s="148">
        <v>4</v>
      </c>
      <c r="AB21" s="148">
        <v>4</v>
      </c>
      <c r="AC21" s="89">
        <v>5</v>
      </c>
      <c r="AD21" s="89">
        <v>5</v>
      </c>
      <c r="AE21" s="89">
        <v>5</v>
      </c>
    </row>
    <row r="22" spans="1:33" s="149" customFormat="1">
      <c r="F22" s="150">
        <f t="shared" ref="F22:N22" si="0">COUNTIF(F2:F21,1)</f>
        <v>8</v>
      </c>
      <c r="G22" s="150">
        <f t="shared" si="0"/>
        <v>1</v>
      </c>
      <c r="H22" s="150">
        <f t="shared" si="0"/>
        <v>1</v>
      </c>
      <c r="I22" s="150">
        <f t="shared" si="0"/>
        <v>1</v>
      </c>
      <c r="J22" s="150">
        <f t="shared" si="0"/>
        <v>9</v>
      </c>
      <c r="K22" s="150">
        <f t="shared" si="0"/>
        <v>1</v>
      </c>
      <c r="L22" s="150">
        <f t="shared" si="0"/>
        <v>2</v>
      </c>
      <c r="M22" s="150">
        <f t="shared" si="0"/>
        <v>2</v>
      </c>
      <c r="N22" s="150">
        <f t="shared" si="0"/>
        <v>3</v>
      </c>
      <c r="O22" s="151">
        <f t="shared" ref="O22:AE22" si="1">AVERAGE(O2:O21)</f>
        <v>4.5999999999999996</v>
      </c>
      <c r="P22" s="151">
        <f t="shared" si="1"/>
        <v>4.4000000000000004</v>
      </c>
      <c r="Q22" s="151">
        <f t="shared" si="1"/>
        <v>4.2</v>
      </c>
      <c r="R22" s="151">
        <f t="shared" si="1"/>
        <v>4.5999999999999996</v>
      </c>
      <c r="S22" s="151">
        <f t="shared" si="1"/>
        <v>4.55</v>
      </c>
      <c r="T22" s="151">
        <f t="shared" si="1"/>
        <v>4.45</v>
      </c>
      <c r="U22" s="151">
        <f t="shared" si="1"/>
        <v>3.95</v>
      </c>
      <c r="V22" s="151">
        <f t="shared" si="1"/>
        <v>4.2</v>
      </c>
      <c r="W22" s="151">
        <f t="shared" si="1"/>
        <v>4.3499999999999996</v>
      </c>
      <c r="X22" s="151">
        <f t="shared" si="1"/>
        <v>4.45</v>
      </c>
      <c r="Y22" s="151">
        <f t="shared" si="1"/>
        <v>1.35</v>
      </c>
      <c r="Z22" s="151">
        <f t="shared" si="1"/>
        <v>3.05</v>
      </c>
      <c r="AA22" s="151">
        <f t="shared" si="1"/>
        <v>4.0999999999999996</v>
      </c>
      <c r="AB22" s="151">
        <f t="shared" si="1"/>
        <v>3.5</v>
      </c>
      <c r="AC22" s="151">
        <f t="shared" si="1"/>
        <v>3.95</v>
      </c>
      <c r="AD22" s="151">
        <f t="shared" si="1"/>
        <v>3.9</v>
      </c>
      <c r="AE22" s="151">
        <f t="shared" si="1"/>
        <v>4</v>
      </c>
      <c r="AF22" s="151">
        <f>AVERAGE(O22:X22,AC22:AE22)</f>
        <v>4.2769230769230768</v>
      </c>
      <c r="AG22" s="151">
        <f>AVERAGE(O22:X22,AC22:AE22)</f>
        <v>4.2769230769230768</v>
      </c>
    </row>
    <row r="23" spans="1:33" s="149" customFormat="1">
      <c r="F23" s="151">
        <f t="shared" ref="F23:AE23" si="2">STDEV(F2:F21)</f>
        <v>0.50262468995003462</v>
      </c>
      <c r="G23" s="151">
        <f t="shared" si="2"/>
        <v>0.22360679774997896</v>
      </c>
      <c r="H23" s="151">
        <f t="shared" si="2"/>
        <v>0.22360679774997896</v>
      </c>
      <c r="I23" s="151">
        <f t="shared" si="2"/>
        <v>0.22360679774997896</v>
      </c>
      <c r="J23" s="151">
        <f t="shared" si="2"/>
        <v>0.51041778553404049</v>
      </c>
      <c r="K23" s="151">
        <f t="shared" si="2"/>
        <v>0.22360679774997896</v>
      </c>
      <c r="L23" s="151">
        <f t="shared" si="2"/>
        <v>0.30779350562554625</v>
      </c>
      <c r="M23" s="151">
        <f t="shared" si="2"/>
        <v>0.30779350562554625</v>
      </c>
      <c r="N23" s="151">
        <f t="shared" si="2"/>
        <v>0.36634754853252327</v>
      </c>
      <c r="O23" s="151">
        <f t="shared" si="2"/>
        <v>0.50262468995003518</v>
      </c>
      <c r="P23" s="151">
        <f t="shared" si="2"/>
        <v>0.68055704737872103</v>
      </c>
      <c r="Q23" s="151">
        <f t="shared" si="2"/>
        <v>0.95145318218750852</v>
      </c>
      <c r="R23" s="151">
        <f t="shared" si="2"/>
        <v>0.50262468995003518</v>
      </c>
      <c r="S23" s="151">
        <f t="shared" si="2"/>
        <v>0.60480531882929889</v>
      </c>
      <c r="T23" s="151">
        <f t="shared" si="2"/>
        <v>0.68633274115325926</v>
      </c>
      <c r="U23" s="151">
        <f t="shared" si="2"/>
        <v>1.1459310165698637</v>
      </c>
      <c r="V23" s="151">
        <f t="shared" si="2"/>
        <v>0.69585237393845889</v>
      </c>
      <c r="W23" s="151">
        <f t="shared" si="2"/>
        <v>0.58714294861240024</v>
      </c>
      <c r="X23" s="151">
        <f t="shared" si="2"/>
        <v>0.68633274115325926</v>
      </c>
      <c r="Y23" s="151">
        <f t="shared" si="2"/>
        <v>0.81272770088724888</v>
      </c>
      <c r="Z23" s="151">
        <f t="shared" si="2"/>
        <v>0.82557794748189617</v>
      </c>
      <c r="AA23" s="151">
        <f t="shared" si="2"/>
        <v>0.85224162622679067</v>
      </c>
      <c r="AB23" s="151">
        <f t="shared" si="2"/>
        <v>0.88852331663863859</v>
      </c>
      <c r="AC23" s="151">
        <f t="shared" si="2"/>
        <v>0.75915465451624775</v>
      </c>
      <c r="AD23" s="151">
        <f t="shared" si="2"/>
        <v>0.9119095061289918</v>
      </c>
      <c r="AE23" s="151">
        <f t="shared" si="2"/>
        <v>0.79471941423902626</v>
      </c>
      <c r="AF23" s="151">
        <f>AVERAGE(O23:X23,AC23:AE23)</f>
        <v>0.73149540958516213</v>
      </c>
      <c r="AG23" s="151"/>
    </row>
    <row r="24" spans="1:33">
      <c r="P24" s="139"/>
      <c r="Q24" s="152">
        <f>STDEV(O2:Q21)</f>
        <v>0.74104827263335749</v>
      </c>
      <c r="R24" s="140"/>
      <c r="S24" s="153">
        <f>STDEVA(R2:S21)</f>
        <v>0.54947527416898057</v>
      </c>
      <c r="T24" s="141"/>
      <c r="U24" s="141"/>
      <c r="V24" s="141"/>
      <c r="W24" s="141"/>
      <c r="X24" s="154">
        <f>STDEVA(T2:X21)</f>
        <v>0.79238802860643265</v>
      </c>
      <c r="Y24" s="68">
        <f>STDEVA(Y2:Y21)</f>
        <v>0.81272770088724888</v>
      </c>
      <c r="Z24" s="68">
        <f>STDEVA(Z2:Z21)</f>
        <v>0.82557794748189617</v>
      </c>
      <c r="AA24" s="155"/>
      <c r="AB24" s="155">
        <f>STDEVA(AA2:AB21)</f>
        <v>0.91146543037529959</v>
      </c>
      <c r="AC24" s="88"/>
      <c r="AD24" s="88"/>
      <c r="AE24" s="90">
        <f>STDEVA(AC2:AE21)</f>
        <v>0.81146446396079897</v>
      </c>
      <c r="AF24" s="69"/>
    </row>
    <row r="25" spans="1:33">
      <c r="P25" s="139"/>
      <c r="Q25" s="156">
        <f>AVERAGE(O2:Q21)</f>
        <v>4.4000000000000004</v>
      </c>
      <c r="R25" s="157"/>
      <c r="S25" s="158">
        <f>AVERAGE(R2:S21)</f>
        <v>4.5750000000000002</v>
      </c>
      <c r="T25" s="159"/>
      <c r="U25" s="159"/>
      <c r="V25" s="159"/>
      <c r="W25" s="159"/>
      <c r="X25" s="160">
        <f>AVERAGE(T2:X21)</f>
        <v>4.28</v>
      </c>
      <c r="Y25" s="161">
        <f>AVERAGE(Y2:Y21)</f>
        <v>1.35</v>
      </c>
      <c r="Z25" s="161">
        <f>AVERAGE(Z2:Z21)</f>
        <v>3.05</v>
      </c>
      <c r="AA25" s="162"/>
      <c r="AB25" s="163">
        <f>AVERAGE(AA2:AB21)</f>
        <v>3.8</v>
      </c>
      <c r="AC25" s="88"/>
      <c r="AD25" s="88"/>
      <c r="AE25" s="91">
        <f>AVERAGE(AC2:AE21)</f>
        <v>3.95</v>
      </c>
    </row>
    <row r="26" spans="1:33">
      <c r="B26" s="164" t="s">
        <v>74</v>
      </c>
      <c r="C26" s="164">
        <f>COUNTIF(B2:B21,"คณาจารย์ภายใน")</f>
        <v>16</v>
      </c>
    </row>
    <row r="27" spans="1:33">
      <c r="B27" s="164" t="s">
        <v>108</v>
      </c>
      <c r="C27" s="164">
        <f>COUNTIF(B2:B21,"บุคคลภายใน")</f>
        <v>3</v>
      </c>
    </row>
    <row r="28" spans="1:33">
      <c r="B28" s="164" t="s">
        <v>71</v>
      </c>
      <c r="C28" s="164">
        <f>COUNTIF(B2:B23,"บุคคลภายนอก")</f>
        <v>1</v>
      </c>
    </row>
    <row r="29" spans="1:33">
      <c r="C29" s="69">
        <f>SUM(C26:C28)</f>
        <v>20</v>
      </c>
    </row>
    <row r="30" spans="1:33">
      <c r="C30" s="69"/>
    </row>
    <row r="31" spans="1:33">
      <c r="B31" s="69" t="s">
        <v>57</v>
      </c>
    </row>
    <row r="32" spans="1:33">
      <c r="B32" s="164" t="s">
        <v>94</v>
      </c>
      <c r="C32" s="164">
        <f>COUNTIF(C2:C21,"เภสัชศาสตร์")</f>
        <v>2</v>
      </c>
    </row>
    <row r="33" spans="2:3">
      <c r="B33" s="164" t="s">
        <v>126</v>
      </c>
      <c r="C33" s="164">
        <f>COUNTIF(C2:C21,"บริหารธุรกิจฯ")</f>
        <v>3</v>
      </c>
    </row>
    <row r="34" spans="2:3">
      <c r="B34" s="164" t="s">
        <v>83</v>
      </c>
      <c r="C34" s="165">
        <f>COUNTIF(C2:C21,"มนุษยศาสตร์")</f>
        <v>2</v>
      </c>
    </row>
    <row r="35" spans="2:3">
      <c r="B35" s="164" t="s">
        <v>97</v>
      </c>
      <c r="C35" s="164">
        <f>COUNTIF(C2:C21,"วิทยาศาสตร์")</f>
        <v>2</v>
      </c>
    </row>
    <row r="36" spans="2:3" ht="42">
      <c r="B36" s="164" t="s">
        <v>79</v>
      </c>
      <c r="C36" s="164">
        <f>COUNTIF(C2:C21,"วิทยาศาสตร์การแพทย์")</f>
        <v>1</v>
      </c>
    </row>
    <row r="37" spans="2:3">
      <c r="B37" s="164" t="s">
        <v>118</v>
      </c>
      <c r="C37" s="164">
        <f>COUNTIF(C2:C21,"วิศวกรรมศาสตร์")</f>
        <v>2</v>
      </c>
    </row>
    <row r="38" spans="2:3">
      <c r="B38" s="164" t="s">
        <v>78</v>
      </c>
      <c r="C38" s="164">
        <f>COUNTIF(C2:C21,"สหเวชศาสตร์")</f>
        <v>2</v>
      </c>
    </row>
    <row r="39" spans="2:3">
      <c r="B39" s="164" t="s">
        <v>81</v>
      </c>
      <c r="C39" s="164">
        <f>COUNTIF(C2:C21,"สาธารณสุขศาสตร์")</f>
        <v>2</v>
      </c>
    </row>
    <row r="40" spans="2:3">
      <c r="B40" s="164" t="s">
        <v>28</v>
      </c>
      <c r="C40" s="164">
        <f>COUNTIF(C2:C21,"ไม่ระบุ")</f>
        <v>4</v>
      </c>
    </row>
    <row r="41" spans="2:3">
      <c r="C41" s="69">
        <f>SUBTOTAL(9,C32:C40)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10" zoomScale="130" zoomScaleNormal="130" workbookViewId="0">
      <selection activeCell="F12" sqref="F12"/>
    </sheetView>
  </sheetViews>
  <sheetFormatPr defaultRowHeight="15"/>
  <cols>
    <col min="1" max="1" width="2.85546875" style="60" customWidth="1"/>
    <col min="2" max="5" width="9.140625" style="60"/>
    <col min="6" max="6" width="57.85546875" style="60" customWidth="1"/>
    <col min="7" max="16384" width="9.140625" style="60"/>
  </cols>
  <sheetData>
    <row r="1" spans="1:7" s="59" customFormat="1" ht="23.25">
      <c r="A1" s="218" t="s">
        <v>27</v>
      </c>
      <c r="B1" s="218"/>
      <c r="C1" s="218"/>
      <c r="D1" s="218"/>
      <c r="E1" s="218"/>
      <c r="F1" s="218"/>
    </row>
    <row r="2" spans="1:7" s="59" customFormat="1" ht="23.25">
      <c r="A2" s="218" t="s">
        <v>158</v>
      </c>
      <c r="B2" s="218"/>
      <c r="C2" s="218"/>
      <c r="D2" s="218"/>
      <c r="E2" s="218"/>
      <c r="F2" s="218"/>
    </row>
    <row r="3" spans="1:7" s="59" customFormat="1" ht="23.25">
      <c r="A3" s="218" t="s">
        <v>225</v>
      </c>
      <c r="B3" s="218"/>
      <c r="C3" s="218"/>
      <c r="D3" s="218"/>
      <c r="E3" s="218"/>
      <c r="F3" s="218"/>
    </row>
    <row r="4" spans="1:7" s="59" customFormat="1" ht="23.25">
      <c r="A4" s="218" t="s">
        <v>46</v>
      </c>
      <c r="B4" s="218"/>
      <c r="C4" s="218"/>
      <c r="D4" s="218"/>
      <c r="E4" s="218"/>
      <c r="F4" s="218"/>
    </row>
    <row r="5" spans="1:7" s="59" customFormat="1" ht="23.25">
      <c r="A5" s="219" t="s">
        <v>45</v>
      </c>
      <c r="B5" s="219"/>
      <c r="C5" s="219"/>
      <c r="D5" s="219"/>
      <c r="E5" s="219"/>
      <c r="F5" s="219"/>
      <c r="G5" s="77"/>
    </row>
    <row r="6" spans="1:7" ht="23.25">
      <c r="A6" s="219" t="s">
        <v>156</v>
      </c>
      <c r="B6" s="219"/>
      <c r="C6" s="219"/>
      <c r="D6" s="219"/>
      <c r="E6" s="219"/>
      <c r="F6" s="219"/>
    </row>
    <row r="7" spans="1:7" ht="23.25">
      <c r="A7" s="132"/>
      <c r="B7" s="132"/>
      <c r="C7" s="132"/>
      <c r="D7" s="132"/>
      <c r="E7" s="132"/>
      <c r="F7" s="132"/>
    </row>
    <row r="8" spans="1:7" s="62" customFormat="1" ht="21">
      <c r="A8" s="61" t="s">
        <v>226</v>
      </c>
      <c r="B8" s="61"/>
      <c r="C8" s="61"/>
      <c r="D8" s="61"/>
      <c r="E8" s="61"/>
      <c r="F8" s="61"/>
    </row>
    <row r="9" spans="1:7" s="62" customFormat="1" ht="21">
      <c r="A9" s="61" t="s">
        <v>227</v>
      </c>
      <c r="B9" s="61"/>
      <c r="C9" s="61"/>
      <c r="D9" s="61"/>
      <c r="E9" s="61"/>
      <c r="F9" s="61"/>
    </row>
    <row r="10" spans="1:7" s="62" customFormat="1" ht="21">
      <c r="A10" s="178" t="s">
        <v>228</v>
      </c>
      <c r="B10" s="178"/>
      <c r="C10" s="178"/>
      <c r="D10" s="178"/>
      <c r="E10" s="178"/>
      <c r="F10" s="178"/>
    </row>
    <row r="11" spans="1:7" s="62" customFormat="1" ht="21">
      <c r="A11" s="220" t="s">
        <v>229</v>
      </c>
      <c r="B11" s="220"/>
      <c r="C11" s="220"/>
      <c r="D11" s="220"/>
      <c r="E11" s="220"/>
      <c r="F11" s="220"/>
    </row>
    <row r="12" spans="1:7" s="62" customFormat="1" ht="21">
      <c r="A12" s="12" t="s">
        <v>230</v>
      </c>
      <c r="B12" s="12"/>
      <c r="C12" s="12"/>
      <c r="D12" s="12"/>
      <c r="E12" s="12"/>
      <c r="F12" s="12"/>
    </row>
    <row r="13" spans="1:7" s="62" customFormat="1" ht="21">
      <c r="A13" s="12"/>
      <c r="B13" s="12" t="s">
        <v>231</v>
      </c>
      <c r="C13" s="12"/>
      <c r="D13" s="12"/>
      <c r="E13" s="12"/>
      <c r="F13" s="12"/>
    </row>
    <row r="14" spans="1:7" s="62" customFormat="1" ht="21">
      <c r="A14" s="178"/>
      <c r="B14" s="178"/>
      <c r="C14" s="178" t="s">
        <v>199</v>
      </c>
      <c r="D14" s="178"/>
      <c r="E14" s="178"/>
      <c r="F14" s="178"/>
    </row>
    <row r="15" spans="1:7" s="62" customFormat="1" ht="21">
      <c r="A15" s="178"/>
      <c r="B15" s="178" t="s">
        <v>268</v>
      </c>
      <c r="C15" s="178"/>
      <c r="D15" s="178"/>
      <c r="E15" s="178"/>
      <c r="F15" s="178"/>
    </row>
    <row r="16" spans="1:7" s="62" customFormat="1" ht="21">
      <c r="A16" s="193"/>
      <c r="B16" s="193" t="s">
        <v>269</v>
      </c>
      <c r="C16" s="193"/>
      <c r="D16" s="193"/>
      <c r="E16" s="193"/>
      <c r="F16" s="193"/>
    </row>
    <row r="17" spans="1:7" s="62" customFormat="1" ht="21">
      <c r="A17" s="182"/>
      <c r="B17" s="183" t="s">
        <v>249</v>
      </c>
      <c r="C17" s="182"/>
      <c r="D17" s="182"/>
      <c r="E17" s="182"/>
      <c r="F17" s="182"/>
    </row>
    <row r="18" spans="1:7" s="62" customFormat="1" ht="21">
      <c r="A18" s="182"/>
      <c r="B18" s="183"/>
      <c r="C18" s="182" t="s">
        <v>214</v>
      </c>
      <c r="D18" s="182"/>
      <c r="E18" s="182"/>
      <c r="F18" s="182"/>
    </row>
    <row r="19" spans="1:7" s="62" customFormat="1" ht="21">
      <c r="A19" s="61" t="s">
        <v>266</v>
      </c>
      <c r="B19" s="61"/>
      <c r="C19" s="61"/>
      <c r="D19" s="61"/>
      <c r="E19" s="61"/>
      <c r="F19" s="61"/>
    </row>
    <row r="20" spans="1:7" s="62" customFormat="1" ht="21">
      <c r="A20" s="220" t="s">
        <v>267</v>
      </c>
      <c r="B20" s="220"/>
      <c r="C20" s="220"/>
      <c r="D20" s="220"/>
      <c r="E20" s="220"/>
      <c r="F20" s="220"/>
    </row>
    <row r="21" spans="1:7" s="62" customFormat="1" ht="21">
      <c r="A21" s="61" t="s">
        <v>206</v>
      </c>
      <c r="B21" s="61"/>
      <c r="C21" s="61"/>
      <c r="D21" s="61"/>
      <c r="E21" s="61"/>
      <c r="F21" s="61"/>
    </row>
    <row r="22" spans="1:7" s="6" customFormat="1" ht="21">
      <c r="A22" s="61" t="s">
        <v>207</v>
      </c>
      <c r="B22" s="61"/>
      <c r="C22" s="61"/>
      <c r="D22" s="61"/>
      <c r="E22" s="61"/>
      <c r="F22" s="61"/>
    </row>
    <row r="23" spans="1:7" s="6" customFormat="1" ht="21">
      <c r="A23" s="61" t="s">
        <v>208</v>
      </c>
      <c r="B23" s="61"/>
      <c r="C23" s="61"/>
      <c r="D23" s="61"/>
      <c r="E23" s="61"/>
      <c r="F23" s="61"/>
    </row>
    <row r="24" spans="1:7" s="6" customFormat="1" ht="21">
      <c r="A24" s="61" t="s">
        <v>139</v>
      </c>
      <c r="B24" s="61"/>
      <c r="C24" s="61"/>
      <c r="D24" s="61"/>
      <c r="E24" s="61"/>
      <c r="F24" s="61"/>
    </row>
    <row r="25" spans="1:7" s="6" customFormat="1" ht="21">
      <c r="A25" s="178"/>
      <c r="B25" s="178"/>
      <c r="C25" s="178" t="s">
        <v>200</v>
      </c>
      <c r="D25" s="178"/>
      <c r="E25" s="178"/>
      <c r="F25" s="178"/>
      <c r="G25" s="62"/>
    </row>
    <row r="26" spans="1:7" s="6" customFormat="1" ht="21">
      <c r="A26" s="178" t="s">
        <v>201</v>
      </c>
      <c r="B26" s="178"/>
      <c r="C26" s="178"/>
      <c r="D26" s="178"/>
      <c r="E26" s="178"/>
      <c r="F26" s="178"/>
    </row>
    <row r="27" spans="1:7" s="6" customFormat="1" ht="21">
      <c r="A27" s="63" t="s">
        <v>202</v>
      </c>
      <c r="B27" s="63"/>
      <c r="C27" s="63"/>
      <c r="D27" s="63"/>
      <c r="E27" s="63"/>
      <c r="F27" s="63"/>
      <c r="G27" s="63"/>
    </row>
    <row r="28" spans="1:7" s="6" customFormat="1" ht="21">
      <c r="A28" s="63" t="s">
        <v>203</v>
      </c>
      <c r="B28" s="63"/>
      <c r="C28" s="63"/>
      <c r="D28" s="63"/>
      <c r="E28" s="63"/>
      <c r="F28" s="63"/>
      <c r="G28" s="63"/>
    </row>
    <row r="29" spans="1:7" s="6" customFormat="1" ht="21">
      <c r="A29" s="63" t="s">
        <v>204</v>
      </c>
      <c r="B29" s="63"/>
      <c r="C29" s="63"/>
      <c r="D29" s="63"/>
      <c r="E29" s="63"/>
      <c r="F29" s="63"/>
      <c r="G29" s="63"/>
    </row>
    <row r="30" spans="1:7" s="6" customFormat="1" ht="21">
      <c r="A30" s="63"/>
      <c r="B30" s="63" t="s">
        <v>205</v>
      </c>
      <c r="C30" s="63"/>
      <c r="D30" s="63"/>
      <c r="E30" s="63"/>
      <c r="F30" s="63"/>
      <c r="G30" s="63"/>
    </row>
    <row r="31" spans="1:7" s="6" customFormat="1" ht="21">
      <c r="A31" s="63"/>
      <c r="B31" s="63"/>
      <c r="C31" s="63"/>
      <c r="D31" s="63"/>
      <c r="E31" s="63"/>
      <c r="F31" s="63"/>
      <c r="G31" s="63"/>
    </row>
    <row r="32" spans="1:7" s="6" customFormat="1" ht="21">
      <c r="A32" s="63"/>
      <c r="B32" s="63"/>
      <c r="C32" s="63"/>
      <c r="D32" s="63"/>
      <c r="E32" s="63"/>
      <c r="F32" s="63"/>
      <c r="G32" s="63"/>
    </row>
    <row r="33" spans="1:7" s="6" customFormat="1" ht="21">
      <c r="A33" s="63"/>
      <c r="B33" s="63"/>
      <c r="C33" s="63"/>
      <c r="D33" s="63"/>
      <c r="E33" s="63"/>
      <c r="F33" s="63"/>
      <c r="G33" s="63"/>
    </row>
    <row r="34" spans="1:7" s="6" customFormat="1" ht="21">
      <c r="A34" s="63"/>
      <c r="B34" s="63"/>
      <c r="C34" s="63"/>
      <c r="D34" s="63"/>
      <c r="E34" s="63"/>
      <c r="F34" s="63"/>
      <c r="G34" s="63"/>
    </row>
    <row r="35" spans="1:7" s="6" customFormat="1" ht="21">
      <c r="A35" s="63"/>
      <c r="B35" s="63"/>
      <c r="C35" s="63"/>
      <c r="D35" s="63"/>
      <c r="E35" s="63"/>
      <c r="F35" s="63"/>
      <c r="G35" s="63"/>
    </row>
    <row r="36" spans="1:7" s="6" customFormat="1" ht="21">
      <c r="A36" s="63"/>
      <c r="B36" s="63"/>
      <c r="C36" s="63"/>
      <c r="D36" s="63"/>
      <c r="E36" s="63"/>
      <c r="F36" s="63"/>
      <c r="G36" s="63"/>
    </row>
    <row r="37" spans="1:7" s="6" customFormat="1" ht="21">
      <c r="A37" s="63"/>
      <c r="B37" s="63"/>
      <c r="C37" s="63"/>
      <c r="D37" s="63"/>
      <c r="E37" s="63"/>
      <c r="F37" s="63"/>
      <c r="G37" s="63"/>
    </row>
    <row r="38" spans="1:7" s="6" customFormat="1" ht="21">
      <c r="A38" s="63"/>
      <c r="B38" s="63"/>
      <c r="C38" s="63"/>
      <c r="D38" s="63"/>
      <c r="E38" s="63"/>
      <c r="F38" s="63"/>
      <c r="G38" s="63"/>
    </row>
    <row r="39" spans="1:7" s="6" customFormat="1" ht="21">
      <c r="A39" s="63"/>
      <c r="B39" s="63"/>
      <c r="C39" s="63"/>
      <c r="D39" s="63"/>
      <c r="E39" s="63"/>
      <c r="F39" s="63"/>
      <c r="G39" s="63"/>
    </row>
    <row r="40" spans="1:7" s="6" customFormat="1" ht="21">
      <c r="A40" s="63"/>
      <c r="B40" s="63"/>
      <c r="C40" s="63"/>
      <c r="D40" s="63"/>
      <c r="E40" s="63"/>
      <c r="F40" s="63"/>
      <c r="G40" s="63"/>
    </row>
    <row r="41" spans="1:7" s="6" customFormat="1" ht="21">
      <c r="A41" s="61"/>
      <c r="B41" s="184" t="s">
        <v>232</v>
      </c>
      <c r="C41" s="61"/>
      <c r="D41" s="61"/>
      <c r="E41" s="61"/>
      <c r="F41" s="61"/>
    </row>
    <row r="42" spans="1:7" s="6" customFormat="1" ht="21">
      <c r="A42" s="223" t="s">
        <v>248</v>
      </c>
      <c r="B42" s="223"/>
      <c r="C42" s="223"/>
      <c r="D42" s="223"/>
      <c r="E42" s="223"/>
      <c r="F42" s="223"/>
    </row>
    <row r="43" spans="1:7" s="62" customFormat="1" ht="21">
      <c r="A43" s="220" t="s">
        <v>239</v>
      </c>
      <c r="B43" s="220"/>
      <c r="C43" s="220"/>
      <c r="D43" s="220"/>
      <c r="E43" s="220"/>
      <c r="F43" s="220"/>
    </row>
    <row r="44" spans="1:7" s="62" customFormat="1" ht="21">
      <c r="A44" s="61" t="s">
        <v>238</v>
      </c>
      <c r="B44" s="61"/>
      <c r="C44" s="61"/>
      <c r="D44" s="61"/>
      <c r="E44" s="61"/>
      <c r="F44" s="61"/>
    </row>
    <row r="45" spans="1:7" s="62" customFormat="1" ht="21">
      <c r="A45" s="220" t="s">
        <v>233</v>
      </c>
      <c r="B45" s="220"/>
      <c r="C45" s="220"/>
      <c r="D45" s="220"/>
      <c r="E45" s="220"/>
      <c r="F45" s="220"/>
    </row>
    <row r="46" spans="1:7" s="62" customFormat="1" ht="21">
      <c r="A46" s="61" t="s">
        <v>234</v>
      </c>
      <c r="B46" s="61"/>
      <c r="C46" s="61"/>
      <c r="D46" s="61"/>
      <c r="E46" s="61"/>
      <c r="F46" s="61"/>
    </row>
    <row r="47" spans="1:7" s="6" customFormat="1" ht="21">
      <c r="A47" s="61" t="s">
        <v>235</v>
      </c>
      <c r="B47" s="61"/>
      <c r="C47" s="61"/>
      <c r="D47" s="61"/>
      <c r="E47" s="61"/>
      <c r="F47" s="61"/>
    </row>
    <row r="48" spans="1:7" s="6" customFormat="1" ht="21">
      <c r="A48" s="61" t="s">
        <v>236</v>
      </c>
      <c r="B48" s="61"/>
      <c r="C48" s="61"/>
      <c r="D48" s="61"/>
      <c r="E48" s="61"/>
      <c r="F48" s="61"/>
    </row>
    <row r="49" spans="1:10" s="6" customFormat="1" ht="21">
      <c r="A49" s="220" t="s">
        <v>237</v>
      </c>
      <c r="B49" s="220"/>
      <c r="C49" s="220"/>
      <c r="D49" s="220"/>
      <c r="E49" s="220"/>
      <c r="F49" s="220"/>
    </row>
    <row r="50" spans="1:10" s="62" customFormat="1" ht="21">
      <c r="A50" s="178"/>
      <c r="B50" s="178"/>
      <c r="C50" s="178" t="s">
        <v>247</v>
      </c>
      <c r="D50" s="178"/>
      <c r="E50" s="178"/>
      <c r="F50" s="178"/>
    </row>
    <row r="51" spans="1:10" s="62" customFormat="1" ht="21">
      <c r="A51" s="178"/>
      <c r="B51" s="178" t="s">
        <v>241</v>
      </c>
      <c r="C51" s="178"/>
      <c r="D51" s="178"/>
      <c r="E51" s="178"/>
      <c r="F51" s="178"/>
    </row>
    <row r="52" spans="1:10" s="6" customFormat="1" ht="21">
      <c r="B52" s="63" t="s">
        <v>242</v>
      </c>
      <c r="C52" s="63"/>
      <c r="D52" s="63"/>
      <c r="E52" s="63"/>
      <c r="F52" s="63"/>
      <c r="G52" s="63"/>
      <c r="H52" s="63"/>
    </row>
    <row r="53" spans="1:10" s="6" customFormat="1" ht="21">
      <c r="B53" s="63" t="s">
        <v>243</v>
      </c>
      <c r="C53" s="177"/>
      <c r="D53" s="177"/>
      <c r="E53" s="177"/>
      <c r="F53" s="177"/>
      <c r="G53" s="177"/>
      <c r="H53" s="177"/>
    </row>
    <row r="54" spans="1:10" s="6" customFormat="1" ht="21">
      <c r="B54" s="221" t="s">
        <v>244</v>
      </c>
      <c r="C54" s="222"/>
      <c r="D54" s="222"/>
      <c r="E54" s="222"/>
      <c r="F54" s="222"/>
      <c r="G54" s="222"/>
      <c r="H54" s="222"/>
    </row>
    <row r="55" spans="1:10" s="6" customFormat="1" ht="21">
      <c r="B55" s="6" t="s">
        <v>245</v>
      </c>
    </row>
    <row r="56" spans="1:10" s="6" customFormat="1" ht="21">
      <c r="B56" s="6" t="s">
        <v>246</v>
      </c>
    </row>
    <row r="57" spans="1:10" s="7" customFormat="1" ht="21">
      <c r="C57" s="7" t="s">
        <v>255</v>
      </c>
    </row>
    <row r="58" spans="1:10" s="6" customFormat="1" ht="21">
      <c r="A58" s="178"/>
      <c r="B58" s="178"/>
      <c r="C58" s="178" t="s">
        <v>260</v>
      </c>
      <c r="D58" s="178"/>
      <c r="E58" s="178"/>
      <c r="F58" s="178"/>
    </row>
    <row r="59" spans="1:10" s="6" customFormat="1" ht="21">
      <c r="A59" s="178" t="s">
        <v>262</v>
      </c>
      <c r="B59" s="178"/>
      <c r="C59" s="178"/>
      <c r="D59" s="178"/>
      <c r="E59" s="178"/>
      <c r="F59" s="178"/>
      <c r="G59" s="178"/>
      <c r="H59" s="178"/>
      <c r="I59" s="178"/>
      <c r="J59" s="178"/>
    </row>
    <row r="60" spans="1:10" s="6" customFormat="1" ht="21">
      <c r="A60" s="178" t="s">
        <v>256</v>
      </c>
      <c r="B60" s="178"/>
      <c r="C60" s="178"/>
      <c r="D60" s="178"/>
      <c r="E60" s="178"/>
      <c r="F60" s="178"/>
      <c r="G60" s="178"/>
      <c r="H60" s="178"/>
      <c r="I60" s="178"/>
      <c r="J60" s="178"/>
    </row>
    <row r="61" spans="1:10" s="6" customFormat="1" ht="21">
      <c r="A61" s="178" t="s">
        <v>257</v>
      </c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0" s="6" customFormat="1" ht="21">
      <c r="A62" s="178" t="s">
        <v>263</v>
      </c>
      <c r="B62" s="178"/>
      <c r="C62" s="178"/>
      <c r="D62" s="178"/>
      <c r="E62" s="178"/>
      <c r="F62" s="178"/>
      <c r="G62" s="178"/>
      <c r="H62" s="178"/>
      <c r="I62" s="178"/>
      <c r="J62" s="178"/>
    </row>
    <row r="63" spans="1:10" s="6" customFormat="1" ht="21">
      <c r="A63" s="178" t="s">
        <v>261</v>
      </c>
      <c r="B63" s="178"/>
      <c r="C63" s="178"/>
      <c r="D63" s="178"/>
      <c r="E63" s="178"/>
      <c r="F63" s="178"/>
      <c r="G63" s="178"/>
      <c r="H63" s="178"/>
      <c r="I63" s="178"/>
      <c r="J63" s="178"/>
    </row>
    <row r="64" spans="1:10" s="6" customFormat="1" ht="21">
      <c r="A64" s="178"/>
      <c r="B64" s="178" t="s">
        <v>258</v>
      </c>
      <c r="C64" s="178"/>
      <c r="D64" s="178"/>
      <c r="E64" s="178"/>
      <c r="F64" s="178"/>
    </row>
    <row r="65" spans="2:10" s="6" customFormat="1" ht="21">
      <c r="B65" s="178" t="s">
        <v>240</v>
      </c>
      <c r="C65" s="178"/>
      <c r="D65" s="178"/>
      <c r="E65" s="178"/>
      <c r="F65" s="178"/>
      <c r="G65" s="178"/>
      <c r="H65" s="178"/>
      <c r="I65" s="178"/>
      <c r="J65" s="178"/>
    </row>
    <row r="66" spans="2:10" s="6" customFormat="1" ht="21"/>
    <row r="67" spans="2:10" s="62" customFormat="1" ht="21"/>
    <row r="68" spans="2:10" s="6" customFormat="1" ht="21"/>
    <row r="69" spans="2:10" s="6" customFormat="1" ht="21"/>
    <row r="70" spans="2:10" s="6" customFormat="1" ht="21"/>
    <row r="71" spans="2:10" s="6" customFormat="1" ht="21"/>
    <row r="72" spans="2:10" s="129" customFormat="1" ht="21"/>
    <row r="73" spans="2:10" s="6" customFormat="1" ht="21"/>
  </sheetData>
  <mergeCells count="13">
    <mergeCell ref="B54:H54"/>
    <mergeCell ref="A49:F49"/>
    <mergeCell ref="A20:F20"/>
    <mergeCell ref="A43:F43"/>
    <mergeCell ref="A45:F45"/>
    <mergeCell ref="A42:F42"/>
    <mergeCell ref="A1:F1"/>
    <mergeCell ref="A2:F2"/>
    <mergeCell ref="A4:F4"/>
    <mergeCell ref="A6:F6"/>
    <mergeCell ref="A11:F11"/>
    <mergeCell ref="A5:F5"/>
    <mergeCell ref="A3:F3"/>
  </mergeCells>
  <pageMargins left="0.5" right="0" top="0.75" bottom="0.2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="120" zoomScaleNormal="120" workbookViewId="0">
      <selection activeCell="C10" sqref="C10"/>
    </sheetView>
  </sheetViews>
  <sheetFormatPr defaultRowHeight="21"/>
  <cols>
    <col min="1" max="1" width="5.85546875" style="6" customWidth="1"/>
    <col min="2" max="2" width="6.42578125" style="6" customWidth="1"/>
    <col min="3" max="3" width="67.7109375" style="6" customWidth="1"/>
    <col min="4" max="4" width="7.42578125" style="6" customWidth="1"/>
    <col min="5" max="252" width="9.140625" style="6"/>
    <col min="253" max="253" width="5.85546875" style="6" customWidth="1"/>
    <col min="254" max="254" width="5.5703125" style="6" customWidth="1"/>
    <col min="255" max="255" width="69.28515625" style="6" customWidth="1"/>
    <col min="256" max="256" width="7.42578125" style="6" customWidth="1"/>
    <col min="257" max="508" width="9.140625" style="6"/>
    <col min="509" max="509" width="5.85546875" style="6" customWidth="1"/>
    <col min="510" max="510" width="5.5703125" style="6" customWidth="1"/>
    <col min="511" max="511" width="69.28515625" style="6" customWidth="1"/>
    <col min="512" max="512" width="7.42578125" style="6" customWidth="1"/>
    <col min="513" max="764" width="9.140625" style="6"/>
    <col min="765" max="765" width="5.85546875" style="6" customWidth="1"/>
    <col min="766" max="766" width="5.5703125" style="6" customWidth="1"/>
    <col min="767" max="767" width="69.28515625" style="6" customWidth="1"/>
    <col min="768" max="768" width="7.42578125" style="6" customWidth="1"/>
    <col min="769" max="1020" width="9.140625" style="6"/>
    <col min="1021" max="1021" width="5.85546875" style="6" customWidth="1"/>
    <col min="1022" max="1022" width="5.5703125" style="6" customWidth="1"/>
    <col min="1023" max="1023" width="69.28515625" style="6" customWidth="1"/>
    <col min="1024" max="1024" width="7.42578125" style="6" customWidth="1"/>
    <col min="1025" max="1276" width="9.140625" style="6"/>
    <col min="1277" max="1277" width="5.85546875" style="6" customWidth="1"/>
    <col min="1278" max="1278" width="5.5703125" style="6" customWidth="1"/>
    <col min="1279" max="1279" width="69.28515625" style="6" customWidth="1"/>
    <col min="1280" max="1280" width="7.42578125" style="6" customWidth="1"/>
    <col min="1281" max="1532" width="9.140625" style="6"/>
    <col min="1533" max="1533" width="5.85546875" style="6" customWidth="1"/>
    <col min="1534" max="1534" width="5.5703125" style="6" customWidth="1"/>
    <col min="1535" max="1535" width="69.28515625" style="6" customWidth="1"/>
    <col min="1536" max="1536" width="7.42578125" style="6" customWidth="1"/>
    <col min="1537" max="1788" width="9.140625" style="6"/>
    <col min="1789" max="1789" width="5.85546875" style="6" customWidth="1"/>
    <col min="1790" max="1790" width="5.5703125" style="6" customWidth="1"/>
    <col min="1791" max="1791" width="69.28515625" style="6" customWidth="1"/>
    <col min="1792" max="1792" width="7.42578125" style="6" customWidth="1"/>
    <col min="1793" max="2044" width="9.140625" style="6"/>
    <col min="2045" max="2045" width="5.85546875" style="6" customWidth="1"/>
    <col min="2046" max="2046" width="5.5703125" style="6" customWidth="1"/>
    <col min="2047" max="2047" width="69.28515625" style="6" customWidth="1"/>
    <col min="2048" max="2048" width="7.42578125" style="6" customWidth="1"/>
    <col min="2049" max="2300" width="9.140625" style="6"/>
    <col min="2301" max="2301" width="5.85546875" style="6" customWidth="1"/>
    <col min="2302" max="2302" width="5.5703125" style="6" customWidth="1"/>
    <col min="2303" max="2303" width="69.28515625" style="6" customWidth="1"/>
    <col min="2304" max="2304" width="7.42578125" style="6" customWidth="1"/>
    <col min="2305" max="2556" width="9.140625" style="6"/>
    <col min="2557" max="2557" width="5.85546875" style="6" customWidth="1"/>
    <col min="2558" max="2558" width="5.5703125" style="6" customWidth="1"/>
    <col min="2559" max="2559" width="69.28515625" style="6" customWidth="1"/>
    <col min="2560" max="2560" width="7.42578125" style="6" customWidth="1"/>
    <col min="2561" max="2812" width="9.140625" style="6"/>
    <col min="2813" max="2813" width="5.85546875" style="6" customWidth="1"/>
    <col min="2814" max="2814" width="5.5703125" style="6" customWidth="1"/>
    <col min="2815" max="2815" width="69.28515625" style="6" customWidth="1"/>
    <col min="2816" max="2816" width="7.42578125" style="6" customWidth="1"/>
    <col min="2817" max="3068" width="9.140625" style="6"/>
    <col min="3069" max="3069" width="5.85546875" style="6" customWidth="1"/>
    <col min="3070" max="3070" width="5.5703125" style="6" customWidth="1"/>
    <col min="3071" max="3071" width="69.28515625" style="6" customWidth="1"/>
    <col min="3072" max="3072" width="7.42578125" style="6" customWidth="1"/>
    <col min="3073" max="3324" width="9.140625" style="6"/>
    <col min="3325" max="3325" width="5.85546875" style="6" customWidth="1"/>
    <col min="3326" max="3326" width="5.5703125" style="6" customWidth="1"/>
    <col min="3327" max="3327" width="69.28515625" style="6" customWidth="1"/>
    <col min="3328" max="3328" width="7.42578125" style="6" customWidth="1"/>
    <col min="3329" max="3580" width="9.140625" style="6"/>
    <col min="3581" max="3581" width="5.85546875" style="6" customWidth="1"/>
    <col min="3582" max="3582" width="5.5703125" style="6" customWidth="1"/>
    <col min="3583" max="3583" width="69.28515625" style="6" customWidth="1"/>
    <col min="3584" max="3584" width="7.42578125" style="6" customWidth="1"/>
    <col min="3585" max="3836" width="9.140625" style="6"/>
    <col min="3837" max="3837" width="5.85546875" style="6" customWidth="1"/>
    <col min="3838" max="3838" width="5.5703125" style="6" customWidth="1"/>
    <col min="3839" max="3839" width="69.28515625" style="6" customWidth="1"/>
    <col min="3840" max="3840" width="7.42578125" style="6" customWidth="1"/>
    <col min="3841" max="4092" width="9.140625" style="6"/>
    <col min="4093" max="4093" width="5.85546875" style="6" customWidth="1"/>
    <col min="4094" max="4094" width="5.5703125" style="6" customWidth="1"/>
    <col min="4095" max="4095" width="69.28515625" style="6" customWidth="1"/>
    <col min="4096" max="4096" width="7.42578125" style="6" customWidth="1"/>
    <col min="4097" max="4348" width="9.140625" style="6"/>
    <col min="4349" max="4349" width="5.85546875" style="6" customWidth="1"/>
    <col min="4350" max="4350" width="5.5703125" style="6" customWidth="1"/>
    <col min="4351" max="4351" width="69.28515625" style="6" customWidth="1"/>
    <col min="4352" max="4352" width="7.42578125" style="6" customWidth="1"/>
    <col min="4353" max="4604" width="9.140625" style="6"/>
    <col min="4605" max="4605" width="5.85546875" style="6" customWidth="1"/>
    <col min="4606" max="4606" width="5.5703125" style="6" customWidth="1"/>
    <col min="4607" max="4607" width="69.28515625" style="6" customWidth="1"/>
    <col min="4608" max="4608" width="7.42578125" style="6" customWidth="1"/>
    <col min="4609" max="4860" width="9.140625" style="6"/>
    <col min="4861" max="4861" width="5.85546875" style="6" customWidth="1"/>
    <col min="4862" max="4862" width="5.5703125" style="6" customWidth="1"/>
    <col min="4863" max="4863" width="69.28515625" style="6" customWidth="1"/>
    <col min="4864" max="4864" width="7.42578125" style="6" customWidth="1"/>
    <col min="4865" max="5116" width="9.140625" style="6"/>
    <col min="5117" max="5117" width="5.85546875" style="6" customWidth="1"/>
    <col min="5118" max="5118" width="5.5703125" style="6" customWidth="1"/>
    <col min="5119" max="5119" width="69.28515625" style="6" customWidth="1"/>
    <col min="5120" max="5120" width="7.42578125" style="6" customWidth="1"/>
    <col min="5121" max="5372" width="9.140625" style="6"/>
    <col min="5373" max="5373" width="5.85546875" style="6" customWidth="1"/>
    <col min="5374" max="5374" width="5.5703125" style="6" customWidth="1"/>
    <col min="5375" max="5375" width="69.28515625" style="6" customWidth="1"/>
    <col min="5376" max="5376" width="7.42578125" style="6" customWidth="1"/>
    <col min="5377" max="5628" width="9.140625" style="6"/>
    <col min="5629" max="5629" width="5.85546875" style="6" customWidth="1"/>
    <col min="5630" max="5630" width="5.5703125" style="6" customWidth="1"/>
    <col min="5631" max="5631" width="69.28515625" style="6" customWidth="1"/>
    <col min="5632" max="5632" width="7.42578125" style="6" customWidth="1"/>
    <col min="5633" max="5884" width="9.140625" style="6"/>
    <col min="5885" max="5885" width="5.85546875" style="6" customWidth="1"/>
    <col min="5886" max="5886" width="5.5703125" style="6" customWidth="1"/>
    <col min="5887" max="5887" width="69.28515625" style="6" customWidth="1"/>
    <col min="5888" max="5888" width="7.42578125" style="6" customWidth="1"/>
    <col min="5889" max="6140" width="9.140625" style="6"/>
    <col min="6141" max="6141" width="5.85546875" style="6" customWidth="1"/>
    <col min="6142" max="6142" width="5.5703125" style="6" customWidth="1"/>
    <col min="6143" max="6143" width="69.28515625" style="6" customWidth="1"/>
    <col min="6144" max="6144" width="7.42578125" style="6" customWidth="1"/>
    <col min="6145" max="6396" width="9.140625" style="6"/>
    <col min="6397" max="6397" width="5.85546875" style="6" customWidth="1"/>
    <col min="6398" max="6398" width="5.5703125" style="6" customWidth="1"/>
    <col min="6399" max="6399" width="69.28515625" style="6" customWidth="1"/>
    <col min="6400" max="6400" width="7.42578125" style="6" customWidth="1"/>
    <col min="6401" max="6652" width="9.140625" style="6"/>
    <col min="6653" max="6653" width="5.85546875" style="6" customWidth="1"/>
    <col min="6654" max="6654" width="5.5703125" style="6" customWidth="1"/>
    <col min="6655" max="6655" width="69.28515625" style="6" customWidth="1"/>
    <col min="6656" max="6656" width="7.42578125" style="6" customWidth="1"/>
    <col min="6657" max="6908" width="9.140625" style="6"/>
    <col min="6909" max="6909" width="5.85546875" style="6" customWidth="1"/>
    <col min="6910" max="6910" width="5.5703125" style="6" customWidth="1"/>
    <col min="6911" max="6911" width="69.28515625" style="6" customWidth="1"/>
    <col min="6912" max="6912" width="7.42578125" style="6" customWidth="1"/>
    <col min="6913" max="7164" width="9.140625" style="6"/>
    <col min="7165" max="7165" width="5.85546875" style="6" customWidth="1"/>
    <col min="7166" max="7166" width="5.5703125" style="6" customWidth="1"/>
    <col min="7167" max="7167" width="69.28515625" style="6" customWidth="1"/>
    <col min="7168" max="7168" width="7.42578125" style="6" customWidth="1"/>
    <col min="7169" max="7420" width="9.140625" style="6"/>
    <col min="7421" max="7421" width="5.85546875" style="6" customWidth="1"/>
    <col min="7422" max="7422" width="5.5703125" style="6" customWidth="1"/>
    <col min="7423" max="7423" width="69.28515625" style="6" customWidth="1"/>
    <col min="7424" max="7424" width="7.42578125" style="6" customWidth="1"/>
    <col min="7425" max="7676" width="9.140625" style="6"/>
    <col min="7677" max="7677" width="5.85546875" style="6" customWidth="1"/>
    <col min="7678" max="7678" width="5.5703125" style="6" customWidth="1"/>
    <col min="7679" max="7679" width="69.28515625" style="6" customWidth="1"/>
    <col min="7680" max="7680" width="7.42578125" style="6" customWidth="1"/>
    <col min="7681" max="7932" width="9.140625" style="6"/>
    <col min="7933" max="7933" width="5.85546875" style="6" customWidth="1"/>
    <col min="7934" max="7934" width="5.5703125" style="6" customWidth="1"/>
    <col min="7935" max="7935" width="69.28515625" style="6" customWidth="1"/>
    <col min="7936" max="7936" width="7.42578125" style="6" customWidth="1"/>
    <col min="7937" max="8188" width="9.140625" style="6"/>
    <col min="8189" max="8189" width="5.85546875" style="6" customWidth="1"/>
    <col min="8190" max="8190" width="5.5703125" style="6" customWidth="1"/>
    <col min="8191" max="8191" width="69.28515625" style="6" customWidth="1"/>
    <col min="8192" max="8192" width="7.42578125" style="6" customWidth="1"/>
    <col min="8193" max="8444" width="9.140625" style="6"/>
    <col min="8445" max="8445" width="5.85546875" style="6" customWidth="1"/>
    <col min="8446" max="8446" width="5.5703125" style="6" customWidth="1"/>
    <col min="8447" max="8447" width="69.28515625" style="6" customWidth="1"/>
    <col min="8448" max="8448" width="7.42578125" style="6" customWidth="1"/>
    <col min="8449" max="8700" width="9.140625" style="6"/>
    <col min="8701" max="8701" width="5.85546875" style="6" customWidth="1"/>
    <col min="8702" max="8702" width="5.5703125" style="6" customWidth="1"/>
    <col min="8703" max="8703" width="69.28515625" style="6" customWidth="1"/>
    <col min="8704" max="8704" width="7.42578125" style="6" customWidth="1"/>
    <col min="8705" max="8956" width="9.140625" style="6"/>
    <col min="8957" max="8957" width="5.85546875" style="6" customWidth="1"/>
    <col min="8958" max="8958" width="5.5703125" style="6" customWidth="1"/>
    <col min="8959" max="8959" width="69.28515625" style="6" customWidth="1"/>
    <col min="8960" max="8960" width="7.42578125" style="6" customWidth="1"/>
    <col min="8961" max="9212" width="9.140625" style="6"/>
    <col min="9213" max="9213" width="5.85546875" style="6" customWidth="1"/>
    <col min="9214" max="9214" width="5.5703125" style="6" customWidth="1"/>
    <col min="9215" max="9215" width="69.28515625" style="6" customWidth="1"/>
    <col min="9216" max="9216" width="7.42578125" style="6" customWidth="1"/>
    <col min="9217" max="9468" width="9.140625" style="6"/>
    <col min="9469" max="9469" width="5.85546875" style="6" customWidth="1"/>
    <col min="9470" max="9470" width="5.5703125" style="6" customWidth="1"/>
    <col min="9471" max="9471" width="69.28515625" style="6" customWidth="1"/>
    <col min="9472" max="9472" width="7.42578125" style="6" customWidth="1"/>
    <col min="9473" max="9724" width="9.140625" style="6"/>
    <col min="9725" max="9725" width="5.85546875" style="6" customWidth="1"/>
    <col min="9726" max="9726" width="5.5703125" style="6" customWidth="1"/>
    <col min="9727" max="9727" width="69.28515625" style="6" customWidth="1"/>
    <col min="9728" max="9728" width="7.42578125" style="6" customWidth="1"/>
    <col min="9729" max="9980" width="9.140625" style="6"/>
    <col min="9981" max="9981" width="5.85546875" style="6" customWidth="1"/>
    <col min="9982" max="9982" width="5.5703125" style="6" customWidth="1"/>
    <col min="9983" max="9983" width="69.28515625" style="6" customWidth="1"/>
    <col min="9984" max="9984" width="7.42578125" style="6" customWidth="1"/>
    <col min="9985" max="10236" width="9.140625" style="6"/>
    <col min="10237" max="10237" width="5.85546875" style="6" customWidth="1"/>
    <col min="10238" max="10238" width="5.5703125" style="6" customWidth="1"/>
    <col min="10239" max="10239" width="69.28515625" style="6" customWidth="1"/>
    <col min="10240" max="10240" width="7.42578125" style="6" customWidth="1"/>
    <col min="10241" max="10492" width="9.140625" style="6"/>
    <col min="10493" max="10493" width="5.85546875" style="6" customWidth="1"/>
    <col min="10494" max="10494" width="5.5703125" style="6" customWidth="1"/>
    <col min="10495" max="10495" width="69.28515625" style="6" customWidth="1"/>
    <col min="10496" max="10496" width="7.42578125" style="6" customWidth="1"/>
    <col min="10497" max="10748" width="9.140625" style="6"/>
    <col min="10749" max="10749" width="5.85546875" style="6" customWidth="1"/>
    <col min="10750" max="10750" width="5.5703125" style="6" customWidth="1"/>
    <col min="10751" max="10751" width="69.28515625" style="6" customWidth="1"/>
    <col min="10752" max="10752" width="7.42578125" style="6" customWidth="1"/>
    <col min="10753" max="11004" width="9.140625" style="6"/>
    <col min="11005" max="11005" width="5.85546875" style="6" customWidth="1"/>
    <col min="11006" max="11006" width="5.5703125" style="6" customWidth="1"/>
    <col min="11007" max="11007" width="69.28515625" style="6" customWidth="1"/>
    <col min="11008" max="11008" width="7.42578125" style="6" customWidth="1"/>
    <col min="11009" max="11260" width="9.140625" style="6"/>
    <col min="11261" max="11261" width="5.85546875" style="6" customWidth="1"/>
    <col min="11262" max="11262" width="5.5703125" style="6" customWidth="1"/>
    <col min="11263" max="11263" width="69.28515625" style="6" customWidth="1"/>
    <col min="11264" max="11264" width="7.42578125" style="6" customWidth="1"/>
    <col min="11265" max="11516" width="9.140625" style="6"/>
    <col min="11517" max="11517" width="5.85546875" style="6" customWidth="1"/>
    <col min="11518" max="11518" width="5.5703125" style="6" customWidth="1"/>
    <col min="11519" max="11519" width="69.28515625" style="6" customWidth="1"/>
    <col min="11520" max="11520" width="7.42578125" style="6" customWidth="1"/>
    <col min="11521" max="11772" width="9.140625" style="6"/>
    <col min="11773" max="11773" width="5.85546875" style="6" customWidth="1"/>
    <col min="11774" max="11774" width="5.5703125" style="6" customWidth="1"/>
    <col min="11775" max="11775" width="69.28515625" style="6" customWidth="1"/>
    <col min="11776" max="11776" width="7.42578125" style="6" customWidth="1"/>
    <col min="11777" max="12028" width="9.140625" style="6"/>
    <col min="12029" max="12029" width="5.85546875" style="6" customWidth="1"/>
    <col min="12030" max="12030" width="5.5703125" style="6" customWidth="1"/>
    <col min="12031" max="12031" width="69.28515625" style="6" customWidth="1"/>
    <col min="12032" max="12032" width="7.42578125" style="6" customWidth="1"/>
    <col min="12033" max="12284" width="9.140625" style="6"/>
    <col min="12285" max="12285" width="5.85546875" style="6" customWidth="1"/>
    <col min="12286" max="12286" width="5.5703125" style="6" customWidth="1"/>
    <col min="12287" max="12287" width="69.28515625" style="6" customWidth="1"/>
    <col min="12288" max="12288" width="7.42578125" style="6" customWidth="1"/>
    <col min="12289" max="12540" width="9.140625" style="6"/>
    <col min="12541" max="12541" width="5.85546875" style="6" customWidth="1"/>
    <col min="12542" max="12542" width="5.5703125" style="6" customWidth="1"/>
    <col min="12543" max="12543" width="69.28515625" style="6" customWidth="1"/>
    <col min="12544" max="12544" width="7.42578125" style="6" customWidth="1"/>
    <col min="12545" max="12796" width="9.140625" style="6"/>
    <col min="12797" max="12797" width="5.85546875" style="6" customWidth="1"/>
    <col min="12798" max="12798" width="5.5703125" style="6" customWidth="1"/>
    <col min="12799" max="12799" width="69.28515625" style="6" customWidth="1"/>
    <col min="12800" max="12800" width="7.42578125" style="6" customWidth="1"/>
    <col min="12801" max="13052" width="9.140625" style="6"/>
    <col min="13053" max="13053" width="5.85546875" style="6" customWidth="1"/>
    <col min="13054" max="13054" width="5.5703125" style="6" customWidth="1"/>
    <col min="13055" max="13055" width="69.28515625" style="6" customWidth="1"/>
    <col min="13056" max="13056" width="7.42578125" style="6" customWidth="1"/>
    <col min="13057" max="13308" width="9.140625" style="6"/>
    <col min="13309" max="13309" width="5.85546875" style="6" customWidth="1"/>
    <col min="13310" max="13310" width="5.5703125" style="6" customWidth="1"/>
    <col min="13311" max="13311" width="69.28515625" style="6" customWidth="1"/>
    <col min="13312" max="13312" width="7.42578125" style="6" customWidth="1"/>
    <col min="13313" max="13564" width="9.140625" style="6"/>
    <col min="13565" max="13565" width="5.85546875" style="6" customWidth="1"/>
    <col min="13566" max="13566" width="5.5703125" style="6" customWidth="1"/>
    <col min="13567" max="13567" width="69.28515625" style="6" customWidth="1"/>
    <col min="13568" max="13568" width="7.42578125" style="6" customWidth="1"/>
    <col min="13569" max="13820" width="9.140625" style="6"/>
    <col min="13821" max="13821" width="5.85546875" style="6" customWidth="1"/>
    <col min="13822" max="13822" width="5.5703125" style="6" customWidth="1"/>
    <col min="13823" max="13823" width="69.28515625" style="6" customWidth="1"/>
    <col min="13824" max="13824" width="7.42578125" style="6" customWidth="1"/>
    <col min="13825" max="14076" width="9.140625" style="6"/>
    <col min="14077" max="14077" width="5.85546875" style="6" customWidth="1"/>
    <col min="14078" max="14078" width="5.5703125" style="6" customWidth="1"/>
    <col min="14079" max="14079" width="69.28515625" style="6" customWidth="1"/>
    <col min="14080" max="14080" width="7.42578125" style="6" customWidth="1"/>
    <col min="14081" max="14332" width="9.140625" style="6"/>
    <col min="14333" max="14333" width="5.85546875" style="6" customWidth="1"/>
    <col min="14334" max="14334" width="5.5703125" style="6" customWidth="1"/>
    <col min="14335" max="14335" width="69.28515625" style="6" customWidth="1"/>
    <col min="14336" max="14336" width="7.42578125" style="6" customWidth="1"/>
    <col min="14337" max="14588" width="9.140625" style="6"/>
    <col min="14589" max="14589" width="5.85546875" style="6" customWidth="1"/>
    <col min="14590" max="14590" width="5.5703125" style="6" customWidth="1"/>
    <col min="14591" max="14591" width="69.28515625" style="6" customWidth="1"/>
    <col min="14592" max="14592" width="7.42578125" style="6" customWidth="1"/>
    <col min="14593" max="14844" width="9.140625" style="6"/>
    <col min="14845" max="14845" width="5.85546875" style="6" customWidth="1"/>
    <col min="14846" max="14846" width="5.5703125" style="6" customWidth="1"/>
    <col min="14847" max="14847" width="69.28515625" style="6" customWidth="1"/>
    <col min="14848" max="14848" width="7.42578125" style="6" customWidth="1"/>
    <col min="14849" max="15100" width="9.140625" style="6"/>
    <col min="15101" max="15101" width="5.85546875" style="6" customWidth="1"/>
    <col min="15102" max="15102" width="5.5703125" style="6" customWidth="1"/>
    <col min="15103" max="15103" width="69.28515625" style="6" customWidth="1"/>
    <col min="15104" max="15104" width="7.42578125" style="6" customWidth="1"/>
    <col min="15105" max="15356" width="9.140625" style="6"/>
    <col min="15357" max="15357" width="5.85546875" style="6" customWidth="1"/>
    <col min="15358" max="15358" width="5.5703125" style="6" customWidth="1"/>
    <col min="15359" max="15359" width="69.28515625" style="6" customWidth="1"/>
    <col min="15360" max="15360" width="7.42578125" style="6" customWidth="1"/>
    <col min="15361" max="15612" width="9.140625" style="6"/>
    <col min="15613" max="15613" width="5.85546875" style="6" customWidth="1"/>
    <col min="15614" max="15614" width="5.5703125" style="6" customWidth="1"/>
    <col min="15615" max="15615" width="69.28515625" style="6" customWidth="1"/>
    <col min="15616" max="15616" width="7.42578125" style="6" customWidth="1"/>
    <col min="15617" max="15868" width="9.140625" style="6"/>
    <col min="15869" max="15869" width="5.85546875" style="6" customWidth="1"/>
    <col min="15870" max="15870" width="5.5703125" style="6" customWidth="1"/>
    <col min="15871" max="15871" width="69.28515625" style="6" customWidth="1"/>
    <col min="15872" max="15872" width="7.42578125" style="6" customWidth="1"/>
    <col min="15873" max="16124" width="9.140625" style="6"/>
    <col min="16125" max="16125" width="5.85546875" style="6" customWidth="1"/>
    <col min="16126" max="16126" width="5.5703125" style="6" customWidth="1"/>
    <col min="16127" max="16127" width="69.28515625" style="6" customWidth="1"/>
    <col min="16128" max="16128" width="7.42578125" style="6" customWidth="1"/>
    <col min="16129" max="16384" width="9.140625" style="6"/>
  </cols>
  <sheetData>
    <row r="2" spans="1:6" s="129" customFormat="1">
      <c r="A2" s="129" t="s">
        <v>152</v>
      </c>
    </row>
    <row r="3" spans="1:6" s="178" customFormat="1">
      <c r="C3" s="178" t="s">
        <v>264</v>
      </c>
    </row>
    <row r="4" spans="1:6">
      <c r="A4" s="7"/>
      <c r="C4" s="6" t="s">
        <v>250</v>
      </c>
    </row>
    <row r="5" spans="1:6">
      <c r="A5" s="7"/>
      <c r="B5" s="6" t="s">
        <v>251</v>
      </c>
    </row>
    <row r="6" spans="1:6" s="178" customFormat="1">
      <c r="C6" s="178" t="s">
        <v>265</v>
      </c>
    </row>
    <row r="7" spans="1:6" s="130" customFormat="1">
      <c r="A7" s="224" t="s">
        <v>252</v>
      </c>
      <c r="B7" s="224"/>
      <c r="C7" s="224"/>
      <c r="D7" s="224"/>
      <c r="E7" s="224"/>
      <c r="F7" s="224"/>
    </row>
    <row r="8" spans="1:6">
      <c r="B8" s="6" t="s">
        <v>164</v>
      </c>
    </row>
    <row r="9" spans="1:6">
      <c r="B9" s="6" t="s">
        <v>165</v>
      </c>
    </row>
    <row r="11" spans="1:6">
      <c r="B11" s="119" t="s">
        <v>212</v>
      </c>
    </row>
    <row r="12" spans="1:6">
      <c r="C12" s="6" t="s">
        <v>253</v>
      </c>
    </row>
    <row r="13" spans="1:6">
      <c r="B13" s="6" t="s">
        <v>209</v>
      </c>
    </row>
    <row r="14" spans="1:6">
      <c r="B14" s="6" t="s">
        <v>210</v>
      </c>
    </row>
    <row r="15" spans="1:6">
      <c r="B15" s="6" t="s">
        <v>211</v>
      </c>
    </row>
  </sheetData>
  <mergeCells count="1">
    <mergeCell ref="A7:F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21"/>
  <sheetViews>
    <sheetView topLeftCell="A28" workbookViewId="0">
      <selection activeCell="G28" sqref="G28"/>
    </sheetView>
  </sheetViews>
  <sheetFormatPr defaultRowHeight="15"/>
  <cols>
    <col min="1" max="1" width="13.140625" customWidth="1"/>
    <col min="8" max="8" width="13.42578125" customWidth="1"/>
    <col min="9" max="9" width="17.7109375" customWidth="1"/>
  </cols>
  <sheetData>
    <row r="18" spans="1:9" s="185" customFormat="1" ht="26.25">
      <c r="A18" s="226" t="s">
        <v>158</v>
      </c>
      <c r="B18" s="226"/>
      <c r="C18" s="226"/>
      <c r="D18" s="226"/>
      <c r="E18" s="226"/>
      <c r="F18" s="226"/>
      <c r="G18" s="226"/>
      <c r="H18" s="226"/>
      <c r="I18" s="226"/>
    </row>
    <row r="19" spans="1:9" s="186" customFormat="1" ht="26.25">
      <c r="A19" s="226" t="s">
        <v>259</v>
      </c>
      <c r="B19" s="226"/>
      <c r="C19" s="226"/>
      <c r="D19" s="226"/>
      <c r="E19" s="226"/>
      <c r="F19" s="226"/>
      <c r="G19" s="226"/>
      <c r="H19" s="226"/>
      <c r="I19" s="226"/>
    </row>
    <row r="20" spans="1:9" s="185" customFormat="1" ht="26.25">
      <c r="A20" s="225" t="s">
        <v>46</v>
      </c>
      <c r="B20" s="225"/>
      <c r="C20" s="225"/>
      <c r="D20" s="225"/>
      <c r="E20" s="225"/>
      <c r="F20" s="225"/>
      <c r="G20" s="225"/>
      <c r="H20" s="225"/>
      <c r="I20" s="225"/>
    </row>
    <row r="21" spans="1:9" s="185" customFormat="1" ht="26.25">
      <c r="A21" s="226" t="s">
        <v>45</v>
      </c>
      <c r="B21" s="226"/>
      <c r="C21" s="226"/>
      <c r="D21" s="226"/>
      <c r="E21" s="226"/>
      <c r="F21" s="226"/>
      <c r="G21" s="226"/>
      <c r="H21" s="226"/>
      <c r="I21" s="226"/>
    </row>
  </sheetData>
  <mergeCells count="4">
    <mergeCell ref="A20:I20"/>
    <mergeCell ref="A18:I18"/>
    <mergeCell ref="A21:I21"/>
    <mergeCell ref="A19:I19"/>
  </mergeCells>
  <pageMargins left="0.2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tabSelected="1" topLeftCell="A70" zoomScale="120" zoomScaleNormal="120" workbookViewId="0">
      <selection activeCell="A73" sqref="A73:J73"/>
    </sheetView>
  </sheetViews>
  <sheetFormatPr defaultRowHeight="19.5"/>
  <cols>
    <col min="1" max="1" width="5.140625" style="1" customWidth="1"/>
    <col min="2" max="2" width="4.85546875" style="1" customWidth="1"/>
    <col min="3" max="3" width="26.140625" style="1" customWidth="1"/>
    <col min="4" max="4" width="8.28515625" style="1" customWidth="1"/>
    <col min="5" max="5" width="9.42578125" style="1" customWidth="1"/>
    <col min="6" max="6" width="7.85546875" style="2" customWidth="1"/>
    <col min="7" max="7" width="8.42578125" style="2" customWidth="1"/>
    <col min="8" max="8" width="10.85546875" style="2" customWidth="1"/>
    <col min="9" max="9" width="8.28515625" style="1" customWidth="1"/>
    <col min="10" max="10" width="8.42578125" style="1" customWidth="1"/>
    <col min="11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2" spans="2:10" s="9" customFormat="1" ht="21">
      <c r="B2" s="227" t="s">
        <v>44</v>
      </c>
      <c r="C2" s="227"/>
      <c r="D2" s="227"/>
      <c r="E2" s="227"/>
      <c r="F2" s="227"/>
      <c r="G2" s="227"/>
      <c r="H2" s="227"/>
      <c r="I2" s="227"/>
      <c r="J2" s="227"/>
    </row>
    <row r="3" spans="2:10" s="9" customFormat="1" ht="21">
      <c r="B3" s="83"/>
      <c r="C3" s="83"/>
      <c r="D3" s="83"/>
      <c r="E3" s="83"/>
      <c r="F3" s="83"/>
      <c r="G3" s="83"/>
      <c r="H3" s="83"/>
      <c r="I3" s="85"/>
    </row>
    <row r="4" spans="2:10" s="15" customFormat="1" ht="23.25">
      <c r="B4" s="218" t="s">
        <v>158</v>
      </c>
      <c r="C4" s="218"/>
      <c r="D4" s="218"/>
      <c r="E4" s="218"/>
      <c r="F4" s="218"/>
      <c r="G4" s="218"/>
      <c r="H4" s="218"/>
      <c r="I4" s="218"/>
      <c r="J4" s="218"/>
    </row>
    <row r="5" spans="2:10" s="15" customFormat="1" ht="23.25">
      <c r="B5" s="218" t="s">
        <v>46</v>
      </c>
      <c r="C5" s="218"/>
      <c r="D5" s="218"/>
      <c r="E5" s="218"/>
      <c r="F5" s="218"/>
      <c r="G5" s="218"/>
      <c r="H5" s="218"/>
      <c r="I5" s="218"/>
      <c r="J5" s="218"/>
    </row>
    <row r="6" spans="2:10" s="15" customFormat="1" ht="23.25">
      <c r="B6" s="219" t="s">
        <v>45</v>
      </c>
      <c r="C6" s="219"/>
      <c r="D6" s="219"/>
      <c r="E6" s="219"/>
      <c r="F6" s="219"/>
      <c r="G6" s="219"/>
      <c r="H6" s="219"/>
      <c r="I6" s="219"/>
      <c r="J6" s="219"/>
    </row>
    <row r="7" spans="2:10" ht="16.5" customHeight="1">
      <c r="B7" s="138"/>
      <c r="C7" s="138"/>
      <c r="D7" s="138"/>
      <c r="E7" s="138"/>
      <c r="F7" s="138"/>
      <c r="G7" s="138"/>
      <c r="H7" s="138"/>
    </row>
    <row r="8" spans="2:10" s="6" customFormat="1" ht="21">
      <c r="B8" s="7" t="s">
        <v>298</v>
      </c>
      <c r="F8" s="75"/>
      <c r="G8" s="75"/>
      <c r="H8" s="75"/>
    </row>
    <row r="9" spans="2:10" s="6" customFormat="1" ht="21">
      <c r="B9" s="16" t="s">
        <v>286</v>
      </c>
      <c r="F9" s="190"/>
      <c r="G9" s="190"/>
      <c r="H9" s="190"/>
    </row>
    <row r="10" spans="2:10" s="119" customFormat="1" ht="15" customHeight="1">
      <c r="F10" s="138"/>
      <c r="G10" s="138"/>
      <c r="H10" s="138"/>
    </row>
    <row r="11" spans="2:10" s="6" customFormat="1" ht="21">
      <c r="B11" s="244" t="s">
        <v>68</v>
      </c>
      <c r="C11" s="244" t="s">
        <v>270</v>
      </c>
      <c r="D11" s="246" t="s">
        <v>271</v>
      </c>
      <c r="E11" s="247"/>
      <c r="F11" s="248"/>
      <c r="G11" s="238" t="s">
        <v>272</v>
      </c>
      <c r="H11" s="239"/>
      <c r="I11" s="240"/>
      <c r="J11" s="241" t="s">
        <v>273</v>
      </c>
    </row>
    <row r="12" spans="2:10" s="6" customFormat="1" ht="42">
      <c r="B12" s="245"/>
      <c r="C12" s="245"/>
      <c r="D12" s="195" t="s">
        <v>274</v>
      </c>
      <c r="E12" s="195" t="s">
        <v>275</v>
      </c>
      <c r="F12" s="196" t="s">
        <v>276</v>
      </c>
      <c r="G12" s="195" t="s">
        <v>274</v>
      </c>
      <c r="H12" s="195" t="s">
        <v>275</v>
      </c>
      <c r="I12" s="195" t="s">
        <v>276</v>
      </c>
      <c r="J12" s="242"/>
    </row>
    <row r="13" spans="2:10" s="6" customFormat="1" ht="21">
      <c r="B13" s="197">
        <v>1</v>
      </c>
      <c r="C13" s="198" t="s">
        <v>277</v>
      </c>
      <c r="D13" s="199">
        <v>85</v>
      </c>
      <c r="E13" s="199">
        <v>8</v>
      </c>
      <c r="F13" s="200">
        <f>SUM(D13-E13)</f>
        <v>77</v>
      </c>
      <c r="G13" s="201">
        <v>18</v>
      </c>
      <c r="H13" s="202">
        <v>5</v>
      </c>
      <c r="I13" s="200">
        <v>13</v>
      </c>
      <c r="J13" s="200">
        <v>90</v>
      </c>
    </row>
    <row r="14" spans="2:10" s="6" customFormat="1" ht="23.25" customHeight="1">
      <c r="B14" s="203">
        <v>2</v>
      </c>
      <c r="C14" s="204" t="s">
        <v>278</v>
      </c>
      <c r="D14" s="205">
        <v>130</v>
      </c>
      <c r="E14" s="205">
        <v>16</v>
      </c>
      <c r="F14" s="206">
        <f>SUM(D14-E14)</f>
        <v>114</v>
      </c>
      <c r="G14" s="207">
        <v>40</v>
      </c>
      <c r="H14" s="208">
        <v>21</v>
      </c>
      <c r="I14" s="206">
        <v>19</v>
      </c>
      <c r="J14" s="206">
        <v>133</v>
      </c>
    </row>
    <row r="15" spans="2:10" s="6" customFormat="1" ht="21">
      <c r="B15" s="203">
        <v>3</v>
      </c>
      <c r="C15" s="209" t="s">
        <v>279</v>
      </c>
      <c r="D15" s="205">
        <v>70</v>
      </c>
      <c r="E15" s="205">
        <v>17</v>
      </c>
      <c r="F15" s="206">
        <f>SUM(D15-E15)</f>
        <v>53</v>
      </c>
      <c r="G15" s="207">
        <v>26</v>
      </c>
      <c r="H15" s="208">
        <v>10</v>
      </c>
      <c r="I15" s="206">
        <v>16</v>
      </c>
      <c r="J15" s="206">
        <v>69</v>
      </c>
    </row>
    <row r="16" spans="2:10" s="6" customFormat="1" ht="21">
      <c r="B16" s="203">
        <v>4</v>
      </c>
      <c r="C16" s="204" t="s">
        <v>280</v>
      </c>
      <c r="D16" s="205">
        <v>4</v>
      </c>
      <c r="E16" s="205">
        <v>1</v>
      </c>
      <c r="F16" s="206">
        <f>SUM(D16-E16)</f>
        <v>3</v>
      </c>
      <c r="G16" s="207">
        <v>0</v>
      </c>
      <c r="H16" s="208">
        <v>0</v>
      </c>
      <c r="I16" s="206">
        <v>0</v>
      </c>
      <c r="J16" s="206">
        <v>3</v>
      </c>
    </row>
    <row r="17" spans="2:10" s="6" customFormat="1" ht="21">
      <c r="B17" s="203">
        <v>5</v>
      </c>
      <c r="C17" s="204" t="s">
        <v>281</v>
      </c>
      <c r="D17" s="205">
        <v>42</v>
      </c>
      <c r="E17" s="205">
        <v>23</v>
      </c>
      <c r="F17" s="206">
        <f>SUM(D17-E17)</f>
        <v>19</v>
      </c>
      <c r="G17" s="207">
        <v>18</v>
      </c>
      <c r="H17" s="208">
        <v>15</v>
      </c>
      <c r="I17" s="206">
        <v>3</v>
      </c>
      <c r="J17" s="206">
        <v>22</v>
      </c>
    </row>
    <row r="18" spans="2:10" s="6" customFormat="1" ht="21">
      <c r="B18" s="203">
        <v>6</v>
      </c>
      <c r="C18" s="204" t="s">
        <v>282</v>
      </c>
      <c r="D18" s="205" t="s">
        <v>283</v>
      </c>
      <c r="E18" s="205" t="s">
        <v>283</v>
      </c>
      <c r="F18" s="206">
        <v>55</v>
      </c>
      <c r="G18" s="207" t="s">
        <v>283</v>
      </c>
      <c r="H18" s="208" t="s">
        <v>283</v>
      </c>
      <c r="I18" s="206">
        <v>9</v>
      </c>
      <c r="J18" s="206">
        <f>SUM(F18+I18)</f>
        <v>64</v>
      </c>
    </row>
    <row r="19" spans="2:10" s="6" customFormat="1" ht="21">
      <c r="B19" s="203">
        <v>7</v>
      </c>
      <c r="C19" s="204" t="s">
        <v>284</v>
      </c>
      <c r="D19" s="205">
        <v>8</v>
      </c>
      <c r="E19" s="205" t="s">
        <v>283</v>
      </c>
      <c r="F19" s="74">
        <v>12</v>
      </c>
      <c r="G19" s="207" t="s">
        <v>283</v>
      </c>
      <c r="H19" s="208" t="s">
        <v>283</v>
      </c>
      <c r="I19" s="206" t="s">
        <v>283</v>
      </c>
      <c r="J19" s="206">
        <f>SUM(F19)</f>
        <v>12</v>
      </c>
    </row>
    <row r="20" spans="2:10" s="6" customFormat="1" ht="21.75" thickBot="1">
      <c r="B20" s="210"/>
      <c r="C20" s="211" t="s">
        <v>285</v>
      </c>
      <c r="D20" s="212">
        <f t="shared" ref="D20:J20" si="0">SUM(D13:D19)</f>
        <v>339</v>
      </c>
      <c r="E20" s="213">
        <f t="shared" si="0"/>
        <v>65</v>
      </c>
      <c r="F20" s="214">
        <f t="shared" si="0"/>
        <v>333</v>
      </c>
      <c r="G20" s="213">
        <f t="shared" si="0"/>
        <v>102</v>
      </c>
      <c r="H20" s="215">
        <f t="shared" si="0"/>
        <v>51</v>
      </c>
      <c r="I20" s="213">
        <f t="shared" si="0"/>
        <v>60</v>
      </c>
      <c r="J20" s="213">
        <f t="shared" si="0"/>
        <v>393</v>
      </c>
    </row>
    <row r="21" spans="2:10" s="6" customFormat="1" ht="14.25" customHeight="1" thickTop="1">
      <c r="B21" s="216"/>
      <c r="C21" s="64"/>
      <c r="D21" s="217"/>
      <c r="E21" s="217"/>
      <c r="F21" s="217"/>
      <c r="G21" s="217"/>
      <c r="H21" s="217"/>
      <c r="I21" s="217"/>
      <c r="J21" s="217"/>
    </row>
    <row r="22" spans="2:10" s="6" customFormat="1" ht="21">
      <c r="B22" s="16"/>
      <c r="C22" s="6" t="s">
        <v>289</v>
      </c>
      <c r="F22" s="190"/>
      <c r="G22" s="190"/>
    </row>
    <row r="23" spans="2:10" s="6" customFormat="1" ht="21">
      <c r="B23" s="6" t="s">
        <v>290</v>
      </c>
      <c r="F23" s="190"/>
      <c r="G23" s="190"/>
      <c r="H23" s="190"/>
    </row>
    <row r="24" spans="2:10" s="6" customFormat="1" ht="21">
      <c r="F24" s="190"/>
      <c r="G24" s="190"/>
      <c r="H24" s="190"/>
    </row>
    <row r="25" spans="2:10" s="6" customFormat="1" ht="21">
      <c r="B25" s="16" t="s">
        <v>287</v>
      </c>
      <c r="F25" s="190"/>
      <c r="G25" s="190"/>
      <c r="H25" s="190"/>
    </row>
    <row r="26" spans="2:10" ht="20.25" thickBot="1">
      <c r="B26" s="3"/>
      <c r="C26" s="80"/>
      <c r="D26" s="80"/>
      <c r="E26" s="80"/>
      <c r="F26" s="81"/>
      <c r="G26" s="81"/>
    </row>
    <row r="27" spans="2:10" s="6" customFormat="1" ht="22.5" thickTop="1" thickBot="1">
      <c r="B27" s="16"/>
      <c r="C27" s="228" t="s">
        <v>0</v>
      </c>
      <c r="D27" s="228"/>
      <c r="E27" s="228"/>
      <c r="F27" s="192" t="s">
        <v>1</v>
      </c>
      <c r="G27" s="192" t="s">
        <v>2</v>
      </c>
      <c r="H27" s="190"/>
    </row>
    <row r="28" spans="2:10" s="6" customFormat="1" ht="21.75" thickTop="1">
      <c r="B28" s="16"/>
      <c r="C28" s="229" t="s">
        <v>74</v>
      </c>
      <c r="D28" s="230" t="s">
        <v>74</v>
      </c>
      <c r="E28" s="231" t="s">
        <v>74</v>
      </c>
      <c r="F28" s="78">
        <f>'คีย์ข้อมูล(เช้า)'!C186</f>
        <v>154</v>
      </c>
      <c r="G28" s="79">
        <f>F28*100/F$31</f>
        <v>85.555555555555557</v>
      </c>
      <c r="H28" s="190"/>
    </row>
    <row r="29" spans="2:10" s="6" customFormat="1" ht="21">
      <c r="B29" s="16"/>
      <c r="C29" s="232" t="s">
        <v>71</v>
      </c>
      <c r="D29" s="233" t="s">
        <v>71</v>
      </c>
      <c r="E29" s="234" t="s">
        <v>71</v>
      </c>
      <c r="F29" s="124">
        <f>'คีย์ข้อมูล(เช้า)'!C188</f>
        <v>16</v>
      </c>
      <c r="G29" s="79">
        <f t="shared" ref="G29:G31" si="1">F29*100/F$31</f>
        <v>8.8888888888888893</v>
      </c>
      <c r="H29" s="190"/>
    </row>
    <row r="30" spans="2:10" s="6" customFormat="1" ht="21">
      <c r="B30" s="16"/>
      <c r="C30" s="232" t="s">
        <v>98</v>
      </c>
      <c r="D30" s="233" t="s">
        <v>108</v>
      </c>
      <c r="E30" s="234" t="s">
        <v>108</v>
      </c>
      <c r="F30" s="124">
        <f>'คีย์ข้อมูล(เช้า)'!C187</f>
        <v>10</v>
      </c>
      <c r="G30" s="79">
        <f t="shared" si="1"/>
        <v>5.5555555555555554</v>
      </c>
      <c r="H30" s="190"/>
    </row>
    <row r="31" spans="2:10" s="6" customFormat="1" ht="21.75" thickBot="1">
      <c r="B31" s="16"/>
      <c r="C31" s="235" t="s">
        <v>3</v>
      </c>
      <c r="D31" s="236"/>
      <c r="E31" s="237"/>
      <c r="F31" s="22">
        <f>SUM(F28:F30)</f>
        <v>180</v>
      </c>
      <c r="G31" s="58">
        <f t="shared" si="1"/>
        <v>100</v>
      </c>
    </row>
    <row r="32" spans="2:10" s="6" customFormat="1" ht="21.75" thickTop="1">
      <c r="B32" s="16"/>
      <c r="C32" s="18"/>
      <c r="D32" s="18"/>
      <c r="E32" s="18"/>
      <c r="F32" s="19"/>
      <c r="G32" s="20"/>
    </row>
    <row r="33" spans="1:10" s="6" customFormat="1" ht="21">
      <c r="B33" s="16"/>
      <c r="C33" s="6" t="s">
        <v>288</v>
      </c>
      <c r="F33" s="190"/>
      <c r="G33" s="190"/>
    </row>
    <row r="34" spans="1:10" s="6" customFormat="1" ht="21">
      <c r="B34" s="6" t="s">
        <v>157</v>
      </c>
      <c r="F34" s="190"/>
      <c r="G34" s="190"/>
      <c r="H34" s="190"/>
    </row>
    <row r="35" spans="1:10" s="6" customFormat="1" ht="21">
      <c r="F35" s="190"/>
      <c r="G35" s="190"/>
      <c r="H35" s="190"/>
    </row>
    <row r="36" spans="1:10" s="6" customFormat="1" ht="21">
      <c r="F36" s="194"/>
      <c r="G36" s="194"/>
      <c r="H36" s="194"/>
    </row>
    <row r="37" spans="1:10" s="6" customFormat="1" ht="21">
      <c r="A37" s="227" t="s">
        <v>170</v>
      </c>
      <c r="B37" s="227"/>
      <c r="C37" s="227"/>
      <c r="D37" s="227"/>
      <c r="E37" s="227"/>
      <c r="F37" s="227"/>
      <c r="G37" s="227"/>
      <c r="H37" s="227"/>
      <c r="I37" s="227"/>
      <c r="J37" s="227"/>
    </row>
    <row r="38" spans="1:10" s="6" customFormat="1" ht="21">
      <c r="B38" s="137"/>
      <c r="C38" s="137"/>
      <c r="D38" s="137"/>
      <c r="E38" s="137"/>
      <c r="F38" s="137"/>
      <c r="G38" s="137"/>
      <c r="H38" s="137"/>
    </row>
    <row r="39" spans="1:10" s="6" customFormat="1" ht="21">
      <c r="B39" s="16" t="s">
        <v>291</v>
      </c>
      <c r="F39" s="133"/>
      <c r="G39" s="133"/>
      <c r="H39" s="133"/>
    </row>
    <row r="40" spans="1:10" s="6" customFormat="1" ht="21.75" thickBot="1">
      <c r="B40" s="16"/>
      <c r="F40" s="133"/>
      <c r="G40" s="133"/>
      <c r="H40" s="133"/>
    </row>
    <row r="41" spans="1:10" s="6" customFormat="1" ht="21.75" thickTop="1">
      <c r="C41" s="243" t="s">
        <v>38</v>
      </c>
      <c r="D41" s="243"/>
      <c r="E41" s="243"/>
      <c r="F41" s="166" t="s">
        <v>1</v>
      </c>
      <c r="G41" s="166" t="s">
        <v>2</v>
      </c>
      <c r="H41" s="133"/>
    </row>
    <row r="42" spans="1:10" s="6" customFormat="1" ht="21">
      <c r="C42" s="232" t="s">
        <v>97</v>
      </c>
      <c r="D42" s="233"/>
      <c r="E42" s="234"/>
      <c r="F42" s="124">
        <f>'คีย์ข้อมูล(เช้า)'!C202</f>
        <v>30</v>
      </c>
      <c r="G42" s="17">
        <f>F42*100/F$61</f>
        <v>16.666666666666668</v>
      </c>
      <c r="H42" s="133"/>
    </row>
    <row r="43" spans="1:10" s="6" customFormat="1" ht="21">
      <c r="C43" s="232" t="s">
        <v>79</v>
      </c>
      <c r="D43" s="233"/>
      <c r="E43" s="234"/>
      <c r="F43" s="124">
        <f>'คีย์ข้อมูล(เช้า)'!C203</f>
        <v>27</v>
      </c>
      <c r="G43" s="17">
        <f t="shared" ref="G43:G61" si="2">F43*100/F$61</f>
        <v>15</v>
      </c>
      <c r="H43" s="133"/>
    </row>
    <row r="44" spans="1:10" s="6" customFormat="1" ht="21">
      <c r="C44" s="232" t="s">
        <v>83</v>
      </c>
      <c r="D44" s="233"/>
      <c r="E44" s="234"/>
      <c r="F44" s="124">
        <f>'คีย์ข้อมูล(เช้า)'!C200</f>
        <v>13</v>
      </c>
      <c r="G44" s="17">
        <f t="shared" si="2"/>
        <v>7.2222222222222223</v>
      </c>
      <c r="H44" s="133"/>
    </row>
    <row r="45" spans="1:10" s="6" customFormat="1" ht="21">
      <c r="C45" s="232" t="s">
        <v>88</v>
      </c>
      <c r="D45" s="233"/>
      <c r="E45" s="234"/>
      <c r="F45" s="124">
        <f>'คีย์ข้อมูล(เช้า)'!C192</f>
        <v>8</v>
      </c>
      <c r="G45" s="17">
        <f t="shared" si="2"/>
        <v>4.4444444444444446</v>
      </c>
      <c r="H45" s="133"/>
    </row>
    <row r="46" spans="1:10" s="6" customFormat="1" ht="21">
      <c r="C46" s="232" t="s">
        <v>78</v>
      </c>
      <c r="D46" s="233"/>
      <c r="E46" s="234"/>
      <c r="F46" s="124">
        <f>'คีย์ข้อมูล(เช้า)'!C207</f>
        <v>8</v>
      </c>
      <c r="G46" s="17">
        <f t="shared" si="2"/>
        <v>4.4444444444444446</v>
      </c>
      <c r="H46" s="133"/>
    </row>
    <row r="47" spans="1:10" s="6" customFormat="1" ht="21">
      <c r="C47" s="232" t="s">
        <v>126</v>
      </c>
      <c r="D47" s="233"/>
      <c r="E47" s="234"/>
      <c r="F47" s="124">
        <f>'คีย์ข้อมูล(เช้า)'!C198</f>
        <v>6</v>
      </c>
      <c r="G47" s="17">
        <f t="shared" si="2"/>
        <v>3.3333333333333335</v>
      </c>
      <c r="H47" s="133"/>
    </row>
    <row r="48" spans="1:10" ht="21">
      <c r="C48" s="232" t="s">
        <v>81</v>
      </c>
      <c r="D48" s="233" t="s">
        <v>81</v>
      </c>
      <c r="E48" s="234" t="s">
        <v>81</v>
      </c>
      <c r="F48" s="124">
        <f>'คีย์ข้อมูล(เช้า)'!C209</f>
        <v>5</v>
      </c>
      <c r="G48" s="17">
        <f t="shared" si="2"/>
        <v>2.7777777777777777</v>
      </c>
      <c r="H48" s="1"/>
    </row>
    <row r="49" spans="2:8" ht="21">
      <c r="C49" s="232" t="s">
        <v>118</v>
      </c>
      <c r="D49" s="233" t="s">
        <v>118</v>
      </c>
      <c r="E49" s="234" t="s">
        <v>118</v>
      </c>
      <c r="F49" s="124">
        <f>'คีย์ข้อมูล(เช้า)'!C204</f>
        <v>4</v>
      </c>
      <c r="G49" s="17">
        <f t="shared" si="2"/>
        <v>2.2222222222222223</v>
      </c>
      <c r="H49" s="1"/>
    </row>
    <row r="50" spans="2:8" ht="21">
      <c r="C50" s="232" t="s">
        <v>103</v>
      </c>
      <c r="D50" s="233" t="s">
        <v>103</v>
      </c>
      <c r="E50" s="234" t="s">
        <v>103</v>
      </c>
      <c r="F50" s="124">
        <f>'คีย์ข้อมูล(เช้า)'!C205</f>
        <v>4</v>
      </c>
      <c r="G50" s="17">
        <f t="shared" si="2"/>
        <v>2.2222222222222223</v>
      </c>
      <c r="H50" s="1"/>
    </row>
    <row r="51" spans="2:8" ht="21">
      <c r="C51" s="232" t="s">
        <v>94</v>
      </c>
      <c r="D51" s="233" t="s">
        <v>94</v>
      </c>
      <c r="E51" s="234" t="s">
        <v>94</v>
      </c>
      <c r="F51" s="124">
        <f>'คีย์ข้อมูล(เช้า)'!C193</f>
        <v>3</v>
      </c>
      <c r="G51" s="17">
        <f t="shared" si="2"/>
        <v>1.6666666666666667</v>
      </c>
      <c r="H51" s="1"/>
    </row>
    <row r="52" spans="2:8" ht="21">
      <c r="C52" s="232" t="s">
        <v>111</v>
      </c>
      <c r="D52" s="233" t="s">
        <v>111</v>
      </c>
      <c r="E52" s="234" t="s">
        <v>111</v>
      </c>
      <c r="F52" s="124">
        <f>'คีย์ข้อมูล(เช้า)'!C194</f>
        <v>3</v>
      </c>
      <c r="G52" s="17">
        <f t="shared" si="2"/>
        <v>1.6666666666666667</v>
      </c>
      <c r="H52" s="1"/>
    </row>
    <row r="53" spans="2:8" ht="21">
      <c r="C53" s="232" t="s">
        <v>135</v>
      </c>
      <c r="D53" s="233" t="s">
        <v>135</v>
      </c>
      <c r="E53" s="234" t="s">
        <v>135</v>
      </c>
      <c r="F53" s="124">
        <f>'คีย์ข้อมูล(เช้า)'!C196</f>
        <v>3</v>
      </c>
      <c r="G53" s="17">
        <f t="shared" si="2"/>
        <v>1.6666666666666667</v>
      </c>
      <c r="H53" s="1"/>
    </row>
    <row r="54" spans="2:8" ht="21">
      <c r="C54" s="232" t="s">
        <v>109</v>
      </c>
      <c r="D54" s="233" t="s">
        <v>109</v>
      </c>
      <c r="E54" s="234" t="s">
        <v>109</v>
      </c>
      <c r="F54" s="124">
        <f>'คีย์ข้อมูล(เช้า)'!C199</f>
        <v>3</v>
      </c>
      <c r="G54" s="17">
        <f t="shared" si="2"/>
        <v>1.6666666666666667</v>
      </c>
      <c r="H54" s="1"/>
    </row>
    <row r="55" spans="2:8" ht="21">
      <c r="C55" s="232" t="s">
        <v>107</v>
      </c>
      <c r="D55" s="233" t="e">
        <f>COUNTIF(#REF!,"สถาปัตยกรรมศาสตร์")</f>
        <v>#REF!</v>
      </c>
      <c r="E55" s="234" t="e">
        <f>COUNTIF(#REF!,"สถาปัตยกรรมศาสตร์")</f>
        <v>#REF!</v>
      </c>
      <c r="F55" s="124">
        <f>'คีย์ข้อมูล(เช้า)'!C206</f>
        <v>3</v>
      </c>
      <c r="G55" s="17">
        <f t="shared" si="2"/>
        <v>1.6666666666666667</v>
      </c>
      <c r="H55" s="1"/>
    </row>
    <row r="56" spans="2:8" ht="21">
      <c r="C56" s="232" t="s">
        <v>89</v>
      </c>
      <c r="D56" s="233" t="s">
        <v>89</v>
      </c>
      <c r="E56" s="234" t="s">
        <v>89</v>
      </c>
      <c r="F56" s="124">
        <f>'คีย์ข้อมูล(เช้า)'!C208</f>
        <v>2</v>
      </c>
      <c r="G56" s="17">
        <f t="shared" si="2"/>
        <v>1.1111111111111112</v>
      </c>
      <c r="H56" s="1"/>
    </row>
    <row r="57" spans="2:8" ht="21">
      <c r="C57" s="232" t="s">
        <v>132</v>
      </c>
      <c r="D57" s="233" t="s">
        <v>132</v>
      </c>
      <c r="E57" s="234" t="s">
        <v>132</v>
      </c>
      <c r="F57" s="124">
        <f>'คีย์ข้อมูล(เช้า)'!C195</f>
        <v>1</v>
      </c>
      <c r="G57" s="17">
        <f t="shared" si="2"/>
        <v>0.55555555555555558</v>
      </c>
      <c r="H57" s="1"/>
    </row>
    <row r="58" spans="2:8" ht="21">
      <c r="C58" s="254" t="s">
        <v>134</v>
      </c>
      <c r="D58" s="255" t="s">
        <v>134</v>
      </c>
      <c r="E58" s="256" t="s">
        <v>134</v>
      </c>
      <c r="F58" s="82">
        <f>'คีย์ข้อมูล(เช้า)'!C197</f>
        <v>1</v>
      </c>
      <c r="G58" s="17">
        <f t="shared" si="2"/>
        <v>0.55555555555555558</v>
      </c>
      <c r="H58" s="1"/>
    </row>
    <row r="59" spans="2:8" ht="21">
      <c r="C59" s="232" t="s">
        <v>125</v>
      </c>
      <c r="D59" s="233" t="s">
        <v>125</v>
      </c>
      <c r="E59" s="234" t="s">
        <v>125</v>
      </c>
      <c r="F59" s="21">
        <f>'คีย์ข้อมูล(เช้า)'!C201</f>
        <v>1</v>
      </c>
      <c r="G59" s="17">
        <f t="shared" si="2"/>
        <v>0.55555555555555558</v>
      </c>
      <c r="H59" s="1"/>
    </row>
    <row r="60" spans="2:8" ht="21">
      <c r="C60" s="232" t="s">
        <v>28</v>
      </c>
      <c r="D60" s="233" t="s">
        <v>28</v>
      </c>
      <c r="E60" s="234" t="s">
        <v>28</v>
      </c>
      <c r="F60" s="21">
        <f>'คีย์ข้อมูล(เช้า)'!C210</f>
        <v>55</v>
      </c>
      <c r="G60" s="17">
        <f t="shared" si="2"/>
        <v>30.555555555555557</v>
      </c>
      <c r="H60" s="1"/>
    </row>
    <row r="61" spans="2:8" ht="21.75" thickBot="1">
      <c r="C61" s="249" t="s">
        <v>3</v>
      </c>
      <c r="D61" s="250"/>
      <c r="E61" s="251"/>
      <c r="F61" s="22">
        <f>SUM(F42:F60)</f>
        <v>180</v>
      </c>
      <c r="G61" s="58">
        <f t="shared" si="2"/>
        <v>100</v>
      </c>
      <c r="H61" s="1"/>
    </row>
    <row r="62" spans="2:8" ht="20.25" thickTop="1">
      <c r="D62" s="4"/>
      <c r="E62" s="4"/>
      <c r="F62" s="5"/>
      <c r="H62" s="1"/>
    </row>
    <row r="63" spans="2:8" s="6" customFormat="1" ht="21">
      <c r="B63" s="12"/>
      <c r="C63" s="6" t="s">
        <v>299</v>
      </c>
      <c r="F63" s="76"/>
      <c r="G63" s="76"/>
      <c r="H63" s="76"/>
    </row>
    <row r="64" spans="2:8" s="6" customFormat="1" ht="21">
      <c r="B64" s="6" t="s">
        <v>300</v>
      </c>
      <c r="F64" s="76"/>
      <c r="G64" s="76"/>
      <c r="H64" s="76"/>
    </row>
    <row r="65" spans="1:10" s="6" customFormat="1" ht="21">
      <c r="B65" s="6" t="s">
        <v>301</v>
      </c>
      <c r="F65" s="167"/>
      <c r="G65" s="167"/>
      <c r="H65" s="167"/>
    </row>
    <row r="66" spans="1:10" s="6" customFormat="1" ht="21">
      <c r="F66" s="167"/>
      <c r="G66" s="167"/>
      <c r="H66" s="167"/>
    </row>
    <row r="67" spans="1:10" s="6" customFormat="1" ht="21">
      <c r="F67" s="167"/>
      <c r="G67" s="167"/>
      <c r="H67" s="167"/>
    </row>
    <row r="68" spans="1:10" s="6" customFormat="1" ht="21">
      <c r="F68" s="167"/>
      <c r="G68" s="167"/>
      <c r="H68" s="167"/>
    </row>
    <row r="69" spans="1:10" s="6" customFormat="1" ht="21">
      <c r="F69" s="167"/>
      <c r="G69" s="167"/>
      <c r="H69" s="167"/>
    </row>
    <row r="70" spans="1:10" s="6" customFormat="1" ht="21">
      <c r="F70" s="167"/>
      <c r="G70" s="167"/>
      <c r="H70" s="167"/>
    </row>
    <row r="71" spans="1:10" s="6" customFormat="1" ht="21">
      <c r="F71" s="167"/>
      <c r="G71" s="167"/>
      <c r="H71" s="167"/>
    </row>
    <row r="72" spans="1:10" s="6" customFormat="1" ht="21">
      <c r="F72" s="167"/>
      <c r="G72" s="167"/>
      <c r="H72" s="167"/>
    </row>
    <row r="73" spans="1:10" s="6" customFormat="1" ht="21">
      <c r="A73" s="227" t="s">
        <v>171</v>
      </c>
      <c r="B73" s="227"/>
      <c r="C73" s="227"/>
      <c r="D73" s="227"/>
      <c r="E73" s="227"/>
      <c r="F73" s="227"/>
      <c r="G73" s="227"/>
      <c r="H73" s="227"/>
      <c r="I73" s="227"/>
      <c r="J73" s="227"/>
    </row>
    <row r="74" spans="1:10" s="6" customFormat="1" ht="21">
      <c r="F74" s="131"/>
      <c r="G74" s="131"/>
      <c r="H74" s="131"/>
    </row>
    <row r="75" spans="1:10" s="6" customFormat="1" ht="21">
      <c r="B75" s="16" t="s">
        <v>292</v>
      </c>
      <c r="F75" s="133"/>
      <c r="G75" s="133"/>
    </row>
    <row r="76" spans="1:10" s="6" customFormat="1" ht="21">
      <c r="B76" s="16"/>
      <c r="C76" s="6" t="s">
        <v>36</v>
      </c>
      <c r="F76" s="133"/>
      <c r="G76" s="133"/>
    </row>
    <row r="77" spans="1:10" ht="20.25" thickBot="1">
      <c r="H77" s="1"/>
    </row>
    <row r="78" spans="1:10" s="6" customFormat="1" ht="22.5" thickTop="1" thickBot="1">
      <c r="C78" s="253" t="s">
        <v>4</v>
      </c>
      <c r="D78" s="253"/>
      <c r="E78" s="253"/>
      <c r="F78" s="134" t="s">
        <v>1</v>
      </c>
      <c r="G78" s="134" t="s">
        <v>2</v>
      </c>
    </row>
    <row r="79" spans="1:10" s="6" customFormat="1" ht="21.75" thickTop="1">
      <c r="C79" s="232" t="s">
        <v>42</v>
      </c>
      <c r="D79" s="233"/>
      <c r="E79" s="234"/>
      <c r="F79" s="82">
        <f>'คีย์ข้อมูล(เช้า)'!F182</f>
        <v>65</v>
      </c>
      <c r="G79" s="17">
        <f>F79*100/F$89</f>
        <v>25.793650793650794</v>
      </c>
    </row>
    <row r="80" spans="1:10" s="6" customFormat="1" ht="21">
      <c r="C80" s="252" t="s">
        <v>136</v>
      </c>
      <c r="D80" s="252"/>
      <c r="E80" s="252"/>
      <c r="F80" s="21">
        <f>'คีย์ข้อมูล(เช้า)'!O182</f>
        <v>45</v>
      </c>
      <c r="G80" s="17">
        <f t="shared" ref="G80:G89" si="3">F80*100/F$89</f>
        <v>17.857142857142858</v>
      </c>
    </row>
    <row r="81" spans="2:8" s="6" customFormat="1" ht="21">
      <c r="C81" s="232" t="s">
        <v>5</v>
      </c>
      <c r="D81" s="233"/>
      <c r="E81" s="234"/>
      <c r="F81" s="21">
        <f>'คีย์ข้อมูล(เช้า)'!J182</f>
        <v>42</v>
      </c>
      <c r="G81" s="17">
        <f t="shared" si="3"/>
        <v>16.666666666666668</v>
      </c>
    </row>
    <row r="82" spans="2:8" s="6" customFormat="1" ht="21">
      <c r="C82" s="252" t="s">
        <v>60</v>
      </c>
      <c r="D82" s="252"/>
      <c r="E82" s="252"/>
      <c r="F82" s="21">
        <f>'คีย์ข้อมูล(เช้า)'!L182</f>
        <v>31</v>
      </c>
      <c r="G82" s="17">
        <f t="shared" si="3"/>
        <v>12.301587301587302</v>
      </c>
    </row>
    <row r="83" spans="2:8" s="6" customFormat="1" ht="21">
      <c r="C83" s="232" t="s">
        <v>137</v>
      </c>
      <c r="D83" s="233"/>
      <c r="E83" s="234"/>
      <c r="F83" s="128">
        <f>'คีย์ข้อมูล(เช้า)'!H182</f>
        <v>29</v>
      </c>
      <c r="G83" s="17">
        <f t="shared" si="3"/>
        <v>11.507936507936508</v>
      </c>
    </row>
    <row r="84" spans="2:8" s="6" customFormat="1" ht="21">
      <c r="C84" s="126" t="s">
        <v>138</v>
      </c>
      <c r="D84" s="127"/>
      <c r="E84" s="127"/>
      <c r="F84" s="128">
        <f>'คีย์ข้อมูล(เช้า)'!G182</f>
        <v>11</v>
      </c>
      <c r="G84" s="17">
        <f t="shared" si="3"/>
        <v>4.3650793650793647</v>
      </c>
    </row>
    <row r="85" spans="2:8" s="6" customFormat="1" ht="21">
      <c r="C85" s="126" t="s">
        <v>154</v>
      </c>
      <c r="D85" s="127"/>
      <c r="E85" s="127"/>
      <c r="F85" s="128">
        <f>'คีย์ข้อมูล(เช้า)'!I182</f>
        <v>10</v>
      </c>
      <c r="G85" s="17">
        <f t="shared" si="3"/>
        <v>3.9682539682539684</v>
      </c>
    </row>
    <row r="86" spans="2:8" s="6" customFormat="1" ht="21">
      <c r="C86" s="126" t="s">
        <v>37</v>
      </c>
      <c r="D86" s="127"/>
      <c r="E86" s="127"/>
      <c r="F86" s="128">
        <f>'คีย์ข้อมูล(เช้า)'!K182</f>
        <v>8</v>
      </c>
      <c r="G86" s="17">
        <f t="shared" si="3"/>
        <v>3.1746031746031744</v>
      </c>
    </row>
    <row r="87" spans="2:8" s="6" customFormat="1" ht="21">
      <c r="C87" s="126" t="s">
        <v>63</v>
      </c>
      <c r="D87" s="127"/>
      <c r="E87" s="127"/>
      <c r="F87" s="128">
        <f>'คีย์ข้อมูล(เช้า)'!M182</f>
        <v>6</v>
      </c>
      <c r="G87" s="17">
        <f t="shared" si="3"/>
        <v>2.3809523809523809</v>
      </c>
    </row>
    <row r="88" spans="2:8" s="6" customFormat="1" ht="21">
      <c r="C88" s="126" t="s">
        <v>82</v>
      </c>
      <c r="D88" s="127"/>
      <c r="E88" s="127"/>
      <c r="F88" s="128">
        <f>'คีย์ข้อมูล(เช้า)'!N182</f>
        <v>5</v>
      </c>
      <c r="G88" s="17">
        <f t="shared" si="3"/>
        <v>1.9841269841269842</v>
      </c>
    </row>
    <row r="89" spans="2:8" s="6" customFormat="1" ht="21.75" thickBot="1">
      <c r="C89" s="249" t="s">
        <v>3</v>
      </c>
      <c r="D89" s="250"/>
      <c r="E89" s="251"/>
      <c r="F89" s="22">
        <f>SUM(F79:F88)</f>
        <v>252</v>
      </c>
      <c r="G89" s="58">
        <f t="shared" si="3"/>
        <v>100</v>
      </c>
    </row>
    <row r="90" spans="2:8" s="6" customFormat="1" ht="21.75" thickTop="1">
      <c r="F90" s="133"/>
      <c r="G90" s="133"/>
      <c r="H90" s="133"/>
    </row>
    <row r="91" spans="2:8" s="6" customFormat="1" ht="21">
      <c r="F91" s="136"/>
      <c r="G91" s="136"/>
      <c r="H91" s="136"/>
    </row>
    <row r="92" spans="2:8" s="6" customFormat="1" ht="21">
      <c r="B92" s="135"/>
      <c r="C92" s="6" t="s">
        <v>293</v>
      </c>
      <c r="F92" s="133"/>
      <c r="G92" s="133"/>
      <c r="H92" s="133"/>
    </row>
    <row r="93" spans="2:8" s="6" customFormat="1" ht="21">
      <c r="B93" s="6" t="s">
        <v>139</v>
      </c>
      <c r="F93" s="133"/>
      <c r="G93" s="133"/>
      <c r="H93" s="133"/>
    </row>
    <row r="94" spans="2:8" s="6" customFormat="1" ht="21">
      <c r="F94" s="133"/>
      <c r="G94" s="133"/>
      <c r="H94" s="133"/>
    </row>
    <row r="95" spans="2:8" s="6" customFormat="1" ht="21">
      <c r="F95" s="167"/>
      <c r="G95" s="167"/>
      <c r="H95" s="167"/>
    </row>
    <row r="96" spans="2:8" s="6" customFormat="1" ht="21">
      <c r="F96" s="167"/>
      <c r="G96" s="167"/>
      <c r="H96" s="167"/>
    </row>
    <row r="97" spans="6:8" s="6" customFormat="1" ht="21">
      <c r="F97" s="167"/>
      <c r="G97" s="167"/>
      <c r="H97" s="167"/>
    </row>
    <row r="98" spans="6:8" s="6" customFormat="1" ht="21">
      <c r="F98" s="167"/>
      <c r="G98" s="167"/>
      <c r="H98" s="167"/>
    </row>
    <row r="99" spans="6:8" s="6" customFormat="1" ht="21">
      <c r="F99" s="167"/>
      <c r="G99" s="167"/>
      <c r="H99" s="167"/>
    </row>
    <row r="100" spans="6:8" s="6" customFormat="1" ht="21">
      <c r="F100" s="167"/>
      <c r="G100" s="167"/>
      <c r="H100" s="167"/>
    </row>
    <row r="101" spans="6:8" s="6" customFormat="1" ht="21">
      <c r="F101" s="167"/>
      <c r="G101" s="167"/>
      <c r="H101" s="167"/>
    </row>
    <row r="102" spans="6:8" s="6" customFormat="1" ht="21">
      <c r="F102" s="167"/>
      <c r="G102" s="167"/>
      <c r="H102" s="167"/>
    </row>
    <row r="103" spans="6:8" s="6" customFormat="1" ht="21">
      <c r="F103" s="167"/>
      <c r="G103" s="167"/>
      <c r="H103" s="167"/>
    </row>
    <row r="104" spans="6:8" s="6" customFormat="1" ht="21">
      <c r="F104" s="167"/>
      <c r="G104" s="167"/>
      <c r="H104" s="167"/>
    </row>
    <row r="105" spans="6:8" s="6" customFormat="1" ht="21">
      <c r="F105" s="167"/>
      <c r="G105" s="167"/>
      <c r="H105" s="167"/>
    </row>
    <row r="106" spans="6:8" s="6" customFormat="1" ht="21">
      <c r="F106" s="167"/>
      <c r="G106" s="167"/>
      <c r="H106" s="167"/>
    </row>
    <row r="107" spans="6:8" s="6" customFormat="1" ht="21">
      <c r="F107" s="167"/>
      <c r="G107" s="167"/>
      <c r="H107" s="167"/>
    </row>
    <row r="108" spans="6:8" s="13" customFormat="1" ht="21"/>
    <row r="109" spans="6:8" s="13" customFormat="1" ht="21"/>
    <row r="110" spans="6:8" s="13" customFormat="1" ht="21"/>
    <row r="111" spans="6:8" s="13" customFormat="1" ht="21"/>
    <row r="112" spans="6:8" s="13" customFormat="1" ht="21"/>
    <row r="113" s="13" customFormat="1" ht="21"/>
    <row r="114" s="13" customFormat="1" ht="21"/>
  </sheetData>
  <mergeCells count="44">
    <mergeCell ref="C44:E44"/>
    <mergeCell ref="C45:E45"/>
    <mergeCell ref="C46:E46"/>
    <mergeCell ref="C49:E49"/>
    <mergeCell ref="C50:E50"/>
    <mergeCell ref="C80:E80"/>
    <mergeCell ref="C60:E60"/>
    <mergeCell ref="C61:E61"/>
    <mergeCell ref="C59:E59"/>
    <mergeCell ref="C58:E58"/>
    <mergeCell ref="A73:J73"/>
    <mergeCell ref="C89:E89"/>
    <mergeCell ref="C47:E47"/>
    <mergeCell ref="C57:E57"/>
    <mergeCell ref="C48:E48"/>
    <mergeCell ref="C52:E52"/>
    <mergeCell ref="C53:E53"/>
    <mergeCell ref="C54:E54"/>
    <mergeCell ref="C55:E55"/>
    <mergeCell ref="C56:E56"/>
    <mergeCell ref="C83:E83"/>
    <mergeCell ref="C51:E51"/>
    <mergeCell ref="C81:E81"/>
    <mergeCell ref="C82:E82"/>
    <mergeCell ref="C78:E78"/>
    <mergeCell ref="C79:E79"/>
    <mergeCell ref="C41:E41"/>
    <mergeCell ref="C42:E42"/>
    <mergeCell ref="C43:E43"/>
    <mergeCell ref="B11:B12"/>
    <mergeCell ref="C11:C12"/>
    <mergeCell ref="D11:F11"/>
    <mergeCell ref="A37:J37"/>
    <mergeCell ref="B2:J2"/>
    <mergeCell ref="C27:E27"/>
    <mergeCell ref="C28:E28"/>
    <mergeCell ref="C29:E29"/>
    <mergeCell ref="C30:E30"/>
    <mergeCell ref="C31:E31"/>
    <mergeCell ref="G11:I11"/>
    <mergeCell ref="J11:J12"/>
    <mergeCell ref="B4:J4"/>
    <mergeCell ref="B5:J5"/>
    <mergeCell ref="B6:J6"/>
  </mergeCells>
  <pageMargins left="0.45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0"/>
  <sheetViews>
    <sheetView topLeftCell="A22" zoomScale="120" zoomScaleNormal="120" workbookViewId="0">
      <selection activeCell="A2" sqref="A2:I2"/>
    </sheetView>
  </sheetViews>
  <sheetFormatPr defaultRowHeight="15"/>
  <cols>
    <col min="1" max="1" width="4.7109375" customWidth="1"/>
    <col min="5" max="5" width="24.85546875" customWidth="1"/>
    <col min="6" max="6" width="6.7109375" customWidth="1"/>
    <col min="7" max="7" width="7" customWidth="1"/>
    <col min="8" max="8" width="16.140625" customWidth="1"/>
  </cols>
  <sheetData>
    <row r="2" spans="1:10" s="6" customFormat="1" ht="21">
      <c r="A2" s="227" t="s">
        <v>172</v>
      </c>
      <c r="B2" s="227"/>
      <c r="C2" s="227"/>
      <c r="D2" s="227"/>
      <c r="E2" s="227"/>
      <c r="F2" s="227"/>
      <c r="G2" s="227"/>
      <c r="H2" s="227"/>
      <c r="I2" s="227"/>
    </row>
    <row r="3" spans="1:10" s="6" customFormat="1" ht="21">
      <c r="B3" s="191"/>
      <c r="C3" s="191"/>
      <c r="D3" s="191"/>
      <c r="E3" s="191"/>
      <c r="F3" s="191"/>
      <c r="G3" s="191"/>
      <c r="H3" s="191"/>
    </row>
    <row r="4" spans="1:10" s="6" customFormat="1" ht="21">
      <c r="B4" s="7" t="s">
        <v>34</v>
      </c>
      <c r="F4" s="190"/>
      <c r="G4" s="190"/>
      <c r="H4" s="190"/>
    </row>
    <row r="5" spans="1:10" s="193" customFormat="1" ht="21">
      <c r="B5" s="57" t="s">
        <v>294</v>
      </c>
      <c r="F5" s="190"/>
      <c r="G5" s="190"/>
      <c r="H5" s="190"/>
    </row>
    <row r="6" spans="1:10" s="6" customFormat="1" ht="21.75" thickBot="1">
      <c r="F6" s="71"/>
      <c r="G6" s="71"/>
      <c r="H6" s="71"/>
    </row>
    <row r="7" spans="1:10" s="6" customFormat="1" ht="21.75" thickTop="1">
      <c r="B7" s="266" t="s">
        <v>6</v>
      </c>
      <c r="C7" s="267"/>
      <c r="D7" s="267"/>
      <c r="E7" s="268"/>
      <c r="F7" s="272"/>
      <c r="G7" s="274" t="s">
        <v>7</v>
      </c>
      <c r="H7" s="274" t="s">
        <v>8</v>
      </c>
    </row>
    <row r="8" spans="1:10" s="6" customFormat="1" ht="21.75" thickBot="1">
      <c r="B8" s="269"/>
      <c r="C8" s="270"/>
      <c r="D8" s="270"/>
      <c r="E8" s="271"/>
      <c r="F8" s="273"/>
      <c r="G8" s="275"/>
      <c r="H8" s="275"/>
    </row>
    <row r="9" spans="1:10" s="6" customFormat="1" ht="21.75" thickTop="1">
      <c r="B9" s="23" t="s">
        <v>24</v>
      </c>
      <c r="C9" s="24"/>
      <c r="D9" s="24"/>
      <c r="E9" s="25"/>
      <c r="F9" s="70"/>
      <c r="G9" s="18"/>
      <c r="H9" s="70"/>
      <c r="I9" s="8"/>
    </row>
    <row r="10" spans="1:10" s="6" customFormat="1" ht="21" customHeight="1">
      <c r="B10" s="257" t="s">
        <v>48</v>
      </c>
      <c r="C10" s="258"/>
      <c r="D10" s="258"/>
      <c r="E10" s="259"/>
      <c r="F10" s="27">
        <f>'คีย์ข้อมูล(เช้า)'!Z182</f>
        <v>3.1222222222222222</v>
      </c>
      <c r="G10" s="27">
        <f>'คีย์ข้อมูล(เช้า)'!Z184</f>
        <v>0.77427605802359267</v>
      </c>
      <c r="H10" s="28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1:10" s="6" customFormat="1" ht="21" customHeight="1">
      <c r="B11" s="257" t="s">
        <v>47</v>
      </c>
      <c r="C11" s="258"/>
      <c r="D11" s="258"/>
      <c r="E11" s="259"/>
      <c r="F11" s="27"/>
      <c r="G11" s="27"/>
      <c r="H11" s="28"/>
    </row>
    <row r="12" spans="1:10" s="6" customFormat="1" ht="21.75" thickBot="1">
      <c r="B12" s="260" t="s">
        <v>25</v>
      </c>
      <c r="C12" s="261"/>
      <c r="D12" s="261"/>
      <c r="E12" s="262"/>
      <c r="F12" s="29">
        <f>AVERAGE(F10:F11)</f>
        <v>3.1222222222222222</v>
      </c>
      <c r="G12" s="30">
        <f>'คีย์ข้อมูล(เช้า)'!Z184</f>
        <v>0.77427605802359267</v>
      </c>
      <c r="H12" s="31" t="str">
        <f t="shared" ref="H12" si="0">IF(F12&gt;4.5,"มากที่สุด",IF(F12&gt;3.5,"มาก",IF(F12&gt;2.5,"ปานกลาง",IF(F12&gt;1.5,"น้อย",IF(F12&lt;=1.5,"น้อยที่สุด")))))</f>
        <v>ปานกลาง</v>
      </c>
    </row>
    <row r="13" spans="1:10" s="6" customFormat="1" ht="21.75" thickTop="1">
      <c r="B13" s="32" t="s">
        <v>26</v>
      </c>
      <c r="C13" s="33"/>
      <c r="D13" s="33"/>
      <c r="E13" s="34"/>
      <c r="F13" s="35"/>
      <c r="G13" s="35"/>
      <c r="H13" s="34"/>
    </row>
    <row r="14" spans="1:10" s="6" customFormat="1" ht="21">
      <c r="B14" s="36" t="s">
        <v>49</v>
      </c>
      <c r="C14" s="36"/>
      <c r="D14" s="36"/>
      <c r="E14" s="36"/>
      <c r="F14" s="26">
        <f>'คีย์ข้อมูล(เช้า)'!AA182</f>
        <v>4.1111111111111107</v>
      </c>
      <c r="G14" s="26">
        <f>'คีย์ข้อมูล(เช้า)'!AA184</f>
        <v>0.55821832385058601</v>
      </c>
      <c r="H14" s="10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1:10" s="6" customFormat="1" ht="21" customHeight="1">
      <c r="B15" s="263" t="s">
        <v>50</v>
      </c>
      <c r="C15" s="264"/>
      <c r="D15" s="264"/>
      <c r="E15" s="265"/>
      <c r="F15" s="26"/>
      <c r="G15" s="26"/>
      <c r="H15" s="10"/>
    </row>
    <row r="16" spans="1:10" s="6" customFormat="1" ht="21.75" thickBot="1">
      <c r="B16" s="260" t="s">
        <v>25</v>
      </c>
      <c r="C16" s="261"/>
      <c r="D16" s="261"/>
      <c r="E16" s="262"/>
      <c r="F16" s="30">
        <f>'คีย์ข้อมูล(เช้า)'!AA185</f>
        <v>4.1111111111111107</v>
      </c>
      <c r="G16" s="37">
        <f>'คีย์ข้อมูล(เช้า)'!AA184</f>
        <v>0.55821832385058601</v>
      </c>
      <c r="H16" s="31" t="str">
        <f t="shared" ref="H16" si="1">IF(F16&gt;4.5,"มากที่สุด",IF(F16&gt;3.5,"มาก",IF(F16&gt;2.5,"ปานกลาง",IF(F16&gt;1.5,"น้อย",IF(F16&lt;=1.5,"น้อยที่สุด")))))</f>
        <v>มาก</v>
      </c>
      <c r="J16" s="38"/>
    </row>
    <row r="17" spans="2:10" s="6" customFormat="1" ht="16.5" customHeight="1" thickTop="1">
      <c r="B17" s="8"/>
      <c r="C17" s="8"/>
      <c r="D17" s="8"/>
      <c r="E17" s="8"/>
      <c r="F17" s="84"/>
      <c r="G17" s="39"/>
      <c r="H17" s="39"/>
    </row>
    <row r="18" spans="2:10" s="6" customFormat="1" ht="21">
      <c r="B18" s="193"/>
      <c r="C18" s="193" t="s">
        <v>295</v>
      </c>
      <c r="D18" s="193"/>
      <c r="E18" s="193"/>
      <c r="F18" s="193"/>
      <c r="G18" s="193"/>
      <c r="H18" s="193"/>
      <c r="I18" s="193"/>
      <c r="J18" s="193"/>
    </row>
    <row r="19" spans="2:10" s="6" customFormat="1" ht="21">
      <c r="B19" s="193" t="s">
        <v>140</v>
      </c>
      <c r="C19" s="193"/>
      <c r="D19" s="193"/>
      <c r="E19" s="193"/>
      <c r="F19" s="193"/>
      <c r="G19" s="193"/>
      <c r="H19" s="193"/>
      <c r="I19" s="193"/>
      <c r="J19" s="193"/>
    </row>
    <row r="20" spans="2:10" s="6" customFormat="1" ht="21">
      <c r="B20" s="193" t="s">
        <v>141</v>
      </c>
      <c r="C20" s="193"/>
      <c r="D20" s="193"/>
      <c r="E20" s="193"/>
      <c r="F20" s="193"/>
      <c r="G20" s="193"/>
      <c r="H20" s="193"/>
      <c r="I20" s="193"/>
      <c r="J20" s="193"/>
    </row>
  </sheetData>
  <mergeCells count="10">
    <mergeCell ref="B11:E11"/>
    <mergeCell ref="B12:E12"/>
    <mergeCell ref="B15:E15"/>
    <mergeCell ref="B16:E16"/>
    <mergeCell ref="A2:I2"/>
    <mergeCell ref="B7:E8"/>
    <mergeCell ref="F7:F8"/>
    <mergeCell ref="G7:G8"/>
    <mergeCell ref="H7:H8"/>
    <mergeCell ref="B10:E10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 sizeWithCells="1">
              <from>
                <xdr:col>5</xdr:col>
                <xdr:colOff>209550</xdr:colOff>
                <xdr:row>6</xdr:row>
                <xdr:rowOff>209550</xdr:rowOff>
              </from>
              <to>
                <xdr:col>5</xdr:col>
                <xdr:colOff>352425</xdr:colOff>
                <xdr:row>7</xdr:row>
                <xdr:rowOff>85725</xdr:rowOff>
              </to>
            </anchor>
          </objectPr>
        </oleObject>
      </mc:Choice>
      <mc:Fallback>
        <oleObject progId="Equation.3" shapeId="1843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zoomScale="130" zoomScaleNormal="130" workbookViewId="0">
      <selection activeCell="A24" sqref="A24:D24"/>
    </sheetView>
  </sheetViews>
  <sheetFormatPr defaultRowHeight="15"/>
  <cols>
    <col min="4" max="4" width="29" customWidth="1"/>
    <col min="5" max="5" width="7.28515625" customWidth="1"/>
    <col min="6" max="6" width="6.42578125" customWidth="1"/>
    <col min="7" max="7" width="15.28515625" customWidth="1"/>
  </cols>
  <sheetData>
    <row r="1" spans="1:9" s="6" customFormat="1" ht="21">
      <c r="A1" s="193"/>
      <c r="B1" s="193"/>
      <c r="C1" s="193"/>
      <c r="D1" s="193"/>
      <c r="E1" s="193"/>
      <c r="F1" s="193"/>
      <c r="G1" s="193"/>
      <c r="H1" s="193"/>
      <c r="I1" s="193"/>
    </row>
    <row r="2" spans="1:9" s="6" customFormat="1" ht="21">
      <c r="A2" s="227" t="s">
        <v>173</v>
      </c>
      <c r="B2" s="227"/>
      <c r="C2" s="227"/>
      <c r="D2" s="227"/>
      <c r="E2" s="227"/>
      <c r="F2" s="227"/>
      <c r="G2" s="227"/>
      <c r="H2" s="193"/>
      <c r="I2" s="193"/>
    </row>
    <row r="3" spans="1:9" s="6" customFormat="1" ht="21">
      <c r="A3" s="191"/>
      <c r="B3" s="191"/>
      <c r="C3" s="191"/>
      <c r="D3" s="191"/>
      <c r="E3" s="191"/>
      <c r="F3" s="191"/>
      <c r="G3" s="191"/>
      <c r="H3" s="193"/>
      <c r="I3" s="193"/>
    </row>
    <row r="4" spans="1:9" s="6" customFormat="1" ht="21">
      <c r="A4" s="16" t="s">
        <v>296</v>
      </c>
      <c r="E4" s="190"/>
      <c r="F4" s="190"/>
      <c r="G4" s="190"/>
    </row>
    <row r="5" spans="1:9" s="9" customFormat="1" ht="21.75" thickBot="1">
      <c r="A5" s="40"/>
      <c r="E5" s="72"/>
      <c r="F5" s="72"/>
      <c r="G5" s="72"/>
    </row>
    <row r="6" spans="1:9" s="9" customFormat="1" ht="21.75" thickTop="1">
      <c r="A6" s="289" t="s">
        <v>6</v>
      </c>
      <c r="B6" s="290"/>
      <c r="C6" s="290"/>
      <c r="D6" s="291"/>
      <c r="E6" s="295"/>
      <c r="F6" s="297" t="s">
        <v>7</v>
      </c>
      <c r="G6" s="297" t="s">
        <v>8</v>
      </c>
    </row>
    <row r="7" spans="1:9" s="9" customFormat="1" ht="13.5" customHeight="1" thickBot="1">
      <c r="A7" s="292"/>
      <c r="B7" s="293"/>
      <c r="C7" s="293"/>
      <c r="D7" s="294"/>
      <c r="E7" s="296"/>
      <c r="F7" s="298"/>
      <c r="G7" s="298"/>
    </row>
    <row r="8" spans="1:9" s="9" customFormat="1" ht="21.75" thickTop="1">
      <c r="A8" s="299" t="s">
        <v>9</v>
      </c>
      <c r="B8" s="300"/>
      <c r="C8" s="300"/>
      <c r="D8" s="301"/>
      <c r="E8" s="73"/>
      <c r="F8" s="74"/>
      <c r="G8" s="74"/>
    </row>
    <row r="9" spans="1:9" s="9" customFormat="1" ht="21">
      <c r="A9" s="284" t="s">
        <v>10</v>
      </c>
      <c r="B9" s="285"/>
      <c r="C9" s="285"/>
      <c r="D9" s="286"/>
      <c r="E9" s="41">
        <f>'คีย์ข้อมูล(เช้า)'!P182</f>
        <v>4.6388888888888893</v>
      </c>
      <c r="F9" s="41">
        <f>'คีย์ข้อมูล(เช้า)'!P183</f>
        <v>0.49312467276806743</v>
      </c>
      <c r="G9" s="42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9" s="9" customFormat="1" ht="21">
      <c r="A10" s="43" t="s">
        <v>51</v>
      </c>
      <c r="B10" s="43"/>
      <c r="C10" s="43"/>
      <c r="D10" s="43"/>
      <c r="E10" s="41">
        <f>'คีย์ข้อมูล(เช้า)'!Q182</f>
        <v>4.4777777777777779</v>
      </c>
      <c r="F10" s="41">
        <f>'คีย์ข้อมูล(เช้า)'!Q183</f>
        <v>0.62046617503595536</v>
      </c>
      <c r="G10" s="42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9" s="9" customFormat="1" ht="21">
      <c r="A11" s="43" t="s">
        <v>52</v>
      </c>
      <c r="B11" s="43"/>
      <c r="C11" s="43"/>
      <c r="D11" s="43"/>
      <c r="E11" s="41">
        <f>'คีย์ข้อมูล(เช้า)'!R182</f>
        <v>4.5222222222222221</v>
      </c>
      <c r="F11" s="41">
        <f>'คีย์ข้อมูล(เช้า)'!R183</f>
        <v>0.59283954093086866</v>
      </c>
      <c r="G11" s="42" t="str">
        <f t="shared" ref="G11:G27" si="0"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9" s="9" customFormat="1" ht="21">
      <c r="A12" s="281" t="s">
        <v>11</v>
      </c>
      <c r="B12" s="282"/>
      <c r="C12" s="282"/>
      <c r="D12" s="283"/>
      <c r="E12" s="44">
        <f>'คีย์ข้อมูล(เช้า)'!R185</f>
        <v>4.5462962962962967</v>
      </c>
      <c r="F12" s="44">
        <f>'คีย์ข้อมูล(เช้า)'!R184</f>
        <v>0.57441200490390487</v>
      </c>
      <c r="G12" s="45" t="str">
        <f>IF(E12&gt;4.5,"มากที่สุด",IF(E12&gt;3.5,"มาก",IF(E12&gt;2.5,"ปานกลาง",IF(E12&gt;1.5,"น้อย",IF(E12&lt;=1.5,"น้อยที่สุด")))))</f>
        <v>มากที่สุด</v>
      </c>
      <c r="I12" s="46"/>
    </row>
    <row r="13" spans="1:9" s="9" customFormat="1" ht="21">
      <c r="A13" s="284" t="s">
        <v>12</v>
      </c>
      <c r="B13" s="285"/>
      <c r="C13" s="285"/>
      <c r="D13" s="286"/>
      <c r="E13" s="42"/>
      <c r="F13" s="42"/>
      <c r="G13" s="42"/>
    </row>
    <row r="14" spans="1:9" s="9" customFormat="1" ht="21">
      <c r="A14" s="43" t="s">
        <v>13</v>
      </c>
      <c r="B14" s="43"/>
      <c r="C14" s="43"/>
      <c r="D14" s="43"/>
      <c r="E14" s="41">
        <f>'คีย์ข้อมูล(เช้า)'!S182</f>
        <v>4.7055555555555557</v>
      </c>
      <c r="F14" s="41">
        <f>'คีย์ข้อมูล(เช้า)'!S183</f>
        <v>0.48088863531789028</v>
      </c>
      <c r="G14" s="42" t="str">
        <f t="shared" si="0"/>
        <v>มากที่สุด</v>
      </c>
    </row>
    <row r="15" spans="1:9" s="9" customFormat="1" ht="21">
      <c r="A15" s="284" t="s">
        <v>14</v>
      </c>
      <c r="B15" s="285"/>
      <c r="C15" s="285"/>
      <c r="D15" s="286"/>
      <c r="E15" s="41">
        <f>'คีย์ข้อมูล(เช้า)'!T182</f>
        <v>4.6944444444444446</v>
      </c>
      <c r="F15" s="41">
        <f>'คีย์ข้อมูล(เช้า)'!T183</f>
        <v>0.49688664469721866</v>
      </c>
      <c r="G15" s="42" t="str">
        <f>IF(E15&gt;4.5,"มากที่สุด",IF(E15&gt;3.5,"มาก",IF(E15&gt;2.5,"ปานกลาง",IF(E15&gt;1.5,"น้อย",IF(E15&lt;=1.5,"น้อยที่สุด")))))</f>
        <v>มากที่สุด</v>
      </c>
    </row>
    <row r="16" spans="1:9" s="9" customFormat="1" ht="21">
      <c r="A16" s="281" t="s">
        <v>30</v>
      </c>
      <c r="B16" s="282"/>
      <c r="C16" s="282"/>
      <c r="D16" s="283"/>
      <c r="E16" s="47">
        <f>'คีย์ข้อมูล(เช้า)'!T185</f>
        <v>4.7</v>
      </c>
      <c r="F16" s="47">
        <f>'คีย์ข้อมูล(เช้า)'!T184</f>
        <v>0.48830329859690058</v>
      </c>
      <c r="G16" s="48" t="str">
        <f t="shared" si="0"/>
        <v>มากที่สุด</v>
      </c>
    </row>
    <row r="17" spans="1:7" s="9" customFormat="1" ht="21">
      <c r="A17" s="284" t="s">
        <v>15</v>
      </c>
      <c r="B17" s="285"/>
      <c r="C17" s="285"/>
      <c r="D17" s="286"/>
      <c r="E17" s="41"/>
      <c r="F17" s="41"/>
      <c r="G17" s="42"/>
    </row>
    <row r="18" spans="1:7" s="9" customFormat="1" ht="21">
      <c r="A18" s="284" t="s">
        <v>16</v>
      </c>
      <c r="B18" s="285"/>
      <c r="C18" s="285"/>
      <c r="D18" s="286"/>
      <c r="E18" s="41">
        <f>'คีย์ข้อมูล(เช้า)'!U182</f>
        <v>4.4944444444444445</v>
      </c>
      <c r="F18" s="41">
        <f>'คีย์ข้อมูล(เช้า)'!U183</f>
        <v>0.62084122262618857</v>
      </c>
      <c r="G18" s="42" t="str">
        <f t="shared" si="0"/>
        <v>มาก</v>
      </c>
    </row>
    <row r="19" spans="1:7" s="9" customFormat="1" ht="21">
      <c r="A19" s="284" t="s">
        <v>17</v>
      </c>
      <c r="B19" s="285"/>
      <c r="C19" s="285"/>
      <c r="D19" s="286"/>
      <c r="E19" s="41">
        <f>'คีย์ข้อมูล(เช้า)'!V182</f>
        <v>3.9555555555555557</v>
      </c>
      <c r="F19" s="41">
        <f>'คีย์ข้อมูล(เช้า)'!V183</f>
        <v>0.80377754935780954</v>
      </c>
      <c r="G19" s="42" t="str">
        <f t="shared" si="0"/>
        <v>มาก</v>
      </c>
    </row>
    <row r="20" spans="1:7" s="9" customFormat="1" ht="21">
      <c r="A20" s="43" t="s">
        <v>18</v>
      </c>
      <c r="B20" s="43"/>
      <c r="C20" s="43"/>
      <c r="D20" s="43"/>
      <c r="E20" s="41">
        <f>'คีย์ข้อมูล(เช้า)'!W182</f>
        <v>4.4611111111111112</v>
      </c>
      <c r="F20" s="41">
        <f>'คีย์ข้อมูล(เช้า)'!W183</f>
        <v>0.67156025190811575</v>
      </c>
      <c r="G20" s="42" t="str">
        <f t="shared" si="0"/>
        <v>มาก</v>
      </c>
    </row>
    <row r="21" spans="1:7" s="9" customFormat="1" ht="21">
      <c r="A21" s="284" t="s">
        <v>19</v>
      </c>
      <c r="B21" s="285"/>
      <c r="C21" s="285"/>
      <c r="D21" s="286"/>
      <c r="E21" s="41">
        <f>'คีย์ข้อมูล(เช้า)'!X182</f>
        <v>3.8166666666666669</v>
      </c>
      <c r="F21" s="41">
        <f>'คีย์ข้อมูล(เช้า)'!X183</f>
        <v>0.88737262049139443</v>
      </c>
      <c r="G21" s="42" t="str">
        <f t="shared" si="0"/>
        <v>มาก</v>
      </c>
    </row>
    <row r="22" spans="1:7" s="9" customFormat="1" ht="21">
      <c r="A22" s="284" t="s">
        <v>20</v>
      </c>
      <c r="B22" s="285"/>
      <c r="C22" s="285"/>
      <c r="D22" s="286"/>
      <c r="E22" s="41">
        <f>'คีย์ข้อมูล(เช้า)'!Y182</f>
        <v>4.3833333333333337</v>
      </c>
      <c r="F22" s="41">
        <f>'คีย์ข้อมูล(เช้า)'!Y183</f>
        <v>0.60974397044760331</v>
      </c>
      <c r="G22" s="42" t="str">
        <f t="shared" si="0"/>
        <v>มาก</v>
      </c>
    </row>
    <row r="23" spans="1:7" s="9" customFormat="1" ht="21">
      <c r="A23" s="281" t="s">
        <v>31</v>
      </c>
      <c r="B23" s="282"/>
      <c r="C23" s="282"/>
      <c r="D23" s="283"/>
      <c r="E23" s="47">
        <f>'คีย์ข้อมูล(เช้า)'!Y185</f>
        <v>4.2222222222222223</v>
      </c>
      <c r="F23" s="47">
        <f>'คีย์ข้อมูล(เช้า)'!Y184</f>
        <v>0.77757470378916549</v>
      </c>
      <c r="G23" s="49" t="str">
        <f t="shared" si="0"/>
        <v>มาก</v>
      </c>
    </row>
    <row r="24" spans="1:7" s="9" customFormat="1" ht="21">
      <c r="A24" s="284" t="s">
        <v>155</v>
      </c>
      <c r="B24" s="285"/>
      <c r="C24" s="285"/>
      <c r="D24" s="286"/>
      <c r="E24" s="47"/>
      <c r="F24" s="47"/>
      <c r="G24" s="49"/>
    </row>
    <row r="25" spans="1:7" s="9" customFormat="1" ht="40.5" customHeight="1">
      <c r="A25" s="280" t="s">
        <v>53</v>
      </c>
      <c r="B25" s="280"/>
      <c r="C25" s="280"/>
      <c r="D25" s="280"/>
      <c r="E25" s="51">
        <f>'คีย์ข้อมูล(เช้า)'!AB182</f>
        <v>4.6222222222222218</v>
      </c>
      <c r="F25" s="51">
        <f>'คีย์ข้อมูล(เช้า)'!AB183</f>
        <v>0.57075423543656445</v>
      </c>
      <c r="G25" s="52" t="str">
        <f t="shared" si="0"/>
        <v>มากที่สุด</v>
      </c>
    </row>
    <row r="26" spans="1:7" s="9" customFormat="1" ht="40.5" customHeight="1">
      <c r="A26" s="263" t="s">
        <v>54</v>
      </c>
      <c r="B26" s="264"/>
      <c r="C26" s="264"/>
      <c r="D26" s="265"/>
      <c r="E26" s="51">
        <f>'คีย์ข้อมูล(เช้า)'!AC182</f>
        <v>4.3444444444444441</v>
      </c>
      <c r="F26" s="51">
        <f>'คีย์ข้อมูล(เช้า)'!AC183</f>
        <v>0.70371894959907844</v>
      </c>
      <c r="G26" s="52" t="str">
        <f t="shared" si="0"/>
        <v>มาก</v>
      </c>
    </row>
    <row r="27" spans="1:7" s="9" customFormat="1" ht="21">
      <c r="A27" s="281" t="s">
        <v>35</v>
      </c>
      <c r="B27" s="282"/>
      <c r="C27" s="282"/>
      <c r="D27" s="283"/>
      <c r="E27" s="47">
        <f>'คีย์ข้อมูล(เช้า)'!AC185</f>
        <v>4.4833333333333334</v>
      </c>
      <c r="F27" s="47">
        <f>'คีย์ข้อมูล(เช้า)'!AC184</f>
        <v>0.65474484175092351</v>
      </c>
      <c r="G27" s="49" t="str">
        <f t="shared" si="0"/>
        <v>มาก</v>
      </c>
    </row>
    <row r="28" spans="1:7" s="9" customFormat="1" ht="21">
      <c r="A28" s="284" t="s">
        <v>40</v>
      </c>
      <c r="B28" s="285"/>
      <c r="C28" s="285"/>
      <c r="D28" s="286"/>
      <c r="E28" s="50"/>
      <c r="F28" s="50"/>
      <c r="G28" s="28"/>
    </row>
    <row r="29" spans="1:7" s="9" customFormat="1" ht="21">
      <c r="A29" s="43" t="s">
        <v>21</v>
      </c>
      <c r="B29" s="43"/>
      <c r="C29" s="43"/>
      <c r="D29" s="43"/>
      <c r="E29" s="50">
        <f>'คีย์ข้อมูล(เช้า)'!AD182</f>
        <v>4.2722222222222221</v>
      </c>
      <c r="F29" s="50">
        <f>'คีย์ข้อมูล(เช้า)'!AD183</f>
        <v>0.59636286388842263</v>
      </c>
      <c r="G29" s="42" t="str">
        <f t="shared" ref="G29:G33" si="1">IF(E29&gt;4.5,"มากที่สุด",IF(E29&gt;3.5,"มาก",IF(E29&gt;2.5,"ปานกลาง",IF(E29&gt;1.5,"น้อย",IF(E29&lt;=1.5,"น้อยที่สุด")))))</f>
        <v>มาก</v>
      </c>
    </row>
    <row r="30" spans="1:7" s="9" customFormat="1" ht="42" customHeight="1">
      <c r="A30" s="287" t="s">
        <v>29</v>
      </c>
      <c r="B30" s="288"/>
      <c r="C30" s="288"/>
      <c r="D30" s="288"/>
      <c r="E30" s="51">
        <f>'คีย์ข้อมูล(เช้า)'!AE182</f>
        <v>4.1722222222222225</v>
      </c>
      <c r="F30" s="51">
        <f>'คีย์ข้อมูล(เช้า)'!AE183</f>
        <v>0.70774293502178176</v>
      </c>
      <c r="G30" s="52" t="str">
        <f t="shared" si="1"/>
        <v>มาก</v>
      </c>
    </row>
    <row r="31" spans="1:7" s="9" customFormat="1" ht="21">
      <c r="A31" s="43" t="s">
        <v>22</v>
      </c>
      <c r="B31" s="43"/>
      <c r="C31" s="43"/>
      <c r="D31" s="43"/>
      <c r="E31" s="50">
        <f>'คีย์ข้อมูล(เช้า)'!AF182</f>
        <v>4.3</v>
      </c>
      <c r="F31" s="50">
        <f>'คีย์ข้อมูล(เช้า)'!AF183</f>
        <v>0.65074087558016436</v>
      </c>
      <c r="G31" s="42" t="str">
        <f t="shared" si="1"/>
        <v>มาก</v>
      </c>
    </row>
    <row r="32" spans="1:7" s="9" customFormat="1" ht="21">
      <c r="A32" s="281" t="s">
        <v>41</v>
      </c>
      <c r="B32" s="282"/>
      <c r="C32" s="282"/>
      <c r="D32" s="283"/>
      <c r="E32" s="47">
        <f>'คีย์ข้อมูล(เช้า)'!AF185</f>
        <v>4.2481481481481485</v>
      </c>
      <c r="F32" s="47">
        <f>'คีย์ข้อมูล(เช้า)'!AF184</f>
        <v>0.65429669948832381</v>
      </c>
      <c r="G32" s="49" t="str">
        <f t="shared" si="1"/>
        <v>มาก</v>
      </c>
    </row>
    <row r="33" spans="1:7" s="9" customFormat="1" ht="21.75" thickBot="1">
      <c r="A33" s="276" t="s">
        <v>23</v>
      </c>
      <c r="B33" s="277"/>
      <c r="C33" s="277"/>
      <c r="D33" s="278"/>
      <c r="E33" s="53">
        <f>'คีย์ข้อมูล(เช้า)'!AG182</f>
        <v>4.3764957264957269</v>
      </c>
      <c r="F33" s="53">
        <f>'คีย์ข้อมูล(เช้า)'!AG183</f>
        <v>0.63325753523626771</v>
      </c>
      <c r="G33" s="54" t="str">
        <f t="shared" si="1"/>
        <v>มาก</v>
      </c>
    </row>
    <row r="34" spans="1:7" s="9" customFormat="1" ht="21.75" thickTop="1">
      <c r="A34" s="64"/>
      <c r="B34" s="64"/>
      <c r="C34" s="64"/>
      <c r="D34" s="64"/>
      <c r="E34" s="65"/>
      <c r="F34" s="65"/>
      <c r="G34" s="66"/>
    </row>
    <row r="35" spans="1:7" s="9" customFormat="1" ht="21">
      <c r="A35" s="227" t="s">
        <v>174</v>
      </c>
      <c r="B35" s="227"/>
      <c r="C35" s="227"/>
      <c r="D35" s="227"/>
      <c r="E35" s="227"/>
      <c r="F35" s="227"/>
      <c r="G35" s="227"/>
    </row>
    <row r="36" spans="1:7" s="13" customFormat="1" ht="21">
      <c r="A36" s="55"/>
      <c r="B36" s="55"/>
      <c r="C36" s="55"/>
      <c r="D36" s="55"/>
      <c r="E36" s="56"/>
      <c r="F36" s="56"/>
      <c r="G36" s="55"/>
    </row>
    <row r="37" spans="1:7" s="6" customFormat="1" ht="21">
      <c r="A37" s="18"/>
      <c r="B37" s="279" t="s">
        <v>297</v>
      </c>
      <c r="C37" s="279"/>
      <c r="D37" s="279"/>
      <c r="E37" s="279"/>
      <c r="F37" s="279"/>
      <c r="G37" s="279"/>
    </row>
    <row r="38" spans="1:7" s="6" customFormat="1" ht="21">
      <c r="A38" s="221" t="s">
        <v>64</v>
      </c>
      <c r="B38" s="222"/>
      <c r="C38" s="222"/>
      <c r="D38" s="222"/>
      <c r="E38" s="222"/>
      <c r="F38" s="222"/>
      <c r="G38" s="222"/>
    </row>
    <row r="39" spans="1:7" s="6" customFormat="1" ht="21">
      <c r="A39" s="221" t="s">
        <v>65</v>
      </c>
      <c r="B39" s="222"/>
      <c r="C39" s="222"/>
      <c r="D39" s="222"/>
      <c r="E39" s="222"/>
      <c r="F39" s="222"/>
      <c r="G39" s="222"/>
    </row>
    <row r="40" spans="1:7" s="6" customFormat="1" ht="21">
      <c r="A40" s="188" t="s">
        <v>142</v>
      </c>
      <c r="B40" s="189"/>
      <c r="C40" s="189"/>
      <c r="D40" s="189"/>
      <c r="E40" s="189"/>
      <c r="F40" s="189"/>
      <c r="G40" s="189"/>
    </row>
    <row r="41" spans="1:7" s="6" customFormat="1" ht="21">
      <c r="A41" s="63"/>
      <c r="B41" s="221" t="s">
        <v>143</v>
      </c>
      <c r="C41" s="221"/>
      <c r="D41" s="221"/>
      <c r="E41" s="221"/>
      <c r="F41" s="221"/>
      <c r="G41" s="221"/>
    </row>
    <row r="42" spans="1:7" s="6" customFormat="1" ht="21">
      <c r="A42" s="63" t="s">
        <v>146</v>
      </c>
      <c r="B42" s="188"/>
      <c r="C42" s="188"/>
      <c r="D42" s="188"/>
      <c r="E42" s="188"/>
      <c r="F42" s="188"/>
      <c r="G42" s="188"/>
    </row>
    <row r="43" spans="1:7" s="6" customFormat="1" ht="21">
      <c r="A43" s="221" t="s">
        <v>145</v>
      </c>
      <c r="B43" s="222"/>
      <c r="C43" s="222"/>
      <c r="D43" s="222"/>
      <c r="E43" s="222"/>
      <c r="F43" s="222"/>
      <c r="G43" s="222"/>
    </row>
    <row r="44" spans="1:7" s="6" customFormat="1" ht="21">
      <c r="A44" s="6" t="s">
        <v>144</v>
      </c>
    </row>
    <row r="45" spans="1:7" s="13" customFormat="1" ht="21"/>
    <row r="46" spans="1:7" s="13" customFormat="1" ht="21"/>
    <row r="47" spans="1:7" s="13" customFormat="1" ht="21"/>
    <row r="48" spans="1:7" s="13" customFormat="1" ht="21"/>
    <row r="49" s="13" customFormat="1" ht="21"/>
    <row r="50" s="13" customFormat="1" ht="21"/>
    <row r="51" s="13" customFormat="1" ht="21"/>
    <row r="52" s="13" customFormat="1" ht="21"/>
    <row r="53" s="13" customFormat="1" ht="21"/>
    <row r="54" s="13" customFormat="1" ht="21"/>
    <row r="55" s="13" customFormat="1" ht="21"/>
    <row r="56" s="13" customFormat="1" ht="21"/>
    <row r="57" s="13" customFormat="1" ht="21"/>
  </sheetData>
  <mergeCells count="31">
    <mergeCell ref="A17:D17"/>
    <mergeCell ref="A2:G2"/>
    <mergeCell ref="A6:D7"/>
    <mergeCell ref="E6:E7"/>
    <mergeCell ref="F6:F7"/>
    <mergeCell ref="G6:G7"/>
    <mergeCell ref="A8:D8"/>
    <mergeCell ref="A9:D9"/>
    <mergeCell ref="A12:D12"/>
    <mergeCell ref="A13:D13"/>
    <mergeCell ref="A15:D15"/>
    <mergeCell ref="A16:D16"/>
    <mergeCell ref="A32:D32"/>
    <mergeCell ref="A18:D18"/>
    <mergeCell ref="A19:D19"/>
    <mergeCell ref="A21:D21"/>
    <mergeCell ref="A22:D22"/>
    <mergeCell ref="A23:D23"/>
    <mergeCell ref="A24:D24"/>
    <mergeCell ref="A25:D25"/>
    <mergeCell ref="A26:D26"/>
    <mergeCell ref="A27:D27"/>
    <mergeCell ref="A28:D28"/>
    <mergeCell ref="A30:D30"/>
    <mergeCell ref="A43:G43"/>
    <mergeCell ref="A33:D33"/>
    <mergeCell ref="A35:G35"/>
    <mergeCell ref="B37:G37"/>
    <mergeCell ref="A38:G38"/>
    <mergeCell ref="A39:G39"/>
    <mergeCell ref="B41:G41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7409" r:id="rId4">
          <objectPr defaultSize="0" autoPict="0" r:id="rId5">
            <anchor moveWithCells="1" sizeWithCells="1">
              <from>
                <xdr:col>4</xdr:col>
                <xdr:colOff>238125</xdr:colOff>
                <xdr:row>5</xdr:row>
                <xdr:rowOff>180975</xdr:rowOff>
              </from>
              <to>
                <xdr:col>4</xdr:col>
                <xdr:colOff>371475</xdr:colOff>
                <xdr:row>6</xdr:row>
                <xdr:rowOff>38100</xdr:rowOff>
              </to>
            </anchor>
          </objectPr>
        </oleObject>
      </mc:Choice>
      <mc:Fallback>
        <oleObject progId="Equation.3" shapeId="1740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topLeftCell="A13" zoomScale="120" zoomScaleNormal="120" workbookViewId="0">
      <selection activeCell="D23" sqref="D23"/>
    </sheetView>
  </sheetViews>
  <sheetFormatPr defaultRowHeight="21"/>
  <cols>
    <col min="1" max="1" width="5.85546875" style="6" customWidth="1"/>
    <col min="2" max="2" width="6.42578125" style="6" customWidth="1"/>
    <col min="3" max="3" width="67.7109375" style="6" customWidth="1"/>
    <col min="4" max="4" width="7.42578125" style="6" customWidth="1"/>
    <col min="5" max="252" width="9.140625" style="6"/>
    <col min="253" max="253" width="5.85546875" style="6" customWidth="1"/>
    <col min="254" max="254" width="5.5703125" style="6" customWidth="1"/>
    <col min="255" max="255" width="69.28515625" style="6" customWidth="1"/>
    <col min="256" max="256" width="7.42578125" style="6" customWidth="1"/>
    <col min="257" max="508" width="9.140625" style="6"/>
    <col min="509" max="509" width="5.85546875" style="6" customWidth="1"/>
    <col min="510" max="510" width="5.5703125" style="6" customWidth="1"/>
    <col min="511" max="511" width="69.28515625" style="6" customWidth="1"/>
    <col min="512" max="512" width="7.42578125" style="6" customWidth="1"/>
    <col min="513" max="764" width="9.140625" style="6"/>
    <col min="765" max="765" width="5.85546875" style="6" customWidth="1"/>
    <col min="766" max="766" width="5.5703125" style="6" customWidth="1"/>
    <col min="767" max="767" width="69.28515625" style="6" customWidth="1"/>
    <col min="768" max="768" width="7.42578125" style="6" customWidth="1"/>
    <col min="769" max="1020" width="9.140625" style="6"/>
    <col min="1021" max="1021" width="5.85546875" style="6" customWidth="1"/>
    <col min="1022" max="1022" width="5.5703125" style="6" customWidth="1"/>
    <col min="1023" max="1023" width="69.28515625" style="6" customWidth="1"/>
    <col min="1024" max="1024" width="7.42578125" style="6" customWidth="1"/>
    <col min="1025" max="1276" width="9.140625" style="6"/>
    <col min="1277" max="1277" width="5.85546875" style="6" customWidth="1"/>
    <col min="1278" max="1278" width="5.5703125" style="6" customWidth="1"/>
    <col min="1279" max="1279" width="69.28515625" style="6" customWidth="1"/>
    <col min="1280" max="1280" width="7.42578125" style="6" customWidth="1"/>
    <col min="1281" max="1532" width="9.140625" style="6"/>
    <col min="1533" max="1533" width="5.85546875" style="6" customWidth="1"/>
    <col min="1534" max="1534" width="5.5703125" style="6" customWidth="1"/>
    <col min="1535" max="1535" width="69.28515625" style="6" customWidth="1"/>
    <col min="1536" max="1536" width="7.42578125" style="6" customWidth="1"/>
    <col min="1537" max="1788" width="9.140625" style="6"/>
    <col min="1789" max="1789" width="5.85546875" style="6" customWidth="1"/>
    <col min="1790" max="1790" width="5.5703125" style="6" customWidth="1"/>
    <col min="1791" max="1791" width="69.28515625" style="6" customWidth="1"/>
    <col min="1792" max="1792" width="7.42578125" style="6" customWidth="1"/>
    <col min="1793" max="2044" width="9.140625" style="6"/>
    <col min="2045" max="2045" width="5.85546875" style="6" customWidth="1"/>
    <col min="2046" max="2046" width="5.5703125" style="6" customWidth="1"/>
    <col min="2047" max="2047" width="69.28515625" style="6" customWidth="1"/>
    <col min="2048" max="2048" width="7.42578125" style="6" customWidth="1"/>
    <col min="2049" max="2300" width="9.140625" style="6"/>
    <col min="2301" max="2301" width="5.85546875" style="6" customWidth="1"/>
    <col min="2302" max="2302" width="5.5703125" style="6" customWidth="1"/>
    <col min="2303" max="2303" width="69.28515625" style="6" customWidth="1"/>
    <col min="2304" max="2304" width="7.42578125" style="6" customWidth="1"/>
    <col min="2305" max="2556" width="9.140625" style="6"/>
    <col min="2557" max="2557" width="5.85546875" style="6" customWidth="1"/>
    <col min="2558" max="2558" width="5.5703125" style="6" customWidth="1"/>
    <col min="2559" max="2559" width="69.28515625" style="6" customWidth="1"/>
    <col min="2560" max="2560" width="7.42578125" style="6" customWidth="1"/>
    <col min="2561" max="2812" width="9.140625" style="6"/>
    <col min="2813" max="2813" width="5.85546875" style="6" customWidth="1"/>
    <col min="2814" max="2814" width="5.5703125" style="6" customWidth="1"/>
    <col min="2815" max="2815" width="69.28515625" style="6" customWidth="1"/>
    <col min="2816" max="2816" width="7.42578125" style="6" customWidth="1"/>
    <col min="2817" max="3068" width="9.140625" style="6"/>
    <col min="3069" max="3069" width="5.85546875" style="6" customWidth="1"/>
    <col min="3070" max="3070" width="5.5703125" style="6" customWidth="1"/>
    <col min="3071" max="3071" width="69.28515625" style="6" customWidth="1"/>
    <col min="3072" max="3072" width="7.42578125" style="6" customWidth="1"/>
    <col min="3073" max="3324" width="9.140625" style="6"/>
    <col min="3325" max="3325" width="5.85546875" style="6" customWidth="1"/>
    <col min="3326" max="3326" width="5.5703125" style="6" customWidth="1"/>
    <col min="3327" max="3327" width="69.28515625" style="6" customWidth="1"/>
    <col min="3328" max="3328" width="7.42578125" style="6" customWidth="1"/>
    <col min="3329" max="3580" width="9.140625" style="6"/>
    <col min="3581" max="3581" width="5.85546875" style="6" customWidth="1"/>
    <col min="3582" max="3582" width="5.5703125" style="6" customWidth="1"/>
    <col min="3583" max="3583" width="69.28515625" style="6" customWidth="1"/>
    <col min="3584" max="3584" width="7.42578125" style="6" customWidth="1"/>
    <col min="3585" max="3836" width="9.140625" style="6"/>
    <col min="3837" max="3837" width="5.85546875" style="6" customWidth="1"/>
    <col min="3838" max="3838" width="5.5703125" style="6" customWidth="1"/>
    <col min="3839" max="3839" width="69.28515625" style="6" customWidth="1"/>
    <col min="3840" max="3840" width="7.42578125" style="6" customWidth="1"/>
    <col min="3841" max="4092" width="9.140625" style="6"/>
    <col min="4093" max="4093" width="5.85546875" style="6" customWidth="1"/>
    <col min="4094" max="4094" width="5.5703125" style="6" customWidth="1"/>
    <col min="4095" max="4095" width="69.28515625" style="6" customWidth="1"/>
    <col min="4096" max="4096" width="7.42578125" style="6" customWidth="1"/>
    <col min="4097" max="4348" width="9.140625" style="6"/>
    <col min="4349" max="4349" width="5.85546875" style="6" customWidth="1"/>
    <col min="4350" max="4350" width="5.5703125" style="6" customWidth="1"/>
    <col min="4351" max="4351" width="69.28515625" style="6" customWidth="1"/>
    <col min="4352" max="4352" width="7.42578125" style="6" customWidth="1"/>
    <col min="4353" max="4604" width="9.140625" style="6"/>
    <col min="4605" max="4605" width="5.85546875" style="6" customWidth="1"/>
    <col min="4606" max="4606" width="5.5703125" style="6" customWidth="1"/>
    <col min="4607" max="4607" width="69.28515625" style="6" customWidth="1"/>
    <col min="4608" max="4608" width="7.42578125" style="6" customWidth="1"/>
    <col min="4609" max="4860" width="9.140625" style="6"/>
    <col min="4861" max="4861" width="5.85546875" style="6" customWidth="1"/>
    <col min="4862" max="4862" width="5.5703125" style="6" customWidth="1"/>
    <col min="4863" max="4863" width="69.28515625" style="6" customWidth="1"/>
    <col min="4864" max="4864" width="7.42578125" style="6" customWidth="1"/>
    <col min="4865" max="5116" width="9.140625" style="6"/>
    <col min="5117" max="5117" width="5.85546875" style="6" customWidth="1"/>
    <col min="5118" max="5118" width="5.5703125" style="6" customWidth="1"/>
    <col min="5119" max="5119" width="69.28515625" style="6" customWidth="1"/>
    <col min="5120" max="5120" width="7.42578125" style="6" customWidth="1"/>
    <col min="5121" max="5372" width="9.140625" style="6"/>
    <col min="5373" max="5373" width="5.85546875" style="6" customWidth="1"/>
    <col min="5374" max="5374" width="5.5703125" style="6" customWidth="1"/>
    <col min="5375" max="5375" width="69.28515625" style="6" customWidth="1"/>
    <col min="5376" max="5376" width="7.42578125" style="6" customWidth="1"/>
    <col min="5377" max="5628" width="9.140625" style="6"/>
    <col min="5629" max="5629" width="5.85546875" style="6" customWidth="1"/>
    <col min="5630" max="5630" width="5.5703125" style="6" customWidth="1"/>
    <col min="5631" max="5631" width="69.28515625" style="6" customWidth="1"/>
    <col min="5632" max="5632" width="7.42578125" style="6" customWidth="1"/>
    <col min="5633" max="5884" width="9.140625" style="6"/>
    <col min="5885" max="5885" width="5.85546875" style="6" customWidth="1"/>
    <col min="5886" max="5886" width="5.5703125" style="6" customWidth="1"/>
    <col min="5887" max="5887" width="69.28515625" style="6" customWidth="1"/>
    <col min="5888" max="5888" width="7.42578125" style="6" customWidth="1"/>
    <col min="5889" max="6140" width="9.140625" style="6"/>
    <col min="6141" max="6141" width="5.85546875" style="6" customWidth="1"/>
    <col min="6142" max="6142" width="5.5703125" style="6" customWidth="1"/>
    <col min="6143" max="6143" width="69.28515625" style="6" customWidth="1"/>
    <col min="6144" max="6144" width="7.42578125" style="6" customWidth="1"/>
    <col min="6145" max="6396" width="9.140625" style="6"/>
    <col min="6397" max="6397" width="5.85546875" style="6" customWidth="1"/>
    <col min="6398" max="6398" width="5.5703125" style="6" customWidth="1"/>
    <col min="6399" max="6399" width="69.28515625" style="6" customWidth="1"/>
    <col min="6400" max="6400" width="7.42578125" style="6" customWidth="1"/>
    <col min="6401" max="6652" width="9.140625" style="6"/>
    <col min="6653" max="6653" width="5.85546875" style="6" customWidth="1"/>
    <col min="6654" max="6654" width="5.5703125" style="6" customWidth="1"/>
    <col min="6655" max="6655" width="69.28515625" style="6" customWidth="1"/>
    <col min="6656" max="6656" width="7.42578125" style="6" customWidth="1"/>
    <col min="6657" max="6908" width="9.140625" style="6"/>
    <col min="6909" max="6909" width="5.85546875" style="6" customWidth="1"/>
    <col min="6910" max="6910" width="5.5703125" style="6" customWidth="1"/>
    <col min="6911" max="6911" width="69.28515625" style="6" customWidth="1"/>
    <col min="6912" max="6912" width="7.42578125" style="6" customWidth="1"/>
    <col min="6913" max="7164" width="9.140625" style="6"/>
    <col min="7165" max="7165" width="5.85546875" style="6" customWidth="1"/>
    <col min="7166" max="7166" width="5.5703125" style="6" customWidth="1"/>
    <col min="7167" max="7167" width="69.28515625" style="6" customWidth="1"/>
    <col min="7168" max="7168" width="7.42578125" style="6" customWidth="1"/>
    <col min="7169" max="7420" width="9.140625" style="6"/>
    <col min="7421" max="7421" width="5.85546875" style="6" customWidth="1"/>
    <col min="7422" max="7422" width="5.5703125" style="6" customWidth="1"/>
    <col min="7423" max="7423" width="69.28515625" style="6" customWidth="1"/>
    <col min="7424" max="7424" width="7.42578125" style="6" customWidth="1"/>
    <col min="7425" max="7676" width="9.140625" style="6"/>
    <col min="7677" max="7677" width="5.85546875" style="6" customWidth="1"/>
    <col min="7678" max="7678" width="5.5703125" style="6" customWidth="1"/>
    <col min="7679" max="7679" width="69.28515625" style="6" customWidth="1"/>
    <col min="7680" max="7680" width="7.42578125" style="6" customWidth="1"/>
    <col min="7681" max="7932" width="9.140625" style="6"/>
    <col min="7933" max="7933" width="5.85546875" style="6" customWidth="1"/>
    <col min="7934" max="7934" width="5.5703125" style="6" customWidth="1"/>
    <col min="7935" max="7935" width="69.28515625" style="6" customWidth="1"/>
    <col min="7936" max="7936" width="7.42578125" style="6" customWidth="1"/>
    <col min="7937" max="8188" width="9.140625" style="6"/>
    <col min="8189" max="8189" width="5.85546875" style="6" customWidth="1"/>
    <col min="8190" max="8190" width="5.5703125" style="6" customWidth="1"/>
    <col min="8191" max="8191" width="69.28515625" style="6" customWidth="1"/>
    <col min="8192" max="8192" width="7.42578125" style="6" customWidth="1"/>
    <col min="8193" max="8444" width="9.140625" style="6"/>
    <col min="8445" max="8445" width="5.85546875" style="6" customWidth="1"/>
    <col min="8446" max="8446" width="5.5703125" style="6" customWidth="1"/>
    <col min="8447" max="8447" width="69.28515625" style="6" customWidth="1"/>
    <col min="8448" max="8448" width="7.42578125" style="6" customWidth="1"/>
    <col min="8449" max="8700" width="9.140625" style="6"/>
    <col min="8701" max="8701" width="5.85546875" style="6" customWidth="1"/>
    <col min="8702" max="8702" width="5.5703125" style="6" customWidth="1"/>
    <col min="8703" max="8703" width="69.28515625" style="6" customWidth="1"/>
    <col min="8704" max="8704" width="7.42578125" style="6" customWidth="1"/>
    <col min="8705" max="8956" width="9.140625" style="6"/>
    <col min="8957" max="8957" width="5.85546875" style="6" customWidth="1"/>
    <col min="8958" max="8958" width="5.5703125" style="6" customWidth="1"/>
    <col min="8959" max="8959" width="69.28515625" style="6" customWidth="1"/>
    <col min="8960" max="8960" width="7.42578125" style="6" customWidth="1"/>
    <col min="8961" max="9212" width="9.140625" style="6"/>
    <col min="9213" max="9213" width="5.85546875" style="6" customWidth="1"/>
    <col min="9214" max="9214" width="5.5703125" style="6" customWidth="1"/>
    <col min="9215" max="9215" width="69.28515625" style="6" customWidth="1"/>
    <col min="9216" max="9216" width="7.42578125" style="6" customWidth="1"/>
    <col min="9217" max="9468" width="9.140625" style="6"/>
    <col min="9469" max="9469" width="5.85546875" style="6" customWidth="1"/>
    <col min="9470" max="9470" width="5.5703125" style="6" customWidth="1"/>
    <col min="9471" max="9471" width="69.28515625" style="6" customWidth="1"/>
    <col min="9472" max="9472" width="7.42578125" style="6" customWidth="1"/>
    <col min="9473" max="9724" width="9.140625" style="6"/>
    <col min="9725" max="9725" width="5.85546875" style="6" customWidth="1"/>
    <col min="9726" max="9726" width="5.5703125" style="6" customWidth="1"/>
    <col min="9727" max="9727" width="69.28515625" style="6" customWidth="1"/>
    <col min="9728" max="9728" width="7.42578125" style="6" customWidth="1"/>
    <col min="9729" max="9980" width="9.140625" style="6"/>
    <col min="9981" max="9981" width="5.85546875" style="6" customWidth="1"/>
    <col min="9982" max="9982" width="5.5703125" style="6" customWidth="1"/>
    <col min="9983" max="9983" width="69.28515625" style="6" customWidth="1"/>
    <col min="9984" max="9984" width="7.42578125" style="6" customWidth="1"/>
    <col min="9985" max="10236" width="9.140625" style="6"/>
    <col min="10237" max="10237" width="5.85546875" style="6" customWidth="1"/>
    <col min="10238" max="10238" width="5.5703125" style="6" customWidth="1"/>
    <col min="10239" max="10239" width="69.28515625" style="6" customWidth="1"/>
    <col min="10240" max="10240" width="7.42578125" style="6" customWidth="1"/>
    <col min="10241" max="10492" width="9.140625" style="6"/>
    <col min="10493" max="10493" width="5.85546875" style="6" customWidth="1"/>
    <col min="10494" max="10494" width="5.5703125" style="6" customWidth="1"/>
    <col min="10495" max="10495" width="69.28515625" style="6" customWidth="1"/>
    <col min="10496" max="10496" width="7.42578125" style="6" customWidth="1"/>
    <col min="10497" max="10748" width="9.140625" style="6"/>
    <col min="10749" max="10749" width="5.85546875" style="6" customWidth="1"/>
    <col min="10750" max="10750" width="5.5703125" style="6" customWidth="1"/>
    <col min="10751" max="10751" width="69.28515625" style="6" customWidth="1"/>
    <col min="10752" max="10752" width="7.42578125" style="6" customWidth="1"/>
    <col min="10753" max="11004" width="9.140625" style="6"/>
    <col min="11005" max="11005" width="5.85546875" style="6" customWidth="1"/>
    <col min="11006" max="11006" width="5.5703125" style="6" customWidth="1"/>
    <col min="11007" max="11007" width="69.28515625" style="6" customWidth="1"/>
    <col min="11008" max="11008" width="7.42578125" style="6" customWidth="1"/>
    <col min="11009" max="11260" width="9.140625" style="6"/>
    <col min="11261" max="11261" width="5.85546875" style="6" customWidth="1"/>
    <col min="11262" max="11262" width="5.5703125" style="6" customWidth="1"/>
    <col min="11263" max="11263" width="69.28515625" style="6" customWidth="1"/>
    <col min="11264" max="11264" width="7.42578125" style="6" customWidth="1"/>
    <col min="11265" max="11516" width="9.140625" style="6"/>
    <col min="11517" max="11517" width="5.85546875" style="6" customWidth="1"/>
    <col min="11518" max="11518" width="5.5703125" style="6" customWidth="1"/>
    <col min="11519" max="11519" width="69.28515625" style="6" customWidth="1"/>
    <col min="11520" max="11520" width="7.42578125" style="6" customWidth="1"/>
    <col min="11521" max="11772" width="9.140625" style="6"/>
    <col min="11773" max="11773" width="5.85546875" style="6" customWidth="1"/>
    <col min="11774" max="11774" width="5.5703125" style="6" customWidth="1"/>
    <col min="11775" max="11775" width="69.28515625" style="6" customWidth="1"/>
    <col min="11776" max="11776" width="7.42578125" style="6" customWidth="1"/>
    <col min="11777" max="12028" width="9.140625" style="6"/>
    <col min="12029" max="12029" width="5.85546875" style="6" customWidth="1"/>
    <col min="12030" max="12030" width="5.5703125" style="6" customWidth="1"/>
    <col min="12031" max="12031" width="69.28515625" style="6" customWidth="1"/>
    <col min="12032" max="12032" width="7.42578125" style="6" customWidth="1"/>
    <col min="12033" max="12284" width="9.140625" style="6"/>
    <col min="12285" max="12285" width="5.85546875" style="6" customWidth="1"/>
    <col min="12286" max="12286" width="5.5703125" style="6" customWidth="1"/>
    <col min="12287" max="12287" width="69.28515625" style="6" customWidth="1"/>
    <col min="12288" max="12288" width="7.42578125" style="6" customWidth="1"/>
    <col min="12289" max="12540" width="9.140625" style="6"/>
    <col min="12541" max="12541" width="5.85546875" style="6" customWidth="1"/>
    <col min="12542" max="12542" width="5.5703125" style="6" customWidth="1"/>
    <col min="12543" max="12543" width="69.28515625" style="6" customWidth="1"/>
    <col min="12544" max="12544" width="7.42578125" style="6" customWidth="1"/>
    <col min="12545" max="12796" width="9.140625" style="6"/>
    <col min="12797" max="12797" width="5.85546875" style="6" customWidth="1"/>
    <col min="12798" max="12798" width="5.5703125" style="6" customWidth="1"/>
    <col min="12799" max="12799" width="69.28515625" style="6" customWidth="1"/>
    <col min="12800" max="12800" width="7.42578125" style="6" customWidth="1"/>
    <col min="12801" max="13052" width="9.140625" style="6"/>
    <col min="13053" max="13053" width="5.85546875" style="6" customWidth="1"/>
    <col min="13054" max="13054" width="5.5703125" style="6" customWidth="1"/>
    <col min="13055" max="13055" width="69.28515625" style="6" customWidth="1"/>
    <col min="13056" max="13056" width="7.42578125" style="6" customWidth="1"/>
    <col min="13057" max="13308" width="9.140625" style="6"/>
    <col min="13309" max="13309" width="5.85546875" style="6" customWidth="1"/>
    <col min="13310" max="13310" width="5.5703125" style="6" customWidth="1"/>
    <col min="13311" max="13311" width="69.28515625" style="6" customWidth="1"/>
    <col min="13312" max="13312" width="7.42578125" style="6" customWidth="1"/>
    <col min="13313" max="13564" width="9.140625" style="6"/>
    <col min="13565" max="13565" width="5.85546875" style="6" customWidth="1"/>
    <col min="13566" max="13566" width="5.5703125" style="6" customWidth="1"/>
    <col min="13567" max="13567" width="69.28515625" style="6" customWidth="1"/>
    <col min="13568" max="13568" width="7.42578125" style="6" customWidth="1"/>
    <col min="13569" max="13820" width="9.140625" style="6"/>
    <col min="13821" max="13821" width="5.85546875" style="6" customWidth="1"/>
    <col min="13822" max="13822" width="5.5703125" style="6" customWidth="1"/>
    <col min="13823" max="13823" width="69.28515625" style="6" customWidth="1"/>
    <col min="13824" max="13824" width="7.42578125" style="6" customWidth="1"/>
    <col min="13825" max="14076" width="9.140625" style="6"/>
    <col min="14077" max="14077" width="5.85546875" style="6" customWidth="1"/>
    <col min="14078" max="14078" width="5.5703125" style="6" customWidth="1"/>
    <col min="14079" max="14079" width="69.28515625" style="6" customWidth="1"/>
    <col min="14080" max="14080" width="7.42578125" style="6" customWidth="1"/>
    <col min="14081" max="14332" width="9.140625" style="6"/>
    <col min="14333" max="14333" width="5.85546875" style="6" customWidth="1"/>
    <col min="14334" max="14334" width="5.5703125" style="6" customWidth="1"/>
    <col min="14335" max="14335" width="69.28515625" style="6" customWidth="1"/>
    <col min="14336" max="14336" width="7.42578125" style="6" customWidth="1"/>
    <col min="14337" max="14588" width="9.140625" style="6"/>
    <col min="14589" max="14589" width="5.85546875" style="6" customWidth="1"/>
    <col min="14590" max="14590" width="5.5703125" style="6" customWidth="1"/>
    <col min="14591" max="14591" width="69.28515625" style="6" customWidth="1"/>
    <col min="14592" max="14592" width="7.42578125" style="6" customWidth="1"/>
    <col min="14593" max="14844" width="9.140625" style="6"/>
    <col min="14845" max="14845" width="5.85546875" style="6" customWidth="1"/>
    <col min="14846" max="14846" width="5.5703125" style="6" customWidth="1"/>
    <col min="14847" max="14847" width="69.28515625" style="6" customWidth="1"/>
    <col min="14848" max="14848" width="7.42578125" style="6" customWidth="1"/>
    <col min="14849" max="15100" width="9.140625" style="6"/>
    <col min="15101" max="15101" width="5.85546875" style="6" customWidth="1"/>
    <col min="15102" max="15102" width="5.5703125" style="6" customWidth="1"/>
    <col min="15103" max="15103" width="69.28515625" style="6" customWidth="1"/>
    <col min="15104" max="15104" width="7.42578125" style="6" customWidth="1"/>
    <col min="15105" max="15356" width="9.140625" style="6"/>
    <col min="15357" max="15357" width="5.85546875" style="6" customWidth="1"/>
    <col min="15358" max="15358" width="5.5703125" style="6" customWidth="1"/>
    <col min="15359" max="15359" width="69.28515625" style="6" customWidth="1"/>
    <col min="15360" max="15360" width="7.42578125" style="6" customWidth="1"/>
    <col min="15361" max="15612" width="9.140625" style="6"/>
    <col min="15613" max="15613" width="5.85546875" style="6" customWidth="1"/>
    <col min="15614" max="15614" width="5.5703125" style="6" customWidth="1"/>
    <col min="15615" max="15615" width="69.28515625" style="6" customWidth="1"/>
    <col min="15616" max="15616" width="7.42578125" style="6" customWidth="1"/>
    <col min="15617" max="15868" width="9.140625" style="6"/>
    <col min="15869" max="15869" width="5.85546875" style="6" customWidth="1"/>
    <col min="15870" max="15870" width="5.5703125" style="6" customWidth="1"/>
    <col min="15871" max="15871" width="69.28515625" style="6" customWidth="1"/>
    <col min="15872" max="15872" width="7.42578125" style="6" customWidth="1"/>
    <col min="15873" max="16124" width="9.140625" style="6"/>
    <col min="16125" max="16125" width="5.85546875" style="6" customWidth="1"/>
    <col min="16126" max="16126" width="5.5703125" style="6" customWidth="1"/>
    <col min="16127" max="16127" width="69.28515625" style="6" customWidth="1"/>
    <col min="16128" max="16128" width="7.42578125" style="6" customWidth="1"/>
    <col min="16129" max="16384" width="9.140625" style="6"/>
  </cols>
  <sheetData>
    <row r="2" spans="1:4" ht="21" customHeight="1">
      <c r="A2" s="227" t="s">
        <v>149</v>
      </c>
      <c r="B2" s="227"/>
      <c r="C2" s="227"/>
      <c r="D2" s="227"/>
    </row>
    <row r="3" spans="1:4" ht="21" customHeight="1">
      <c r="A3" s="86"/>
      <c r="B3" s="86"/>
      <c r="C3" s="86"/>
    </row>
    <row r="4" spans="1:4">
      <c r="A4" s="7" t="s">
        <v>66</v>
      </c>
    </row>
    <row r="5" spans="1:4">
      <c r="A5" s="7"/>
      <c r="B5" s="302" t="s">
        <v>67</v>
      </c>
      <c r="C5" s="302"/>
    </row>
    <row r="7" spans="1:4">
      <c r="B7" s="116" t="s">
        <v>68</v>
      </c>
      <c r="C7" s="116" t="s">
        <v>6</v>
      </c>
      <c r="D7" s="116" t="s">
        <v>69</v>
      </c>
    </row>
    <row r="8" spans="1:4">
      <c r="B8" s="10">
        <v>1</v>
      </c>
      <c r="C8" s="36" t="s">
        <v>153</v>
      </c>
      <c r="D8" s="10">
        <v>6</v>
      </c>
    </row>
    <row r="9" spans="1:4">
      <c r="B9" s="120">
        <v>2</v>
      </c>
      <c r="C9" s="121" t="s">
        <v>131</v>
      </c>
      <c r="D9" s="10">
        <v>5</v>
      </c>
    </row>
    <row r="10" spans="1:4">
      <c r="B10" s="10">
        <v>3</v>
      </c>
      <c r="C10" s="36" t="s">
        <v>93</v>
      </c>
      <c r="D10" s="10">
        <v>3</v>
      </c>
    </row>
    <row r="11" spans="1:4">
      <c r="B11" s="120">
        <v>4</v>
      </c>
      <c r="C11" s="36" t="s">
        <v>147</v>
      </c>
      <c r="D11" s="10">
        <v>3</v>
      </c>
    </row>
    <row r="12" spans="1:4">
      <c r="B12" s="10">
        <v>5</v>
      </c>
      <c r="C12" s="121" t="s">
        <v>127</v>
      </c>
      <c r="D12" s="10">
        <v>2</v>
      </c>
    </row>
    <row r="13" spans="1:4">
      <c r="B13" s="120">
        <v>6</v>
      </c>
      <c r="C13" s="36" t="s">
        <v>92</v>
      </c>
      <c r="D13" s="10">
        <v>1</v>
      </c>
    </row>
    <row r="14" spans="1:4">
      <c r="B14" s="10">
        <v>7</v>
      </c>
      <c r="C14" s="36" t="s">
        <v>100</v>
      </c>
      <c r="D14" s="10">
        <v>1</v>
      </c>
    </row>
    <row r="15" spans="1:4">
      <c r="B15" s="120">
        <v>8</v>
      </c>
      <c r="C15" s="36" t="s">
        <v>102</v>
      </c>
      <c r="D15" s="10">
        <v>1</v>
      </c>
    </row>
    <row r="16" spans="1:4">
      <c r="B16" s="10">
        <v>9</v>
      </c>
      <c r="C16" s="36" t="s">
        <v>106</v>
      </c>
      <c r="D16" s="10">
        <v>1</v>
      </c>
    </row>
    <row r="17" spans="2:4">
      <c r="B17" s="120">
        <v>10</v>
      </c>
      <c r="C17" s="121" t="s">
        <v>113</v>
      </c>
      <c r="D17" s="10">
        <v>1</v>
      </c>
    </row>
    <row r="18" spans="2:4">
      <c r="B18" s="10">
        <v>11</v>
      </c>
      <c r="C18" s="121" t="s">
        <v>115</v>
      </c>
      <c r="D18" s="10">
        <v>1</v>
      </c>
    </row>
    <row r="19" spans="2:4">
      <c r="B19" s="120">
        <v>12</v>
      </c>
      <c r="C19" s="121" t="s">
        <v>117</v>
      </c>
      <c r="D19" s="10">
        <v>1</v>
      </c>
    </row>
    <row r="20" spans="2:4">
      <c r="B20" s="10">
        <v>13</v>
      </c>
      <c r="C20" s="121" t="s">
        <v>122</v>
      </c>
      <c r="D20" s="10">
        <v>1</v>
      </c>
    </row>
    <row r="21" spans="2:4">
      <c r="B21" s="120">
        <v>14</v>
      </c>
      <c r="C21" s="121" t="s">
        <v>133</v>
      </c>
      <c r="D21" s="10">
        <v>1</v>
      </c>
    </row>
    <row r="22" spans="2:4">
      <c r="B22" s="117"/>
      <c r="C22" s="118" t="s">
        <v>3</v>
      </c>
      <c r="D22" s="116">
        <f>SUM(D8:D21)</f>
        <v>28</v>
      </c>
    </row>
    <row r="38" spans="1:4">
      <c r="A38" s="227" t="s">
        <v>150</v>
      </c>
      <c r="B38" s="227"/>
      <c r="C38" s="227"/>
      <c r="D38" s="227"/>
    </row>
    <row r="39" spans="1:4">
      <c r="A39" s="227"/>
      <c r="B39" s="227"/>
      <c r="C39" s="227"/>
      <c r="D39" s="227"/>
    </row>
    <row r="40" spans="1:4" s="119" customFormat="1">
      <c r="B40" s="119" t="s">
        <v>70</v>
      </c>
    </row>
    <row r="41" spans="1:4" s="119" customFormat="1"/>
    <row r="42" spans="1:4">
      <c r="B42" s="116" t="s">
        <v>68</v>
      </c>
      <c r="C42" s="116" t="s">
        <v>6</v>
      </c>
      <c r="D42" s="116" t="s">
        <v>69</v>
      </c>
    </row>
    <row r="43" spans="1:4">
      <c r="B43" s="10">
        <v>1</v>
      </c>
      <c r="C43" s="36" t="s">
        <v>77</v>
      </c>
      <c r="D43" s="10">
        <v>5</v>
      </c>
    </row>
    <row r="44" spans="1:4">
      <c r="B44" s="10">
        <v>2</v>
      </c>
      <c r="C44" s="36" t="s">
        <v>148</v>
      </c>
      <c r="D44" s="10">
        <v>2</v>
      </c>
    </row>
    <row r="45" spans="1:4">
      <c r="B45" s="10">
        <v>3</v>
      </c>
      <c r="C45" s="121" t="s">
        <v>128</v>
      </c>
      <c r="D45" s="10">
        <v>2</v>
      </c>
    </row>
    <row r="46" spans="1:4">
      <c r="B46" s="10">
        <v>4</v>
      </c>
      <c r="C46" s="36" t="s">
        <v>104</v>
      </c>
      <c r="D46" s="10">
        <v>1</v>
      </c>
    </row>
    <row r="47" spans="1:4">
      <c r="B47" s="10">
        <v>5</v>
      </c>
      <c r="C47" s="36" t="s">
        <v>105</v>
      </c>
      <c r="D47" s="10">
        <v>1</v>
      </c>
    </row>
    <row r="48" spans="1:4">
      <c r="B48" s="10">
        <v>6</v>
      </c>
      <c r="C48" s="121" t="s">
        <v>114</v>
      </c>
      <c r="D48" s="10">
        <v>1</v>
      </c>
    </row>
    <row r="49" spans="2:4">
      <c r="B49" s="10">
        <v>7</v>
      </c>
      <c r="C49" s="121" t="s">
        <v>151</v>
      </c>
      <c r="D49" s="10">
        <v>1</v>
      </c>
    </row>
    <row r="50" spans="2:4">
      <c r="B50" s="120">
        <v>8</v>
      </c>
      <c r="C50" s="121" t="s">
        <v>130</v>
      </c>
      <c r="D50" s="10">
        <v>1</v>
      </c>
    </row>
    <row r="51" spans="2:4">
      <c r="B51" s="117"/>
      <c r="C51" s="118" t="s">
        <v>3</v>
      </c>
      <c r="D51" s="116">
        <f>SUM(D43:D50)</f>
        <v>14</v>
      </c>
    </row>
  </sheetData>
  <mergeCells count="4">
    <mergeCell ref="B5:C5"/>
    <mergeCell ref="A39:D39"/>
    <mergeCell ref="A2:D2"/>
    <mergeCell ref="A38:D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คีย์ข้อมูล(เช้า)</vt:lpstr>
      <vt:lpstr>คีย์ข้อมูล(บ่าย)</vt:lpstr>
      <vt:lpstr>บทสรุป</vt:lpstr>
      <vt:lpstr>ต่อบทสรุป</vt:lpstr>
      <vt:lpstr>เช้า</vt:lpstr>
      <vt:lpstr>สรุป</vt:lpstr>
      <vt:lpstr>ตาราง 5</vt:lpstr>
      <vt:lpstr>ตาราง 6</vt:lpstr>
      <vt:lpstr>ข้อเสนอแนะ(เช้า)</vt:lpstr>
      <vt:lpstr>บ่าย</vt:lpstr>
      <vt:lpstr>สรุปบ่าย</vt:lpstr>
      <vt:lpstr>ข้อเสนอแนะ (บ่าย)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2016-06-24T06:38:52Z</cp:lastPrinted>
  <dcterms:created xsi:type="dcterms:W3CDTF">2014-10-15T08:34:52Z</dcterms:created>
  <dcterms:modified xsi:type="dcterms:W3CDTF">2016-06-24T06:40:31Z</dcterms:modified>
</cp:coreProperties>
</file>