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ปีงบประมาณ 2559\"/>
    </mc:Choice>
  </mc:AlternateContent>
  <bookViews>
    <workbookView xWindow="0" yWindow="0" windowWidth="20490" windowHeight="7755" activeTab="3"/>
  </bookViews>
  <sheets>
    <sheet name="คีย์ข้อมูล" sheetId="1" r:id="rId1"/>
    <sheet name="บทสรุป" sheetId="9" r:id="rId2"/>
    <sheet name="สรุป" sheetId="2" r:id="rId3"/>
    <sheet name="หน้า 5 เสนอแนะ" sheetId="14" r:id="rId4"/>
  </sheets>
  <definedNames>
    <definedName name="_xlnm._FilterDatabase" localSheetId="0" hidden="1">คีย์ข้อมูล!$A$1:$Z$41</definedName>
  </definedNames>
  <calcPr calcId="152511"/>
</workbook>
</file>

<file path=xl/calcChain.xml><?xml version="1.0" encoding="utf-8"?>
<calcChain xmlns="http://schemas.openxmlformats.org/spreadsheetml/2006/main">
  <c r="Y36" i="1" l="1"/>
  <c r="Y37" i="1" l="1"/>
  <c r="U36" i="1" l="1"/>
  <c r="F102" i="2" s="1"/>
  <c r="G103" i="2"/>
  <c r="F103" i="2"/>
  <c r="G102" i="2"/>
  <c r="G101" i="2"/>
  <c r="F101" i="2"/>
  <c r="R36" i="1"/>
  <c r="S36" i="1"/>
  <c r="R37" i="1"/>
  <c r="S37" i="1"/>
  <c r="R38" i="1"/>
  <c r="S38" i="1"/>
  <c r="R39" i="1"/>
  <c r="S39" i="1"/>
  <c r="F62" i="2"/>
  <c r="H62" i="2" s="1"/>
  <c r="G62" i="2" l="1"/>
  <c r="I37" i="1" l="1"/>
  <c r="J37" i="1"/>
  <c r="K37" i="1"/>
  <c r="L37" i="1"/>
  <c r="M37" i="1"/>
  <c r="N37" i="1"/>
  <c r="O37" i="1"/>
  <c r="P37" i="1"/>
  <c r="Q37" i="1"/>
  <c r="G65" i="2"/>
  <c r="T37" i="1"/>
  <c r="U37" i="1"/>
  <c r="V37" i="1"/>
  <c r="W37" i="1"/>
  <c r="X37" i="1"/>
  <c r="H37" i="1"/>
  <c r="X38" i="1"/>
  <c r="X39" i="1"/>
  <c r="U39" i="1"/>
  <c r="U38" i="1"/>
  <c r="Q39" i="1"/>
  <c r="Q38" i="1"/>
  <c r="L39" i="1"/>
  <c r="L38" i="1"/>
  <c r="J39" i="1"/>
  <c r="J38" i="1"/>
  <c r="F65" i="2"/>
  <c r="T36" i="1"/>
  <c r="V36" i="1"/>
  <c r="W36" i="1"/>
  <c r="X36" i="1"/>
  <c r="L36" i="1"/>
  <c r="M36" i="1"/>
  <c r="N36" i="1"/>
  <c r="O36" i="1"/>
  <c r="P36" i="1"/>
  <c r="Q36" i="1"/>
  <c r="K36" i="1"/>
  <c r="I36" i="1"/>
  <c r="J36" i="1"/>
  <c r="H36" i="1"/>
  <c r="Y39" i="1" l="1"/>
  <c r="Z36" i="1"/>
  <c r="C40" i="1" l="1"/>
  <c r="C44" i="1"/>
  <c r="F21" i="2" s="1"/>
  <c r="C45" i="1"/>
  <c r="F22" i="2" s="1"/>
  <c r="C46" i="1"/>
  <c r="F23" i="2" s="1"/>
  <c r="E37" i="1"/>
  <c r="F37" i="1"/>
  <c r="G37" i="1"/>
  <c r="E36" i="1"/>
  <c r="F46" i="2" s="1"/>
  <c r="F36" i="1"/>
  <c r="F49" i="2" s="1"/>
  <c r="G36" i="1"/>
  <c r="F47" i="2" s="1"/>
  <c r="F24" i="2" l="1"/>
  <c r="C47" i="1"/>
  <c r="F85" i="2" l="1"/>
  <c r="F13" i="2" l="1"/>
  <c r="F108" i="2"/>
  <c r="F66" i="2"/>
  <c r="F99" i="2"/>
  <c r="F92" i="2"/>
  <c r="G108" i="2"/>
  <c r="G66" i="2"/>
  <c r="G63" i="2"/>
  <c r="G99" i="2"/>
  <c r="G92" i="2"/>
  <c r="G88" i="2"/>
  <c r="G109" i="2"/>
  <c r="G107" i="2"/>
  <c r="G106" i="2"/>
  <c r="G105" i="2"/>
  <c r="G98" i="2"/>
  <c r="G97" i="2"/>
  <c r="G96" i="2"/>
  <c r="G95" i="2"/>
  <c r="G94" i="2"/>
  <c r="G91" i="2"/>
  <c r="G90" i="2"/>
  <c r="G87" i="2"/>
  <c r="G86" i="2"/>
  <c r="G85" i="2"/>
  <c r="D37" i="1"/>
  <c r="F109" i="2"/>
  <c r="F107" i="2"/>
  <c r="F106" i="2"/>
  <c r="F105" i="2"/>
  <c r="F98" i="2"/>
  <c r="F97" i="2"/>
  <c r="F96" i="2"/>
  <c r="F95" i="2"/>
  <c r="F94" i="2"/>
  <c r="F91" i="2"/>
  <c r="F90" i="2"/>
  <c r="F87" i="2"/>
  <c r="F86" i="2"/>
  <c r="D36" i="1"/>
  <c r="F48" i="2" s="1"/>
  <c r="F50" i="2" s="1"/>
  <c r="G46" i="2" s="1"/>
  <c r="F14" i="2" l="1"/>
  <c r="F88" i="2"/>
  <c r="C41" i="1"/>
  <c r="H103" i="2"/>
  <c r="G50" i="2" l="1"/>
  <c r="G47" i="2"/>
  <c r="G49" i="2"/>
  <c r="G48" i="2"/>
  <c r="G21" i="2"/>
  <c r="G22" i="2"/>
  <c r="G23" i="2"/>
  <c r="G24" i="2"/>
  <c r="H101" i="2"/>
  <c r="H102" i="2"/>
  <c r="H65" i="2" l="1"/>
  <c r="F63" i="2" l="1"/>
  <c r="G14" i="2" l="1"/>
  <c r="G13" i="2"/>
  <c r="H107" i="2"/>
  <c r="H106" i="2"/>
  <c r="H98" i="2"/>
  <c r="H97" i="2"/>
  <c r="H96" i="2"/>
  <c r="H95" i="2"/>
  <c r="H91" i="2"/>
  <c r="H92" i="2"/>
  <c r="H87" i="2"/>
  <c r="H86" i="2"/>
  <c r="H85" i="2"/>
  <c r="H63" i="2" l="1"/>
  <c r="H90" i="2"/>
  <c r="H108" i="2"/>
  <c r="H88" i="2"/>
  <c r="H105" i="2"/>
  <c r="H99" i="2"/>
  <c r="H109" i="2"/>
  <c r="H66" i="2"/>
  <c r="H94" i="2"/>
</calcChain>
</file>

<file path=xl/sharedStrings.xml><?xml version="1.0" encoding="utf-8"?>
<sst xmlns="http://schemas.openxmlformats.org/spreadsheetml/2006/main" count="209" uniqueCount="119">
  <si>
    <t>คณะ</t>
  </si>
  <si>
    <t>web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</si>
  <si>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</si>
  <si>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</si>
  <si>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</si>
  <si>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</si>
  <si>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</si>
  <si>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</si>
  <si>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คณะที่สังกัด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</si>
  <si>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</si>
  <si>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</si>
  <si>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</si>
  <si>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</si>
  <si>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</si>
  <si>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</si>
  <si>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</si>
  <si>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</si>
  <si>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</si>
  <si>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</si>
  <si>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</si>
  <si>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</si>
  <si>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</si>
  <si>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</si>
  <si>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</si>
  <si>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5. ด้านเอกสารประกอบโครงการฯ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</si>
  <si>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</si>
  <si>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</si>
  <si>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</si>
  <si>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</si>
  <si>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</si>
  <si>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</si>
  <si>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</si>
  <si>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- 3 -</t>
  </si>
  <si>
    <t>- 2 -</t>
  </si>
  <si>
    <t>ไม่ระบุ</t>
  </si>
  <si>
    <t xml:space="preserve">   5.2 เนื้อหาสาระของเอกสารประกอบการอบรมตรงตาม
ความต้องการของท่าน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</si>
  <si>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</si>
  <si>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</si>
  <si>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t xml:space="preserve">            เฉลี่ยรวมด้านเอกสารประกอบโครงการฯ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</si>
  <si>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</si>
  <si>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</si>
  <si>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</si>
  <si>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4. ด้านคุณภาพการให้บริการ</t>
  </si>
  <si>
    <t xml:space="preserve">       เฉลี่ยรวมด้านคุณภาพการให้บริการ</t>
  </si>
  <si>
    <t>- 4 -</t>
  </si>
  <si>
    <t>เจ้าหน้าที่</t>
  </si>
  <si>
    <t>ณ ห้องทับทิม - เกษม เภสัชกรรมสมาคมแห่งประเทศไทยในพระบรมราชูปถัมภ์</t>
  </si>
  <si>
    <t>วันเสาร์ที่ 14 พฤษภาคม 2559</t>
  </si>
  <si>
    <t>นิสิตระดับปริญญาโท</t>
  </si>
  <si>
    <t>อาจารย์</t>
  </si>
  <si>
    <t xml:space="preserve">   1.2  ความเหมาะสมของวันจัดโครงการ (วันเสาร์ที่ 14 พฤษภาคม 2559)</t>
  </si>
  <si>
    <t xml:space="preserve">   1.3  ความเหมาะสมของระยะเวลาในการจัดโครงการ (08.30 - 16.30 น.)</t>
  </si>
  <si>
    <t>เภสัชกรรมชุมชน</t>
  </si>
  <si>
    <t>จุลชีววิทยา</t>
  </si>
  <si>
    <t>4.1.1</t>
  </si>
  <si>
    <t>4.2.1</t>
  </si>
  <si>
    <t>4.2.1  การเขียนวิทยานิพนธ์อิเล็กทรอนิกส์ (Naresuan E-THESIS)</t>
  </si>
  <si>
    <t xml:space="preserve">ผลการประเมินโครงการสัมมนานิสิตบัณฑิตศึกษา </t>
  </si>
  <si>
    <t>ในวันเสาร์ที่ 14 พฤษภาคม 2559 ณ ห้องทับทิม - เกษม เภสัชกรรมสมาคมแห่งประเทศไทยในพระบรมราชูปถัมภ์</t>
  </si>
  <si>
    <t>จากตาราง 1 พบว่า ผู้ตอบแบบสอบถามเป็นนิสิตระดับปริญญาโท  คิดเป็นร้อยละ 100.00</t>
  </si>
  <si>
    <t>อาจารย์ที่ปรึกษา</t>
  </si>
  <si>
    <t>website บัณฑิตวิทยาลัย</t>
  </si>
  <si>
    <r>
      <t xml:space="preserve">ตาราง 3 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จำแนกตามการประชาสัมพันธ์โครงการฯ</t>
    </r>
  </si>
  <si>
    <t xml:space="preserve">       (ตอบได้มากกว่า 1 ข้อ)</t>
  </si>
  <si>
    <t>4.1.1  การเขียนวิทยานิพนธ์อิเล็กทรอนิกส์ (Naresuan E-THESIS)</t>
  </si>
  <si>
    <t>- 5 -</t>
  </si>
  <si>
    <t xml:space="preserve">                    ควรปรับปรุงเรื่องระบบ internet สถานที่จัดโครงการควรมี Wifi ระยะเวลาในการอบรมน้อยเกินไป</t>
  </si>
  <si>
    <t>จำเป็นต้องใช้ internet ควรมีการตรวจสอบระบบ internet และการลงทะเบียน internet ควรมีการตรวจสอบ</t>
  </si>
  <si>
    <t xml:space="preserve">      ข้อเสนอแนะเกี่ยวกับข้อมูลที่นิสิตต้องการทราบเพิ่มเติมเกี่ยวกับการบริการของบัณฑิตวิทยาลัย</t>
  </si>
  <si>
    <t xml:space="preserve">จากการประเมินโครงการ พบว่า เป้าหมายผู้เข้าร่วมโครงการ จำนวน 40 คน ผู้เข้าร่วมโครงการ </t>
  </si>
  <si>
    <t xml:space="preserve">         ผู้ตอบแบบสอบถามเป็นนิสิตระดับปริญญาโท คิดเป็นร้อยละ 100.00 ของจำนวนผู้ที่เข้าร่วมโครงการฯ</t>
  </si>
  <si>
    <t xml:space="preserve">          ควรปรับปรุงเรื่องระบบ internet สถานที่จัดโครงการควรมี Wifi ระยะเวลาในการอบรมน้อยเกินไป</t>
  </si>
  <si>
    <t>ภาพรวม อยู่ในระดับน้อย (ค่าเฉลี่ย 1.85)  และหลังเข้ารับการอบรมค่าเฉลี่ยความรู้ ความเข้าใจสูงขึ้น อยู่ในระดับมาก</t>
  </si>
  <si>
    <t>ด้านกระบวนการและขั้นตอนการให้บริการ (ค่าเฉลี่ย 4.30) และด้านคุณภาพการให้บริการ (ค่าเฉลี่ย 4.21)</t>
  </si>
  <si>
    <t>(ค่าเฉลี่ย 4.76) และข้อที่มีค่าเฉลี่ยต่ำที่สุดคือ ความชัดเจนของจอภาพนำเสนอ (ค่าเฉลี่ย 3.79)</t>
  </si>
  <si>
    <t xml:space="preserve">เมื่อพิจารณารายข้อแล้ว พบว่า ข้อที่มีค่าเฉลี่ยสูงที่สุดคือ เจ้าหน้าที่ให้บริหารด้วยความเต็มใจ ยิ้มแย้มแจ่มใส </t>
  </si>
  <si>
    <r>
      <t xml:space="preserve">     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จำแนกตามสาขาวิชา</t>
    </r>
  </si>
  <si>
    <t xml:space="preserve">            จากตาราง 2  แสดงจำนวนร้อยละของผู้ตอบแบบสอบถาม จำแนกตามสาขา พบว่า ผู้ตอบแบบสอบถาม</t>
  </si>
  <si>
    <t xml:space="preserve">           จากตาราง 3  พบว่าผู้ตอบแบบสอบถามทราบข้อมูลจากโครงการฯ จากคณะที่สังกัดมากที่สุด </t>
  </si>
  <si>
    <t xml:space="preserve">ผู้ตอบแบบสอบถามส่วนใหญ่สังกัดสาขาวิชา เภสัชกรรมชุมชน  คิดเป็นร้อยละ 91.18 รองลงมาได้แก่ </t>
  </si>
  <si>
    <t xml:space="preserve">เมื่อพิจารณารายด้านแล้ว พบว่า ด้านเจ้าหน้าที่ผู้ให้บริการ มีค่าเฉลี่ยสูงที่สุด (ค่าเฉลี่ย 4.68) รองลงมาคือ </t>
  </si>
  <si>
    <t xml:space="preserve">     จำเป็นต้องใช้ internet ควรมีการตรวจสอบระบบ internet และการลงทะเบียน internet ควรมีการตรวจสอบ</t>
  </si>
  <si>
    <t xml:space="preserve">     การเข้าถึงได้ เพื่อให้สามารถเข้าถึงและทำไปพร้อมกับผู้สอน</t>
  </si>
  <si>
    <t xml:space="preserve">            รองลงมาคือ ด้านกระบวนการและขั้นตอนการให้บริการ (ค่าเฉลี่ย 4.30) และด้านคุณภาพการให้บริการ (ค่าเฉลี่ย 4.21)</t>
  </si>
  <si>
    <t xml:space="preserve">            เมื่อพิจารณารายข้อแล้ว พบว่า ข้อที่มีค่าเฉลี่ยสูงที่สุดคือ เจ้าหน้าที่ให้บริการด้วยความเต็มใจ ยิ้มแย้มแจ่มใส</t>
  </si>
  <si>
    <t xml:space="preserve">            (ค่าเฉลี่ย 4.76) และข้อที่มีค่าเฉลี่ยต่ำที่สุดคือ ความชัดเจนของจอภาพนำเสนอ (ค่าเฉลี่ย 3.79)</t>
  </si>
  <si>
    <t xml:space="preserve">            หลังจากโครงการดำเนินการเสร็จสิ้นผู้เข้าร่วมโครงการเกิดความรู้ ความเข้าใจ ในเรื่องการเขียนผลงานวิทยานิพนธ์ </t>
  </si>
  <si>
    <t xml:space="preserve">            อิเล็กทรอนิกส์ (Naresuan E-THESIS) (ค่าเฉลี่ย 3.53) และค่าเฉลี่ยก่อนการอบรมเท่ากับ (ค่าเฉลี่ย 1.85) </t>
  </si>
  <si>
    <t xml:space="preserve">            อยู่ในระดับมาก (ค่าเฉลี่ย 4.21)    </t>
  </si>
  <si>
    <t xml:space="preserve">            อยู่ในระดับมาก (ค่าเฉลี่ย 4.22) เมื่อพิจารณารายด้าน พบว่า ด้านเจ้าหน้าที่ให้บริการ มีค่าเฉลี่ยสูงสุด (ค่าเฉลี่ย 4.68) </t>
  </si>
  <si>
    <t>ในภาพรวมพบว่า ผู้เข้าร่วมโครงการฯ มีความคิดเห็นอยู่ในระดับมาก (ค่าเฉลี่ย 4.22)</t>
  </si>
  <si>
    <t xml:space="preserve">      ส่วนใหญ่สังกัดสาขาวิชาเภสัชกรรมชุมชน  คิดเป็นร้อยละ 91.18 รองลงมาได้แก่ จุลชีววิทยา คิดเป็นร้อยละ 5.88</t>
  </si>
  <si>
    <t xml:space="preserve">     คิดเป็นร้อยละ 86.11  รองลงมาได้แก่ เจ้าหน้าที่ คิดเป็นร้อยละ 8.33</t>
  </si>
  <si>
    <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 (N = 34)</t>
    </r>
  </si>
  <si>
    <t>จากตาราง 4 ก่อนเข้ารับการอบรมผู้เข้าร่วมโครงการมีความรู้ความเข้าใจเกี่ยวกับกิจกรรมที่จัดในโครงการฯ</t>
  </si>
  <si>
    <t xml:space="preserve">(ค่าเฉลี่ย 3.53) </t>
  </si>
  <si>
    <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34)</t>
    </r>
  </si>
  <si>
    <t>จากตาราง 5 พบว่าผู้ตอบแบบสอบถามมีความคิดเห็นเกี่ยวกับการจัดโครงการสัมมนานิสิตบัณฑิตศึกษา</t>
  </si>
  <si>
    <t xml:space="preserve">               ควรจัดอบรมการเขียนวิทยานิพนธ์ E-THESIS โดยให้ทดลองทำพร้อมบรรยายจะทำให้เข้าใจ</t>
  </si>
  <si>
    <t xml:space="preserve">          จากการจัดโครงการสัมมนานิสิตบัณฑิตศึกษา  ในวันเสาร์ที่ 14 พฤษภาคม 2559 ณ ห้องทับทิม - เกษม </t>
  </si>
  <si>
    <t xml:space="preserve">เภสัชกรรมสมาคมแห่งประเทศไทยในพระบรมราชูปถัมภ์ โดยมีวัตถุประสงค์ 1)เพื่อสร้างความรู้ ความเข้าใจ </t>
  </si>
  <si>
    <t xml:space="preserve">          บัณฑิตศึกษาในการใช้ระบบ Naresuan E-THESIS</t>
  </si>
  <si>
    <t xml:space="preserve">          ให้กับนิสิตบัณฑิตศึกษาเกี่ยวกับกระบวนการทำวิทยานิพนธ์ 2)เพื่อสร้างความรู้ ความเข้าใจให้กับนิสิต</t>
  </si>
  <si>
    <t xml:space="preserve">          ข้อเสนอแนะสำหรับการจัดโครงการครั้งต่อไป</t>
  </si>
  <si>
    <t>จำนวน 34 คน ผู้ตอบแบบสอบถาม จำนวน 34 คน คิดเป็นร้อยละ 100.00  ของจำนวนผู้ที่เข้าร่วมโครงการฯ</t>
  </si>
  <si>
    <t>จากคณะที่สังกัด คิดเป็นร้อยละ 88.57 รองลงมาได้แก่ เจ้าหน้าที่ คิดเป็นร้อยละ 8.57</t>
  </si>
  <si>
    <t xml:space="preserve">จุลชีววิทยา คิดเป็นร้อยละ 5.88 ของจำนวนผู้ที่เข้าร่วมโครงการฯ รับทราบข้อมูลการดำเนินโครงการฯ </t>
  </si>
  <si>
    <t xml:space="preserve">                      ผลการประเมิน พบว่า การจัดโครงการบรรลุตามวัตถุประสงค์ของโครงการฯ ครบถ้วน ดังนี้</t>
  </si>
  <si>
    <t xml:space="preserve">                      ผลการประเมินด้านการดำเนินงานโครงการฯ ในภาพรวม พบว่า ผู้เข้าร่วมโครงการฯ มีความคิดเห็น</t>
  </si>
  <si>
    <t xml:space="preserve">     ควรเพิ่มจำนวนเจ้าหน้าที่ดูแล เพื่อให้ดูแลเวลามีปัญหาได้เพียงพอ ควรจัดอบรมการเขียนวิทยานิพนธ์ E-THESIS </t>
  </si>
  <si>
    <t>1. ความรู้ และความสามารถในการถ่ายทอดความรู้ของวิทยากร 
(ทีมวิทยากร E-THESIS)</t>
  </si>
  <si>
    <t xml:space="preserve">2. การเข้าร่วมอบรมการเขียนวิทยานิพนธ์อิเล็กทรอนิกส์ในครั้งนี้เป็นประโยชน์ต่อการทำวิทยานิพนธ์
</t>
  </si>
  <si>
    <t xml:space="preserve">       ข้อเสนอแนะเกี่ยวกับข้อมูลที่นิสิตต้องการทราบเพิ่มเติมเกี่ยวกับการบริการของบัณฑิตวิทยาลัย</t>
  </si>
  <si>
    <t xml:space="preserve">            และผู้เข้าร่วมโครงการฯ เห็นว่าการดำเนินการโครงการครั้งนี้ เป็นประโยชน์ต่อการทำวิทยานิพนธ์</t>
  </si>
  <si>
    <t xml:space="preserve">     เรื่องที่อบรมมากขึ้น</t>
  </si>
  <si>
    <t xml:space="preserve">                  ควรจัดอบรมการเขียนวิทยานิพนธ์ E-THESIS โดยให้ทดลองทำพร้อมบรรยายจะทำให้เข้าใจ</t>
  </si>
  <si>
    <t xml:space="preserve">เรื่องที่อบรมมากขึ้น </t>
  </si>
  <si>
    <t>การเข้าถึงได้ เพื่อให้สามารถเข้าถึงและทำไปพร้อมกับผู้สอน</t>
  </si>
  <si>
    <t xml:space="preserve">ควรเพิ่มจำนวนเจ้าหน้าที่ดูแล เพื่อให้ดูแลเวลามีปัญหาได้เพียงพอ ควรจัดอบรมการเขียนวิทยานิพนธ์ E-THESIS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</si>
</sst>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sz val="16"/>
      <color theme="7"/>
      <name val="TH SarabunPSK"/>
      <family val="2"/>
    </font>
    <font>
      <b/>
      <sz val="18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EDAD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1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/>
    <xf numFmtId="0" fontId="12" fillId="0" borderId="0" xfId="0" applyFont="1"/>
    <xf numFmtId="0" fontId="3" fillId="0" borderId="0" xfId="0" applyFont="1" applyAlignment="1"/>
    <xf numFmtId="0" fontId="14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2" fontId="1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/>
    <xf numFmtId="0" fontId="16" fillId="0" borderId="3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0" fontId="1" fillId="0" borderId="13" xfId="0" applyFont="1" applyBorder="1"/>
    <xf numFmtId="2" fontId="16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7" fillId="0" borderId="0" xfId="0" applyFont="1"/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/>
    <xf numFmtId="2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2" fontId="9" fillId="0" borderId="0" xfId="0" applyNumberFormat="1" applyFont="1"/>
    <xf numFmtId="2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5" fillId="0" borderId="0" xfId="0" applyFont="1" applyAlignment="1"/>
    <xf numFmtId="0" fontId="11" fillId="2" borderId="0" xfId="0" applyFont="1" applyFill="1" applyAlignment="1">
      <alignment wrapText="1"/>
    </xf>
    <xf numFmtId="2" fontId="8" fillId="0" borderId="7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left" indent="5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3" fillId="2" borderId="0" xfId="0" applyFont="1" applyFill="1" applyAlignment="1">
      <alignment wrapText="1"/>
    </xf>
    <xf numFmtId="0" fontId="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1" fillId="3" borderId="0" xfId="0" applyFont="1" applyFill="1" applyAlignment="1">
      <alignment wrapText="1"/>
    </xf>
    <xf numFmtId="0" fontId="23" fillId="3" borderId="0" xfId="0" applyFont="1" applyFill="1" applyAlignment="1">
      <alignment wrapText="1"/>
    </xf>
    <xf numFmtId="0" fontId="11" fillId="5" borderId="0" xfId="0" applyFont="1" applyFill="1" applyAlignment="1">
      <alignment wrapText="1"/>
    </xf>
    <xf numFmtId="0" fontId="23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2" fontId="10" fillId="4" borderId="0" xfId="0" applyNumberFormat="1" applyFont="1" applyFill="1" applyAlignment="1">
      <alignment wrapText="1"/>
    </xf>
    <xf numFmtId="0" fontId="10" fillId="3" borderId="0" xfId="0" applyFont="1" applyFill="1" applyAlignment="1">
      <alignment wrapText="1"/>
    </xf>
    <xf numFmtId="2" fontId="10" fillId="3" borderId="0" xfId="0" applyNumberFormat="1" applyFont="1" applyFill="1" applyAlignment="1">
      <alignment wrapText="1"/>
    </xf>
    <xf numFmtId="2" fontId="10" fillId="5" borderId="0" xfId="0" applyNumberFormat="1" applyFont="1" applyFill="1" applyAlignment="1">
      <alignment wrapText="1"/>
    </xf>
    <xf numFmtId="0" fontId="10" fillId="2" borderId="0" xfId="0" applyFont="1" applyFill="1" applyAlignment="1">
      <alignment wrapText="1"/>
    </xf>
    <xf numFmtId="2" fontId="10" fillId="2" borderId="0" xfId="0" applyNumberFormat="1" applyFont="1" applyFill="1" applyAlignment="1">
      <alignment wrapText="1"/>
    </xf>
    <xf numFmtId="0" fontId="10" fillId="0" borderId="0" xfId="0" applyFont="1" applyAlignment="1">
      <alignment wrapText="1"/>
    </xf>
    <xf numFmtId="0" fontId="24" fillId="4" borderId="0" xfId="0" applyFont="1" applyFill="1" applyAlignment="1">
      <alignment wrapText="1"/>
    </xf>
    <xf numFmtId="2" fontId="8" fillId="4" borderId="0" xfId="0" applyNumberFormat="1" applyFont="1" applyFill="1" applyAlignment="1">
      <alignment wrapText="1"/>
    </xf>
    <xf numFmtId="0" fontId="24" fillId="3" borderId="0" xfId="0" applyFont="1" applyFill="1" applyAlignment="1">
      <alignment wrapText="1"/>
    </xf>
    <xf numFmtId="2" fontId="8" fillId="3" borderId="0" xfId="0" applyNumberFormat="1" applyFont="1" applyFill="1" applyAlignment="1">
      <alignment wrapText="1"/>
    </xf>
    <xf numFmtId="2" fontId="8" fillId="5" borderId="0" xfId="0" applyNumberFormat="1" applyFont="1" applyFill="1" applyAlignment="1">
      <alignment wrapText="1"/>
    </xf>
    <xf numFmtId="2" fontId="8" fillId="2" borderId="0" xfId="0" applyNumberFormat="1" applyFont="1" applyFill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5"/>
    </xf>
    <xf numFmtId="0" fontId="8" fillId="0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3" fillId="5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0" fontId="8" fillId="5" borderId="0" xfId="0" applyFont="1" applyFill="1" applyAlignment="1">
      <alignment horizontal="right"/>
    </xf>
    <xf numFmtId="0" fontId="10" fillId="6" borderId="0" xfId="0" applyFont="1" applyFill="1" applyAlignment="1">
      <alignment wrapText="1"/>
    </xf>
    <xf numFmtId="0" fontId="23" fillId="7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2" fontId="10" fillId="7" borderId="0" xfId="0" applyNumberFormat="1" applyFont="1" applyFill="1" applyAlignment="1">
      <alignment wrapText="1"/>
    </xf>
    <xf numFmtId="0" fontId="10" fillId="7" borderId="0" xfId="0" applyFont="1" applyFill="1" applyAlignment="1">
      <alignment wrapText="1"/>
    </xf>
    <xf numFmtId="0" fontId="24" fillId="7" borderId="0" xfId="0" applyFont="1" applyFill="1" applyAlignment="1">
      <alignment wrapText="1"/>
    </xf>
    <xf numFmtId="2" fontId="8" fillId="7" borderId="0" xfId="0" applyNumberFormat="1" applyFont="1" applyFill="1" applyAlignment="1">
      <alignment wrapText="1"/>
    </xf>
    <xf numFmtId="0" fontId="23" fillId="5" borderId="0" xfId="0" applyFont="1" applyFill="1" applyAlignment="1">
      <alignment horizontal="right" wrapText="1"/>
    </xf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3" fillId="8" borderId="0" xfId="0" applyFont="1" applyFill="1" applyAlignment="1">
      <alignment horizontal="right" wrapText="1"/>
    </xf>
    <xf numFmtId="0" fontId="11" fillId="8" borderId="0" xfId="0" applyFont="1" applyFill="1" applyAlignment="1">
      <alignment wrapText="1"/>
    </xf>
    <xf numFmtId="2" fontId="10" fillId="8" borderId="0" xfId="0" applyNumberFormat="1" applyFont="1" applyFill="1" applyAlignment="1">
      <alignment wrapText="1"/>
    </xf>
    <xf numFmtId="2" fontId="8" fillId="8" borderId="0" xfId="0" applyNumberFormat="1" applyFont="1" applyFill="1" applyAlignment="1">
      <alignment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 vertical="center" indent="5"/>
    </xf>
    <xf numFmtId="49" fontId="1" fillId="0" borderId="0" xfId="0" applyNumberFormat="1" applyFont="1" applyAlignment="1">
      <alignment horizontal="center"/>
    </xf>
    <xf numFmtId="0" fontId="8" fillId="0" borderId="28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0" fontId="8" fillId="0" borderId="0" xfId="0" applyFont="1" applyAlignment="1"/>
    <xf numFmtId="0" fontId="1" fillId="0" borderId="0" xfId="0" applyFont="1" applyAlignment="1">
      <alignment vertical="center"/>
    </xf>
    <xf numFmtId="0" fontId="8" fillId="0" borderId="0" xfId="0" applyFont="1"/>
    <xf numFmtId="0" fontId="25" fillId="0" borderId="0" xfId="0" applyFont="1" applyAlignment="1"/>
    <xf numFmtId="0" fontId="1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" fillId="0" borderId="0" xfId="0" applyFont="1" applyAlignment="1">
      <alignment horizontal="left" vertical="center" indent="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4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99"/>
      <color rgb="FFEDADE4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81</xdr:row>
          <xdr:rowOff>209550</xdr:rowOff>
        </xdr:from>
        <xdr:to>
          <xdr:col>5</xdr:col>
          <xdr:colOff>342900</xdr:colOff>
          <xdr:row>82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58</xdr:row>
          <xdr:rowOff>209550</xdr:rowOff>
        </xdr:from>
        <xdr:to>
          <xdr:col>5</xdr:col>
          <xdr:colOff>352425</xdr:colOff>
          <xdr:row>59</xdr:row>
          <xdr:rowOff>85725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J34" zoomScale="130" zoomScaleNormal="130" workbookViewId="0">
      <selection activeCell="Y43" sqref="Y43"/>
    </sheetView>
  </sheetViews>
  <sheetFormatPr defaultColWidth="15" defaultRowHeight="21"/>
  <cols>
    <col min="1" max="1" width="5.7109375" style="15" customWidth="1"/>
    <col min="2" max="2" width="52.140625" style="15" customWidth="1"/>
    <col min="3" max="3" width="37" style="15" customWidth="1"/>
    <col min="4" max="4" width="8.85546875" style="15" customWidth="1"/>
    <col min="5" max="5" width="7.28515625" style="15" customWidth="1"/>
    <col min="6" max="6" width="8.42578125" style="15" customWidth="1"/>
    <col min="7" max="7" width="10.85546875" style="15" customWidth="1"/>
    <col min="8" max="8" width="6.42578125" style="78" customWidth="1"/>
    <col min="9" max="10" width="7.7109375" style="78" customWidth="1"/>
    <col min="11" max="12" width="7.7109375" style="80" customWidth="1"/>
    <col min="13" max="16" width="7.7109375" style="76" customWidth="1"/>
    <col min="17" max="17" width="6.85546875" style="76" customWidth="1"/>
    <col min="18" max="18" width="6.28515625" style="78" bestFit="1" customWidth="1"/>
    <col min="19" max="19" width="6.28515625" style="121" bestFit="1" customWidth="1"/>
    <col min="20" max="20" width="6.42578125" style="109" customWidth="1"/>
    <col min="21" max="21" width="6.7109375" style="109" customWidth="1"/>
    <col min="22" max="22" width="7.7109375" style="63" customWidth="1"/>
    <col min="23" max="23" width="9.140625" style="63" customWidth="1"/>
    <col min="24" max="24" width="9.42578125" style="63" customWidth="1"/>
    <col min="25" max="16384" width="15" style="15"/>
  </cols>
  <sheetData>
    <row r="1" spans="1:24" s="69" customFormat="1" ht="46.5" customHeight="1">
      <c r="B1" s="70" t="s">
        <v>0</v>
      </c>
      <c r="C1" s="70" t="s">
        <v>0</v>
      </c>
      <c r="D1" s="70" t="s">
        <v>1</v>
      </c>
      <c r="E1" s="70" t="s">
        <v>0</v>
      </c>
      <c r="F1" s="70" t="s">
        <v>49</v>
      </c>
      <c r="G1" s="70" t="s">
        <v>45</v>
      </c>
      <c r="H1" s="103">
        <v>1.1000000000000001</v>
      </c>
      <c r="I1" s="103">
        <v>1.2</v>
      </c>
      <c r="J1" s="103">
        <v>1.3</v>
      </c>
      <c r="K1" s="79">
        <v>2.1</v>
      </c>
      <c r="L1" s="79">
        <v>2.2000000000000002</v>
      </c>
      <c r="M1" s="77">
        <v>3.1</v>
      </c>
      <c r="N1" s="77">
        <v>3.2</v>
      </c>
      <c r="O1" s="77">
        <v>3.3</v>
      </c>
      <c r="P1" s="77">
        <v>3.4</v>
      </c>
      <c r="Q1" s="77">
        <v>3.5</v>
      </c>
      <c r="R1" s="114" t="s">
        <v>54</v>
      </c>
      <c r="S1" s="120" t="s">
        <v>55</v>
      </c>
      <c r="T1" s="108">
        <v>4.3</v>
      </c>
      <c r="U1" s="108">
        <v>4.5</v>
      </c>
      <c r="V1" s="71">
        <v>5.0999999999999996</v>
      </c>
      <c r="W1" s="71">
        <v>5.2</v>
      </c>
      <c r="X1" s="71">
        <v>5.3</v>
      </c>
    </row>
    <row r="2" spans="1:24">
      <c r="A2" s="15">
        <v>1</v>
      </c>
      <c r="B2" s="15" t="s">
        <v>48</v>
      </c>
      <c r="C2" s="15" t="s">
        <v>52</v>
      </c>
      <c r="D2" s="15">
        <v>0</v>
      </c>
      <c r="E2" s="15">
        <v>1</v>
      </c>
      <c r="F2" s="15">
        <v>0</v>
      </c>
      <c r="G2" s="15">
        <v>0</v>
      </c>
      <c r="H2" s="78">
        <v>5</v>
      </c>
      <c r="I2" s="78">
        <v>5</v>
      </c>
      <c r="J2" s="78">
        <v>5</v>
      </c>
      <c r="K2" s="80">
        <v>5</v>
      </c>
      <c r="L2" s="80">
        <v>5</v>
      </c>
      <c r="M2" s="76">
        <v>5</v>
      </c>
      <c r="N2" s="76">
        <v>5</v>
      </c>
      <c r="O2" s="76">
        <v>5</v>
      </c>
      <c r="P2" s="76">
        <v>5</v>
      </c>
      <c r="Q2" s="76">
        <v>5</v>
      </c>
      <c r="R2" s="78">
        <v>3</v>
      </c>
      <c r="S2" s="121">
        <v>3</v>
      </c>
      <c r="T2" s="109">
        <v>5</v>
      </c>
      <c r="U2" s="109">
        <v>5</v>
      </c>
      <c r="V2" s="63">
        <v>5</v>
      </c>
      <c r="W2" s="63">
        <v>5</v>
      </c>
      <c r="X2" s="63">
        <v>5</v>
      </c>
    </row>
    <row r="3" spans="1:24">
      <c r="A3" s="15">
        <v>2</v>
      </c>
      <c r="B3" s="15" t="s">
        <v>48</v>
      </c>
      <c r="C3" s="15" t="s">
        <v>52</v>
      </c>
      <c r="D3" s="15">
        <v>0</v>
      </c>
      <c r="E3" s="15">
        <v>1</v>
      </c>
      <c r="F3" s="15">
        <v>0</v>
      </c>
      <c r="G3" s="15">
        <v>0</v>
      </c>
      <c r="H3" s="78">
        <v>4</v>
      </c>
      <c r="I3" s="78">
        <v>4</v>
      </c>
      <c r="J3" s="78">
        <v>4</v>
      </c>
      <c r="K3" s="80">
        <v>5</v>
      </c>
      <c r="L3" s="80">
        <v>5</v>
      </c>
      <c r="M3" s="76">
        <v>4</v>
      </c>
      <c r="N3" s="76">
        <v>4</v>
      </c>
      <c r="O3" s="76">
        <v>4</v>
      </c>
      <c r="P3" s="76">
        <v>4</v>
      </c>
      <c r="Q3" s="76">
        <v>4</v>
      </c>
      <c r="R3" s="78">
        <v>1</v>
      </c>
      <c r="S3" s="121">
        <v>4</v>
      </c>
      <c r="T3" s="109">
        <v>3</v>
      </c>
      <c r="U3" s="109">
        <v>4</v>
      </c>
      <c r="V3" s="63">
        <v>3</v>
      </c>
      <c r="W3" s="63">
        <v>3</v>
      </c>
      <c r="X3" s="63">
        <v>3</v>
      </c>
    </row>
    <row r="4" spans="1:24">
      <c r="A4" s="15">
        <v>3</v>
      </c>
      <c r="B4" s="15" t="s">
        <v>48</v>
      </c>
      <c r="C4" s="15" t="s">
        <v>52</v>
      </c>
      <c r="D4" s="15">
        <v>0</v>
      </c>
      <c r="E4" s="15">
        <v>1</v>
      </c>
      <c r="F4" s="15">
        <v>0</v>
      </c>
      <c r="G4" s="15">
        <v>0</v>
      </c>
      <c r="H4" s="78">
        <v>4</v>
      </c>
      <c r="I4" s="78">
        <v>4</v>
      </c>
      <c r="J4" s="78">
        <v>4</v>
      </c>
      <c r="K4" s="80">
        <v>5</v>
      </c>
      <c r="L4" s="80">
        <v>5</v>
      </c>
      <c r="M4" s="76">
        <v>5</v>
      </c>
      <c r="N4" s="76">
        <v>3</v>
      </c>
      <c r="O4" s="76">
        <v>4</v>
      </c>
      <c r="P4" s="76">
        <v>3</v>
      </c>
      <c r="Q4" s="76">
        <v>4</v>
      </c>
      <c r="R4" s="78">
        <v>1</v>
      </c>
      <c r="S4" s="121">
        <v>4</v>
      </c>
      <c r="T4" s="109">
        <v>4</v>
      </c>
      <c r="U4" s="109">
        <v>4</v>
      </c>
      <c r="V4" s="63">
        <v>4</v>
      </c>
      <c r="W4" s="63">
        <v>4</v>
      </c>
      <c r="X4" s="63">
        <v>4</v>
      </c>
    </row>
    <row r="5" spans="1:24">
      <c r="A5" s="15">
        <v>4</v>
      </c>
      <c r="B5" s="15" t="s">
        <v>48</v>
      </c>
      <c r="C5" s="15" t="s">
        <v>52</v>
      </c>
      <c r="D5" s="15">
        <v>0</v>
      </c>
      <c r="E5" s="15">
        <v>0</v>
      </c>
      <c r="F5" s="15">
        <v>0</v>
      </c>
      <c r="G5" s="15">
        <v>1</v>
      </c>
      <c r="H5" s="78">
        <v>4</v>
      </c>
      <c r="I5" s="78">
        <v>4</v>
      </c>
      <c r="J5" s="78">
        <v>5</v>
      </c>
      <c r="K5" s="80">
        <v>5</v>
      </c>
      <c r="L5" s="80">
        <v>5</v>
      </c>
      <c r="M5" s="76">
        <v>4</v>
      </c>
      <c r="N5" s="76">
        <v>4</v>
      </c>
      <c r="O5" s="76">
        <v>5</v>
      </c>
      <c r="P5" s="76">
        <v>4</v>
      </c>
      <c r="Q5" s="76">
        <v>4</v>
      </c>
      <c r="R5" s="78">
        <v>1</v>
      </c>
      <c r="S5" s="121">
        <v>4</v>
      </c>
      <c r="T5" s="109">
        <v>5</v>
      </c>
      <c r="U5" s="109">
        <v>5</v>
      </c>
      <c r="V5" s="63">
        <v>5</v>
      </c>
      <c r="W5" s="63">
        <v>4</v>
      </c>
      <c r="X5" s="63">
        <v>4</v>
      </c>
    </row>
    <row r="6" spans="1:24">
      <c r="A6" s="15">
        <v>5</v>
      </c>
      <c r="B6" s="15" t="s">
        <v>48</v>
      </c>
      <c r="C6" s="15" t="s">
        <v>34</v>
      </c>
      <c r="D6" s="15">
        <v>0</v>
      </c>
      <c r="E6" s="15">
        <v>1</v>
      </c>
      <c r="F6" s="15">
        <v>0</v>
      </c>
      <c r="G6" s="15">
        <v>0</v>
      </c>
      <c r="H6" s="78">
        <v>4</v>
      </c>
      <c r="I6" s="78">
        <v>4</v>
      </c>
      <c r="J6" s="78">
        <v>5</v>
      </c>
      <c r="K6" s="80">
        <v>5</v>
      </c>
      <c r="L6" s="80">
        <v>5</v>
      </c>
      <c r="M6" s="76">
        <v>5</v>
      </c>
      <c r="N6" s="76">
        <v>5</v>
      </c>
      <c r="O6" s="76">
        <v>5</v>
      </c>
      <c r="P6" s="76">
        <v>5</v>
      </c>
      <c r="Q6" s="76">
        <v>5</v>
      </c>
      <c r="R6" s="78">
        <v>1</v>
      </c>
      <c r="S6" s="121">
        <v>3</v>
      </c>
      <c r="T6" s="109">
        <v>4</v>
      </c>
      <c r="U6" s="109">
        <v>5</v>
      </c>
      <c r="V6" s="63">
        <v>4</v>
      </c>
      <c r="W6" s="63">
        <v>4</v>
      </c>
      <c r="X6" s="63">
        <v>4</v>
      </c>
    </row>
    <row r="7" spans="1:24">
      <c r="A7" s="15">
        <v>6</v>
      </c>
      <c r="B7" s="15" t="s">
        <v>48</v>
      </c>
      <c r="C7" s="15" t="s">
        <v>52</v>
      </c>
      <c r="D7" s="15">
        <v>0</v>
      </c>
      <c r="E7" s="15">
        <v>1</v>
      </c>
      <c r="F7" s="15">
        <v>0</v>
      </c>
      <c r="G7" s="15">
        <v>0</v>
      </c>
      <c r="H7" s="78">
        <v>5</v>
      </c>
      <c r="I7" s="78">
        <v>5</v>
      </c>
      <c r="J7" s="78">
        <v>5</v>
      </c>
      <c r="K7" s="80">
        <v>5</v>
      </c>
      <c r="L7" s="80">
        <v>5</v>
      </c>
      <c r="M7" s="76">
        <v>5</v>
      </c>
      <c r="N7" s="76">
        <v>5</v>
      </c>
      <c r="O7" s="76">
        <v>5</v>
      </c>
      <c r="P7" s="76">
        <v>5</v>
      </c>
      <c r="Q7" s="76">
        <v>5</v>
      </c>
      <c r="R7" s="78">
        <v>1</v>
      </c>
      <c r="S7" s="121">
        <v>3</v>
      </c>
      <c r="T7" s="109">
        <v>4</v>
      </c>
      <c r="U7" s="109">
        <v>5</v>
      </c>
      <c r="V7" s="63">
        <v>5</v>
      </c>
      <c r="W7" s="63">
        <v>5</v>
      </c>
      <c r="X7" s="63">
        <v>5</v>
      </c>
    </row>
    <row r="8" spans="1:24">
      <c r="A8" s="15">
        <v>7</v>
      </c>
      <c r="B8" s="15" t="s">
        <v>48</v>
      </c>
      <c r="C8" s="15" t="s">
        <v>52</v>
      </c>
      <c r="D8" s="15">
        <v>0</v>
      </c>
      <c r="E8" s="15">
        <v>1</v>
      </c>
      <c r="F8" s="15">
        <v>0</v>
      </c>
      <c r="G8" s="15">
        <v>0</v>
      </c>
      <c r="H8" s="78">
        <v>5</v>
      </c>
      <c r="I8" s="78">
        <v>5</v>
      </c>
      <c r="J8" s="78">
        <v>5</v>
      </c>
      <c r="K8" s="80">
        <v>5</v>
      </c>
      <c r="L8" s="80">
        <v>5</v>
      </c>
      <c r="M8" s="76">
        <v>5</v>
      </c>
      <c r="N8" s="76">
        <v>4</v>
      </c>
      <c r="O8" s="76">
        <v>4</v>
      </c>
      <c r="P8" s="76">
        <v>4</v>
      </c>
      <c r="Q8" s="76">
        <v>5</v>
      </c>
      <c r="R8" s="78">
        <v>1</v>
      </c>
      <c r="S8" s="121">
        <v>4</v>
      </c>
      <c r="T8" s="109">
        <v>4</v>
      </c>
      <c r="U8" s="109">
        <v>5</v>
      </c>
      <c r="V8" s="63">
        <v>5</v>
      </c>
      <c r="W8" s="63">
        <v>5</v>
      </c>
      <c r="X8" s="63">
        <v>5</v>
      </c>
    </row>
    <row r="9" spans="1:24">
      <c r="A9" s="15">
        <v>8</v>
      </c>
      <c r="B9" s="15" t="s">
        <v>48</v>
      </c>
      <c r="C9" s="15" t="s">
        <v>52</v>
      </c>
      <c r="D9" s="15">
        <v>0</v>
      </c>
      <c r="E9" s="15">
        <v>1</v>
      </c>
      <c r="F9" s="15">
        <v>0</v>
      </c>
      <c r="G9" s="15">
        <v>0</v>
      </c>
      <c r="H9" s="78">
        <v>4</v>
      </c>
      <c r="I9" s="78">
        <v>4</v>
      </c>
      <c r="J9" s="78">
        <v>4</v>
      </c>
      <c r="K9" s="80">
        <v>4</v>
      </c>
      <c r="L9" s="80">
        <v>4</v>
      </c>
      <c r="M9" s="76">
        <v>4</v>
      </c>
      <c r="N9" s="76">
        <v>4</v>
      </c>
      <c r="O9" s="76">
        <v>4</v>
      </c>
      <c r="P9" s="76">
        <v>4</v>
      </c>
      <c r="Q9" s="76">
        <v>4</v>
      </c>
      <c r="R9" s="78">
        <v>1</v>
      </c>
      <c r="S9" s="121">
        <v>5</v>
      </c>
      <c r="T9" s="109">
        <v>5</v>
      </c>
      <c r="U9" s="109">
        <v>5</v>
      </c>
      <c r="V9" s="63">
        <v>5</v>
      </c>
      <c r="W9" s="63">
        <v>5</v>
      </c>
      <c r="X9" s="63">
        <v>5</v>
      </c>
    </row>
    <row r="10" spans="1:24">
      <c r="A10" s="15">
        <v>9</v>
      </c>
      <c r="B10" s="15" t="s">
        <v>48</v>
      </c>
      <c r="C10" s="15" t="s">
        <v>52</v>
      </c>
      <c r="D10" s="15">
        <v>0</v>
      </c>
      <c r="E10" s="15">
        <v>1</v>
      </c>
      <c r="F10" s="15">
        <v>0</v>
      </c>
      <c r="G10" s="15">
        <v>0</v>
      </c>
      <c r="H10" s="78">
        <v>4</v>
      </c>
      <c r="I10" s="78">
        <v>4</v>
      </c>
      <c r="J10" s="78">
        <v>4</v>
      </c>
      <c r="K10" s="80">
        <v>4</v>
      </c>
      <c r="L10" s="80">
        <v>4</v>
      </c>
      <c r="M10" s="76">
        <v>4</v>
      </c>
      <c r="N10" s="76">
        <v>4</v>
      </c>
      <c r="O10" s="76">
        <v>4</v>
      </c>
      <c r="P10" s="76">
        <v>4</v>
      </c>
      <c r="Q10" s="76">
        <v>4</v>
      </c>
      <c r="R10" s="78">
        <v>4</v>
      </c>
      <c r="S10" s="121">
        <v>4</v>
      </c>
      <c r="T10" s="109">
        <v>4</v>
      </c>
      <c r="U10" s="109">
        <v>4</v>
      </c>
      <c r="V10" s="63">
        <v>4</v>
      </c>
      <c r="W10" s="63">
        <v>4</v>
      </c>
      <c r="X10" s="63">
        <v>4</v>
      </c>
    </row>
    <row r="11" spans="1:24">
      <c r="A11" s="15">
        <v>10</v>
      </c>
      <c r="B11" s="15" t="s">
        <v>48</v>
      </c>
      <c r="C11" s="15" t="s">
        <v>52</v>
      </c>
      <c r="D11" s="15">
        <v>0</v>
      </c>
      <c r="E11" s="15">
        <v>1</v>
      </c>
      <c r="F11" s="15">
        <v>0</v>
      </c>
      <c r="G11" s="15">
        <v>0</v>
      </c>
      <c r="H11" s="78">
        <v>4</v>
      </c>
      <c r="I11" s="78">
        <v>4</v>
      </c>
      <c r="J11" s="78">
        <v>4</v>
      </c>
      <c r="K11" s="80">
        <v>4</v>
      </c>
      <c r="L11" s="80">
        <v>4</v>
      </c>
      <c r="M11" s="76">
        <v>4</v>
      </c>
      <c r="N11" s="76">
        <v>4</v>
      </c>
      <c r="O11" s="76">
        <v>4</v>
      </c>
      <c r="P11" s="76">
        <v>4</v>
      </c>
      <c r="Q11" s="76">
        <v>4</v>
      </c>
      <c r="R11" s="78">
        <v>1</v>
      </c>
      <c r="S11" s="121">
        <v>4</v>
      </c>
      <c r="T11" s="109">
        <v>4</v>
      </c>
      <c r="U11" s="109">
        <v>5</v>
      </c>
      <c r="V11" s="63">
        <v>4</v>
      </c>
      <c r="W11" s="63">
        <v>4</v>
      </c>
      <c r="X11" s="63">
        <v>4</v>
      </c>
    </row>
    <row r="12" spans="1:24">
      <c r="A12" s="15">
        <v>11</v>
      </c>
      <c r="B12" s="15" t="s">
        <v>48</v>
      </c>
      <c r="C12" s="15" t="s">
        <v>52</v>
      </c>
      <c r="D12" s="15">
        <v>0</v>
      </c>
      <c r="E12" s="15">
        <v>1</v>
      </c>
      <c r="F12" s="15">
        <v>0</v>
      </c>
      <c r="G12" s="15">
        <v>0</v>
      </c>
      <c r="H12" s="78">
        <v>4</v>
      </c>
      <c r="I12" s="78">
        <v>3</v>
      </c>
      <c r="J12" s="78">
        <v>3</v>
      </c>
      <c r="K12" s="80">
        <v>4</v>
      </c>
      <c r="L12" s="80">
        <v>4</v>
      </c>
      <c r="M12" s="76">
        <v>3</v>
      </c>
      <c r="N12" s="76">
        <v>3</v>
      </c>
      <c r="O12" s="76">
        <v>4</v>
      </c>
      <c r="P12" s="76">
        <v>4</v>
      </c>
      <c r="Q12" s="76">
        <v>4</v>
      </c>
      <c r="R12" s="78">
        <v>1</v>
      </c>
      <c r="S12" s="121">
        <v>4</v>
      </c>
      <c r="T12" s="109">
        <v>4</v>
      </c>
      <c r="U12" s="109">
        <v>4</v>
      </c>
      <c r="V12" s="63">
        <v>4</v>
      </c>
      <c r="W12" s="63">
        <v>4</v>
      </c>
      <c r="X12" s="63">
        <v>4</v>
      </c>
    </row>
    <row r="13" spans="1:24">
      <c r="A13" s="15">
        <v>12</v>
      </c>
      <c r="B13" s="15" t="s">
        <v>48</v>
      </c>
      <c r="C13" s="15" t="s">
        <v>52</v>
      </c>
      <c r="D13" s="15">
        <v>0</v>
      </c>
      <c r="E13" s="15">
        <v>1</v>
      </c>
      <c r="F13" s="15">
        <v>0</v>
      </c>
      <c r="G13" s="15">
        <v>0</v>
      </c>
      <c r="H13" s="78">
        <v>4</v>
      </c>
      <c r="I13" s="78">
        <v>4</v>
      </c>
      <c r="J13" s="78">
        <v>4</v>
      </c>
      <c r="K13" s="80">
        <v>5</v>
      </c>
      <c r="L13" s="80">
        <v>5</v>
      </c>
      <c r="M13" s="76">
        <v>4</v>
      </c>
      <c r="N13" s="76">
        <v>4</v>
      </c>
      <c r="O13" s="76">
        <v>4</v>
      </c>
      <c r="P13" s="76">
        <v>4</v>
      </c>
      <c r="Q13" s="76">
        <v>4</v>
      </c>
      <c r="R13" s="78">
        <v>1</v>
      </c>
      <c r="S13" s="121">
        <v>3</v>
      </c>
      <c r="T13" s="109">
        <v>4</v>
      </c>
      <c r="U13" s="109">
        <v>5</v>
      </c>
      <c r="V13" s="63">
        <v>4</v>
      </c>
      <c r="W13" s="63">
        <v>4</v>
      </c>
      <c r="X13" s="63">
        <v>4</v>
      </c>
    </row>
    <row r="14" spans="1:24">
      <c r="A14" s="15">
        <v>13</v>
      </c>
      <c r="B14" s="15" t="s">
        <v>48</v>
      </c>
      <c r="C14" s="15" t="s">
        <v>52</v>
      </c>
      <c r="D14" s="15">
        <v>0</v>
      </c>
      <c r="E14" s="15">
        <v>1</v>
      </c>
      <c r="F14" s="15">
        <v>0</v>
      </c>
      <c r="G14" s="15">
        <v>0</v>
      </c>
      <c r="H14" s="78">
        <v>5</v>
      </c>
      <c r="I14" s="78">
        <v>4</v>
      </c>
      <c r="J14" s="78">
        <v>3</v>
      </c>
      <c r="K14" s="80">
        <v>5</v>
      </c>
      <c r="L14" s="80">
        <v>5</v>
      </c>
      <c r="M14" s="76">
        <v>4</v>
      </c>
      <c r="N14" s="76">
        <v>3</v>
      </c>
      <c r="O14" s="76">
        <v>4</v>
      </c>
      <c r="P14" s="76">
        <v>4</v>
      </c>
      <c r="Q14" s="76">
        <v>4</v>
      </c>
      <c r="R14" s="78">
        <v>1</v>
      </c>
      <c r="S14" s="121">
        <v>3</v>
      </c>
      <c r="T14" s="109">
        <v>5</v>
      </c>
      <c r="U14" s="109">
        <v>5</v>
      </c>
      <c r="V14" s="63">
        <v>4</v>
      </c>
      <c r="W14" s="63">
        <v>4</v>
      </c>
      <c r="X14" s="63">
        <v>4</v>
      </c>
    </row>
    <row r="15" spans="1:24">
      <c r="A15" s="15">
        <v>14</v>
      </c>
      <c r="B15" s="15" t="s">
        <v>48</v>
      </c>
      <c r="C15" s="15" t="s">
        <v>53</v>
      </c>
      <c r="D15" s="15">
        <v>1</v>
      </c>
      <c r="E15" s="15">
        <v>0</v>
      </c>
      <c r="F15" s="15">
        <v>0</v>
      </c>
      <c r="G15" s="15">
        <v>0</v>
      </c>
      <c r="H15" s="78">
        <v>5</v>
      </c>
      <c r="I15" s="78">
        <v>5</v>
      </c>
      <c r="J15" s="78">
        <v>4</v>
      </c>
      <c r="K15" s="80">
        <v>5</v>
      </c>
      <c r="L15" s="80">
        <v>5</v>
      </c>
      <c r="M15" s="76">
        <v>5</v>
      </c>
      <c r="N15" s="76">
        <v>5</v>
      </c>
      <c r="O15" s="76">
        <v>5</v>
      </c>
      <c r="P15" s="76">
        <v>5</v>
      </c>
      <c r="Q15" s="76">
        <v>5</v>
      </c>
      <c r="R15" s="78">
        <v>3</v>
      </c>
      <c r="S15" s="121">
        <v>4</v>
      </c>
      <c r="T15" s="109">
        <v>4</v>
      </c>
      <c r="U15" s="109">
        <v>4</v>
      </c>
      <c r="V15" s="63">
        <v>5</v>
      </c>
      <c r="W15" s="63">
        <v>5</v>
      </c>
      <c r="X15" s="63">
        <v>5</v>
      </c>
    </row>
    <row r="16" spans="1:24">
      <c r="A16" s="15">
        <v>15</v>
      </c>
      <c r="B16" s="15" t="s">
        <v>48</v>
      </c>
      <c r="C16" s="15" t="s">
        <v>52</v>
      </c>
      <c r="D16" s="15">
        <v>0</v>
      </c>
      <c r="E16" s="15">
        <v>1</v>
      </c>
      <c r="F16" s="15">
        <v>0</v>
      </c>
      <c r="G16" s="15">
        <v>0</v>
      </c>
      <c r="H16" s="78">
        <v>5</v>
      </c>
      <c r="I16" s="78">
        <v>5</v>
      </c>
      <c r="J16" s="78">
        <v>4</v>
      </c>
      <c r="K16" s="80">
        <v>5</v>
      </c>
      <c r="L16" s="80">
        <v>5</v>
      </c>
      <c r="M16" s="76">
        <v>5</v>
      </c>
      <c r="N16" s="76">
        <v>4</v>
      </c>
      <c r="O16" s="76">
        <v>4</v>
      </c>
      <c r="P16" s="76">
        <v>4</v>
      </c>
      <c r="Q16" s="76">
        <v>4</v>
      </c>
      <c r="R16" s="78">
        <v>1</v>
      </c>
      <c r="S16" s="121">
        <v>3</v>
      </c>
      <c r="T16" s="109">
        <v>3</v>
      </c>
      <c r="U16" s="109">
        <v>4</v>
      </c>
      <c r="V16" s="63">
        <v>4</v>
      </c>
      <c r="W16" s="63">
        <v>4</v>
      </c>
      <c r="X16" s="63">
        <v>4</v>
      </c>
    </row>
    <row r="17" spans="1:24">
      <c r="A17" s="15">
        <v>16</v>
      </c>
      <c r="B17" s="15" t="s">
        <v>48</v>
      </c>
      <c r="C17" s="15" t="s">
        <v>52</v>
      </c>
      <c r="D17" s="15">
        <v>0</v>
      </c>
      <c r="E17" s="15">
        <v>1</v>
      </c>
      <c r="F17" s="15">
        <v>0</v>
      </c>
      <c r="G17" s="15">
        <v>0</v>
      </c>
      <c r="H17" s="78">
        <v>4</v>
      </c>
      <c r="I17" s="78">
        <v>4</v>
      </c>
      <c r="J17" s="78">
        <v>4</v>
      </c>
      <c r="K17" s="80">
        <v>5</v>
      </c>
      <c r="L17" s="80">
        <v>5</v>
      </c>
      <c r="M17" s="76">
        <v>3</v>
      </c>
      <c r="N17" s="76">
        <v>4</v>
      </c>
      <c r="O17" s="76">
        <v>5</v>
      </c>
      <c r="P17" s="76">
        <v>4</v>
      </c>
      <c r="Q17" s="76">
        <v>4</v>
      </c>
      <c r="R17" s="78">
        <v>4</v>
      </c>
      <c r="S17" s="121">
        <v>4</v>
      </c>
      <c r="T17" s="109">
        <v>3</v>
      </c>
      <c r="U17" s="109">
        <v>4</v>
      </c>
      <c r="V17" s="63">
        <v>4</v>
      </c>
      <c r="W17" s="63">
        <v>4</v>
      </c>
      <c r="X17" s="63">
        <v>4</v>
      </c>
    </row>
    <row r="18" spans="1:24">
      <c r="A18" s="15">
        <v>17</v>
      </c>
      <c r="B18" s="15" t="s">
        <v>48</v>
      </c>
      <c r="C18" s="15" t="s">
        <v>52</v>
      </c>
      <c r="D18" s="15">
        <v>0</v>
      </c>
      <c r="E18" s="15">
        <v>1</v>
      </c>
      <c r="F18" s="15">
        <v>0</v>
      </c>
      <c r="G18" s="15">
        <v>0</v>
      </c>
      <c r="H18" s="78">
        <v>4</v>
      </c>
      <c r="I18" s="78">
        <v>4</v>
      </c>
      <c r="J18" s="78">
        <v>4</v>
      </c>
      <c r="K18" s="80">
        <v>5</v>
      </c>
      <c r="L18" s="80">
        <v>4</v>
      </c>
      <c r="M18" s="76">
        <v>4</v>
      </c>
      <c r="N18" s="76">
        <v>3</v>
      </c>
      <c r="O18" s="76">
        <v>4</v>
      </c>
      <c r="P18" s="76">
        <v>3</v>
      </c>
      <c r="Q18" s="76">
        <v>4</v>
      </c>
      <c r="R18" s="78">
        <v>3</v>
      </c>
      <c r="S18" s="121">
        <v>3</v>
      </c>
      <c r="T18" s="109">
        <v>4</v>
      </c>
      <c r="U18" s="109">
        <v>4</v>
      </c>
      <c r="V18" s="63">
        <v>4</v>
      </c>
      <c r="W18" s="63">
        <v>3</v>
      </c>
      <c r="X18" s="63">
        <v>3</v>
      </c>
    </row>
    <row r="19" spans="1:24">
      <c r="A19" s="15">
        <v>18</v>
      </c>
      <c r="B19" s="15" t="s">
        <v>48</v>
      </c>
      <c r="C19" s="15" t="s">
        <v>52</v>
      </c>
      <c r="D19" s="15">
        <v>0</v>
      </c>
      <c r="E19" s="15">
        <v>1</v>
      </c>
      <c r="F19" s="15">
        <v>0</v>
      </c>
      <c r="G19" s="15">
        <v>0</v>
      </c>
      <c r="H19" s="78">
        <v>4</v>
      </c>
      <c r="I19" s="78">
        <v>4</v>
      </c>
      <c r="J19" s="78">
        <v>4</v>
      </c>
      <c r="K19" s="80">
        <v>5</v>
      </c>
      <c r="L19" s="80">
        <v>4</v>
      </c>
      <c r="M19" s="76">
        <v>4</v>
      </c>
      <c r="N19" s="76">
        <v>3</v>
      </c>
      <c r="O19" s="76">
        <v>4</v>
      </c>
      <c r="P19" s="76">
        <v>3</v>
      </c>
      <c r="Q19" s="76">
        <v>4</v>
      </c>
      <c r="R19" s="78">
        <v>2</v>
      </c>
      <c r="S19" s="121">
        <v>3</v>
      </c>
      <c r="T19" s="109">
        <v>4</v>
      </c>
      <c r="U19" s="109">
        <v>4</v>
      </c>
      <c r="V19" s="63">
        <v>4</v>
      </c>
      <c r="W19" s="63">
        <v>3</v>
      </c>
      <c r="X19" s="63">
        <v>3</v>
      </c>
    </row>
    <row r="20" spans="1:24">
      <c r="A20" s="15">
        <v>19</v>
      </c>
      <c r="B20" s="15" t="s">
        <v>48</v>
      </c>
      <c r="C20" s="15" t="s">
        <v>52</v>
      </c>
      <c r="D20" s="15">
        <v>0</v>
      </c>
      <c r="E20" s="15">
        <v>1</v>
      </c>
      <c r="F20" s="15">
        <v>0</v>
      </c>
      <c r="G20" s="15">
        <v>0</v>
      </c>
      <c r="H20" s="78">
        <v>5</v>
      </c>
      <c r="I20" s="78">
        <v>5</v>
      </c>
      <c r="J20" s="78">
        <v>4</v>
      </c>
      <c r="K20" s="80">
        <v>5</v>
      </c>
      <c r="L20" s="80">
        <v>5</v>
      </c>
      <c r="M20" s="76">
        <v>4</v>
      </c>
      <c r="N20" s="76">
        <v>4</v>
      </c>
      <c r="O20" s="76">
        <v>5</v>
      </c>
      <c r="P20" s="76">
        <v>5</v>
      </c>
      <c r="Q20" s="76">
        <v>5</v>
      </c>
      <c r="R20" s="78">
        <v>2</v>
      </c>
      <c r="S20" s="121">
        <v>5</v>
      </c>
      <c r="T20" s="109">
        <v>5</v>
      </c>
      <c r="U20" s="109">
        <v>4</v>
      </c>
      <c r="V20" s="63">
        <v>4</v>
      </c>
      <c r="W20" s="63">
        <v>5</v>
      </c>
      <c r="X20" s="63">
        <v>5</v>
      </c>
    </row>
    <row r="21" spans="1:24">
      <c r="A21" s="15">
        <v>20</v>
      </c>
      <c r="B21" s="15" t="s">
        <v>48</v>
      </c>
      <c r="C21" s="15" t="s">
        <v>34</v>
      </c>
      <c r="D21" s="15">
        <v>0</v>
      </c>
      <c r="E21" s="15">
        <v>1</v>
      </c>
      <c r="F21" s="15">
        <v>0</v>
      </c>
      <c r="G21" s="15">
        <v>1</v>
      </c>
      <c r="H21" s="78">
        <v>5</v>
      </c>
      <c r="I21" s="78">
        <v>4</v>
      </c>
      <c r="J21" s="78">
        <v>4</v>
      </c>
      <c r="K21" s="80">
        <v>5</v>
      </c>
      <c r="L21" s="80">
        <v>5</v>
      </c>
      <c r="M21" s="76">
        <v>5</v>
      </c>
      <c r="N21" s="76">
        <v>5</v>
      </c>
      <c r="O21" s="76">
        <v>4</v>
      </c>
      <c r="P21" s="76">
        <v>4</v>
      </c>
      <c r="Q21" s="76">
        <v>4</v>
      </c>
      <c r="R21" s="78">
        <v>2</v>
      </c>
      <c r="S21" s="121">
        <v>3</v>
      </c>
      <c r="T21" s="109">
        <v>4</v>
      </c>
      <c r="U21" s="109">
        <v>5</v>
      </c>
      <c r="V21" s="63">
        <v>4</v>
      </c>
      <c r="W21" s="63">
        <v>4</v>
      </c>
      <c r="X21" s="63">
        <v>5</v>
      </c>
    </row>
    <row r="22" spans="1:24">
      <c r="A22" s="15">
        <v>21</v>
      </c>
      <c r="B22" s="15" t="s">
        <v>48</v>
      </c>
      <c r="C22" s="15" t="s">
        <v>52</v>
      </c>
      <c r="D22" s="15">
        <v>0</v>
      </c>
      <c r="E22" s="15">
        <v>1</v>
      </c>
      <c r="F22" s="15">
        <v>0</v>
      </c>
      <c r="G22" s="15">
        <v>0</v>
      </c>
      <c r="H22" s="78">
        <v>3</v>
      </c>
      <c r="I22" s="78">
        <v>4</v>
      </c>
      <c r="J22" s="78">
        <v>4</v>
      </c>
      <c r="K22" s="80">
        <v>4</v>
      </c>
      <c r="L22" s="80">
        <v>4</v>
      </c>
      <c r="M22" s="76">
        <v>4</v>
      </c>
      <c r="N22" s="76">
        <v>4</v>
      </c>
      <c r="O22" s="76">
        <v>3</v>
      </c>
      <c r="P22" s="76">
        <v>4</v>
      </c>
      <c r="Q22" s="76">
        <v>4</v>
      </c>
      <c r="R22" s="78">
        <v>1</v>
      </c>
      <c r="S22" s="121">
        <v>3</v>
      </c>
      <c r="T22" s="109">
        <v>3</v>
      </c>
      <c r="U22" s="109">
        <v>3</v>
      </c>
      <c r="V22" s="63">
        <v>4</v>
      </c>
      <c r="W22" s="63">
        <v>4</v>
      </c>
      <c r="X22" s="63">
        <v>4</v>
      </c>
    </row>
    <row r="23" spans="1:24">
      <c r="A23" s="15">
        <v>22</v>
      </c>
      <c r="B23" s="15" t="s">
        <v>48</v>
      </c>
      <c r="C23" s="15" t="s">
        <v>52</v>
      </c>
      <c r="D23" s="15">
        <v>0</v>
      </c>
      <c r="E23" s="15">
        <v>1</v>
      </c>
      <c r="F23" s="15">
        <v>0</v>
      </c>
      <c r="G23" s="15">
        <v>0</v>
      </c>
      <c r="H23" s="78">
        <v>5</v>
      </c>
      <c r="I23" s="78">
        <v>5</v>
      </c>
      <c r="J23" s="78">
        <v>5</v>
      </c>
      <c r="K23" s="80">
        <v>5</v>
      </c>
      <c r="L23" s="80">
        <v>5</v>
      </c>
      <c r="M23" s="76">
        <v>4</v>
      </c>
      <c r="N23" s="76">
        <v>4</v>
      </c>
      <c r="O23" s="76">
        <v>4</v>
      </c>
      <c r="P23" s="76">
        <v>4</v>
      </c>
      <c r="Q23" s="76">
        <v>4</v>
      </c>
      <c r="R23" s="78">
        <v>2</v>
      </c>
      <c r="S23" s="121">
        <v>4</v>
      </c>
      <c r="T23" s="109">
        <v>4</v>
      </c>
      <c r="U23" s="109">
        <v>4</v>
      </c>
      <c r="V23" s="63">
        <v>4</v>
      </c>
      <c r="W23" s="63">
        <v>4</v>
      </c>
      <c r="X23" s="63">
        <v>4</v>
      </c>
    </row>
    <row r="24" spans="1:24">
      <c r="A24" s="15">
        <v>23</v>
      </c>
      <c r="B24" s="15" t="s">
        <v>48</v>
      </c>
      <c r="C24" s="15" t="s">
        <v>52</v>
      </c>
      <c r="D24" s="15">
        <v>0</v>
      </c>
      <c r="E24" s="15">
        <v>1</v>
      </c>
      <c r="F24" s="15">
        <v>0</v>
      </c>
      <c r="G24" s="15">
        <v>0</v>
      </c>
      <c r="H24" s="78">
        <v>4</v>
      </c>
      <c r="I24" s="78">
        <v>4</v>
      </c>
      <c r="J24" s="78">
        <v>4</v>
      </c>
      <c r="K24" s="80">
        <v>5</v>
      </c>
      <c r="L24" s="80">
        <v>5</v>
      </c>
      <c r="M24" s="76">
        <v>4</v>
      </c>
      <c r="N24" s="76">
        <v>1</v>
      </c>
      <c r="O24" s="76">
        <v>4</v>
      </c>
      <c r="P24" s="76">
        <v>4</v>
      </c>
      <c r="Q24" s="76">
        <v>4</v>
      </c>
      <c r="R24" s="78">
        <v>1</v>
      </c>
      <c r="S24" s="121">
        <v>1</v>
      </c>
      <c r="T24" s="109">
        <v>4</v>
      </c>
      <c r="U24" s="109">
        <v>5</v>
      </c>
      <c r="V24" s="63">
        <v>1</v>
      </c>
      <c r="W24" s="63">
        <v>2</v>
      </c>
      <c r="X24" s="63">
        <v>2</v>
      </c>
    </row>
    <row r="25" spans="1:24">
      <c r="A25" s="15">
        <v>24</v>
      </c>
      <c r="B25" s="15" t="s">
        <v>48</v>
      </c>
      <c r="C25" s="15" t="s">
        <v>52</v>
      </c>
      <c r="D25" s="15">
        <v>0</v>
      </c>
      <c r="E25" s="15">
        <v>1</v>
      </c>
      <c r="F25" s="15">
        <v>0</v>
      </c>
      <c r="G25" s="15">
        <v>0</v>
      </c>
      <c r="H25" s="78">
        <v>5</v>
      </c>
      <c r="I25" s="78">
        <v>4</v>
      </c>
      <c r="J25" s="78">
        <v>4</v>
      </c>
      <c r="K25" s="80">
        <v>4</v>
      </c>
      <c r="L25" s="80">
        <v>4</v>
      </c>
      <c r="M25" s="76">
        <v>4</v>
      </c>
      <c r="N25" s="76">
        <v>4</v>
      </c>
      <c r="O25" s="76">
        <v>4</v>
      </c>
      <c r="P25" s="76">
        <v>4</v>
      </c>
      <c r="Q25" s="76">
        <v>4</v>
      </c>
      <c r="R25" s="78">
        <v>4</v>
      </c>
      <c r="S25" s="121">
        <v>4</v>
      </c>
      <c r="T25" s="109">
        <v>4</v>
      </c>
      <c r="U25" s="109">
        <v>4</v>
      </c>
      <c r="V25" s="63">
        <v>4</v>
      </c>
      <c r="W25" s="63">
        <v>4</v>
      </c>
      <c r="X25" s="63">
        <v>4</v>
      </c>
    </row>
    <row r="26" spans="1:24">
      <c r="A26" s="15">
        <v>25</v>
      </c>
      <c r="B26" s="15" t="s">
        <v>48</v>
      </c>
      <c r="C26" s="15" t="s">
        <v>52</v>
      </c>
      <c r="D26" s="15">
        <v>0</v>
      </c>
      <c r="E26" s="15">
        <v>1</v>
      </c>
      <c r="F26" s="15">
        <v>0</v>
      </c>
      <c r="G26" s="15">
        <v>0</v>
      </c>
      <c r="H26" s="78">
        <v>5</v>
      </c>
      <c r="I26" s="78">
        <v>4</v>
      </c>
      <c r="J26" s="78">
        <v>4</v>
      </c>
      <c r="K26" s="80">
        <v>5</v>
      </c>
      <c r="L26" s="80">
        <v>4</v>
      </c>
      <c r="M26" s="76">
        <v>5</v>
      </c>
      <c r="N26" s="76">
        <v>4</v>
      </c>
      <c r="O26" s="76">
        <v>5</v>
      </c>
      <c r="P26" s="76">
        <v>5</v>
      </c>
      <c r="Q26" s="76">
        <v>5</v>
      </c>
      <c r="R26" s="78">
        <v>3</v>
      </c>
      <c r="S26" s="121">
        <v>4</v>
      </c>
      <c r="T26" s="109">
        <v>4</v>
      </c>
      <c r="U26" s="109">
        <v>4</v>
      </c>
      <c r="V26" s="63">
        <v>4</v>
      </c>
      <c r="W26" s="63">
        <v>4</v>
      </c>
      <c r="X26" s="63">
        <v>4</v>
      </c>
    </row>
    <row r="27" spans="1:24">
      <c r="A27" s="15">
        <v>26</v>
      </c>
      <c r="B27" s="15" t="s">
        <v>48</v>
      </c>
      <c r="C27" s="15" t="s">
        <v>52</v>
      </c>
      <c r="D27" s="15">
        <v>0</v>
      </c>
      <c r="E27" s="15">
        <v>1</v>
      </c>
      <c r="F27" s="15">
        <v>0</v>
      </c>
      <c r="G27" s="15">
        <v>1</v>
      </c>
      <c r="H27" s="78">
        <v>5</v>
      </c>
      <c r="I27" s="78">
        <v>5</v>
      </c>
      <c r="J27" s="78">
        <v>4</v>
      </c>
      <c r="K27" s="80">
        <v>4</v>
      </c>
      <c r="L27" s="80">
        <v>4</v>
      </c>
      <c r="M27" s="76">
        <v>4</v>
      </c>
      <c r="N27" s="76">
        <v>3</v>
      </c>
      <c r="O27" s="76">
        <v>4</v>
      </c>
      <c r="P27" s="76">
        <v>4</v>
      </c>
      <c r="Q27" s="76">
        <v>4</v>
      </c>
      <c r="R27" s="78">
        <v>1</v>
      </c>
      <c r="S27" s="121">
        <v>3</v>
      </c>
      <c r="T27" s="109">
        <v>3</v>
      </c>
      <c r="U27" s="109">
        <v>5</v>
      </c>
      <c r="V27" s="63">
        <v>2</v>
      </c>
      <c r="W27" s="63">
        <v>2</v>
      </c>
      <c r="X27" s="63">
        <v>4</v>
      </c>
    </row>
    <row r="28" spans="1:24">
      <c r="A28" s="15">
        <v>27</v>
      </c>
      <c r="B28" s="15" t="s">
        <v>48</v>
      </c>
      <c r="C28" s="15" t="s">
        <v>52</v>
      </c>
      <c r="D28" s="15">
        <v>0</v>
      </c>
      <c r="E28" s="15">
        <v>1</v>
      </c>
      <c r="F28" s="15">
        <v>0</v>
      </c>
      <c r="G28" s="15">
        <v>0</v>
      </c>
      <c r="H28" s="78">
        <v>4</v>
      </c>
      <c r="I28" s="78">
        <v>4</v>
      </c>
      <c r="J28" s="78">
        <v>4</v>
      </c>
      <c r="K28" s="80">
        <v>4</v>
      </c>
      <c r="L28" s="80">
        <v>4</v>
      </c>
      <c r="M28" s="76">
        <v>4</v>
      </c>
      <c r="N28" s="76">
        <v>3</v>
      </c>
      <c r="O28" s="76">
        <v>4</v>
      </c>
      <c r="P28" s="76">
        <v>3</v>
      </c>
      <c r="Q28" s="76">
        <v>4</v>
      </c>
      <c r="R28" s="78">
        <v>2</v>
      </c>
      <c r="S28" s="121">
        <v>4</v>
      </c>
      <c r="T28" s="109">
        <v>4</v>
      </c>
      <c r="U28" s="109">
        <v>4</v>
      </c>
      <c r="V28" s="63">
        <v>4</v>
      </c>
      <c r="W28" s="63">
        <v>4</v>
      </c>
      <c r="X28" s="63">
        <v>4</v>
      </c>
    </row>
    <row r="29" spans="1:24">
      <c r="A29" s="15">
        <v>28</v>
      </c>
      <c r="B29" s="15" t="s">
        <v>48</v>
      </c>
      <c r="C29" s="15" t="s">
        <v>52</v>
      </c>
      <c r="D29" s="15">
        <v>0</v>
      </c>
      <c r="E29" s="15">
        <v>1</v>
      </c>
      <c r="F29" s="15">
        <v>0</v>
      </c>
      <c r="G29" s="15">
        <v>0</v>
      </c>
      <c r="H29" s="78">
        <v>4</v>
      </c>
      <c r="I29" s="78">
        <v>4</v>
      </c>
      <c r="J29" s="78">
        <v>4</v>
      </c>
      <c r="K29" s="80">
        <v>5</v>
      </c>
      <c r="L29" s="80">
        <v>5</v>
      </c>
      <c r="M29" s="76">
        <v>4</v>
      </c>
      <c r="N29" s="76">
        <v>4</v>
      </c>
      <c r="O29" s="76">
        <v>4</v>
      </c>
      <c r="P29" s="76">
        <v>4</v>
      </c>
      <c r="Q29" s="76">
        <v>4</v>
      </c>
      <c r="R29" s="78">
        <v>2</v>
      </c>
      <c r="S29" s="121">
        <v>3</v>
      </c>
      <c r="T29" s="109">
        <v>4</v>
      </c>
      <c r="U29" s="109">
        <v>3</v>
      </c>
      <c r="V29" s="63">
        <v>3</v>
      </c>
      <c r="W29" s="63">
        <v>3</v>
      </c>
      <c r="X29" s="63">
        <v>3</v>
      </c>
    </row>
    <row r="30" spans="1:24">
      <c r="A30" s="15">
        <v>29</v>
      </c>
      <c r="B30" s="15" t="s">
        <v>48</v>
      </c>
      <c r="C30" s="15" t="s">
        <v>52</v>
      </c>
      <c r="D30" s="15">
        <v>0</v>
      </c>
      <c r="E30" s="15">
        <v>1</v>
      </c>
      <c r="F30" s="15">
        <v>0</v>
      </c>
      <c r="G30" s="15">
        <v>0</v>
      </c>
      <c r="H30" s="78">
        <v>5</v>
      </c>
      <c r="I30" s="78">
        <v>4</v>
      </c>
      <c r="J30" s="78">
        <v>3</v>
      </c>
      <c r="K30" s="80">
        <v>5</v>
      </c>
      <c r="L30" s="80">
        <v>4</v>
      </c>
      <c r="M30" s="76">
        <v>2</v>
      </c>
      <c r="N30" s="76">
        <v>2</v>
      </c>
      <c r="O30" s="76">
        <v>3</v>
      </c>
      <c r="P30" s="76">
        <v>3</v>
      </c>
      <c r="Q30" s="76">
        <v>3</v>
      </c>
      <c r="R30" s="78">
        <v>1</v>
      </c>
      <c r="S30" s="121">
        <v>3</v>
      </c>
      <c r="T30" s="109">
        <v>4</v>
      </c>
      <c r="U30" s="109">
        <v>3</v>
      </c>
      <c r="V30" s="63">
        <v>4</v>
      </c>
      <c r="W30" s="63">
        <v>4</v>
      </c>
      <c r="X30" s="63">
        <v>4</v>
      </c>
    </row>
    <row r="31" spans="1:24">
      <c r="A31" s="15">
        <v>30</v>
      </c>
      <c r="B31" s="15" t="s">
        <v>48</v>
      </c>
      <c r="C31" s="15" t="s">
        <v>52</v>
      </c>
      <c r="D31" s="15">
        <v>0</v>
      </c>
      <c r="E31" s="15">
        <v>1</v>
      </c>
      <c r="F31" s="15">
        <v>0</v>
      </c>
      <c r="G31" s="15">
        <v>0</v>
      </c>
      <c r="H31" s="78">
        <v>5</v>
      </c>
      <c r="I31" s="78">
        <v>5</v>
      </c>
      <c r="J31" s="78">
        <v>5</v>
      </c>
      <c r="K31" s="80">
        <v>5</v>
      </c>
      <c r="L31" s="80">
        <v>4</v>
      </c>
      <c r="M31" s="76">
        <v>4</v>
      </c>
      <c r="N31" s="76">
        <v>4</v>
      </c>
      <c r="O31" s="76">
        <v>4</v>
      </c>
      <c r="P31" s="76">
        <v>4</v>
      </c>
      <c r="Q31" s="76">
        <v>4</v>
      </c>
      <c r="R31" s="78">
        <v>1</v>
      </c>
      <c r="S31" s="121">
        <v>4</v>
      </c>
      <c r="T31" s="109">
        <v>4</v>
      </c>
      <c r="U31" s="109">
        <v>5</v>
      </c>
      <c r="V31" s="63">
        <v>4</v>
      </c>
      <c r="W31" s="63">
        <v>4</v>
      </c>
      <c r="X31" s="63">
        <v>4</v>
      </c>
    </row>
    <row r="32" spans="1:24">
      <c r="A32" s="15">
        <v>31</v>
      </c>
      <c r="B32" s="15" t="s">
        <v>48</v>
      </c>
      <c r="C32" s="15" t="s">
        <v>52</v>
      </c>
      <c r="D32" s="15">
        <v>0</v>
      </c>
      <c r="E32" s="15">
        <v>1</v>
      </c>
      <c r="F32" s="15">
        <v>0</v>
      </c>
      <c r="G32" s="15">
        <v>0</v>
      </c>
      <c r="H32" s="78">
        <v>4</v>
      </c>
      <c r="I32" s="78">
        <v>4</v>
      </c>
      <c r="J32" s="78">
        <v>4</v>
      </c>
      <c r="K32" s="80">
        <v>5</v>
      </c>
      <c r="L32" s="80">
        <v>4</v>
      </c>
      <c r="M32" s="76">
        <v>4</v>
      </c>
      <c r="N32" s="76">
        <v>3</v>
      </c>
      <c r="O32" s="76">
        <v>3</v>
      </c>
      <c r="P32" s="76">
        <v>3</v>
      </c>
      <c r="Q32" s="76">
        <v>3</v>
      </c>
      <c r="R32" s="78">
        <v>4</v>
      </c>
      <c r="S32" s="121">
        <v>4</v>
      </c>
      <c r="T32" s="109">
        <v>4</v>
      </c>
      <c r="U32" s="109">
        <v>4</v>
      </c>
      <c r="V32" s="63">
        <v>4</v>
      </c>
      <c r="W32" s="63">
        <v>4</v>
      </c>
      <c r="X32" s="63">
        <v>4</v>
      </c>
    </row>
    <row r="33" spans="1:26">
      <c r="A33" s="15">
        <v>32</v>
      </c>
      <c r="B33" s="15" t="s">
        <v>48</v>
      </c>
      <c r="C33" s="15" t="s">
        <v>52</v>
      </c>
      <c r="D33" s="15">
        <v>0</v>
      </c>
      <c r="E33" s="15">
        <v>1</v>
      </c>
      <c r="F33" s="15">
        <v>1</v>
      </c>
      <c r="G33" s="15">
        <v>0</v>
      </c>
      <c r="H33" s="78">
        <v>5</v>
      </c>
      <c r="I33" s="78">
        <v>5</v>
      </c>
      <c r="J33" s="78">
        <v>5</v>
      </c>
      <c r="K33" s="80">
        <v>5</v>
      </c>
      <c r="L33" s="80">
        <v>5</v>
      </c>
      <c r="M33" s="76">
        <v>5</v>
      </c>
      <c r="N33" s="76">
        <v>3</v>
      </c>
      <c r="O33" s="76">
        <v>4</v>
      </c>
      <c r="P33" s="76">
        <v>5</v>
      </c>
      <c r="Q33" s="76">
        <v>4</v>
      </c>
      <c r="R33" s="78">
        <v>1</v>
      </c>
      <c r="S33" s="121">
        <v>1</v>
      </c>
      <c r="T33" s="109">
        <v>5</v>
      </c>
      <c r="U33" s="109">
        <v>5</v>
      </c>
      <c r="V33" s="63">
        <v>3</v>
      </c>
      <c r="W33" s="63">
        <v>5</v>
      </c>
      <c r="X33" s="63">
        <v>5</v>
      </c>
    </row>
    <row r="34" spans="1:26">
      <c r="A34" s="15">
        <v>33</v>
      </c>
      <c r="B34" s="15" t="s">
        <v>48</v>
      </c>
      <c r="C34" s="15" t="s">
        <v>52</v>
      </c>
      <c r="D34" s="15">
        <v>0</v>
      </c>
      <c r="E34" s="15">
        <v>1</v>
      </c>
      <c r="F34" s="15">
        <v>0</v>
      </c>
      <c r="G34" s="15">
        <v>0</v>
      </c>
      <c r="H34" s="78">
        <v>4</v>
      </c>
      <c r="I34" s="78">
        <v>4</v>
      </c>
      <c r="J34" s="78">
        <v>4</v>
      </c>
      <c r="K34" s="80">
        <v>5</v>
      </c>
      <c r="L34" s="80">
        <v>5</v>
      </c>
      <c r="M34" s="76">
        <v>4</v>
      </c>
      <c r="N34" s="76">
        <v>5</v>
      </c>
      <c r="O34" s="76">
        <v>5</v>
      </c>
      <c r="P34" s="76">
        <v>4</v>
      </c>
      <c r="Q34" s="76">
        <v>4</v>
      </c>
      <c r="R34" s="78">
        <v>4</v>
      </c>
      <c r="S34" s="121">
        <v>5</v>
      </c>
      <c r="T34" s="109">
        <v>5</v>
      </c>
      <c r="U34" s="109">
        <v>5</v>
      </c>
      <c r="V34" s="63">
        <v>5</v>
      </c>
      <c r="W34" s="63">
        <v>5</v>
      </c>
      <c r="X34" s="63">
        <v>5</v>
      </c>
    </row>
    <row r="35" spans="1:26">
      <c r="A35" s="15">
        <v>34</v>
      </c>
      <c r="B35" s="15" t="s">
        <v>48</v>
      </c>
      <c r="C35" s="15" t="s">
        <v>52</v>
      </c>
      <c r="D35" s="15">
        <v>0</v>
      </c>
      <c r="E35" s="15">
        <v>0</v>
      </c>
      <c r="F35" s="15">
        <v>1</v>
      </c>
      <c r="G35" s="15">
        <v>0</v>
      </c>
      <c r="H35" s="78">
        <v>5</v>
      </c>
      <c r="I35" s="78">
        <v>5</v>
      </c>
      <c r="J35" s="78">
        <v>5</v>
      </c>
      <c r="K35" s="80">
        <v>5</v>
      </c>
      <c r="L35" s="80">
        <v>5</v>
      </c>
      <c r="M35" s="76">
        <v>5</v>
      </c>
      <c r="N35" s="76">
        <v>5</v>
      </c>
      <c r="O35" s="76">
        <v>5</v>
      </c>
      <c r="P35" s="76">
        <v>5</v>
      </c>
      <c r="Q35" s="76">
        <v>5</v>
      </c>
      <c r="R35" s="78">
        <v>1</v>
      </c>
      <c r="S35" s="121">
        <v>4</v>
      </c>
      <c r="T35" s="109">
        <v>4</v>
      </c>
      <c r="U35" s="109">
        <v>4</v>
      </c>
      <c r="V35" s="63">
        <v>5</v>
      </c>
      <c r="W35" s="63">
        <v>5</v>
      </c>
      <c r="X35" s="63">
        <v>5</v>
      </c>
    </row>
    <row r="36" spans="1:26" s="104" customFormat="1">
      <c r="D36" s="106">
        <f>COUNTIF(D2:D34,1)</f>
        <v>1</v>
      </c>
      <c r="E36" s="106">
        <f>COUNTIF(E2:E34,1)</f>
        <v>31</v>
      </c>
      <c r="F36" s="106">
        <f>COUNTIF(F2:F34,1)</f>
        <v>1</v>
      </c>
      <c r="G36" s="106">
        <f>COUNTIF(G2:G34,1)</f>
        <v>3</v>
      </c>
      <c r="H36" s="85">
        <f>AVERAGE(H2:H35)</f>
        <v>4.4411764705882355</v>
      </c>
      <c r="I36" s="85">
        <f t="shared" ref="I36:J36" si="0">AVERAGE(I2:I35)</f>
        <v>4.2941176470588234</v>
      </c>
      <c r="J36" s="85">
        <f t="shared" si="0"/>
        <v>4.1764705882352944</v>
      </c>
      <c r="K36" s="85">
        <f>AVERAGE(K2:K35)</f>
        <v>4.7647058823529411</v>
      </c>
      <c r="L36" s="85">
        <f t="shared" ref="L36:Q36" si="1">AVERAGE(L2:L35)</f>
        <v>4.5882352941176467</v>
      </c>
      <c r="M36" s="85">
        <f t="shared" si="1"/>
        <v>4.2058823529411766</v>
      </c>
      <c r="N36" s="85">
        <f t="shared" si="1"/>
        <v>3.7941176470588234</v>
      </c>
      <c r="O36" s="85">
        <f t="shared" si="1"/>
        <v>4.2058823529411766</v>
      </c>
      <c r="P36" s="85">
        <f t="shared" si="1"/>
        <v>4.0588235294117645</v>
      </c>
      <c r="Q36" s="85">
        <f t="shared" si="1"/>
        <v>4.1764705882352944</v>
      </c>
      <c r="R36" s="85">
        <f t="shared" ref="R36" si="2">AVERAGE(R2:R35)</f>
        <v>1.8529411764705883</v>
      </c>
      <c r="S36" s="85">
        <f t="shared" ref="S36" si="3">AVERAGE(S2:S35)</f>
        <v>3.5294117647058822</v>
      </c>
      <c r="T36" s="85">
        <f t="shared" ref="T36" si="4">AVERAGE(T2:T35)</f>
        <v>4.0588235294117645</v>
      </c>
      <c r="U36" s="85">
        <f>AVERAGE(U2:U35)</f>
        <v>4.3529411764705879</v>
      </c>
      <c r="V36" s="85">
        <f t="shared" ref="V36" si="5">AVERAGE(V2:V35)</f>
        <v>4</v>
      </c>
      <c r="W36" s="85">
        <f t="shared" ref="W36" si="6">AVERAGE(W2:W35)</f>
        <v>4.0294117647058822</v>
      </c>
      <c r="X36" s="85">
        <f t="shared" ref="X36" si="7">AVERAGE(X2:X35)</f>
        <v>4.117647058823529</v>
      </c>
      <c r="Y36" s="85">
        <f>AVERAGE(H36:Q36,T36:X36)</f>
        <v>4.2176470588235295</v>
      </c>
      <c r="Z36" s="85">
        <f>AVERAGE(H36:Q36,T36:X36)</f>
        <v>4.2176470588235295</v>
      </c>
    </row>
    <row r="37" spans="1:26" s="104" customFormat="1">
      <c r="D37" s="85">
        <f t="shared" ref="D37:G37" si="8">STDEV(D2:D34)</f>
        <v>0.17407765595569785</v>
      </c>
      <c r="E37" s="85">
        <f t="shared" si="8"/>
        <v>0.24230584229877994</v>
      </c>
      <c r="F37" s="85">
        <f t="shared" si="8"/>
        <v>0.17407765595569785</v>
      </c>
      <c r="G37" s="85">
        <f t="shared" si="8"/>
        <v>0.29193710406057111</v>
      </c>
      <c r="H37" s="85">
        <f>STDEV(H2:H35)</f>
        <v>0.56090708303000258</v>
      </c>
      <c r="I37" s="85">
        <f t="shared" ref="I37:X37" si="9">STDEV(I2:I35)</f>
        <v>0.52393683199558228</v>
      </c>
      <c r="J37" s="85">
        <f t="shared" si="9"/>
        <v>0.57580448256247452</v>
      </c>
      <c r="K37" s="85">
        <f t="shared" si="9"/>
        <v>0.43056154520204609</v>
      </c>
      <c r="L37" s="85">
        <f t="shared" si="9"/>
        <v>0.49955416843564265</v>
      </c>
      <c r="M37" s="85">
        <f t="shared" si="9"/>
        <v>0.68664364913051079</v>
      </c>
      <c r="N37" s="85">
        <f t="shared" si="9"/>
        <v>0.91384674017453782</v>
      </c>
      <c r="O37" s="85">
        <f t="shared" si="9"/>
        <v>0.59183391224155346</v>
      </c>
      <c r="P37" s="85">
        <f t="shared" si="9"/>
        <v>0.648596455320126</v>
      </c>
      <c r="Q37" s="85">
        <f t="shared" si="9"/>
        <v>0.52052352639720179</v>
      </c>
      <c r="R37" s="85">
        <f t="shared" si="9"/>
        <v>1.1317016670048712</v>
      </c>
      <c r="S37" s="85">
        <f t="shared" si="9"/>
        <v>0.89562215103979859</v>
      </c>
      <c r="T37" s="85">
        <f t="shared" si="9"/>
        <v>0.60005941476471447</v>
      </c>
      <c r="U37" s="85">
        <f t="shared" si="9"/>
        <v>0.64584231780306889</v>
      </c>
      <c r="V37" s="85">
        <f t="shared" si="9"/>
        <v>0.85280286542244177</v>
      </c>
      <c r="W37" s="85">
        <f t="shared" si="9"/>
        <v>0.79716520920477285</v>
      </c>
      <c r="X37" s="85">
        <f t="shared" si="9"/>
        <v>0.7288307731566892</v>
      </c>
      <c r="Y37" s="85">
        <f>AVERAGE(H37:Q37,T37:X37)</f>
        <v>0.6384605983227577</v>
      </c>
      <c r="Z37" s="85"/>
    </row>
    <row r="38" spans="1:26">
      <c r="I38" s="104"/>
      <c r="J38" s="85">
        <f>STDEV(H2:J35)</f>
        <v>0.55915806026728321</v>
      </c>
      <c r="K38" s="81"/>
      <c r="L38" s="82">
        <f>STDEVA(K2:L35)</f>
        <v>0.47130104048668092</v>
      </c>
      <c r="M38" s="83"/>
      <c r="N38" s="83"/>
      <c r="O38" s="83"/>
      <c r="P38" s="83"/>
      <c r="Q38" s="84">
        <f>STDEVA(M2:Q35)</f>
        <v>0.6951925815011063</v>
      </c>
      <c r="R38" s="85">
        <f>STDEVA(R2:R35)</f>
        <v>1.1317016670048712</v>
      </c>
      <c r="S38" s="122">
        <f>STDEVA(S2:S35)</f>
        <v>0.89562215103979859</v>
      </c>
      <c r="T38" s="111"/>
      <c r="U38" s="110">
        <f>STDEVA(T2:U35)</f>
        <v>0.63619258159614023</v>
      </c>
      <c r="V38" s="86"/>
      <c r="W38" s="86"/>
      <c r="X38" s="87">
        <f>STDEVA(V2:X35)</f>
        <v>0.78824847794211594</v>
      </c>
      <c r="Y38" s="88"/>
    </row>
    <row r="39" spans="1:26">
      <c r="I39" s="104"/>
      <c r="J39" s="93">
        <f>AVERAGE(H2:J35)</f>
        <v>4.3039215686274508</v>
      </c>
      <c r="K39" s="89"/>
      <c r="L39" s="90">
        <f>AVERAGE(K2:L35)</f>
        <v>4.6764705882352944</v>
      </c>
      <c r="M39" s="91"/>
      <c r="N39" s="91"/>
      <c r="O39" s="91"/>
      <c r="P39" s="91"/>
      <c r="Q39" s="92">
        <f>AVERAGE(M2:Q35)</f>
        <v>4.0882352941176467</v>
      </c>
      <c r="R39" s="93">
        <f>AVERAGE(R2:R35)</f>
        <v>1.8529411764705883</v>
      </c>
      <c r="S39" s="123">
        <f>AVERAGE(S2:S35)</f>
        <v>3.5294117647058822</v>
      </c>
      <c r="T39" s="112"/>
      <c r="U39" s="113">
        <f>AVERAGE(T2:U35)</f>
        <v>4.2058823529411766</v>
      </c>
      <c r="V39" s="86"/>
      <c r="W39" s="86"/>
      <c r="X39" s="94">
        <f>AVERAGE(V2:X35)</f>
        <v>4.0490196078431371</v>
      </c>
      <c r="Y39" s="85">
        <f>AVERAGE(J39,L39,Q39,U39,X39)</f>
        <v>4.2647058823529402</v>
      </c>
    </row>
    <row r="40" spans="1:26">
      <c r="B40" s="105" t="s">
        <v>48</v>
      </c>
      <c r="C40" s="105">
        <f>COUNTIF(B2:B35,"นิสิตระดับปริญญาโท")</f>
        <v>34</v>
      </c>
    </row>
    <row r="41" spans="1:26">
      <c r="C41" s="107">
        <f>SUM(C38:C40)</f>
        <v>34</v>
      </c>
    </row>
    <row r="44" spans="1:26">
      <c r="B44" s="105" t="s">
        <v>52</v>
      </c>
      <c r="C44" s="105">
        <f>COUNTIF(C2:C35,"เภสัชกรรมชุมชน")</f>
        <v>31</v>
      </c>
    </row>
    <row r="45" spans="1:26">
      <c r="B45" s="105" t="s">
        <v>34</v>
      </c>
      <c r="C45" s="105">
        <f>COUNTIF(C2:C35,"ไม่ระบุ")</f>
        <v>2</v>
      </c>
    </row>
    <row r="46" spans="1:26">
      <c r="B46" s="105" t="s">
        <v>53</v>
      </c>
      <c r="C46" s="105">
        <f>COUNTIF(C4:C37,"จุลชีววิทยา")</f>
        <v>1</v>
      </c>
    </row>
    <row r="47" spans="1:26">
      <c r="C47" s="107">
        <f>SUM(C44:C46)</f>
        <v>34</v>
      </c>
    </row>
  </sheetData>
  <autoFilter ref="A1:Z4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37" zoomScale="140" zoomScaleNormal="140" workbookViewId="0">
      <selection activeCell="E45" sqref="E45"/>
    </sheetView>
  </sheetViews>
  <sheetFormatPr defaultRowHeight="15"/>
  <cols>
    <col min="1" max="1" width="1.7109375" style="66" customWidth="1"/>
    <col min="2" max="4" width="9.140625" style="66"/>
    <col min="5" max="5" width="9.140625" style="66" customWidth="1"/>
    <col min="6" max="6" width="57.28515625" style="66" customWidth="1"/>
    <col min="7" max="16384" width="9.140625" style="66"/>
  </cols>
  <sheetData>
    <row r="1" spans="1:7" s="65" customFormat="1" ht="23.25">
      <c r="A1" s="142" t="s">
        <v>31</v>
      </c>
      <c r="B1" s="142"/>
      <c r="C1" s="142"/>
      <c r="D1" s="142"/>
      <c r="E1" s="142"/>
      <c r="F1" s="142"/>
    </row>
    <row r="2" spans="1:7" s="65" customFormat="1" ht="23.25">
      <c r="A2" s="142" t="s">
        <v>57</v>
      </c>
      <c r="B2" s="142"/>
      <c r="C2" s="142"/>
      <c r="D2" s="142"/>
      <c r="E2" s="142"/>
      <c r="F2" s="142"/>
    </row>
    <row r="3" spans="1:7" s="65" customFormat="1" ht="23.25">
      <c r="A3" s="142" t="s">
        <v>47</v>
      </c>
      <c r="B3" s="142"/>
      <c r="C3" s="142"/>
      <c r="D3" s="142"/>
      <c r="E3" s="142"/>
      <c r="F3" s="142"/>
    </row>
    <row r="4" spans="1:7" s="65" customFormat="1" ht="23.25">
      <c r="A4" s="144" t="s">
        <v>46</v>
      </c>
      <c r="B4" s="144"/>
      <c r="C4" s="144"/>
      <c r="D4" s="144"/>
      <c r="E4" s="144"/>
      <c r="F4" s="144"/>
      <c r="G4" s="135"/>
    </row>
    <row r="5" spans="1:7" ht="21">
      <c r="A5" s="140"/>
      <c r="B5" s="140"/>
      <c r="C5" s="140"/>
      <c r="D5" s="140"/>
      <c r="E5" s="140"/>
      <c r="F5" s="140"/>
    </row>
    <row r="6" spans="1:7" s="67" customFormat="1" ht="21">
      <c r="A6" s="126" t="s">
        <v>99</v>
      </c>
      <c r="B6" s="126"/>
      <c r="C6" s="126"/>
      <c r="D6" s="126"/>
      <c r="E6" s="126"/>
      <c r="F6" s="126"/>
    </row>
    <row r="7" spans="1:7" s="67" customFormat="1" ht="21">
      <c r="A7" s="126" t="s">
        <v>100</v>
      </c>
      <c r="B7" s="126"/>
      <c r="C7" s="126"/>
      <c r="D7" s="126"/>
      <c r="E7" s="126"/>
      <c r="F7" s="126"/>
    </row>
    <row r="8" spans="1:7" s="67" customFormat="1" ht="21">
      <c r="A8" s="143" t="s">
        <v>102</v>
      </c>
      <c r="B8" s="143"/>
      <c r="C8" s="143"/>
      <c r="D8" s="143"/>
      <c r="E8" s="143"/>
      <c r="F8" s="143"/>
    </row>
    <row r="9" spans="1:7" s="67" customFormat="1" ht="21">
      <c r="A9" s="16" t="s">
        <v>101</v>
      </c>
      <c r="B9" s="16"/>
      <c r="C9" s="16"/>
      <c r="D9" s="16"/>
      <c r="E9" s="16"/>
      <c r="F9" s="16"/>
    </row>
    <row r="10" spans="1:7" s="67" customFormat="1" ht="21">
      <c r="A10" s="140" t="s">
        <v>69</v>
      </c>
      <c r="B10" s="140"/>
      <c r="C10" s="140"/>
      <c r="D10" s="140"/>
      <c r="E10" s="140"/>
      <c r="F10" s="140"/>
    </row>
    <row r="11" spans="1:7" s="67" customFormat="1" ht="21">
      <c r="A11" s="126" t="s">
        <v>104</v>
      </c>
      <c r="B11" s="126"/>
      <c r="C11" s="126"/>
      <c r="D11" s="126"/>
      <c r="E11" s="126"/>
      <c r="F11" s="126"/>
    </row>
    <row r="12" spans="1:7" s="67" customFormat="1" ht="21">
      <c r="A12" s="140" t="s">
        <v>70</v>
      </c>
      <c r="B12" s="140"/>
      <c r="C12" s="140"/>
      <c r="D12" s="140"/>
      <c r="E12" s="140"/>
      <c r="F12" s="140"/>
    </row>
    <row r="13" spans="1:7" s="67" customFormat="1" ht="21">
      <c r="A13" s="126" t="s">
        <v>79</v>
      </c>
      <c r="B13" s="126"/>
      <c r="C13" s="126"/>
      <c r="D13" s="126"/>
      <c r="E13" s="126"/>
      <c r="F13" s="126"/>
    </row>
    <row r="14" spans="1:7" s="67" customFormat="1" ht="21">
      <c r="A14" s="126" t="s">
        <v>106</v>
      </c>
      <c r="B14" s="126"/>
      <c r="C14" s="126"/>
      <c r="D14" s="126"/>
      <c r="E14" s="126"/>
      <c r="F14" s="126"/>
    </row>
    <row r="15" spans="1:7" s="9" customFormat="1" ht="21">
      <c r="A15" s="126" t="s">
        <v>105</v>
      </c>
      <c r="B15" s="126"/>
      <c r="C15" s="126"/>
      <c r="D15" s="126"/>
      <c r="E15" s="126"/>
      <c r="F15" s="126"/>
    </row>
    <row r="16" spans="1:7" s="9" customFormat="1" ht="21">
      <c r="A16" s="16" t="s">
        <v>107</v>
      </c>
      <c r="B16" s="16"/>
      <c r="C16" s="16"/>
      <c r="D16" s="16"/>
      <c r="E16" s="16"/>
      <c r="F16" s="16"/>
    </row>
    <row r="17" spans="1:10" s="9" customFormat="1" ht="21">
      <c r="A17" s="16" t="s">
        <v>86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s="9" customFormat="1" ht="21">
      <c r="A18" s="16" t="s">
        <v>87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s="9" customFormat="1" ht="21">
      <c r="A19" s="16" t="s">
        <v>113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s="9" customFormat="1" ht="21">
      <c r="A20" s="16" t="s">
        <v>88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s="9" customFormat="1" ht="21">
      <c r="A21" s="16" t="s">
        <v>108</v>
      </c>
      <c r="B21" s="16"/>
      <c r="C21" s="16"/>
      <c r="D21" s="16"/>
      <c r="E21" s="16"/>
      <c r="F21" s="16"/>
    </row>
    <row r="22" spans="1:10" s="72" customFormat="1" ht="21">
      <c r="A22" s="72" t="s">
        <v>89</v>
      </c>
    </row>
    <row r="23" spans="1:10" s="72" customFormat="1" ht="21">
      <c r="A23" s="72" t="s">
        <v>83</v>
      </c>
    </row>
    <row r="24" spans="1:10" s="72" customFormat="1" ht="21">
      <c r="A24" s="72" t="s">
        <v>84</v>
      </c>
    </row>
    <row r="25" spans="1:10" s="16" customFormat="1" ht="21">
      <c r="A25" s="16" t="s">
        <v>85</v>
      </c>
    </row>
    <row r="26" spans="1:10" ht="21">
      <c r="A26" s="9"/>
      <c r="B26" s="9"/>
      <c r="C26" s="9"/>
      <c r="D26" s="9"/>
      <c r="E26" s="9"/>
      <c r="F26" s="9"/>
    </row>
    <row r="27" spans="1:10" ht="21">
      <c r="A27" s="9"/>
      <c r="B27" s="9"/>
      <c r="C27" s="9"/>
      <c r="D27" s="9"/>
      <c r="E27" s="9"/>
      <c r="F27" s="9"/>
    </row>
    <row r="28" spans="1:10" ht="21">
      <c r="A28" s="9"/>
      <c r="B28" s="9"/>
      <c r="C28" s="9"/>
      <c r="D28" s="9"/>
      <c r="E28" s="9"/>
      <c r="F28" s="9"/>
    </row>
    <row r="29" spans="1:10" ht="21">
      <c r="A29" s="9"/>
      <c r="B29" s="9"/>
      <c r="C29" s="9"/>
      <c r="D29" s="9"/>
      <c r="E29" s="9"/>
      <c r="F29" s="9"/>
    </row>
    <row r="30" spans="1:10" ht="21">
      <c r="A30" s="9"/>
      <c r="B30" s="9"/>
      <c r="C30" s="9"/>
      <c r="D30" s="9"/>
      <c r="E30" s="9"/>
      <c r="F30" s="9"/>
    </row>
    <row r="31" spans="1:10" ht="21">
      <c r="A31" s="9"/>
      <c r="B31" s="9"/>
      <c r="C31" s="9"/>
      <c r="D31" s="9"/>
      <c r="E31" s="9"/>
      <c r="F31" s="9"/>
    </row>
    <row r="32" spans="1:10" ht="21">
      <c r="A32" s="9"/>
      <c r="B32" s="9"/>
      <c r="C32" s="9"/>
      <c r="D32" s="9"/>
      <c r="E32" s="9"/>
      <c r="F32" s="9"/>
    </row>
    <row r="33" spans="1:6" ht="21">
      <c r="A33" s="9"/>
      <c r="B33" s="9"/>
      <c r="C33" s="9"/>
      <c r="D33" s="9"/>
      <c r="E33" s="9"/>
      <c r="F33" s="9"/>
    </row>
    <row r="34" spans="1:6" ht="21">
      <c r="A34" s="9"/>
      <c r="B34" s="9"/>
      <c r="C34" s="9"/>
      <c r="D34" s="9"/>
      <c r="E34" s="9"/>
      <c r="F34" s="9"/>
    </row>
    <row r="35" spans="1:6" ht="21">
      <c r="A35" s="9"/>
      <c r="B35" s="9"/>
      <c r="C35" s="9"/>
      <c r="D35" s="9"/>
      <c r="E35" s="9"/>
      <c r="F35" s="9"/>
    </row>
    <row r="36" spans="1:6" ht="21">
      <c r="A36" s="9"/>
      <c r="B36" s="9"/>
      <c r="C36" s="9"/>
      <c r="D36" s="9"/>
      <c r="E36" s="9"/>
      <c r="F36" s="9"/>
    </row>
    <row r="37" spans="1:6" ht="21">
      <c r="A37" s="9"/>
      <c r="B37" s="9"/>
      <c r="C37" s="9"/>
      <c r="D37" s="9"/>
      <c r="E37" s="9"/>
      <c r="F37" s="9"/>
    </row>
    <row r="38" spans="1:6" ht="21">
      <c r="A38" s="9"/>
      <c r="B38" s="9"/>
      <c r="C38" s="9"/>
      <c r="D38" s="9"/>
      <c r="E38" s="9"/>
      <c r="F38" s="9"/>
    </row>
    <row r="39" spans="1:6" s="132" customFormat="1" ht="21">
      <c r="A39" s="132" t="s">
        <v>103</v>
      </c>
    </row>
    <row r="40" spans="1:6" s="68" customFormat="1" ht="21">
      <c r="A40" s="141" t="s">
        <v>71</v>
      </c>
      <c r="B40" s="141"/>
      <c r="C40" s="141"/>
      <c r="D40" s="141"/>
      <c r="E40" s="141"/>
      <c r="F40" s="141"/>
    </row>
    <row r="41" spans="1:6" s="68" customFormat="1" ht="21">
      <c r="A41" s="127"/>
      <c r="B41" s="133" t="s">
        <v>109</v>
      </c>
      <c r="C41" s="133"/>
      <c r="D41" s="133"/>
      <c r="E41" s="133"/>
      <c r="F41" s="127"/>
    </row>
    <row r="42" spans="1:6" s="9" customFormat="1" ht="21">
      <c r="B42" s="9" t="s">
        <v>81</v>
      </c>
    </row>
    <row r="43" spans="1:6" s="9" customFormat="1" ht="21">
      <c r="B43" s="9" t="s">
        <v>82</v>
      </c>
    </row>
    <row r="44" spans="1:6" s="9" customFormat="1" ht="21"/>
    <row r="45" spans="1:6" s="9" customFormat="1" ht="21">
      <c r="B45" s="134" t="s">
        <v>112</v>
      </c>
    </row>
    <row r="46" spans="1:6" s="68" customFormat="1" ht="21">
      <c r="A46" s="139"/>
      <c r="B46" s="133" t="s">
        <v>115</v>
      </c>
      <c r="C46" s="133"/>
      <c r="D46" s="133"/>
      <c r="E46" s="133"/>
      <c r="F46" s="139"/>
    </row>
    <row r="47" spans="1:6" s="9" customFormat="1" ht="21">
      <c r="B47" s="9" t="s">
        <v>114</v>
      </c>
    </row>
  </sheetData>
  <mergeCells count="9">
    <mergeCell ref="A10:F10"/>
    <mergeCell ref="A12:F12"/>
    <mergeCell ref="A40:F40"/>
    <mergeCell ref="A1:F1"/>
    <mergeCell ref="A2:F2"/>
    <mergeCell ref="A3:F3"/>
    <mergeCell ref="A5:F5"/>
    <mergeCell ref="A8:F8"/>
    <mergeCell ref="A4:F4"/>
  </mergeCells>
  <pageMargins left="0.5" right="0.25" top="0.7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60"/>
  <sheetViews>
    <sheetView topLeftCell="A112" zoomScale="140" zoomScaleNormal="140" workbookViewId="0">
      <selection activeCell="B100" sqref="B100:E100"/>
    </sheetView>
  </sheetViews>
  <sheetFormatPr defaultRowHeight="19.5"/>
  <cols>
    <col min="1" max="1" width="3.42578125" style="1" customWidth="1"/>
    <col min="2" max="2" width="7.7109375" style="1" customWidth="1"/>
    <col min="3" max="3" width="9" style="1"/>
    <col min="4" max="4" width="15.42578125" style="1" customWidth="1"/>
    <col min="5" max="5" width="25.7109375" style="1" customWidth="1"/>
    <col min="6" max="6" width="8" style="3" customWidth="1"/>
    <col min="7" max="7" width="9" style="3" customWidth="1"/>
    <col min="8" max="8" width="15.42578125" style="3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" style="1"/>
    <col min="16384" max="16384" width="9" style="1" customWidth="1"/>
  </cols>
  <sheetData>
    <row r="2" spans="1:9">
      <c r="A2" s="210" t="s">
        <v>2</v>
      </c>
      <c r="B2" s="210"/>
      <c r="C2" s="210"/>
      <c r="D2" s="210"/>
      <c r="E2" s="210"/>
      <c r="F2" s="210"/>
      <c r="G2" s="210"/>
      <c r="H2" s="210"/>
    </row>
    <row r="3" spans="1:9">
      <c r="B3" s="2"/>
      <c r="C3" s="2"/>
      <c r="D3" s="2"/>
      <c r="E3" s="2"/>
      <c r="F3" s="2"/>
      <c r="G3" s="2"/>
      <c r="H3" s="2"/>
    </row>
    <row r="4" spans="1:9" s="19" customFormat="1" ht="23.25">
      <c r="B4" s="142" t="s">
        <v>57</v>
      </c>
      <c r="C4" s="142"/>
      <c r="D4" s="142"/>
      <c r="E4" s="142"/>
      <c r="F4" s="142"/>
      <c r="G4" s="142"/>
      <c r="H4" s="142"/>
      <c r="I4" s="18"/>
    </row>
    <row r="5" spans="1:9" s="19" customFormat="1" ht="23.25">
      <c r="B5" s="142" t="s">
        <v>47</v>
      </c>
      <c r="C5" s="142"/>
      <c r="D5" s="142"/>
      <c r="E5" s="142"/>
      <c r="F5" s="142"/>
      <c r="G5" s="142"/>
      <c r="H5" s="142"/>
      <c r="I5" s="18"/>
    </row>
    <row r="6" spans="1:9" s="19" customFormat="1" ht="23.25">
      <c r="B6" s="144" t="s">
        <v>46</v>
      </c>
      <c r="C6" s="144"/>
      <c r="D6" s="144"/>
      <c r="E6" s="144"/>
      <c r="F6" s="144"/>
      <c r="G6" s="144"/>
      <c r="H6" s="144"/>
      <c r="I6" s="18"/>
    </row>
    <row r="7" spans="1:9">
      <c r="B7" s="179"/>
      <c r="C7" s="179"/>
      <c r="D7" s="179"/>
      <c r="E7" s="179"/>
      <c r="F7" s="179"/>
      <c r="G7" s="179"/>
      <c r="H7" s="179"/>
    </row>
    <row r="8" spans="1:9" s="9" customFormat="1" ht="21">
      <c r="B8" s="10" t="s">
        <v>39</v>
      </c>
      <c r="F8" s="20"/>
      <c r="G8" s="20"/>
      <c r="H8" s="20"/>
    </row>
    <row r="9" spans="1:9" s="9" customFormat="1" ht="21">
      <c r="F9" s="20"/>
      <c r="G9" s="20"/>
      <c r="H9" s="20"/>
    </row>
    <row r="10" spans="1:9" s="9" customFormat="1" ht="21">
      <c r="B10" s="21" t="s">
        <v>40</v>
      </c>
      <c r="F10" s="20"/>
      <c r="G10" s="20"/>
      <c r="H10" s="20"/>
    </row>
    <row r="11" spans="1:9" ht="20.25" thickBot="1">
      <c r="B11" s="4"/>
      <c r="C11" s="118"/>
      <c r="D11" s="118"/>
      <c r="E11" s="118"/>
      <c r="F11" s="119"/>
      <c r="G11" s="119"/>
    </row>
    <row r="12" spans="1:9" s="9" customFormat="1" ht="22.5" thickTop="1" thickBot="1">
      <c r="B12" s="21"/>
      <c r="C12" s="180" t="s">
        <v>3</v>
      </c>
      <c r="D12" s="180"/>
      <c r="E12" s="180"/>
      <c r="F12" s="117" t="s">
        <v>4</v>
      </c>
      <c r="G12" s="117" t="s">
        <v>5</v>
      </c>
      <c r="H12" s="20"/>
    </row>
    <row r="13" spans="1:9" s="9" customFormat="1" ht="21.75" thickTop="1">
      <c r="B13" s="21"/>
      <c r="C13" s="187" t="s">
        <v>48</v>
      </c>
      <c r="D13" s="188"/>
      <c r="E13" s="189"/>
      <c r="F13" s="115">
        <f>คีย์ข้อมูล!C40</f>
        <v>34</v>
      </c>
      <c r="G13" s="116">
        <f>F13*100/F$14</f>
        <v>100</v>
      </c>
      <c r="H13" s="20"/>
    </row>
    <row r="14" spans="1:9" s="9" customFormat="1" ht="21.75" thickBot="1">
      <c r="B14" s="21"/>
      <c r="C14" s="190" t="s">
        <v>6</v>
      </c>
      <c r="D14" s="190"/>
      <c r="E14" s="190"/>
      <c r="F14" s="27">
        <f>SUM(F13:F13)</f>
        <v>34</v>
      </c>
      <c r="G14" s="64">
        <f>F14*100/F$14</f>
        <v>100</v>
      </c>
    </row>
    <row r="15" spans="1:9" s="9" customFormat="1" ht="21.75" thickTop="1">
      <c r="B15" s="21"/>
      <c r="C15" s="23"/>
      <c r="D15" s="23"/>
      <c r="E15" s="23"/>
      <c r="F15" s="24"/>
      <c r="G15" s="25"/>
    </row>
    <row r="16" spans="1:9" s="9" customFormat="1" ht="21">
      <c r="B16" s="21"/>
      <c r="C16" s="9" t="s">
        <v>59</v>
      </c>
      <c r="F16" s="20"/>
      <c r="G16" s="20"/>
    </row>
    <row r="18" spans="1:8" s="9" customFormat="1" ht="21">
      <c r="A18" s="21" t="s">
        <v>76</v>
      </c>
      <c r="E18" s="124"/>
      <c r="F18" s="124"/>
      <c r="G18" s="124"/>
    </row>
    <row r="19" spans="1:8" ht="20.25" thickBot="1">
      <c r="C19" s="5"/>
      <c r="D19" s="5"/>
      <c r="E19" s="6"/>
      <c r="G19" s="1"/>
      <c r="H19" s="1"/>
    </row>
    <row r="20" spans="1:8" ht="22.5" thickTop="1" thickBot="1">
      <c r="C20" s="169" t="s">
        <v>7</v>
      </c>
      <c r="D20" s="169"/>
      <c r="E20" s="169"/>
      <c r="F20" s="129" t="s">
        <v>4</v>
      </c>
      <c r="G20" s="129" t="s">
        <v>5</v>
      </c>
      <c r="H20" s="1"/>
    </row>
    <row r="21" spans="1:8" ht="21.75" thickTop="1">
      <c r="C21" s="170" t="s">
        <v>52</v>
      </c>
      <c r="D21" s="171"/>
      <c r="E21" s="172"/>
      <c r="F21" s="130">
        <f>คีย์ข้อมูล!C44</f>
        <v>31</v>
      </c>
      <c r="G21" s="22">
        <f>F21*100/F$14</f>
        <v>91.17647058823529</v>
      </c>
      <c r="H21" s="1"/>
    </row>
    <row r="22" spans="1:8" ht="21">
      <c r="C22" s="176" t="s">
        <v>53</v>
      </c>
      <c r="D22" s="176"/>
      <c r="E22" s="176"/>
      <c r="F22" s="26">
        <f>คีย์ข้อมูล!C45</f>
        <v>2</v>
      </c>
      <c r="G22" s="22">
        <f t="shared" ref="G22:G24" si="0">F22*100/F$14</f>
        <v>5.882352941176471</v>
      </c>
      <c r="H22" s="1"/>
    </row>
    <row r="23" spans="1:8" ht="21">
      <c r="C23" s="170" t="s">
        <v>34</v>
      </c>
      <c r="D23" s="171"/>
      <c r="E23" s="172"/>
      <c r="F23" s="26">
        <f>คีย์ข้อมูล!C46</f>
        <v>1</v>
      </c>
      <c r="G23" s="22">
        <f t="shared" si="0"/>
        <v>2.9411764705882355</v>
      </c>
      <c r="H23" s="1"/>
    </row>
    <row r="24" spans="1:8" ht="21.75" thickBot="1">
      <c r="C24" s="191" t="s">
        <v>6</v>
      </c>
      <c r="D24" s="192"/>
      <c r="E24" s="193"/>
      <c r="F24" s="27">
        <f>SUM(F21:F23)</f>
        <v>34</v>
      </c>
      <c r="G24" s="64">
        <f t="shared" si="0"/>
        <v>100</v>
      </c>
      <c r="H24" s="1"/>
    </row>
    <row r="25" spans="1:8" ht="20.25" thickTop="1">
      <c r="C25" s="5"/>
      <c r="D25" s="5"/>
      <c r="E25" s="6"/>
      <c r="G25" s="1"/>
      <c r="H25" s="1"/>
    </row>
    <row r="26" spans="1:8" s="9" customFormat="1" ht="21">
      <c r="A26" s="16"/>
      <c r="B26" s="9" t="s">
        <v>77</v>
      </c>
      <c r="E26" s="124"/>
      <c r="F26" s="124"/>
      <c r="G26" s="124"/>
    </row>
    <row r="27" spans="1:8" s="9" customFormat="1" ht="21">
      <c r="A27" s="9" t="s">
        <v>91</v>
      </c>
      <c r="E27" s="124"/>
      <c r="F27" s="124"/>
      <c r="G27" s="124"/>
    </row>
    <row r="28" spans="1:8" s="9" customFormat="1" ht="21">
      <c r="F28" s="124"/>
      <c r="G28" s="124"/>
      <c r="H28" s="124"/>
    </row>
    <row r="29" spans="1:8" s="9" customFormat="1" ht="21">
      <c r="F29" s="124"/>
      <c r="G29" s="124"/>
      <c r="H29" s="124"/>
    </row>
    <row r="30" spans="1:8" s="9" customFormat="1" ht="21">
      <c r="F30" s="124"/>
      <c r="G30" s="124"/>
      <c r="H30" s="124"/>
    </row>
    <row r="31" spans="1:8" s="9" customFormat="1" ht="21">
      <c r="F31" s="124"/>
      <c r="G31" s="124"/>
      <c r="H31" s="124"/>
    </row>
    <row r="32" spans="1:8" s="9" customFormat="1" ht="21">
      <c r="F32" s="124"/>
      <c r="G32" s="124"/>
      <c r="H32" s="124"/>
    </row>
    <row r="33" spans="1:8" s="9" customFormat="1" ht="21">
      <c r="F33" s="124"/>
      <c r="G33" s="124"/>
      <c r="H33" s="124"/>
    </row>
    <row r="34" spans="1:8" s="9" customFormat="1" ht="21">
      <c r="F34" s="124"/>
      <c r="G34" s="124"/>
      <c r="H34" s="124"/>
    </row>
    <row r="35" spans="1:8" s="9" customFormat="1" ht="21">
      <c r="F35" s="124"/>
      <c r="G35" s="124"/>
      <c r="H35" s="124"/>
    </row>
    <row r="36" spans="1:8" s="9" customFormat="1" ht="21">
      <c r="F36" s="124"/>
      <c r="G36" s="124"/>
      <c r="H36" s="124"/>
    </row>
    <row r="37" spans="1:8" s="9" customFormat="1" ht="21">
      <c r="F37" s="124"/>
      <c r="G37" s="124"/>
      <c r="H37" s="124"/>
    </row>
    <row r="38" spans="1:8" s="9" customFormat="1" ht="21">
      <c r="F38" s="124"/>
      <c r="G38" s="124"/>
      <c r="H38" s="124"/>
    </row>
    <row r="39" spans="1:8" s="9" customFormat="1" ht="21">
      <c r="F39" s="136"/>
      <c r="G39" s="136"/>
      <c r="H39" s="136"/>
    </row>
    <row r="40" spans="1:8" s="9" customFormat="1" ht="21">
      <c r="A40" s="210" t="s">
        <v>33</v>
      </c>
      <c r="B40" s="210"/>
      <c r="C40" s="210"/>
      <c r="D40" s="210"/>
      <c r="E40" s="210"/>
      <c r="F40" s="210"/>
      <c r="G40" s="210"/>
      <c r="H40" s="210"/>
    </row>
    <row r="41" spans="1:8" s="9" customFormat="1" ht="21">
      <c r="A41" s="125"/>
      <c r="B41" s="125"/>
      <c r="C41" s="125"/>
      <c r="D41" s="125"/>
      <c r="E41" s="125"/>
      <c r="F41" s="125"/>
      <c r="G41" s="125"/>
      <c r="H41" s="125"/>
    </row>
    <row r="42" spans="1:8" s="9" customFormat="1" ht="21">
      <c r="A42" s="21" t="s">
        <v>62</v>
      </c>
      <c r="E42" s="124"/>
      <c r="F42" s="124"/>
      <c r="G42" s="124"/>
    </row>
    <row r="43" spans="1:8" s="9" customFormat="1" ht="21">
      <c r="B43" s="9" t="s">
        <v>63</v>
      </c>
      <c r="F43" s="20"/>
      <c r="G43" s="20"/>
      <c r="H43" s="20"/>
    </row>
    <row r="44" spans="1:8" s="9" customFormat="1" ht="21.75" thickBot="1">
      <c r="F44" s="95"/>
      <c r="G44" s="95"/>
      <c r="H44" s="95"/>
    </row>
    <row r="45" spans="1:8" s="9" customFormat="1" ht="22.5" thickTop="1" thickBot="1">
      <c r="C45" s="169" t="s">
        <v>7</v>
      </c>
      <c r="D45" s="169"/>
      <c r="E45" s="169"/>
      <c r="F45" s="129" t="s">
        <v>4</v>
      </c>
      <c r="G45" s="129" t="s">
        <v>5</v>
      </c>
      <c r="H45" s="95"/>
    </row>
    <row r="46" spans="1:8" s="9" customFormat="1" ht="21.75" thickTop="1">
      <c r="C46" s="170" t="s">
        <v>8</v>
      </c>
      <c r="D46" s="171"/>
      <c r="E46" s="172"/>
      <c r="F46" s="130">
        <f>คีย์ข้อมูล!E36</f>
        <v>31</v>
      </c>
      <c r="G46" s="22">
        <f>F46*100/F$50</f>
        <v>86.111111111111114</v>
      </c>
      <c r="H46" s="95"/>
    </row>
    <row r="47" spans="1:8" s="9" customFormat="1" ht="21">
      <c r="C47" s="176" t="s">
        <v>45</v>
      </c>
      <c r="D47" s="176"/>
      <c r="E47" s="176"/>
      <c r="F47" s="26">
        <f>คีย์ข้อมูล!G36</f>
        <v>3</v>
      </c>
      <c r="G47" s="22">
        <f t="shared" ref="G47:G50" si="1">F47*100/F$50</f>
        <v>8.3333333333333339</v>
      </c>
      <c r="H47" s="95"/>
    </row>
    <row r="48" spans="1:8" s="9" customFormat="1" ht="21">
      <c r="C48" s="170" t="s">
        <v>61</v>
      </c>
      <c r="D48" s="171"/>
      <c r="E48" s="172"/>
      <c r="F48" s="26">
        <f>คีย์ข้อมูล!D36</f>
        <v>1</v>
      </c>
      <c r="G48" s="22">
        <f t="shared" si="1"/>
        <v>2.7777777777777777</v>
      </c>
      <c r="H48" s="95"/>
    </row>
    <row r="49" spans="1:9" s="9" customFormat="1" ht="21">
      <c r="C49" s="176" t="s">
        <v>60</v>
      </c>
      <c r="D49" s="176"/>
      <c r="E49" s="176"/>
      <c r="F49" s="131">
        <f>คีย์ข้อมูล!F36</f>
        <v>1</v>
      </c>
      <c r="G49" s="22">
        <f t="shared" si="1"/>
        <v>2.7777777777777777</v>
      </c>
      <c r="H49" s="124"/>
    </row>
    <row r="50" spans="1:9" s="9" customFormat="1" ht="21.75" thickBot="1">
      <c r="C50" s="173" t="s">
        <v>6</v>
      </c>
      <c r="D50" s="174"/>
      <c r="E50" s="175"/>
      <c r="F50" s="27">
        <f>SUM(F46:F49)</f>
        <v>36</v>
      </c>
      <c r="G50" s="64">
        <f t="shared" si="1"/>
        <v>100</v>
      </c>
      <c r="H50" s="95"/>
    </row>
    <row r="51" spans="1:9" s="9" customFormat="1" ht="21.75" thickTop="1">
      <c r="F51" s="95"/>
      <c r="G51" s="95"/>
      <c r="H51" s="95"/>
    </row>
    <row r="52" spans="1:9" s="9" customFormat="1" ht="21">
      <c r="A52" s="16"/>
      <c r="B52" s="9" t="s">
        <v>78</v>
      </c>
      <c r="E52" s="124"/>
      <c r="F52" s="124"/>
      <c r="G52" s="124"/>
    </row>
    <row r="53" spans="1:9" s="9" customFormat="1" ht="21">
      <c r="A53" s="9" t="s">
        <v>92</v>
      </c>
      <c r="E53" s="124"/>
      <c r="F53" s="124"/>
      <c r="G53" s="124"/>
    </row>
    <row r="55" spans="1:9">
      <c r="B55" s="3"/>
      <c r="C55" s="3"/>
      <c r="D55" s="3"/>
      <c r="E55" s="3"/>
      <c r="I55" s="7"/>
    </row>
    <row r="56" spans="1:9" s="9" customFormat="1" ht="21">
      <c r="B56" s="10" t="s">
        <v>41</v>
      </c>
      <c r="F56" s="20"/>
      <c r="G56" s="20"/>
      <c r="H56" s="20"/>
    </row>
    <row r="57" spans="1:9" s="16" customFormat="1" ht="25.5" customHeight="1">
      <c r="B57" s="62" t="s">
        <v>93</v>
      </c>
      <c r="F57" s="20"/>
      <c r="G57" s="20"/>
      <c r="H57" s="20"/>
    </row>
    <row r="58" spans="1:9" s="9" customFormat="1" ht="15" customHeight="1" thickBot="1">
      <c r="B58" s="10"/>
      <c r="F58" s="99"/>
      <c r="G58" s="99"/>
      <c r="H58" s="99"/>
    </row>
    <row r="59" spans="1:9" s="9" customFormat="1" ht="21.75" thickTop="1">
      <c r="B59" s="194" t="s">
        <v>9</v>
      </c>
      <c r="C59" s="195"/>
      <c r="D59" s="195"/>
      <c r="E59" s="196"/>
      <c r="F59" s="165"/>
      <c r="G59" s="167" t="s">
        <v>10</v>
      </c>
      <c r="H59" s="167" t="s">
        <v>11</v>
      </c>
    </row>
    <row r="60" spans="1:9" s="9" customFormat="1" ht="21.75" thickBot="1">
      <c r="B60" s="197"/>
      <c r="C60" s="198"/>
      <c r="D60" s="198"/>
      <c r="E60" s="199"/>
      <c r="F60" s="166"/>
      <c r="G60" s="168"/>
      <c r="H60" s="168"/>
    </row>
    <row r="61" spans="1:9" s="9" customFormat="1" ht="21.75" thickTop="1">
      <c r="B61" s="28" t="s">
        <v>28</v>
      </c>
      <c r="C61" s="29"/>
      <c r="D61" s="29"/>
      <c r="E61" s="30"/>
      <c r="F61" s="98"/>
      <c r="G61" s="23"/>
      <c r="H61" s="98"/>
      <c r="I61" s="11"/>
    </row>
    <row r="62" spans="1:9" s="9" customFormat="1" ht="21">
      <c r="B62" s="145" t="s">
        <v>64</v>
      </c>
      <c r="C62" s="146"/>
      <c r="D62" s="146"/>
      <c r="E62" s="147"/>
      <c r="F62" s="32">
        <f>คีย์ข้อมูล!R36</f>
        <v>1.8529411764705883</v>
      </c>
      <c r="G62" s="32">
        <f>คีย์ข้อมูล!R37</f>
        <v>1.1317016670048712</v>
      </c>
      <c r="H62" s="138" t="str">
        <f t="shared" ref="H62:H63" si="2">IF(F62&gt;4.5,"มากที่สุด",IF(F62&gt;3.5,"มาก",IF(F62&gt;2.5,"ปานกลาง",IF(F62&gt;1.5,"น้อย",IF(F62&lt;=1.5,"น้อยที่สุด")))))</f>
        <v>น้อย</v>
      </c>
    </row>
    <row r="63" spans="1:9" s="9" customFormat="1" ht="18.75" customHeight="1" thickBot="1">
      <c r="B63" s="151" t="s">
        <v>29</v>
      </c>
      <c r="C63" s="152"/>
      <c r="D63" s="152"/>
      <c r="E63" s="153"/>
      <c r="F63" s="34">
        <f>AVERAGE(F62:F62)</f>
        <v>1.8529411764705883</v>
      </c>
      <c r="G63" s="35">
        <f>คีย์ข้อมูล!R38</f>
        <v>1.1317016670048712</v>
      </c>
      <c r="H63" s="137" t="str">
        <f t="shared" si="2"/>
        <v>น้อย</v>
      </c>
    </row>
    <row r="64" spans="1:9" s="9" customFormat="1" ht="21.75" thickTop="1">
      <c r="B64" s="37" t="s">
        <v>30</v>
      </c>
      <c r="C64" s="38"/>
      <c r="D64" s="38"/>
      <c r="E64" s="39"/>
      <c r="F64" s="40"/>
      <c r="G64" s="40"/>
      <c r="H64" s="39"/>
    </row>
    <row r="65" spans="1:10" s="9" customFormat="1" ht="21">
      <c r="B65" s="41" t="s">
        <v>56</v>
      </c>
      <c r="C65" s="41"/>
      <c r="D65" s="41"/>
      <c r="E65" s="41"/>
      <c r="F65" s="31">
        <f>คีย์ข้อมูล!S36</f>
        <v>3.5294117647058822</v>
      </c>
      <c r="G65" s="31">
        <f>คีย์ข้อมูล!S37</f>
        <v>0.89562215103979859</v>
      </c>
      <c r="H65" s="13" t="str">
        <f>IF(F65&gt;4.5,"มากที่สุด",IF(F65&gt;3.5,"มาก",IF(F65&gt;2.5,"ปานกลาง",IF(F65&gt;1.5,"น้อย",IF(F65&lt;=1.5,"น้อยที่สุด")))))</f>
        <v>มาก</v>
      </c>
    </row>
    <row r="66" spans="1:10" s="9" customFormat="1" ht="21.75" thickBot="1">
      <c r="B66" s="151" t="s">
        <v>29</v>
      </c>
      <c r="C66" s="152"/>
      <c r="D66" s="152"/>
      <c r="E66" s="153"/>
      <c r="F66" s="35">
        <f>คีย์ข้อมูล!S39</f>
        <v>3.5294117647058822</v>
      </c>
      <c r="G66" s="42">
        <f>คีย์ข้อมูล!S38</f>
        <v>0.89562215103979859</v>
      </c>
      <c r="H66" s="36" t="str">
        <f t="shared" ref="H66" si="3">IF(F66&gt;4.5,"มากที่สุด",IF(F66&gt;3.5,"มาก",IF(F66&gt;2.5,"ปานกลาง",IF(F66&gt;1.5,"น้อย",IF(F66&lt;=1.5,"น้อยที่สุด")))))</f>
        <v>มาก</v>
      </c>
      <c r="J66" s="43"/>
    </row>
    <row r="67" spans="1:10" s="9" customFormat="1" ht="16.5" customHeight="1" thickTop="1">
      <c r="B67" s="11"/>
      <c r="C67" s="11"/>
      <c r="D67" s="11"/>
      <c r="E67" s="11"/>
      <c r="F67" s="44"/>
      <c r="G67" s="44"/>
      <c r="H67" s="44"/>
    </row>
    <row r="68" spans="1:10" s="9" customFormat="1" ht="21">
      <c r="B68" s="16"/>
      <c r="C68" s="16" t="s">
        <v>94</v>
      </c>
      <c r="D68" s="16"/>
      <c r="E68" s="16"/>
      <c r="F68" s="16"/>
      <c r="G68" s="16"/>
      <c r="H68" s="16"/>
      <c r="I68" s="16"/>
      <c r="J68" s="16"/>
    </row>
    <row r="69" spans="1:10" s="9" customFormat="1" ht="21">
      <c r="B69" s="16" t="s">
        <v>72</v>
      </c>
      <c r="C69" s="16"/>
      <c r="D69" s="16"/>
      <c r="E69" s="16"/>
      <c r="F69" s="16"/>
      <c r="G69" s="16"/>
      <c r="H69" s="16"/>
      <c r="I69" s="16"/>
      <c r="J69" s="16"/>
    </row>
    <row r="70" spans="1:10" s="9" customFormat="1" ht="21">
      <c r="B70" s="16" t="s">
        <v>95</v>
      </c>
      <c r="C70" s="16"/>
      <c r="D70" s="16"/>
      <c r="E70" s="16"/>
      <c r="F70" s="16"/>
      <c r="G70" s="16"/>
      <c r="H70" s="16"/>
      <c r="I70" s="16"/>
      <c r="J70" s="16"/>
    </row>
    <row r="71" spans="1:10" s="9" customFormat="1" ht="21">
      <c r="A71" s="97"/>
      <c r="B71" s="97"/>
      <c r="C71" s="97"/>
      <c r="D71" s="97"/>
      <c r="E71" s="97"/>
      <c r="F71" s="97"/>
      <c r="G71" s="16"/>
      <c r="H71" s="16"/>
    </row>
    <row r="72" spans="1:10" s="9" customFormat="1" ht="21">
      <c r="B72" s="16"/>
      <c r="C72" s="16"/>
      <c r="D72" s="16"/>
      <c r="E72" s="16"/>
      <c r="F72" s="16"/>
      <c r="G72" s="16"/>
      <c r="H72" s="16"/>
      <c r="I72" s="16"/>
      <c r="J72" s="16"/>
    </row>
    <row r="73" spans="1:10" s="9" customFormat="1" ht="21">
      <c r="B73" s="16"/>
      <c r="C73" s="16"/>
      <c r="D73" s="16"/>
      <c r="E73" s="16"/>
      <c r="F73" s="16"/>
      <c r="G73" s="16"/>
      <c r="H73" s="16"/>
      <c r="I73" s="16"/>
      <c r="J73" s="16"/>
    </row>
    <row r="74" spans="1:10" s="9" customFormat="1" ht="21">
      <c r="B74" s="16"/>
      <c r="C74" s="16"/>
      <c r="D74" s="16"/>
      <c r="E74" s="16"/>
      <c r="F74" s="16"/>
      <c r="G74" s="16"/>
      <c r="H74" s="16"/>
      <c r="I74" s="16"/>
      <c r="J74" s="16"/>
    </row>
    <row r="75" spans="1:10" s="9" customFormat="1" ht="21">
      <c r="B75" s="16"/>
      <c r="C75" s="16"/>
      <c r="D75" s="16"/>
      <c r="E75" s="16"/>
      <c r="F75" s="16"/>
      <c r="G75" s="16"/>
      <c r="H75" s="16"/>
      <c r="I75" s="16"/>
      <c r="J75" s="16"/>
    </row>
    <row r="76" spans="1:10" s="9" customFormat="1" ht="21">
      <c r="B76" s="16"/>
      <c r="C76" s="16"/>
      <c r="D76" s="16"/>
      <c r="E76" s="16"/>
      <c r="F76" s="16"/>
      <c r="G76" s="16"/>
      <c r="H76" s="16"/>
      <c r="I76" s="16"/>
      <c r="J76" s="16"/>
    </row>
    <row r="77" spans="1:10" s="9" customFormat="1" ht="21">
      <c r="B77" s="16"/>
      <c r="C77" s="16"/>
      <c r="D77" s="16"/>
      <c r="E77" s="16"/>
      <c r="F77" s="16"/>
      <c r="G77" s="16"/>
      <c r="H77" s="16"/>
      <c r="I77" s="16"/>
      <c r="J77" s="16"/>
    </row>
    <row r="78" spans="1:10" s="9" customFormat="1" ht="21">
      <c r="B78" s="154" t="s">
        <v>32</v>
      </c>
      <c r="C78" s="154"/>
      <c r="D78" s="154"/>
      <c r="E78" s="154"/>
      <c r="F78" s="154"/>
      <c r="G78" s="154"/>
      <c r="H78" s="154"/>
    </row>
    <row r="79" spans="1:10" s="9" customFormat="1" ht="21">
      <c r="B79" s="96"/>
      <c r="C79" s="96"/>
      <c r="D79" s="96"/>
      <c r="E79" s="96"/>
      <c r="F79" s="96"/>
      <c r="G79" s="96"/>
      <c r="H79" s="96"/>
    </row>
    <row r="80" spans="1:10" s="12" customFormat="1" ht="21">
      <c r="B80" s="45" t="s">
        <v>96</v>
      </c>
      <c r="F80" s="14"/>
      <c r="G80" s="14"/>
      <c r="H80" s="14"/>
    </row>
    <row r="81" spans="2:10" s="12" customFormat="1" ht="21.75" thickBot="1">
      <c r="B81" s="45"/>
      <c r="F81" s="100"/>
      <c r="G81" s="100"/>
      <c r="H81" s="100"/>
    </row>
    <row r="82" spans="2:10" s="12" customFormat="1" ht="21.75" thickTop="1">
      <c r="B82" s="181" t="s">
        <v>9</v>
      </c>
      <c r="C82" s="182"/>
      <c r="D82" s="182"/>
      <c r="E82" s="183"/>
      <c r="F82" s="161"/>
      <c r="G82" s="163" t="s">
        <v>10</v>
      </c>
      <c r="H82" s="163" t="s">
        <v>11</v>
      </c>
    </row>
    <row r="83" spans="2:10" s="12" customFormat="1" ht="19.5" customHeight="1" thickBot="1">
      <c r="B83" s="184"/>
      <c r="C83" s="185"/>
      <c r="D83" s="185"/>
      <c r="E83" s="186"/>
      <c r="F83" s="162"/>
      <c r="G83" s="164"/>
      <c r="H83" s="164"/>
    </row>
    <row r="84" spans="2:10" s="12" customFormat="1" ht="21.75" thickTop="1">
      <c r="B84" s="158" t="s">
        <v>12</v>
      </c>
      <c r="C84" s="159"/>
      <c r="D84" s="159"/>
      <c r="E84" s="160"/>
      <c r="F84" s="101"/>
      <c r="G84" s="102"/>
      <c r="H84" s="102"/>
    </row>
    <row r="85" spans="2:10" s="12" customFormat="1" ht="21">
      <c r="B85" s="148" t="s">
        <v>13</v>
      </c>
      <c r="C85" s="149"/>
      <c r="D85" s="149"/>
      <c r="E85" s="150"/>
      <c r="F85" s="46">
        <f>คีย์ข้อมูล!H36</f>
        <v>4.4411764705882355</v>
      </c>
      <c r="G85" s="46">
        <f>คีย์ข้อมูล!H37</f>
        <v>0.56090708303000258</v>
      </c>
      <c r="H85" s="47" t="str">
        <f>IF(F85&gt;4.5,"มากที่สุด",IF(F85&gt;3.5,"มาก",IF(F85&gt;2.5,"ปานกลาง",IF(F85&gt;1.5,"น้อย",IF(F85&lt;=1.5,"น้อยที่สุด")))))</f>
        <v>มาก</v>
      </c>
    </row>
    <row r="86" spans="2:10" s="12" customFormat="1" ht="21">
      <c r="B86" s="48" t="s">
        <v>50</v>
      </c>
      <c r="C86" s="48"/>
      <c r="D86" s="48"/>
      <c r="E86" s="48"/>
      <c r="F86" s="46">
        <f>คีย์ข้อมูล!I36</f>
        <v>4.2941176470588234</v>
      </c>
      <c r="G86" s="46">
        <f>คีย์ข้อมูล!I37</f>
        <v>0.52393683199558228</v>
      </c>
      <c r="H86" s="47" t="str">
        <f>IF(F86&gt;4.5,"มากที่สุด",IF(F86&gt;3.5,"มาก",IF(F86&gt;2.5,"ปานกลาง",IF(F86&gt;1.5,"น้อย",IF(F86&lt;=1.5,"น้อยที่สุด")))))</f>
        <v>มาก</v>
      </c>
    </row>
    <row r="87" spans="2:10" s="12" customFormat="1" ht="21">
      <c r="B87" s="48" t="s">
        <v>51</v>
      </c>
      <c r="C87" s="48"/>
      <c r="D87" s="48"/>
      <c r="E87" s="48"/>
      <c r="F87" s="46">
        <f>คีย์ข้อมูล!J36</f>
        <v>4.1764705882352944</v>
      </c>
      <c r="G87" s="46">
        <f>คีย์ข้อมูล!J37</f>
        <v>0.57580448256247452</v>
      </c>
      <c r="H87" s="47" t="str">
        <f t="shared" ref="H87:H103" si="4">IF(F87&gt;4.5,"มากที่สุด",IF(F87&gt;3.5,"มาก",IF(F87&gt;2.5,"ปานกลาง",IF(F87&gt;1.5,"น้อย",IF(F87&lt;=1.5,"น้อยที่สุด")))))</f>
        <v>มาก</v>
      </c>
    </row>
    <row r="88" spans="2:10" s="12" customFormat="1" ht="21">
      <c r="B88" s="155" t="s">
        <v>14</v>
      </c>
      <c r="C88" s="156"/>
      <c r="D88" s="156"/>
      <c r="E88" s="157"/>
      <c r="F88" s="49">
        <f>คีย์ข้อมูล!J39</f>
        <v>4.3039215686274508</v>
      </c>
      <c r="G88" s="49">
        <f>คีย์ข้อมูล!J38</f>
        <v>0.55915806026728321</v>
      </c>
      <c r="H88" s="50" t="str">
        <f>IF(F88&gt;4.5,"มากที่สุด",IF(F88&gt;3.5,"มาก",IF(F88&gt;2.5,"ปานกลาง",IF(F88&gt;1.5,"น้อย",IF(F88&lt;=1.5,"น้อยที่สุด")))))</f>
        <v>มาก</v>
      </c>
      <c r="J88" s="51"/>
    </row>
    <row r="89" spans="2:10" s="12" customFormat="1" ht="21">
      <c r="B89" s="148" t="s">
        <v>15</v>
      </c>
      <c r="C89" s="149"/>
      <c r="D89" s="149"/>
      <c r="E89" s="150"/>
      <c r="F89" s="47"/>
      <c r="G89" s="47"/>
      <c r="H89" s="47"/>
    </row>
    <row r="90" spans="2:10" s="12" customFormat="1" ht="21">
      <c r="B90" s="48" t="s">
        <v>16</v>
      </c>
      <c r="C90" s="48"/>
      <c r="D90" s="48"/>
      <c r="E90" s="48"/>
      <c r="F90" s="46">
        <f>คีย์ข้อมูล!K36</f>
        <v>4.7647058823529411</v>
      </c>
      <c r="G90" s="46">
        <f>คีย์ข้อมูล!K37</f>
        <v>0.43056154520204609</v>
      </c>
      <c r="H90" s="47" t="str">
        <f t="shared" si="4"/>
        <v>มากที่สุด</v>
      </c>
    </row>
    <row r="91" spans="2:10" s="12" customFormat="1" ht="21">
      <c r="B91" s="148" t="s">
        <v>17</v>
      </c>
      <c r="C91" s="149"/>
      <c r="D91" s="149"/>
      <c r="E91" s="150"/>
      <c r="F91" s="46">
        <f>คีย์ข้อมูล!L36</f>
        <v>4.5882352941176467</v>
      </c>
      <c r="G91" s="46">
        <f>คีย์ข้อมูล!L37</f>
        <v>0.49955416843564265</v>
      </c>
      <c r="H91" s="47" t="str">
        <f>IF(F91&gt;4.5,"มากที่สุด",IF(F91&gt;3.5,"มาก",IF(F91&gt;2.5,"ปานกลาง",IF(F91&gt;1.5,"น้อย",IF(F91&lt;=1.5,"น้อยที่สุด")))))</f>
        <v>มากที่สุด</v>
      </c>
    </row>
    <row r="92" spans="2:10" s="12" customFormat="1" ht="21">
      <c r="B92" s="155" t="s">
        <v>36</v>
      </c>
      <c r="C92" s="156"/>
      <c r="D92" s="156"/>
      <c r="E92" s="157"/>
      <c r="F92" s="52">
        <f>คีย์ข้อมูล!L39</f>
        <v>4.6764705882352944</v>
      </c>
      <c r="G92" s="52">
        <f>คีย์ข้อมูล!L38</f>
        <v>0.47130104048668092</v>
      </c>
      <c r="H92" s="53" t="str">
        <f t="shared" si="4"/>
        <v>มากที่สุด</v>
      </c>
    </row>
    <row r="93" spans="2:10" s="12" customFormat="1" ht="21">
      <c r="B93" s="148" t="s">
        <v>18</v>
      </c>
      <c r="C93" s="149"/>
      <c r="D93" s="149"/>
      <c r="E93" s="150"/>
      <c r="F93" s="46"/>
      <c r="G93" s="46"/>
      <c r="H93" s="47"/>
    </row>
    <row r="94" spans="2:10" s="12" customFormat="1" ht="21">
      <c r="B94" s="148" t="s">
        <v>19</v>
      </c>
      <c r="C94" s="149"/>
      <c r="D94" s="149"/>
      <c r="E94" s="150"/>
      <c r="F94" s="46">
        <f>คีย์ข้อมูล!M36</f>
        <v>4.2058823529411766</v>
      </c>
      <c r="G94" s="46">
        <f>คีย์ข้อมูล!M37</f>
        <v>0.68664364913051079</v>
      </c>
      <c r="H94" s="47" t="str">
        <f t="shared" si="4"/>
        <v>มาก</v>
      </c>
    </row>
    <row r="95" spans="2:10" s="12" customFormat="1" ht="21">
      <c r="B95" s="148" t="s">
        <v>20</v>
      </c>
      <c r="C95" s="149"/>
      <c r="D95" s="149"/>
      <c r="E95" s="150"/>
      <c r="F95" s="46">
        <f>คีย์ข้อมูล!N36</f>
        <v>3.7941176470588234</v>
      </c>
      <c r="G95" s="46">
        <f>คีย์ข้อมูล!N37</f>
        <v>0.91384674017453782</v>
      </c>
      <c r="H95" s="47" t="str">
        <f t="shared" si="4"/>
        <v>มาก</v>
      </c>
    </row>
    <row r="96" spans="2:10" s="12" customFormat="1" ht="21">
      <c r="B96" s="48" t="s">
        <v>21</v>
      </c>
      <c r="C96" s="48"/>
      <c r="D96" s="48"/>
      <c r="E96" s="48"/>
      <c r="F96" s="46">
        <f>คีย์ข้อมูล!O36</f>
        <v>4.2058823529411766</v>
      </c>
      <c r="G96" s="46">
        <f>คีย์ข้อมูล!O37</f>
        <v>0.59183391224155346</v>
      </c>
      <c r="H96" s="47" t="str">
        <f t="shared" si="4"/>
        <v>มาก</v>
      </c>
    </row>
    <row r="97" spans="2:8" s="12" customFormat="1" ht="21">
      <c r="B97" s="148" t="s">
        <v>22</v>
      </c>
      <c r="C97" s="149"/>
      <c r="D97" s="149"/>
      <c r="E97" s="150"/>
      <c r="F97" s="46">
        <f>คีย์ข้อมูล!P36</f>
        <v>4.0588235294117645</v>
      </c>
      <c r="G97" s="46">
        <f>คีย์ข้อมูล!P37</f>
        <v>0.648596455320126</v>
      </c>
      <c r="H97" s="47" t="str">
        <f t="shared" si="4"/>
        <v>มาก</v>
      </c>
    </row>
    <row r="98" spans="2:8" s="12" customFormat="1" ht="21">
      <c r="B98" s="148" t="s">
        <v>23</v>
      </c>
      <c r="C98" s="149"/>
      <c r="D98" s="149"/>
      <c r="E98" s="150"/>
      <c r="F98" s="46">
        <f>คีย์ข้อมูล!Q36</f>
        <v>4.1764705882352944</v>
      </c>
      <c r="G98" s="46">
        <f>คีย์ข้อมูล!Q37</f>
        <v>0.52052352639720179</v>
      </c>
      <c r="H98" s="47" t="str">
        <f t="shared" si="4"/>
        <v>มาก</v>
      </c>
    </row>
    <row r="99" spans="2:8" s="12" customFormat="1" ht="21">
      <c r="B99" s="155" t="s">
        <v>37</v>
      </c>
      <c r="C99" s="156"/>
      <c r="D99" s="156"/>
      <c r="E99" s="157"/>
      <c r="F99" s="52">
        <f>คีย์ข้อมูล!Q39</f>
        <v>4.0882352941176467</v>
      </c>
      <c r="G99" s="52">
        <f>คีย์ข้อมูล!Q38</f>
        <v>0.6951925815011063</v>
      </c>
      <c r="H99" s="54" t="str">
        <f t="shared" si="4"/>
        <v>มาก</v>
      </c>
    </row>
    <row r="100" spans="2:8" s="12" customFormat="1" ht="21">
      <c r="B100" s="148" t="s">
        <v>42</v>
      </c>
      <c r="C100" s="149"/>
      <c r="D100" s="149"/>
      <c r="E100" s="150"/>
      <c r="F100" s="52"/>
      <c r="G100" s="52"/>
      <c r="H100" s="54"/>
    </row>
    <row r="101" spans="2:8" s="12" customFormat="1" ht="38.25" customHeight="1">
      <c r="B101" s="200" t="s">
        <v>110</v>
      </c>
      <c r="C101" s="200"/>
      <c r="D101" s="200"/>
      <c r="E101" s="200"/>
      <c r="F101" s="55">
        <f>คีย์ข้อมูล!T36</f>
        <v>4.0588235294117645</v>
      </c>
      <c r="G101" s="55">
        <f>คีย์ข้อมูล!T37</f>
        <v>0.60005941476471447</v>
      </c>
      <c r="H101" s="47" t="str">
        <f t="shared" si="4"/>
        <v>มาก</v>
      </c>
    </row>
    <row r="102" spans="2:8" s="12" customFormat="1" ht="43.5" customHeight="1">
      <c r="B102" s="205" t="s">
        <v>111</v>
      </c>
      <c r="C102" s="206"/>
      <c r="D102" s="206"/>
      <c r="E102" s="207"/>
      <c r="F102" s="55">
        <f>คีย์ข้อมูล!U36</f>
        <v>4.3529411764705879</v>
      </c>
      <c r="G102" s="55">
        <f>คีย์ข้อมูล!U37</f>
        <v>0.64584231780306889</v>
      </c>
      <c r="H102" s="47" t="str">
        <f t="shared" si="4"/>
        <v>มาก</v>
      </c>
    </row>
    <row r="103" spans="2:8" s="12" customFormat="1" ht="21">
      <c r="B103" s="155" t="s">
        <v>43</v>
      </c>
      <c r="C103" s="156"/>
      <c r="D103" s="156"/>
      <c r="E103" s="157"/>
      <c r="F103" s="52">
        <f>คีย์ข้อมูล!U39</f>
        <v>4.2058823529411766</v>
      </c>
      <c r="G103" s="52">
        <f>คีย์ข้อมูล!U38</f>
        <v>0.63619258159614023</v>
      </c>
      <c r="H103" s="54" t="str">
        <f t="shared" si="4"/>
        <v>มาก</v>
      </c>
    </row>
    <row r="104" spans="2:8" s="12" customFormat="1" ht="21">
      <c r="B104" s="148" t="s">
        <v>24</v>
      </c>
      <c r="C104" s="149"/>
      <c r="D104" s="149"/>
      <c r="E104" s="150"/>
      <c r="F104" s="55"/>
      <c r="G104" s="55"/>
      <c r="H104" s="33"/>
    </row>
    <row r="105" spans="2:8" s="12" customFormat="1" ht="21">
      <c r="B105" s="48" t="s">
        <v>25</v>
      </c>
      <c r="C105" s="48"/>
      <c r="D105" s="48"/>
      <c r="E105" s="48"/>
      <c r="F105" s="55">
        <f>คีย์ข้อมูล!V36</f>
        <v>4</v>
      </c>
      <c r="G105" s="55">
        <f>คีย์ข้อมูล!V37</f>
        <v>0.85280286542244177</v>
      </c>
      <c r="H105" s="47" t="str">
        <f t="shared" ref="H105:H109" si="5">IF(F105&gt;4.5,"มากที่สุด",IF(F105&gt;3.5,"มาก",IF(F105&gt;2.5,"ปานกลาง",IF(F105&gt;1.5,"น้อย",IF(F105&lt;=1.5,"น้อยที่สุด")))))</f>
        <v>มาก</v>
      </c>
    </row>
    <row r="106" spans="2:8" s="12" customFormat="1" ht="42" customHeight="1">
      <c r="B106" s="208" t="s">
        <v>35</v>
      </c>
      <c r="C106" s="209"/>
      <c r="D106" s="209"/>
      <c r="E106" s="209"/>
      <c r="F106" s="56">
        <f>คีย์ข้อมูล!W36</f>
        <v>4.0294117647058822</v>
      </c>
      <c r="G106" s="56">
        <f>คีย์ข้อมูล!W37</f>
        <v>0.79716520920477285</v>
      </c>
      <c r="H106" s="57" t="str">
        <f t="shared" si="5"/>
        <v>มาก</v>
      </c>
    </row>
    <row r="107" spans="2:8" s="12" customFormat="1" ht="21">
      <c r="B107" s="48" t="s">
        <v>26</v>
      </c>
      <c r="C107" s="48"/>
      <c r="D107" s="48"/>
      <c r="E107" s="48"/>
      <c r="F107" s="55">
        <f>คีย์ข้อมูล!X36</f>
        <v>4.117647058823529</v>
      </c>
      <c r="G107" s="55">
        <f>คีย์ข้อมูล!X37</f>
        <v>0.7288307731566892</v>
      </c>
      <c r="H107" s="47" t="str">
        <f t="shared" si="5"/>
        <v>มาก</v>
      </c>
    </row>
    <row r="108" spans="2:8" s="12" customFormat="1" ht="21">
      <c r="B108" s="155" t="s">
        <v>38</v>
      </c>
      <c r="C108" s="156"/>
      <c r="D108" s="156"/>
      <c r="E108" s="157"/>
      <c r="F108" s="52">
        <f>คีย์ข้อมูล!X39</f>
        <v>4.0490196078431371</v>
      </c>
      <c r="G108" s="52">
        <f>คีย์ข้อมูล!X38</f>
        <v>0.78824847794211594</v>
      </c>
      <c r="H108" s="54" t="str">
        <f t="shared" si="5"/>
        <v>มาก</v>
      </c>
    </row>
    <row r="109" spans="2:8" s="12" customFormat="1" ht="21.75" thickBot="1">
      <c r="B109" s="202" t="s">
        <v>27</v>
      </c>
      <c r="C109" s="203"/>
      <c r="D109" s="203"/>
      <c r="E109" s="204"/>
      <c r="F109" s="58">
        <f>คีย์ข้อมูล!Y36</f>
        <v>4.2176470588235295</v>
      </c>
      <c r="G109" s="58">
        <f>คีย์ข้อมูล!Y37</f>
        <v>0.6384605983227577</v>
      </c>
      <c r="H109" s="59" t="str">
        <f t="shared" si="5"/>
        <v>มาก</v>
      </c>
    </row>
    <row r="110" spans="2:8" s="12" customFormat="1" ht="21.75" thickTop="1">
      <c r="B110" s="73"/>
      <c r="C110" s="73"/>
      <c r="D110" s="73"/>
      <c r="E110" s="73"/>
      <c r="F110" s="74"/>
      <c r="G110" s="74"/>
      <c r="H110" s="75"/>
    </row>
    <row r="111" spans="2:8" s="12" customFormat="1" ht="21">
      <c r="B111" s="73"/>
      <c r="C111" s="73"/>
      <c r="D111" s="73"/>
      <c r="E111" s="73"/>
      <c r="F111" s="74"/>
      <c r="G111" s="74"/>
      <c r="H111" s="75"/>
    </row>
    <row r="112" spans="2:8" s="12" customFormat="1" ht="21">
      <c r="B112" s="73"/>
      <c r="C112" s="73"/>
      <c r="D112" s="73"/>
      <c r="E112" s="73"/>
      <c r="F112" s="74"/>
      <c r="G112" s="74"/>
      <c r="H112" s="75"/>
    </row>
    <row r="113" spans="2:8" s="12" customFormat="1" ht="21">
      <c r="B113" s="154" t="s">
        <v>44</v>
      </c>
      <c r="C113" s="154"/>
      <c r="D113" s="154"/>
      <c r="E113" s="154"/>
      <c r="F113" s="154"/>
      <c r="G113" s="154"/>
      <c r="H113" s="154"/>
    </row>
    <row r="114" spans="2:8" s="17" customFormat="1" ht="21">
      <c r="B114" s="60"/>
      <c r="C114" s="60"/>
      <c r="D114" s="60"/>
      <c r="E114" s="60"/>
      <c r="F114" s="61"/>
      <c r="G114" s="61"/>
      <c r="H114" s="60"/>
    </row>
    <row r="115" spans="2:8" s="9" customFormat="1" ht="21">
      <c r="B115" s="23"/>
      <c r="C115" s="201" t="s">
        <v>97</v>
      </c>
      <c r="D115" s="201"/>
      <c r="E115" s="201"/>
      <c r="F115" s="201"/>
      <c r="G115" s="201"/>
      <c r="H115" s="201"/>
    </row>
    <row r="116" spans="2:8" s="9" customFormat="1" ht="21">
      <c r="B116" s="177" t="s">
        <v>58</v>
      </c>
      <c r="C116" s="178"/>
      <c r="D116" s="178"/>
      <c r="E116" s="178"/>
      <c r="F116" s="178"/>
      <c r="G116" s="178"/>
      <c r="H116" s="178"/>
    </row>
    <row r="117" spans="2:8" s="9" customFormat="1" ht="21">
      <c r="B117" s="177" t="s">
        <v>90</v>
      </c>
      <c r="C117" s="178"/>
      <c r="D117" s="178"/>
      <c r="E117" s="178"/>
      <c r="F117" s="178"/>
      <c r="G117" s="178"/>
      <c r="H117" s="178"/>
    </row>
    <row r="118" spans="2:8" s="9" customFormat="1" ht="21">
      <c r="B118" s="72"/>
      <c r="C118" s="177" t="s">
        <v>80</v>
      </c>
      <c r="D118" s="177"/>
      <c r="E118" s="177"/>
      <c r="F118" s="177"/>
      <c r="G118" s="177"/>
      <c r="H118" s="177"/>
    </row>
    <row r="119" spans="2:8" s="9" customFormat="1" ht="21">
      <c r="B119" s="177" t="s">
        <v>73</v>
      </c>
      <c r="C119" s="178"/>
      <c r="D119" s="178"/>
      <c r="E119" s="178"/>
      <c r="F119" s="178"/>
      <c r="G119" s="178"/>
      <c r="H119" s="178"/>
    </row>
    <row r="120" spans="2:8" s="9" customFormat="1" ht="21">
      <c r="B120" s="177" t="s">
        <v>75</v>
      </c>
      <c r="C120" s="178"/>
      <c r="D120" s="178"/>
      <c r="E120" s="178"/>
      <c r="F120" s="178"/>
      <c r="G120" s="178"/>
      <c r="H120" s="178"/>
    </row>
    <row r="121" spans="2:8" s="9" customFormat="1" ht="21">
      <c r="B121" s="9" t="s">
        <v>74</v>
      </c>
    </row>
    <row r="122" spans="2:8" s="17" customFormat="1" ht="21"/>
    <row r="123" spans="2:8" s="17" customFormat="1" ht="21"/>
    <row r="124" spans="2:8" s="17" customFormat="1" ht="21"/>
    <row r="125" spans="2:8" s="17" customFormat="1" ht="21"/>
    <row r="126" spans="2:8" s="17" customFormat="1" ht="21"/>
    <row r="127" spans="2:8" s="17" customFormat="1" ht="21"/>
    <row r="128" spans="2:8" s="17" customFormat="1" ht="21"/>
    <row r="129" s="17" customFormat="1" ht="21"/>
    <row r="130" s="17" customFormat="1" ht="21"/>
    <row r="131" s="17" customFormat="1" ht="21"/>
    <row r="132" s="17" customFormat="1" ht="21"/>
    <row r="133" s="17" customFormat="1" ht="21"/>
    <row r="134" s="17" customFormat="1" ht="21"/>
    <row r="135" s="17" customFormat="1" ht="21"/>
    <row r="136" s="9" customFormat="1" ht="21"/>
    <row r="137" s="9" customFormat="1" ht="21"/>
    <row r="138" s="9" customFormat="1" ht="21"/>
    <row r="139" s="9" customFormat="1" ht="21"/>
    <row r="140" s="9" customFormat="1" ht="21"/>
    <row r="141" s="9" customFormat="1" ht="21"/>
    <row r="142" s="16" customFormat="1" ht="21"/>
    <row r="143" s="16" customFormat="1" ht="21"/>
    <row r="144" s="16" customFormat="1" ht="21"/>
    <row r="145" spans="2:8" s="16" customFormat="1" ht="21"/>
    <row r="146" spans="2:8" s="16" customFormat="1" ht="21"/>
    <row r="147" spans="2:8" s="16" customFormat="1" ht="21"/>
    <row r="148" spans="2:8" s="7" customFormat="1">
      <c r="B148" s="8"/>
      <c r="C148" s="8"/>
    </row>
    <row r="149" spans="2:8">
      <c r="B149" s="5"/>
      <c r="C149" s="5"/>
      <c r="D149" s="5"/>
      <c r="E149" s="5"/>
      <c r="F149" s="6"/>
      <c r="G149" s="6"/>
      <c r="H149" s="6"/>
    </row>
    <row r="150" spans="2:8">
      <c r="B150" s="5"/>
      <c r="C150" s="5"/>
      <c r="D150" s="5"/>
      <c r="E150" s="5"/>
      <c r="F150" s="6"/>
      <c r="G150" s="6"/>
      <c r="H150" s="6"/>
    </row>
    <row r="151" spans="2:8">
      <c r="B151" s="5"/>
      <c r="C151" s="5"/>
      <c r="D151" s="5"/>
      <c r="E151" s="5"/>
      <c r="F151" s="6"/>
      <c r="G151" s="6"/>
      <c r="H151" s="6"/>
    </row>
    <row r="152" spans="2:8">
      <c r="B152" s="5"/>
      <c r="C152" s="5"/>
      <c r="D152" s="5"/>
      <c r="E152" s="5"/>
      <c r="F152" s="6"/>
      <c r="G152" s="6"/>
      <c r="H152" s="6"/>
    </row>
    <row r="153" spans="2:8">
      <c r="B153" s="5"/>
      <c r="C153" s="5"/>
      <c r="D153" s="5"/>
      <c r="E153" s="5"/>
      <c r="F153" s="6"/>
      <c r="G153" s="6"/>
      <c r="H153" s="6"/>
    </row>
    <row r="154" spans="2:8">
      <c r="B154" s="5"/>
      <c r="C154" s="5"/>
      <c r="D154" s="5"/>
      <c r="E154" s="5"/>
      <c r="F154" s="6"/>
      <c r="G154" s="6"/>
      <c r="H154" s="6"/>
    </row>
    <row r="155" spans="2:8">
      <c r="B155" s="5"/>
      <c r="C155" s="5"/>
      <c r="D155" s="5"/>
      <c r="E155" s="5"/>
      <c r="F155" s="6"/>
      <c r="G155" s="6"/>
      <c r="H155" s="6"/>
    </row>
    <row r="156" spans="2:8">
      <c r="B156" s="5"/>
      <c r="C156" s="5"/>
      <c r="D156" s="5"/>
      <c r="E156" s="5"/>
      <c r="F156" s="6"/>
      <c r="G156" s="6"/>
      <c r="H156" s="6"/>
    </row>
    <row r="157" spans="2:8">
      <c r="B157" s="5"/>
      <c r="C157" s="5"/>
      <c r="D157" s="5"/>
      <c r="E157" s="5"/>
      <c r="F157" s="6"/>
      <c r="G157" s="6"/>
      <c r="H157" s="6"/>
    </row>
    <row r="158" spans="2:8">
      <c r="B158" s="5"/>
      <c r="C158" s="5"/>
      <c r="D158" s="5"/>
      <c r="E158" s="5"/>
      <c r="F158" s="6"/>
      <c r="G158" s="6"/>
      <c r="H158" s="6"/>
    </row>
    <row r="159" spans="2:8">
      <c r="B159" s="5"/>
      <c r="C159" s="5"/>
      <c r="D159" s="5"/>
      <c r="E159" s="5"/>
      <c r="F159" s="6"/>
      <c r="G159" s="6"/>
      <c r="H159" s="6"/>
    </row>
    <row r="160" spans="2:8">
      <c r="B160" s="5"/>
      <c r="C160" s="5"/>
      <c r="D160" s="5"/>
      <c r="E160" s="5"/>
      <c r="F160" s="6"/>
      <c r="G160" s="6"/>
      <c r="H160" s="6"/>
    </row>
  </sheetData>
  <mergeCells count="59">
    <mergeCell ref="A2:H2"/>
    <mergeCell ref="A40:H40"/>
    <mergeCell ref="C46:E46"/>
    <mergeCell ref="C47:E47"/>
    <mergeCell ref="C48:E48"/>
    <mergeCell ref="B113:H113"/>
    <mergeCell ref="B119:H119"/>
    <mergeCell ref="B95:E95"/>
    <mergeCell ref="B97:E97"/>
    <mergeCell ref="B98:E98"/>
    <mergeCell ref="B99:E99"/>
    <mergeCell ref="B108:E108"/>
    <mergeCell ref="B104:E104"/>
    <mergeCell ref="B101:E101"/>
    <mergeCell ref="C115:H115"/>
    <mergeCell ref="B116:H116"/>
    <mergeCell ref="B109:E109"/>
    <mergeCell ref="B102:E102"/>
    <mergeCell ref="B103:E103"/>
    <mergeCell ref="B106:E106"/>
    <mergeCell ref="B120:H120"/>
    <mergeCell ref="C118:H118"/>
    <mergeCell ref="B4:H4"/>
    <mergeCell ref="B5:H5"/>
    <mergeCell ref="B6:H6"/>
    <mergeCell ref="B7:H7"/>
    <mergeCell ref="C12:E12"/>
    <mergeCell ref="C22:E22"/>
    <mergeCell ref="C23:E23"/>
    <mergeCell ref="B117:H117"/>
    <mergeCell ref="B82:E83"/>
    <mergeCell ref="C13:E13"/>
    <mergeCell ref="B63:E63"/>
    <mergeCell ref="C14:E14"/>
    <mergeCell ref="C24:E24"/>
    <mergeCell ref="B59:E60"/>
    <mergeCell ref="F59:F60"/>
    <mergeCell ref="G59:G60"/>
    <mergeCell ref="H59:H60"/>
    <mergeCell ref="C20:E20"/>
    <mergeCell ref="C21:E21"/>
    <mergeCell ref="C45:E45"/>
    <mergeCell ref="C50:E50"/>
    <mergeCell ref="C49:E49"/>
    <mergeCell ref="B62:E62"/>
    <mergeCell ref="B100:E100"/>
    <mergeCell ref="B91:E91"/>
    <mergeCell ref="B66:E66"/>
    <mergeCell ref="B78:H78"/>
    <mergeCell ref="B92:E92"/>
    <mergeCell ref="B88:E88"/>
    <mergeCell ref="B84:E84"/>
    <mergeCell ref="B85:E85"/>
    <mergeCell ref="B89:E89"/>
    <mergeCell ref="B93:E93"/>
    <mergeCell ref="B94:E94"/>
    <mergeCell ref="F82:F83"/>
    <mergeCell ref="G82:G83"/>
    <mergeCell ref="H82:H83"/>
  </mergeCells>
  <pageMargins left="0.5" right="0" top="0.5" bottom="0.25" header="0.31496062992126" footer="0.31496062992126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5</xdr:col>
                <xdr:colOff>209550</xdr:colOff>
                <xdr:row>81</xdr:row>
                <xdr:rowOff>209550</xdr:rowOff>
              </from>
              <to>
                <xdr:col>5</xdr:col>
                <xdr:colOff>342900</xdr:colOff>
                <xdr:row>82</xdr:row>
                <xdr:rowOff>66675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3" r:id="rId6">
          <objectPr defaultSize="0" autoPict="0" r:id="rId5">
            <anchor moveWithCells="1" sizeWithCells="1">
              <from>
                <xdr:col>5</xdr:col>
                <xdr:colOff>209550</xdr:colOff>
                <xdr:row>58</xdr:row>
                <xdr:rowOff>209550</xdr:rowOff>
              </from>
              <to>
                <xdr:col>5</xdr:col>
                <xdr:colOff>352425</xdr:colOff>
                <xdr:row>59</xdr:row>
                <xdr:rowOff>85725</xdr:rowOff>
              </to>
            </anchor>
          </objectPr>
        </oleObject>
      </mc:Choice>
      <mc:Fallback>
        <oleObject progId="Equation.3" shapeId="2053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tabSelected="1" zoomScale="130" zoomScaleNormal="130" workbookViewId="0">
      <selection activeCell="B11" sqref="B11"/>
    </sheetView>
  </sheetViews>
  <sheetFormatPr defaultRowHeight="15"/>
  <cols>
    <col min="1" max="1" width="4" customWidth="1"/>
  </cols>
  <sheetData>
    <row r="2" spans="1:10" ht="21">
      <c r="A2" s="154" t="s">
        <v>65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21">
      <c r="A3" s="128"/>
      <c r="B3" s="128"/>
      <c r="C3" s="128"/>
      <c r="D3" s="128"/>
      <c r="E3" s="128"/>
      <c r="F3" s="128"/>
      <c r="G3" s="128"/>
      <c r="H3" s="128"/>
      <c r="I3" s="128"/>
      <c r="J3" s="128"/>
    </row>
    <row r="4" spans="1:10" s="132" customFormat="1" ht="21">
      <c r="A4" s="132" t="s">
        <v>103</v>
      </c>
    </row>
    <row r="5" spans="1:10" s="68" customFormat="1" ht="21">
      <c r="A5" s="133" t="s">
        <v>66</v>
      </c>
      <c r="B5" s="133"/>
      <c r="C5" s="133"/>
      <c r="D5" s="133"/>
      <c r="E5" s="133"/>
      <c r="F5" s="133"/>
    </row>
    <row r="6" spans="1:10" s="68" customFormat="1" ht="21">
      <c r="A6" s="127"/>
      <c r="B6" s="133" t="s">
        <v>118</v>
      </c>
      <c r="C6" s="133"/>
      <c r="D6" s="133"/>
      <c r="E6" s="133"/>
      <c r="F6" s="127"/>
    </row>
    <row r="7" spans="1:10" s="9" customFormat="1" ht="21">
      <c r="B7" s="9" t="s">
        <v>67</v>
      </c>
    </row>
    <row r="8" spans="1:10" s="9" customFormat="1" ht="21">
      <c r="B8" s="9" t="s">
        <v>117</v>
      </c>
    </row>
    <row r="9" spans="1:10" s="9" customFormat="1" ht="21"/>
    <row r="10" spans="1:10" s="9" customFormat="1" ht="21">
      <c r="B10" s="134" t="s">
        <v>68</v>
      </c>
    </row>
    <row r="11" spans="1:10" s="68" customFormat="1" ht="21">
      <c r="A11" s="127"/>
      <c r="B11" s="133" t="s">
        <v>98</v>
      </c>
      <c r="C11" s="133"/>
      <c r="D11" s="133"/>
      <c r="E11" s="133"/>
      <c r="F11" s="127"/>
    </row>
    <row r="12" spans="1:10" s="9" customFormat="1" ht="21">
      <c r="B12" s="9" t="s">
        <v>116</v>
      </c>
    </row>
    <row r="13" spans="1:10" s="9" customFormat="1" ht="21"/>
  </sheetData>
  <mergeCells count="1">
    <mergeCell ref="A2:J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คีย์ข้อมูล</vt:lpstr>
      <vt:lpstr>บทสรุป</vt:lpstr>
      <vt:lpstr>สรุป</vt:lpstr>
      <vt:lpstr>หน้า 5 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charewan</cp:lastModifiedBy>
  <cp:lastPrinted>2016-05-24T07:35:17Z</cp:lastPrinted>
  <dcterms:created xsi:type="dcterms:W3CDTF">2014-10-15T08:34:52Z</dcterms:created>
  <dcterms:modified xsi:type="dcterms:W3CDTF">2016-05-24T07:37:51Z</dcterms:modified>
</cp:coreProperties>
</file>