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งานทำที่บ้าน25 มี.ค.-30 เม.ย.63\"/>
    </mc:Choice>
  </mc:AlternateContent>
  <bookViews>
    <workbookView xWindow="0" yWindow="0" windowWidth="20490" windowHeight="7755" activeTab="1"/>
  </bookViews>
  <sheets>
    <sheet name="Data" sheetId="15" r:id="rId1"/>
    <sheet name="บทสรุป" sheetId="9" r:id="rId2"/>
    <sheet name="สรุปตาราง1-4" sheetId="2" r:id="rId3"/>
    <sheet name="ก่อน-หลัง" sheetId="12" r:id="rId4"/>
    <sheet name="ตาราง 5" sheetId="14" r:id="rId5"/>
  </sheets>
  <definedNames>
    <definedName name="_xlnm._FilterDatabase" localSheetId="0" hidden="1">Data!$F$1:$F$127</definedName>
  </definedNames>
  <calcPr calcId="162913"/>
</workbook>
</file>

<file path=xl/calcChain.xml><?xml version="1.0" encoding="utf-8"?>
<calcChain xmlns="http://schemas.openxmlformats.org/spreadsheetml/2006/main">
  <c r="H11" i="12" l="1"/>
  <c r="H9" i="12"/>
  <c r="G19" i="12"/>
  <c r="F19" i="12"/>
  <c r="O31" i="15"/>
  <c r="H14" i="14"/>
  <c r="H13" i="14"/>
  <c r="H15" i="14"/>
  <c r="G15" i="14"/>
  <c r="P31" i="15"/>
  <c r="P30" i="15"/>
  <c r="O33" i="15"/>
  <c r="O32" i="15"/>
  <c r="G14" i="14"/>
  <c r="G13" i="14"/>
  <c r="H11" i="14"/>
  <c r="H9" i="14"/>
  <c r="H8" i="14"/>
  <c r="H7" i="14"/>
  <c r="G11" i="14"/>
  <c r="G9" i="14"/>
  <c r="G8" i="14"/>
  <c r="G7" i="14"/>
  <c r="G13" i="12"/>
  <c r="F13" i="12"/>
  <c r="F9" i="12"/>
  <c r="F28" i="2"/>
  <c r="G27" i="2" s="1"/>
  <c r="I33" i="15"/>
  <c r="I32" i="15"/>
  <c r="L31" i="15"/>
  <c r="L30" i="15"/>
  <c r="K31" i="15"/>
  <c r="G11" i="12" s="1"/>
  <c r="K30" i="15"/>
  <c r="F11" i="12" s="1"/>
  <c r="J31" i="15"/>
  <c r="G9" i="12" s="1"/>
  <c r="J30" i="15"/>
  <c r="O30" i="15"/>
  <c r="N31" i="15"/>
  <c r="N30" i="15"/>
  <c r="H30" i="15" l="1"/>
  <c r="I30" i="15"/>
  <c r="M30" i="15"/>
  <c r="H31" i="15"/>
  <c r="I31" i="15"/>
  <c r="M31" i="15"/>
  <c r="G31" i="15"/>
  <c r="G30" i="15"/>
  <c r="B47" i="15"/>
  <c r="B46" i="15"/>
  <c r="B45" i="15"/>
  <c r="B41" i="15"/>
  <c r="B42" i="15"/>
  <c r="G26" i="2" l="1"/>
  <c r="F19" i="2"/>
  <c r="H16" i="14" l="1"/>
  <c r="G16" i="14"/>
  <c r="B48" i="15" l="1"/>
  <c r="B43" i="15"/>
  <c r="B39" i="15"/>
  <c r="G15" i="12" l="1"/>
  <c r="F17" i="12"/>
  <c r="G17" i="12"/>
  <c r="F15" i="12"/>
  <c r="B36" i="15"/>
  <c r="G28" i="2"/>
  <c r="F11" i="2" l="1"/>
  <c r="G18" i="2" l="1"/>
  <c r="G19" i="2"/>
  <c r="I16" i="14" l="1"/>
  <c r="I14" i="14"/>
  <c r="I13" i="14"/>
  <c r="I9" i="14"/>
  <c r="I8" i="14"/>
  <c r="I7" i="14"/>
  <c r="H19" i="12"/>
  <c r="H17" i="12"/>
  <c r="H15" i="12"/>
  <c r="I15" i="14" l="1"/>
  <c r="I11" i="14"/>
  <c r="G10" i="2" l="1"/>
  <c r="G11" i="2"/>
</calcChain>
</file>

<file path=xl/sharedStrings.xml><?xml version="1.0" encoding="utf-8"?>
<sst xmlns="http://schemas.openxmlformats.org/spreadsheetml/2006/main" count="241" uniqueCount="109">
  <si>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</si>
  <si>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</si>
  <si>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</si>
  <si>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</si>
  <si>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</si>
  <si>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</si>
  <si>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</si>
  <si>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</si>
  <si>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</si>
  <si>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</si>
  <si>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</si>
  <si>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</si>
  <si>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</si>
  <si>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</si>
  <si>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</si>
  <si>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</si>
  <si>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</si>
  <si>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</si>
  <si>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</si>
  <si>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</si>
  <si>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>เพศ</t>
  </si>
  <si>
    <t>อายุ</t>
  </si>
  <si>
    <t>20-30 ปี</t>
  </si>
  <si>
    <t>ชาย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</si>
  <si>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</si>
  <si>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</si>
  <si>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</si>
  <si>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</si>
  <si>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 xml:space="preserve">            เฉลี่ยรวมด้านคุณภาพการให้บริการ</t>
  </si>
  <si>
    <t xml:space="preserve">   1.1  ความสะดวกในการสมัครเข้ารับการอบรม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</si>
  <si>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</si>
  <si>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</si>
  <si>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 xml:space="preserve">   2.2  การเข้ารับการอบรมฯ ในครั้งนี้เป็นประโยชน์ต่อท่านอยู่ระดับใด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</si>
  <si>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</si>
  <si>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  </t>
  </si>
  <si>
    <t>ในวันศุกร์ที่ 13 มีนาคม 2563</t>
  </si>
  <si>
    <t xml:space="preserve">   1.2  ความเหมาะสมของวันจัดโครงการ (วันศุกร์ที่ 13 มีนาคม 2563)</t>
  </si>
  <si>
    <t xml:space="preserve">การใช้งานระบบสารสนเทศของบัณฑิตวิทยาลัย (iThesis) ในวันศุกร์ที่ 13 มีนาคม 2563 (ดูผ่าน YouTube) </t>
  </si>
  <si>
    <t>Timestamp</t>
  </si>
  <si>
    <t>1. สถานภาพ</t>
  </si>
  <si>
    <t>มนุษยศาสตร์</t>
  </si>
  <si>
    <t>2. อายุ</t>
  </si>
  <si>
    <t>3. ระดับการศึกษา</t>
  </si>
  <si>
    <t>4. คณะ</t>
  </si>
  <si>
    <t>5. สาขาวิชา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</si>
  <si>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</si>
  <si>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เพศชาย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</si>
  <si>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จำแนกตามอายุ</t>
    </r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</si>
  <si>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</si>
  <si>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>20 - 30 ปี</t>
  </si>
  <si>
    <t>คณะมนุษยศาสตร์</t>
  </si>
  <si>
    <t xml:space="preserve">          </t>
  </si>
  <si>
    <t>6. หลังการอบรมท่านมีความรู้ความเข้าใจในภาพรวม</t>
  </si>
  <si>
    <t>7. หลังการอบรมท่านมีความรู้ความเข้าใจในระบบการเขียน</t>
  </si>
  <si>
    <t xml:space="preserve">          เมื่อพิจารณารายด้านแล้ว พบว่า ด้านกระบวนการและขั้นตอนการให้บริการ มีค่าเฉลี่ยสูงสุด </t>
  </si>
  <si>
    <t>- 2 -</t>
  </si>
  <si>
    <t xml:space="preserve">ของผู้เข้าร่วมโครงการ </t>
  </si>
  <si>
    <t>ในวันศุกร์ที่ 13 มีนาคม 2563 (ดูผ่าน YouTube) โดยมีวัตถุประสงค์ เพื่อสร้างความรู้ความเข้าใจให้กับนิสิต</t>
  </si>
  <si>
    <t xml:space="preserve">บัณฑิตศึกษาเกี่ยวกับวิธีการเขียนวิทยานิพนธ์ด้วยระบบ (iThesis) เป้าหมายผู้เข้าร่วมโครงการ จำนวน 80 คน </t>
  </si>
  <si>
    <t xml:space="preserve">      ความคิดเห็นเกี่ยวกับการจัดโครงการอบรมเชิงปฏิบัติการการใช้งานระบบสารสนเทศของบัณฑิตวิทยาลัย</t>
  </si>
  <si>
    <t xml:space="preserve">(iThesis) 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</si>
  <si>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Male</t>
  </si>
  <si>
    <t>20-30 years old</t>
  </si>
  <si>
    <t>เกษตรศาสตร์ ทรัพยากรธรรมชาติและสิ่งแวดล้อม</t>
  </si>
  <si>
    <t>วิทยาศาสตร์การเกษตร</t>
  </si>
  <si>
    <t>วิทยาศาสตร์สารสนเทศภูมิศาสตร์</t>
  </si>
  <si>
    <t>ภาษาศาสตร์</t>
  </si>
  <si>
    <t>Prior to the training, what was the level of your understanding of the overall process of the Thesis Management System (iThesis)?</t>
  </si>
  <si>
    <t xml:space="preserve">Prior to the training, what was the level of your knowledge of the Thesis Management System (iThesis)? </t>
  </si>
  <si>
    <t>After the training, what is the level of your understanding of the overall process of the Thesis Management System (iThesis)?</t>
  </si>
  <si>
    <t>After the training, what is now the level of your knowledge of the Thesis Management System (iThesis)?</t>
  </si>
  <si>
    <t>How beneficial are this kind of training to you and your thesis?</t>
  </si>
  <si>
    <t>ความสะดวกในการสมัครเข้ารบการอบรม</t>
  </si>
  <si>
    <t>ความเหมาะสมของวันจัดโครงการ</t>
  </si>
  <si>
    <t>ความเหมาะสมของระยะในการจัดโครงการ</t>
  </si>
  <si>
    <t>ความสามารถของผู้พูดในการถ่ายทอดความรู้สู่ผู้เข้าร่วมในระดับใด</t>
  </si>
  <si>
    <t>สำหรับนิสิตบัณฑิตศึกษาต่างชาติ (ดูผ่าน YouTube)</t>
  </si>
  <si>
    <t>คณะเกษตรศาสตร์ ทรัพยากรธรรมชาติและสิ่งแวดล้อม</t>
  </si>
  <si>
    <t xml:space="preserve">     จากตาราง 3 พบว่า ผู้ตอบแบบสอบถามส่วนใหญ่สังกัดคณะเกษตรศาสตร์ ทรัพยากรธรรมชาติและสิ่งแวดล้อม</t>
  </si>
  <si>
    <t>คิดเป็นร้อยละ 67.86 รองลงมาคือ คณะมนุษยศาสตร์ คิดเป็นร้อยละ 32.14</t>
  </si>
  <si>
    <t>คณะ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</si>
  <si>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</si>
  <si>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(N = 28)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</si>
  <si>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</si>
  <si>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</si>
  <si>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28)</t>
    </r>
  </si>
  <si>
    <t xml:space="preserve">         (เวลา 13.00 - 16.00 น.)</t>
  </si>
  <si>
    <t xml:space="preserve">          จากตาราง 5 พบว่า ผู้ตอบแบบสอบถามมีความคิดเห็นเกี่ยวกับการจัดโครงการอบรมเชิงปฏิบัติการ</t>
  </si>
  <si>
    <t>ในภาพรวมพบว่า ผู้เข้าร่วมโครงการฯ มีความคิดเห็นอยู่ในระดับมาก (ค่าเฉลี่ย 4.21)</t>
  </si>
  <si>
    <t xml:space="preserve">(ค่าเฉลี่ย 4.37) รองลงมาคือ ด้านคุณภาพการให้บริการ (ค่าเฉลี่ย 4.02) เมื่อพิจารณารายข้อแล้ว </t>
  </si>
  <si>
    <t xml:space="preserve">พบว่า ข้อที่มีค่าเฉลี่ยสูงที่สุดคือ ความเหมาะสมของวันจัดโครงการ (วันศุกร์ที่ 13 มีนาคม 2563) </t>
  </si>
  <si>
    <t>(ค่าเฉลี่ย 4.57) รองลงมาคือ ความสะดวกในการสมัครเข้ารับการอบรม และความเหมาะสมของระยะเวลา</t>
  </si>
  <si>
    <t>ในการจัดโครงการ(ค่าเฉลี่ย 4.25)</t>
  </si>
  <si>
    <t xml:space="preserve">มีผู้เข้าร่วมโครงการจำนวน 28 คน ผู้ตอบแบบสอบถาม จำนวนทั้งสิ้น 28 คน คิดเป็นร้อยละ 100.00 </t>
  </si>
  <si>
    <t xml:space="preserve">                    ผู้ตอบแบบประเมินส่วนใหญ่มีอายุ 20 - 30 ปี คิดเป็นร้อยละ 100.00 ผู้ตอบแบบสอบถามส่วนใหญ่</t>
  </si>
  <si>
    <t>สังกัดคณะเกษตรศาสตร์ ทรัพยากรธรรมชาติและสิ่งแวดล้อม คิดเป็นร้อยละ 67.86 รองลงมาคือ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</si>
  <si>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3.82)</t>
  </si>
  <si>
    <t>มาก</t>
  </si>
  <si>
    <t>ที่จัดในโครงการฯ ภาพรวม อยู่ในระดับมาก (ค่าเฉลี่ย 3.75)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</si>
  <si>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3.82) </t>
  </si>
  <si>
    <t xml:space="preserve">เมื่อเทียบกับก่อนการเข้ารับการอบรม อยู่ในระดับมาก (ค่าเฉลี่ย 3.75) </t>
  </si>
  <si>
    <t xml:space="preserve">ภาพรวมอยู่ในระดับมาก (ค่าเฉลี่ย 3.75) และหลังเข้ารับการอบรมค่าเฉลี่ยความรู้ ความเข้าใจสูงขึ้น </t>
  </si>
  <si>
    <t>อยู่ในระดับมาก (ค่าเฉลี่ย 3.82) เมื่อพิจารณารายข้อพบว่า ผู้เข้าร่วมโครงการมีความรู้ความเข้าใจ</t>
  </si>
  <si>
    <t>ในภาพรวมของระบบการทำงานของระบบการเขียนวิทยานิพนธ์อิเล็กทรอนิกส์เพิ่มมากขึ้น (ค่าเฉลี่ยก่อน 3.75)</t>
  </si>
  <si>
    <t>(ค่าเฉลี่ยหลัง 3.82) ตามลำดับ ในทำนองเดียวกันกับผู้เข้าร่วมโครงการมีความรู้ความเข้าใจในระบบการเขียน</t>
  </si>
  <si>
    <t xml:space="preserve">           คณะมนุษยศาสตร์ คิดเป็นร้อยละ 32.14</t>
  </si>
  <si>
    <t xml:space="preserve">           วิทยานิพนธ์อิเล็กทรอนิกส์เพิ่มมากขึ้น (ค่าเฉลี่ยก่อน 3.75) (ค่าเฉลี่ยหลัง 3.82) ตามลำดับ</t>
  </si>
  <si>
    <t>ผู้ตอบแบบสอบถามเป็นเพศชาย คิดเป็นร้อยละ 100.00</t>
  </si>
  <si>
    <t>มีอายุ 20 - 30 ปี คิดเป็นร้อยละ 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</si>
</sst>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b/>
      <sz val="14"/>
      <color rgb="FF000000"/>
      <name val="TH SarabunPSK"/>
      <family val="2"/>
    </font>
    <font>
      <sz val="10"/>
      <color theme="1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0"/>
      <color rgb="FF000000"/>
      <name val="Arial"/>
    </font>
    <font>
      <sz val="16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28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2" fontId="19" fillId="0" borderId="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2" fontId="2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Alignment="1"/>
    <xf numFmtId="164" fontId="22" fillId="0" borderId="0" xfId="0" applyNumberFormat="1" applyFont="1" applyAlignment="1"/>
    <xf numFmtId="0" fontId="22" fillId="0" borderId="0" xfId="0" applyFont="1" applyAlignment="1"/>
    <xf numFmtId="2" fontId="24" fillId="3" borderId="0" xfId="0" applyNumberFormat="1" applyFont="1" applyFill="1" applyAlignment="1">
      <alignment vertical="top"/>
    </xf>
    <xf numFmtId="2" fontId="24" fillId="4" borderId="0" xfId="0" applyNumberFormat="1" applyFont="1" applyFill="1" applyAlignment="1">
      <alignment vertical="top"/>
    </xf>
    <xf numFmtId="2" fontId="24" fillId="0" borderId="0" xfId="0" applyNumberFormat="1" applyFont="1" applyAlignment="1">
      <alignment vertical="top"/>
    </xf>
    <xf numFmtId="0" fontId="1" fillId="5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5" borderId="13" xfId="0" applyFont="1" applyFill="1" applyBorder="1" applyAlignment="1">
      <alignment horizontal="center"/>
    </xf>
    <xf numFmtId="164" fontId="23" fillId="0" borderId="0" xfId="0" applyNumberFormat="1" applyFont="1" applyAlignment="1"/>
    <xf numFmtId="0" fontId="7" fillId="5" borderId="13" xfId="0" applyFont="1" applyFill="1" applyBorder="1" applyAlignment="1"/>
    <xf numFmtId="0" fontId="25" fillId="0" borderId="0" xfId="1" applyFont="1" applyAlignment="1"/>
    <xf numFmtId="0" fontId="22" fillId="0" borderId="0" xfId="1" applyFont="1"/>
    <xf numFmtId="164" fontId="22" fillId="0" borderId="0" xfId="1" applyNumberFormat="1" applyFont="1" applyAlignment="1"/>
    <xf numFmtId="0" fontId="22" fillId="0" borderId="0" xfId="1" applyFont="1" applyAlignment="1"/>
    <xf numFmtId="0" fontId="26" fillId="0" borderId="0" xfId="0" applyFont="1"/>
    <xf numFmtId="0" fontId="1" fillId="0" borderId="0" xfId="0" applyFont="1" applyAlignment="1">
      <alignment horizontal="left" indent="5"/>
    </xf>
    <xf numFmtId="0" fontId="23" fillId="0" borderId="0" xfId="1" applyFont="1" applyAlignment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Alignment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/>
    <xf numFmtId="2" fontId="1" fillId="0" borderId="2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16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15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16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16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16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23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23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19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20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18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20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opLeftCell="J1" workbookViewId="0">
      <selection activeCell="O32" sqref="O32"/>
    </sheetView>
  </sheetViews>
  <sheetFormatPr defaultColWidth="14.42578125" defaultRowHeight="15"/>
  <cols>
    <col min="1" max="1" width="34.7109375" style="105" bestFit="1" customWidth="1"/>
    <col min="2" max="2" width="21.5703125" style="105" customWidth="1"/>
    <col min="3" max="3" width="13.85546875" style="105" bestFit="1" customWidth="1"/>
    <col min="4" max="4" width="49.140625" style="105" bestFit="1" customWidth="1"/>
    <col min="5" max="5" width="46.28515625" style="105" bestFit="1" customWidth="1"/>
    <col min="6" max="6" width="53.5703125" style="105" bestFit="1" customWidth="1"/>
    <col min="7" max="23" width="21.5703125" style="105" customWidth="1"/>
    <col min="24" max="16384" width="14.42578125" style="105"/>
  </cols>
  <sheetData>
    <row r="1" spans="1:16">
      <c r="A1" s="118" t="s">
        <v>38</v>
      </c>
      <c r="B1" s="118" t="s">
        <v>39</v>
      </c>
      <c r="C1" s="118" t="s">
        <v>41</v>
      </c>
      <c r="D1" s="118" t="s">
        <v>42</v>
      </c>
      <c r="E1" s="118" t="s">
        <v>43</v>
      </c>
      <c r="F1" s="118" t="s">
        <v>44</v>
      </c>
      <c r="G1" s="130" t="s">
        <v>72</v>
      </c>
      <c r="H1" s="130" t="s">
        <v>73</v>
      </c>
      <c r="I1" s="130" t="s">
        <v>74</v>
      </c>
      <c r="J1" s="131" t="s">
        <v>67</v>
      </c>
      <c r="K1" s="131" t="s">
        <v>68</v>
      </c>
      <c r="L1" s="131" t="s">
        <v>69</v>
      </c>
      <c r="M1" s="131" t="s">
        <v>70</v>
      </c>
      <c r="N1" s="130" t="s">
        <v>75</v>
      </c>
      <c r="O1" s="130" t="s">
        <v>71</v>
      </c>
      <c r="P1" s="118"/>
    </row>
    <row r="2" spans="1:16">
      <c r="A2" s="119">
        <v>43903.67764869213</v>
      </c>
      <c r="B2" s="120" t="s">
        <v>61</v>
      </c>
      <c r="C2" s="120" t="s">
        <v>62</v>
      </c>
      <c r="D2" s="123" t="s">
        <v>63</v>
      </c>
      <c r="E2" s="120" t="s">
        <v>64</v>
      </c>
      <c r="F2" s="120"/>
      <c r="G2" s="129">
        <v>4</v>
      </c>
      <c r="H2" s="129">
        <v>4</v>
      </c>
      <c r="I2" s="129">
        <v>4</v>
      </c>
      <c r="J2" s="132">
        <v>3</v>
      </c>
      <c r="K2" s="132">
        <v>3</v>
      </c>
      <c r="L2" s="132">
        <v>3</v>
      </c>
      <c r="M2" s="132">
        <v>3</v>
      </c>
      <c r="N2" s="129">
        <v>3</v>
      </c>
      <c r="O2" s="129">
        <v>3</v>
      </c>
      <c r="P2" s="117"/>
    </row>
    <row r="3" spans="1:16">
      <c r="A3" s="119">
        <v>43903.678723726851</v>
      </c>
      <c r="B3" s="120" t="s">
        <v>61</v>
      </c>
      <c r="C3" s="120" t="s">
        <v>62</v>
      </c>
      <c r="D3" s="123" t="s">
        <v>63</v>
      </c>
      <c r="E3" s="120" t="s">
        <v>65</v>
      </c>
      <c r="F3" s="120" t="s">
        <v>65</v>
      </c>
      <c r="G3" s="129">
        <v>5</v>
      </c>
      <c r="H3" s="129">
        <v>5</v>
      </c>
      <c r="I3" s="129">
        <v>5</v>
      </c>
      <c r="J3" s="132">
        <v>5</v>
      </c>
      <c r="K3" s="132">
        <v>5</v>
      </c>
      <c r="L3" s="132">
        <v>5</v>
      </c>
      <c r="M3" s="132">
        <v>5</v>
      </c>
      <c r="N3" s="129">
        <v>5</v>
      </c>
      <c r="O3" s="129">
        <v>5</v>
      </c>
      <c r="P3" s="117"/>
    </row>
    <row r="4" spans="1:16">
      <c r="A4" s="119">
        <v>43906.644842731483</v>
      </c>
      <c r="B4" s="120" t="s">
        <v>61</v>
      </c>
      <c r="C4" s="120" t="s">
        <v>62</v>
      </c>
      <c r="D4" s="120" t="s">
        <v>40</v>
      </c>
      <c r="E4" s="120" t="s">
        <v>66</v>
      </c>
      <c r="F4" s="120"/>
      <c r="G4" s="129">
        <v>4</v>
      </c>
      <c r="H4" s="129">
        <v>5</v>
      </c>
      <c r="I4" s="129">
        <v>4</v>
      </c>
      <c r="J4" s="132">
        <v>4</v>
      </c>
      <c r="K4" s="132">
        <v>4</v>
      </c>
      <c r="L4" s="132">
        <v>4</v>
      </c>
      <c r="M4" s="132">
        <v>4</v>
      </c>
      <c r="N4" s="129">
        <v>4</v>
      </c>
      <c r="O4" s="129">
        <v>5</v>
      </c>
      <c r="P4" s="117"/>
    </row>
    <row r="5" spans="1:16">
      <c r="A5" s="119">
        <v>43903.67764869213</v>
      </c>
      <c r="B5" s="120" t="s">
        <v>61</v>
      </c>
      <c r="C5" s="120" t="s">
        <v>62</v>
      </c>
      <c r="D5" s="123" t="s">
        <v>63</v>
      </c>
      <c r="E5" s="120" t="s">
        <v>64</v>
      </c>
      <c r="F5" s="120"/>
      <c r="G5" s="129">
        <v>4</v>
      </c>
      <c r="H5" s="129">
        <v>4</v>
      </c>
      <c r="I5" s="129">
        <v>4</v>
      </c>
      <c r="J5" s="132">
        <v>3</v>
      </c>
      <c r="K5" s="132">
        <v>3</v>
      </c>
      <c r="L5" s="132">
        <v>3</v>
      </c>
      <c r="M5" s="132">
        <v>3</v>
      </c>
      <c r="N5" s="129">
        <v>3</v>
      </c>
      <c r="O5" s="129">
        <v>3</v>
      </c>
      <c r="P5" s="117"/>
    </row>
    <row r="6" spans="1:16">
      <c r="A6" s="119">
        <v>43903.678723726851</v>
      </c>
      <c r="B6" s="120" t="s">
        <v>61</v>
      </c>
      <c r="C6" s="120" t="s">
        <v>62</v>
      </c>
      <c r="D6" s="123" t="s">
        <v>63</v>
      </c>
      <c r="E6" s="120" t="s">
        <v>65</v>
      </c>
      <c r="F6" s="120" t="s">
        <v>65</v>
      </c>
      <c r="G6" s="129">
        <v>5</v>
      </c>
      <c r="H6" s="129">
        <v>5</v>
      </c>
      <c r="I6" s="129">
        <v>5</v>
      </c>
      <c r="J6" s="132">
        <v>5</v>
      </c>
      <c r="K6" s="132">
        <v>5</v>
      </c>
      <c r="L6" s="132">
        <v>5</v>
      </c>
      <c r="M6" s="132">
        <v>5</v>
      </c>
      <c r="N6" s="129">
        <v>5</v>
      </c>
      <c r="O6" s="129">
        <v>5</v>
      </c>
      <c r="P6" s="120"/>
    </row>
    <row r="7" spans="1:16">
      <c r="A7" s="119">
        <v>43906.644842731483</v>
      </c>
      <c r="B7" s="120" t="s">
        <v>61</v>
      </c>
      <c r="C7" s="120" t="s">
        <v>62</v>
      </c>
      <c r="D7" s="120" t="s">
        <v>40</v>
      </c>
      <c r="E7" s="120" t="s">
        <v>66</v>
      </c>
      <c r="F7" s="120"/>
      <c r="G7" s="129">
        <v>4</v>
      </c>
      <c r="H7" s="129">
        <v>5</v>
      </c>
      <c r="I7" s="129">
        <v>4</v>
      </c>
      <c r="J7" s="132">
        <v>4</v>
      </c>
      <c r="K7" s="132">
        <v>4</v>
      </c>
      <c r="L7" s="132">
        <v>4</v>
      </c>
      <c r="M7" s="132">
        <v>4</v>
      </c>
      <c r="N7" s="129">
        <v>4</v>
      </c>
      <c r="O7" s="129">
        <v>5</v>
      </c>
      <c r="P7" s="117"/>
    </row>
    <row r="8" spans="1:16">
      <c r="A8" s="119">
        <v>43903.67764869213</v>
      </c>
      <c r="B8" s="120" t="s">
        <v>61</v>
      </c>
      <c r="C8" s="120" t="s">
        <v>62</v>
      </c>
      <c r="D8" s="123" t="s">
        <v>63</v>
      </c>
      <c r="E8" s="120" t="s">
        <v>64</v>
      </c>
      <c r="F8" s="120"/>
      <c r="G8" s="129">
        <v>4</v>
      </c>
      <c r="H8" s="129">
        <v>4</v>
      </c>
      <c r="I8" s="129">
        <v>4</v>
      </c>
      <c r="J8" s="132">
        <v>3</v>
      </c>
      <c r="K8" s="132">
        <v>3</v>
      </c>
      <c r="L8" s="132">
        <v>3</v>
      </c>
      <c r="M8" s="132">
        <v>3</v>
      </c>
      <c r="N8" s="129">
        <v>3</v>
      </c>
      <c r="O8" s="129">
        <v>3</v>
      </c>
      <c r="P8" s="117"/>
    </row>
    <row r="9" spans="1:16">
      <c r="A9" s="119">
        <v>43903.678723726851</v>
      </c>
      <c r="B9" s="120" t="s">
        <v>61</v>
      </c>
      <c r="C9" s="120" t="s">
        <v>62</v>
      </c>
      <c r="D9" s="123" t="s">
        <v>63</v>
      </c>
      <c r="E9" s="120" t="s">
        <v>65</v>
      </c>
      <c r="F9" s="120" t="s">
        <v>65</v>
      </c>
      <c r="G9" s="129">
        <v>5</v>
      </c>
      <c r="H9" s="129">
        <v>5</v>
      </c>
      <c r="I9" s="129">
        <v>5</v>
      </c>
      <c r="J9" s="132">
        <v>5</v>
      </c>
      <c r="K9" s="132">
        <v>5</v>
      </c>
      <c r="L9" s="132">
        <v>5</v>
      </c>
      <c r="M9" s="132">
        <v>5</v>
      </c>
      <c r="N9" s="129">
        <v>5</v>
      </c>
      <c r="O9" s="129">
        <v>5</v>
      </c>
      <c r="P9" s="120"/>
    </row>
    <row r="10" spans="1:16">
      <c r="A10" s="119">
        <v>43906.644842731483</v>
      </c>
      <c r="B10" s="120" t="s">
        <v>61</v>
      </c>
      <c r="C10" s="120" t="s">
        <v>62</v>
      </c>
      <c r="D10" s="120" t="s">
        <v>40</v>
      </c>
      <c r="E10" s="120" t="s">
        <v>66</v>
      </c>
      <c r="F10" s="120"/>
      <c r="G10" s="129">
        <v>4</v>
      </c>
      <c r="H10" s="129">
        <v>5</v>
      </c>
      <c r="I10" s="129">
        <v>4</v>
      </c>
      <c r="J10" s="132">
        <v>4</v>
      </c>
      <c r="K10" s="132">
        <v>4</v>
      </c>
      <c r="L10" s="132">
        <v>4</v>
      </c>
      <c r="M10" s="132">
        <v>4</v>
      </c>
      <c r="N10" s="129">
        <v>4</v>
      </c>
      <c r="O10" s="129">
        <v>5</v>
      </c>
      <c r="P10" s="123"/>
    </row>
    <row r="11" spans="1:16">
      <c r="A11" s="119">
        <v>43903.67764869213</v>
      </c>
      <c r="B11" s="120" t="s">
        <v>61</v>
      </c>
      <c r="C11" s="120" t="s">
        <v>62</v>
      </c>
      <c r="D11" s="123" t="s">
        <v>63</v>
      </c>
      <c r="E11" s="120" t="s">
        <v>64</v>
      </c>
      <c r="F11" s="120"/>
      <c r="G11" s="129">
        <v>4</v>
      </c>
      <c r="H11" s="129">
        <v>4</v>
      </c>
      <c r="I11" s="129">
        <v>4</v>
      </c>
      <c r="J11" s="132">
        <v>3</v>
      </c>
      <c r="K11" s="132">
        <v>3</v>
      </c>
      <c r="L11" s="132">
        <v>3</v>
      </c>
      <c r="M11" s="132">
        <v>3</v>
      </c>
      <c r="N11" s="129">
        <v>3</v>
      </c>
      <c r="O11" s="129">
        <v>3</v>
      </c>
      <c r="P11" s="120"/>
    </row>
    <row r="12" spans="1:16">
      <c r="A12" s="119">
        <v>43903.678723726851</v>
      </c>
      <c r="B12" s="120" t="s">
        <v>61</v>
      </c>
      <c r="C12" s="120" t="s">
        <v>62</v>
      </c>
      <c r="D12" s="123" t="s">
        <v>63</v>
      </c>
      <c r="E12" s="120" t="s">
        <v>65</v>
      </c>
      <c r="F12" s="120" t="s">
        <v>65</v>
      </c>
      <c r="G12" s="129">
        <v>5</v>
      </c>
      <c r="H12" s="129">
        <v>5</v>
      </c>
      <c r="I12" s="129">
        <v>5</v>
      </c>
      <c r="J12" s="132">
        <v>5</v>
      </c>
      <c r="K12" s="132">
        <v>5</v>
      </c>
      <c r="L12" s="132">
        <v>5</v>
      </c>
      <c r="M12" s="132">
        <v>5</v>
      </c>
      <c r="N12" s="129">
        <v>5</v>
      </c>
      <c r="O12" s="129">
        <v>5</v>
      </c>
      <c r="P12" s="117"/>
    </row>
    <row r="13" spans="1:16">
      <c r="A13" s="119">
        <v>43906.644842731483</v>
      </c>
      <c r="B13" s="120" t="s">
        <v>61</v>
      </c>
      <c r="C13" s="120" t="s">
        <v>62</v>
      </c>
      <c r="D13" s="120" t="s">
        <v>40</v>
      </c>
      <c r="E13" s="120" t="s">
        <v>66</v>
      </c>
      <c r="F13" s="120"/>
      <c r="G13" s="129">
        <v>4</v>
      </c>
      <c r="H13" s="129">
        <v>5</v>
      </c>
      <c r="I13" s="129">
        <v>4</v>
      </c>
      <c r="J13" s="132">
        <v>4</v>
      </c>
      <c r="K13" s="132">
        <v>4</v>
      </c>
      <c r="L13" s="132">
        <v>4</v>
      </c>
      <c r="M13" s="132">
        <v>4</v>
      </c>
      <c r="N13" s="129">
        <v>4</v>
      </c>
      <c r="O13" s="129">
        <v>5</v>
      </c>
      <c r="P13" s="120"/>
    </row>
    <row r="14" spans="1:16">
      <c r="A14" s="119">
        <v>43903.67764869213</v>
      </c>
      <c r="B14" s="120" t="s">
        <v>61</v>
      </c>
      <c r="C14" s="120" t="s">
        <v>62</v>
      </c>
      <c r="D14" s="123" t="s">
        <v>63</v>
      </c>
      <c r="E14" s="120" t="s">
        <v>64</v>
      </c>
      <c r="F14" s="120"/>
      <c r="G14" s="129">
        <v>4</v>
      </c>
      <c r="H14" s="129">
        <v>4</v>
      </c>
      <c r="I14" s="129">
        <v>4</v>
      </c>
      <c r="J14" s="132">
        <v>3</v>
      </c>
      <c r="K14" s="132">
        <v>3</v>
      </c>
      <c r="L14" s="132">
        <v>3</v>
      </c>
      <c r="M14" s="132">
        <v>3</v>
      </c>
      <c r="N14" s="129">
        <v>3</v>
      </c>
      <c r="O14" s="129">
        <v>3</v>
      </c>
      <c r="P14" s="117"/>
    </row>
    <row r="15" spans="1:16">
      <c r="A15" s="119">
        <v>43903.678723726851</v>
      </c>
      <c r="B15" s="120" t="s">
        <v>61</v>
      </c>
      <c r="C15" s="120" t="s">
        <v>62</v>
      </c>
      <c r="D15" s="123" t="s">
        <v>63</v>
      </c>
      <c r="E15" s="120" t="s">
        <v>65</v>
      </c>
      <c r="F15" s="120" t="s">
        <v>65</v>
      </c>
      <c r="G15" s="129">
        <v>5</v>
      </c>
      <c r="H15" s="129">
        <v>5</v>
      </c>
      <c r="I15" s="129">
        <v>5</v>
      </c>
      <c r="J15" s="132">
        <v>5</v>
      </c>
      <c r="K15" s="132">
        <v>5</v>
      </c>
      <c r="L15" s="132">
        <v>5</v>
      </c>
      <c r="M15" s="132">
        <v>5</v>
      </c>
      <c r="N15" s="129">
        <v>5</v>
      </c>
      <c r="O15" s="129">
        <v>5</v>
      </c>
      <c r="P15" s="117"/>
    </row>
    <row r="16" spans="1:16">
      <c r="A16" s="119">
        <v>43906.644842731483</v>
      </c>
      <c r="B16" s="120" t="s">
        <v>61</v>
      </c>
      <c r="C16" s="120" t="s">
        <v>62</v>
      </c>
      <c r="D16" s="120" t="s">
        <v>40</v>
      </c>
      <c r="E16" s="120" t="s">
        <v>66</v>
      </c>
      <c r="F16" s="120"/>
      <c r="G16" s="129">
        <v>4</v>
      </c>
      <c r="H16" s="129">
        <v>5</v>
      </c>
      <c r="I16" s="129">
        <v>4</v>
      </c>
      <c r="J16" s="132">
        <v>4</v>
      </c>
      <c r="K16" s="132">
        <v>4</v>
      </c>
      <c r="L16" s="132">
        <v>4</v>
      </c>
      <c r="M16" s="132">
        <v>4</v>
      </c>
      <c r="N16" s="129">
        <v>4</v>
      </c>
      <c r="O16" s="129">
        <v>5</v>
      </c>
      <c r="P16" s="117"/>
    </row>
    <row r="17" spans="1:16">
      <c r="A17" s="119">
        <v>43903.67764869213</v>
      </c>
      <c r="B17" s="120" t="s">
        <v>61</v>
      </c>
      <c r="C17" s="120" t="s">
        <v>62</v>
      </c>
      <c r="D17" s="123" t="s">
        <v>63</v>
      </c>
      <c r="E17" s="120" t="s">
        <v>64</v>
      </c>
      <c r="F17" s="120"/>
      <c r="G17" s="129">
        <v>4</v>
      </c>
      <c r="H17" s="129">
        <v>4</v>
      </c>
      <c r="I17" s="129">
        <v>4</v>
      </c>
      <c r="J17" s="132">
        <v>3</v>
      </c>
      <c r="K17" s="132">
        <v>3</v>
      </c>
      <c r="L17" s="132">
        <v>3</v>
      </c>
      <c r="M17" s="132">
        <v>3</v>
      </c>
      <c r="N17" s="129">
        <v>3</v>
      </c>
      <c r="O17" s="129">
        <v>3</v>
      </c>
      <c r="P17" s="117"/>
    </row>
    <row r="18" spans="1:16">
      <c r="A18" s="119">
        <v>43903.678723726851</v>
      </c>
      <c r="B18" s="120" t="s">
        <v>61</v>
      </c>
      <c r="C18" s="120" t="s">
        <v>62</v>
      </c>
      <c r="D18" s="123" t="s">
        <v>63</v>
      </c>
      <c r="E18" s="120" t="s">
        <v>65</v>
      </c>
      <c r="F18" s="120" t="s">
        <v>65</v>
      </c>
      <c r="G18" s="129">
        <v>5</v>
      </c>
      <c r="H18" s="129">
        <v>5</v>
      </c>
      <c r="I18" s="129">
        <v>5</v>
      </c>
      <c r="J18" s="132">
        <v>5</v>
      </c>
      <c r="K18" s="132">
        <v>5</v>
      </c>
      <c r="L18" s="132">
        <v>5</v>
      </c>
      <c r="M18" s="132">
        <v>5</v>
      </c>
      <c r="N18" s="129">
        <v>5</v>
      </c>
      <c r="O18" s="129">
        <v>5</v>
      </c>
      <c r="P18" s="117"/>
    </row>
    <row r="19" spans="1:16">
      <c r="A19" s="119">
        <v>43906.644842731483</v>
      </c>
      <c r="B19" s="120" t="s">
        <v>61</v>
      </c>
      <c r="C19" s="120" t="s">
        <v>62</v>
      </c>
      <c r="D19" s="120" t="s">
        <v>40</v>
      </c>
      <c r="E19" s="120" t="s">
        <v>66</v>
      </c>
      <c r="F19" s="120"/>
      <c r="G19" s="129">
        <v>4</v>
      </c>
      <c r="H19" s="129">
        <v>5</v>
      </c>
      <c r="I19" s="129">
        <v>4</v>
      </c>
      <c r="J19" s="132">
        <v>4</v>
      </c>
      <c r="K19" s="132">
        <v>4</v>
      </c>
      <c r="L19" s="132">
        <v>4</v>
      </c>
      <c r="M19" s="132">
        <v>4</v>
      </c>
      <c r="N19" s="129">
        <v>4</v>
      </c>
      <c r="O19" s="129">
        <v>5</v>
      </c>
      <c r="P19" s="117"/>
    </row>
    <row r="20" spans="1:16">
      <c r="A20" s="119">
        <v>43903.67764869213</v>
      </c>
      <c r="B20" s="120" t="s">
        <v>61</v>
      </c>
      <c r="C20" s="120" t="s">
        <v>62</v>
      </c>
      <c r="D20" s="123" t="s">
        <v>63</v>
      </c>
      <c r="E20" s="120" t="s">
        <v>64</v>
      </c>
      <c r="F20" s="120"/>
      <c r="G20" s="129">
        <v>4</v>
      </c>
      <c r="H20" s="129">
        <v>4</v>
      </c>
      <c r="I20" s="129">
        <v>4</v>
      </c>
      <c r="J20" s="132">
        <v>3</v>
      </c>
      <c r="K20" s="132">
        <v>3</v>
      </c>
      <c r="L20" s="132">
        <v>3</v>
      </c>
      <c r="M20" s="132">
        <v>3</v>
      </c>
      <c r="N20" s="129">
        <v>3</v>
      </c>
      <c r="O20" s="129">
        <v>3</v>
      </c>
      <c r="P20" s="117"/>
    </row>
    <row r="21" spans="1:16">
      <c r="A21" s="119">
        <v>43903.678723726851</v>
      </c>
      <c r="B21" s="120" t="s">
        <v>61</v>
      </c>
      <c r="C21" s="120" t="s">
        <v>62</v>
      </c>
      <c r="D21" s="123" t="s">
        <v>63</v>
      </c>
      <c r="E21" s="120" t="s">
        <v>65</v>
      </c>
      <c r="F21" s="120" t="s">
        <v>65</v>
      </c>
      <c r="G21" s="129">
        <v>5</v>
      </c>
      <c r="H21" s="129">
        <v>5</v>
      </c>
      <c r="I21" s="129">
        <v>5</v>
      </c>
      <c r="J21" s="132">
        <v>5</v>
      </c>
      <c r="K21" s="132">
        <v>5</v>
      </c>
      <c r="L21" s="132">
        <v>5</v>
      </c>
      <c r="M21" s="132">
        <v>5</v>
      </c>
      <c r="N21" s="129">
        <v>5</v>
      </c>
      <c r="O21" s="129">
        <v>5</v>
      </c>
      <c r="P21" s="120"/>
    </row>
    <row r="22" spans="1:16">
      <c r="A22" s="119">
        <v>43906.644842731483</v>
      </c>
      <c r="B22" s="120" t="s">
        <v>61</v>
      </c>
      <c r="C22" s="120" t="s">
        <v>62</v>
      </c>
      <c r="D22" s="120" t="s">
        <v>40</v>
      </c>
      <c r="E22" s="120" t="s">
        <v>66</v>
      </c>
      <c r="F22" s="120"/>
      <c r="G22" s="129">
        <v>4</v>
      </c>
      <c r="H22" s="129">
        <v>5</v>
      </c>
      <c r="I22" s="129">
        <v>4</v>
      </c>
      <c r="J22" s="132">
        <v>3</v>
      </c>
      <c r="K22" s="132">
        <v>4</v>
      </c>
      <c r="L22" s="132">
        <v>4</v>
      </c>
      <c r="M22" s="132">
        <v>4</v>
      </c>
      <c r="N22" s="129">
        <v>4</v>
      </c>
      <c r="O22" s="129">
        <v>5</v>
      </c>
      <c r="P22" s="117"/>
    </row>
    <row r="23" spans="1:16">
      <c r="A23" s="119">
        <v>43906.644842731483</v>
      </c>
      <c r="B23" s="120" t="s">
        <v>61</v>
      </c>
      <c r="C23" s="120" t="s">
        <v>62</v>
      </c>
      <c r="D23" s="120" t="s">
        <v>40</v>
      </c>
      <c r="E23" s="120" t="s">
        <v>66</v>
      </c>
      <c r="F23" s="120"/>
      <c r="G23" s="129">
        <v>4</v>
      </c>
      <c r="H23" s="129">
        <v>5</v>
      </c>
      <c r="I23" s="129">
        <v>4</v>
      </c>
      <c r="J23" s="132">
        <v>4</v>
      </c>
      <c r="K23" s="132">
        <v>3</v>
      </c>
      <c r="L23" s="132">
        <v>4</v>
      </c>
      <c r="M23" s="132">
        <v>4</v>
      </c>
      <c r="N23" s="129">
        <v>4</v>
      </c>
      <c r="O23" s="129">
        <v>5</v>
      </c>
      <c r="P23" s="117"/>
    </row>
    <row r="24" spans="1:16">
      <c r="A24" s="119">
        <v>43906.644842731483</v>
      </c>
      <c r="B24" s="120" t="s">
        <v>61</v>
      </c>
      <c r="C24" s="120" t="s">
        <v>62</v>
      </c>
      <c r="D24" s="120" t="s">
        <v>40</v>
      </c>
      <c r="E24" s="120" t="s">
        <v>66</v>
      </c>
      <c r="F24" s="120"/>
      <c r="G24" s="129">
        <v>4</v>
      </c>
      <c r="H24" s="129">
        <v>5</v>
      </c>
      <c r="I24" s="129">
        <v>4</v>
      </c>
      <c r="J24" s="132">
        <v>3</v>
      </c>
      <c r="K24" s="132">
        <v>3</v>
      </c>
      <c r="L24" s="132">
        <v>4</v>
      </c>
      <c r="M24" s="132">
        <v>4</v>
      </c>
      <c r="N24" s="129">
        <v>4</v>
      </c>
      <c r="O24" s="129">
        <v>5</v>
      </c>
      <c r="P24" s="120"/>
    </row>
    <row r="25" spans="1:16">
      <c r="A25" s="119">
        <v>43903.67764869213</v>
      </c>
      <c r="B25" s="120" t="s">
        <v>61</v>
      </c>
      <c r="C25" s="120" t="s">
        <v>62</v>
      </c>
      <c r="D25" s="123" t="s">
        <v>63</v>
      </c>
      <c r="E25" s="120" t="s">
        <v>64</v>
      </c>
      <c r="F25" s="120"/>
      <c r="G25" s="129">
        <v>4</v>
      </c>
      <c r="H25" s="129">
        <v>4</v>
      </c>
      <c r="I25" s="129">
        <v>4</v>
      </c>
      <c r="J25" s="132">
        <v>3</v>
      </c>
      <c r="K25" s="132">
        <v>3</v>
      </c>
      <c r="L25" s="132">
        <v>3</v>
      </c>
      <c r="M25" s="132">
        <v>3</v>
      </c>
      <c r="N25" s="129">
        <v>3</v>
      </c>
      <c r="O25" s="129">
        <v>3</v>
      </c>
      <c r="P25" s="120"/>
    </row>
    <row r="26" spans="1:16">
      <c r="A26" s="119">
        <v>43903.67764869213</v>
      </c>
      <c r="B26" s="120" t="s">
        <v>61</v>
      </c>
      <c r="C26" s="120" t="s">
        <v>62</v>
      </c>
      <c r="D26" s="123" t="s">
        <v>63</v>
      </c>
      <c r="E26" s="120" t="s">
        <v>64</v>
      </c>
      <c r="F26" s="120"/>
      <c r="G26" s="129">
        <v>4</v>
      </c>
      <c r="H26" s="129">
        <v>4</v>
      </c>
      <c r="I26" s="129">
        <v>4</v>
      </c>
      <c r="J26" s="132">
        <v>3</v>
      </c>
      <c r="K26" s="132">
        <v>3</v>
      </c>
      <c r="L26" s="132">
        <v>3</v>
      </c>
      <c r="M26" s="132">
        <v>3</v>
      </c>
      <c r="N26" s="129">
        <v>3</v>
      </c>
      <c r="O26" s="129">
        <v>3</v>
      </c>
      <c r="P26" s="120"/>
    </row>
    <row r="27" spans="1:16">
      <c r="A27" s="119">
        <v>43903.67764869213</v>
      </c>
      <c r="B27" s="120" t="s">
        <v>61</v>
      </c>
      <c r="C27" s="120" t="s">
        <v>62</v>
      </c>
      <c r="D27" s="123" t="s">
        <v>63</v>
      </c>
      <c r="E27" s="120" t="s">
        <v>64</v>
      </c>
      <c r="F27" s="120"/>
      <c r="G27" s="129">
        <v>4</v>
      </c>
      <c r="H27" s="129">
        <v>4</v>
      </c>
      <c r="I27" s="129">
        <v>4</v>
      </c>
      <c r="J27" s="132">
        <v>3</v>
      </c>
      <c r="K27" s="132">
        <v>3</v>
      </c>
      <c r="L27" s="132">
        <v>3</v>
      </c>
      <c r="M27" s="132">
        <v>3</v>
      </c>
      <c r="N27" s="129">
        <v>3</v>
      </c>
      <c r="O27" s="129">
        <v>3</v>
      </c>
      <c r="P27" s="117"/>
    </row>
    <row r="28" spans="1:16">
      <c r="A28" s="119">
        <v>43903.67764869213</v>
      </c>
      <c r="B28" s="120" t="s">
        <v>61</v>
      </c>
      <c r="C28" s="120" t="s">
        <v>62</v>
      </c>
      <c r="D28" s="123" t="s">
        <v>63</v>
      </c>
      <c r="E28" s="120" t="s">
        <v>64</v>
      </c>
      <c r="F28" s="120"/>
      <c r="G28" s="129">
        <v>4</v>
      </c>
      <c r="H28" s="129">
        <v>4</v>
      </c>
      <c r="I28" s="129">
        <v>4</v>
      </c>
      <c r="J28" s="132">
        <v>3</v>
      </c>
      <c r="K28" s="132">
        <v>3</v>
      </c>
      <c r="L28" s="132">
        <v>3</v>
      </c>
      <c r="M28" s="132">
        <v>3</v>
      </c>
      <c r="N28" s="129">
        <v>3</v>
      </c>
      <c r="O28" s="129">
        <v>3</v>
      </c>
      <c r="P28" s="120"/>
    </row>
    <row r="29" spans="1:16">
      <c r="A29" s="119">
        <v>43903.67764869213</v>
      </c>
      <c r="B29" s="120" t="s">
        <v>61</v>
      </c>
      <c r="C29" s="120" t="s">
        <v>62</v>
      </c>
      <c r="D29" s="123" t="s">
        <v>63</v>
      </c>
      <c r="E29" s="120" t="s">
        <v>64</v>
      </c>
      <c r="F29" s="120"/>
      <c r="G29" s="129">
        <v>4</v>
      </c>
      <c r="H29" s="129">
        <v>4</v>
      </c>
      <c r="I29" s="129">
        <v>4</v>
      </c>
      <c r="J29" s="132">
        <v>3</v>
      </c>
      <c r="K29" s="132">
        <v>3</v>
      </c>
      <c r="L29" s="132">
        <v>3</v>
      </c>
      <c r="M29" s="132">
        <v>3</v>
      </c>
      <c r="N29" s="129">
        <v>3</v>
      </c>
      <c r="O29" s="129">
        <v>3</v>
      </c>
      <c r="P29" s="117"/>
    </row>
    <row r="30" spans="1:16" ht="23.25">
      <c r="G30" s="108">
        <f>AVERAGE(G2:G29)</f>
        <v>4.25</v>
      </c>
      <c r="H30" s="108">
        <f t="shared" ref="H30:M30" si="0">AVERAGE(H2:H29)</f>
        <v>4.5714285714285712</v>
      </c>
      <c r="I30" s="108">
        <f t="shared" si="0"/>
        <v>4.25</v>
      </c>
      <c r="J30" s="108">
        <f>AVERAGE(J2:J29)</f>
        <v>3.75</v>
      </c>
      <c r="K30" s="108">
        <f>AVERAGE(K2:K29)</f>
        <v>3.75</v>
      </c>
      <c r="L30" s="108">
        <f>AVERAGE(L2:L29)</f>
        <v>3.8214285714285716</v>
      </c>
      <c r="M30" s="108">
        <f t="shared" si="0"/>
        <v>3.8214285714285716</v>
      </c>
      <c r="N30" s="108">
        <f>AVERAGE(N2:N29)</f>
        <v>3.8214285714285716</v>
      </c>
      <c r="O30" s="108">
        <f>AVERAGE(O2:O29)</f>
        <v>4.1428571428571432</v>
      </c>
      <c r="P30" s="95">
        <f>AVERAGE(G2:I29,N2:O29)</f>
        <v>4.2071428571428573</v>
      </c>
    </row>
    <row r="31" spans="1:16" ht="23.25">
      <c r="G31" s="109">
        <f>STDEV(G2:G29)</f>
        <v>0.44095855184409843</v>
      </c>
      <c r="H31" s="109">
        <f t="shared" ref="H31:M31" si="1">STDEV(H2:H29)</f>
        <v>0.50395263067897078</v>
      </c>
      <c r="I31" s="109">
        <f t="shared" si="1"/>
        <v>0.44095855184409843</v>
      </c>
      <c r="J31" s="109">
        <f>STDEV(J2:J29)</f>
        <v>0.84437134186503682</v>
      </c>
      <c r="K31" s="109">
        <f>STDEV(K2:K29)</f>
        <v>0.84437134186503682</v>
      </c>
      <c r="L31" s="109">
        <f>STDEV(L2:L29)</f>
        <v>0.81892302485332513</v>
      </c>
      <c r="M31" s="109">
        <f t="shared" si="1"/>
        <v>0.81892302485332513</v>
      </c>
      <c r="N31" s="109">
        <f>STDEV(N2:N29)</f>
        <v>0.81892302485332513</v>
      </c>
      <c r="O31" s="109">
        <f>STDEV(O2:O29)</f>
        <v>1.0079052613579396</v>
      </c>
      <c r="P31" s="95">
        <f>STDEVA(G2:I29,N2:O29)</f>
        <v>0.71466074430110971</v>
      </c>
    </row>
    <row r="32" spans="1:16" ht="23.25">
      <c r="G32" s="110"/>
      <c r="H32" s="110"/>
      <c r="I32" s="110">
        <f>AVERAGE(G2:I28)</f>
        <v>4.3703703703703702</v>
      </c>
      <c r="J32" s="110"/>
      <c r="K32" s="110"/>
      <c r="L32" s="110"/>
      <c r="M32" s="110"/>
      <c r="N32" s="110"/>
      <c r="O32" s="110">
        <f>AVERAGE(N2:O28)</f>
        <v>4.0185185185185182</v>
      </c>
    </row>
    <row r="33" spans="1:22" ht="23.25">
      <c r="A33" s="106"/>
      <c r="B33" s="107"/>
      <c r="C33" s="107"/>
      <c r="D33" s="110"/>
      <c r="E33" s="110"/>
      <c r="F33" s="110"/>
      <c r="G33" s="110"/>
      <c r="H33" s="110"/>
      <c r="I33" s="110">
        <f>STDEV(G2:I29)</f>
        <v>0.48203527198986174</v>
      </c>
      <c r="J33" s="110"/>
      <c r="K33" s="110"/>
      <c r="L33" s="110"/>
      <c r="M33" s="110"/>
      <c r="N33" s="110"/>
      <c r="O33" s="110">
        <f>STDEV(N2:O29)</f>
        <v>0.92424065005861966</v>
      </c>
    </row>
    <row r="34" spans="1:2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24">
      <c r="A35" s="111" t="s">
        <v>23</v>
      </c>
      <c r="B35" s="112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24">
      <c r="A36" s="113"/>
      <c r="B36" s="114">
        <f>SUM(B35:B35)</f>
        <v>28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ht="24">
      <c r="A38" s="111" t="s">
        <v>22</v>
      </c>
      <c r="B38" s="112">
        <v>28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24">
      <c r="A39" s="113"/>
      <c r="B39" s="114">
        <f>SUM(B38:B38)</f>
        <v>28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>
      <c r="A40" s="115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24">
      <c r="A41" s="116" t="s">
        <v>40</v>
      </c>
      <c r="B41" s="112">
        <f>COUNTIF(D2:D30,"มนุษยศาสตร์")</f>
        <v>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24">
      <c r="A42" s="116" t="s">
        <v>63</v>
      </c>
      <c r="B42" s="112">
        <f>COUNTIF(D2:D30,"เกษตรศาสตร์ ทรัพยากรธรรมชาติและสิ่งแวดล้อม")</f>
        <v>19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24">
      <c r="A43" s="113"/>
      <c r="B43" s="114">
        <f>SUM(B41:B42)</f>
        <v>28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24">
      <c r="A45" s="116" t="s">
        <v>64</v>
      </c>
      <c r="B45" s="112">
        <f>COUNTIF(E2:E29,"วิทยาศาสตร์การเกษตร")</f>
        <v>12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24">
      <c r="A46" s="116" t="s">
        <v>65</v>
      </c>
      <c r="B46" s="112">
        <f>COUNTIF(E2:E29,"วิทยาศาสตร์สารสนเทศภูมิศาสตร์")</f>
        <v>7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ht="24">
      <c r="A47" s="116" t="s">
        <v>66</v>
      </c>
      <c r="B47" s="112">
        <f>COUNTIF(E3:E30,"ภาษาศาสตร์")</f>
        <v>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ht="24">
      <c r="A48" s="113"/>
      <c r="B48" s="114">
        <f>SUM(B45:B47)</f>
        <v>28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>
      <c r="A84" s="106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1:22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2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>
      <c r="A91" s="106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>
      <c r="A93" s="106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1:22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>
      <c r="A97" s="106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>
      <c r="A98" s="106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2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1:2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</row>
    <row r="104" spans="1:22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1:22">
      <c r="A105" s="106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1:22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>
      <c r="A107" s="106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1:2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>
      <c r="A109" s="106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1:22">
      <c r="A110" s="106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</row>
    <row r="111" spans="1:22">
      <c r="A111" s="106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</row>
    <row r="112" spans="1:22">
      <c r="A112" s="106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>
      <c r="A113" s="106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1:22">
      <c r="A114" s="106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</row>
    <row r="115" spans="1:22">
      <c r="A115" s="106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1:2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</row>
    <row r="118" spans="1:2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</row>
    <row r="119" spans="1:2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</row>
    <row r="122" spans="1:2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</row>
    <row r="124" spans="1:2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</sheetData>
  <autoFilter ref="F1:F127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60" zoomScaleNormal="160" workbookViewId="0">
      <selection activeCell="A18" sqref="A18:F18"/>
    </sheetView>
  </sheetViews>
  <sheetFormatPr defaultRowHeight="15"/>
  <cols>
    <col min="1" max="1" width="9.140625" style="30" customWidth="1"/>
    <col min="2" max="2" width="9.140625" style="30"/>
    <col min="3" max="3" width="9.140625" style="30" customWidth="1"/>
    <col min="4" max="4" width="9.140625" style="30"/>
    <col min="5" max="5" width="9.140625" style="30" customWidth="1"/>
    <col min="6" max="6" width="49.7109375" style="30" customWidth="1"/>
    <col min="7" max="16384" width="9.140625" style="30"/>
  </cols>
  <sheetData>
    <row r="1" spans="1:6" s="29" customFormat="1" ht="27.75">
      <c r="A1" s="138" t="s">
        <v>12</v>
      </c>
      <c r="B1" s="138"/>
      <c r="C1" s="138"/>
      <c r="D1" s="138"/>
      <c r="E1" s="138"/>
      <c r="F1" s="138"/>
    </row>
    <row r="2" spans="1:6" s="29" customFormat="1" ht="27.75">
      <c r="A2" s="138" t="s">
        <v>33</v>
      </c>
      <c r="B2" s="138"/>
      <c r="C2" s="138"/>
      <c r="D2" s="138"/>
      <c r="E2" s="138"/>
      <c r="F2" s="138"/>
    </row>
    <row r="3" spans="1:6" ht="27.75">
      <c r="A3" s="138" t="s">
        <v>35</v>
      </c>
      <c r="B3" s="138"/>
      <c r="C3" s="138"/>
      <c r="D3" s="138"/>
      <c r="E3" s="138"/>
      <c r="F3" s="138"/>
    </row>
    <row r="4" spans="1:6" ht="27.75">
      <c r="A4" s="138" t="s">
        <v>76</v>
      </c>
      <c r="B4" s="138"/>
      <c r="C4" s="138"/>
      <c r="D4" s="138"/>
      <c r="E4" s="138"/>
      <c r="F4" s="138"/>
    </row>
    <row r="5" spans="1:6" ht="24">
      <c r="A5" s="97"/>
      <c r="B5" s="97"/>
      <c r="C5" s="97"/>
      <c r="D5" s="97"/>
      <c r="E5" s="97"/>
      <c r="F5" s="97"/>
    </row>
    <row r="6" spans="1:6" s="32" customFormat="1" ht="24">
      <c r="A6" s="31" t="s">
        <v>34</v>
      </c>
      <c r="B6" s="31"/>
      <c r="C6" s="31"/>
      <c r="D6" s="31"/>
      <c r="E6" s="31"/>
      <c r="F6" s="31"/>
    </row>
    <row r="7" spans="1:6" s="32" customFormat="1" ht="24">
      <c r="A7" s="31" t="s">
        <v>57</v>
      </c>
      <c r="B7" s="31"/>
      <c r="C7" s="31"/>
      <c r="D7" s="31"/>
      <c r="E7" s="31"/>
      <c r="F7" s="31"/>
    </row>
    <row r="8" spans="1:6" s="32" customFormat="1" ht="24">
      <c r="A8" s="42" t="s">
        <v>58</v>
      </c>
      <c r="B8" s="42"/>
      <c r="C8" s="42"/>
      <c r="D8" s="42"/>
      <c r="E8" s="42"/>
      <c r="F8" s="42"/>
    </row>
    <row r="9" spans="1:6" s="32" customFormat="1" ht="24">
      <c r="A9" s="31" t="s">
        <v>93</v>
      </c>
      <c r="B9" s="31"/>
      <c r="C9" s="31"/>
      <c r="D9" s="31"/>
      <c r="E9" s="31"/>
      <c r="F9" s="31"/>
    </row>
    <row r="10" spans="1:6" s="32" customFormat="1" ht="24">
      <c r="A10" s="122" t="s">
        <v>56</v>
      </c>
      <c r="B10" s="122"/>
      <c r="C10" s="122"/>
      <c r="D10" s="122"/>
      <c r="E10" s="122"/>
      <c r="F10" s="122"/>
    </row>
    <row r="11" spans="1:6" s="4" customFormat="1" ht="24">
      <c r="A11" s="139" t="s">
        <v>94</v>
      </c>
      <c r="B11" s="139"/>
      <c r="C11" s="139"/>
      <c r="D11" s="139"/>
      <c r="E11" s="139"/>
      <c r="F11" s="139"/>
    </row>
    <row r="12" spans="1:6" s="4" customFormat="1" ht="24">
      <c r="A12" s="47" t="s">
        <v>95</v>
      </c>
      <c r="B12" s="47"/>
      <c r="C12" s="47"/>
      <c r="D12" s="47"/>
      <c r="E12" s="47"/>
      <c r="F12" s="47"/>
    </row>
    <row r="13" spans="1:6" s="4" customFormat="1" ht="24">
      <c r="A13" s="8" t="s">
        <v>105</v>
      </c>
      <c r="B13" s="8"/>
      <c r="C13" s="8"/>
      <c r="D13" s="8"/>
      <c r="E13" s="8"/>
      <c r="F13" s="8"/>
    </row>
    <row r="14" spans="1:6" s="4" customFormat="1" ht="24">
      <c r="A14" s="45" t="s">
        <v>16</v>
      </c>
      <c r="B14" s="45"/>
      <c r="C14" s="45"/>
      <c r="D14" s="45"/>
      <c r="E14" s="45"/>
      <c r="F14" s="45"/>
    </row>
    <row r="15" spans="1:6" s="4" customFormat="1" ht="24">
      <c r="A15" s="45" t="s">
        <v>96</v>
      </c>
      <c r="B15" s="45"/>
      <c r="C15" s="45"/>
      <c r="D15" s="45"/>
      <c r="E15" s="45"/>
      <c r="F15" s="45"/>
    </row>
    <row r="16" spans="1:6" s="4" customFormat="1" ht="24">
      <c r="A16" s="45" t="s">
        <v>100</v>
      </c>
      <c r="B16" s="45"/>
      <c r="C16" s="45"/>
      <c r="D16" s="45"/>
      <c r="E16" s="45"/>
      <c r="F16" s="45"/>
    </row>
    <row r="17" spans="1:9" s="4" customFormat="1" ht="24">
      <c r="A17" s="84"/>
      <c r="B17" s="84" t="s">
        <v>59</v>
      </c>
      <c r="C17" s="84"/>
      <c r="D17" s="84"/>
      <c r="E17" s="84"/>
      <c r="F17" s="84"/>
    </row>
    <row r="18" spans="1:9" s="4" customFormat="1" ht="24">
      <c r="A18" s="137" t="s">
        <v>60</v>
      </c>
      <c r="B18" s="137"/>
      <c r="C18" s="137"/>
      <c r="D18" s="137"/>
      <c r="E18" s="137"/>
      <c r="F18" s="137"/>
      <c r="G18" s="8"/>
      <c r="H18" s="85"/>
    </row>
    <row r="19" spans="1:9" s="4" customFormat="1" ht="24">
      <c r="A19" s="85" t="s">
        <v>101</v>
      </c>
      <c r="B19" s="85"/>
      <c r="C19" s="85"/>
      <c r="D19" s="85"/>
      <c r="E19" s="85"/>
      <c r="F19" s="85"/>
      <c r="G19" s="8"/>
      <c r="H19" s="85"/>
    </row>
    <row r="20" spans="1:9" s="4" customFormat="1" ht="24">
      <c r="A20" s="85" t="s">
        <v>102</v>
      </c>
      <c r="B20" s="85"/>
      <c r="C20" s="85"/>
      <c r="D20" s="85"/>
      <c r="E20" s="85"/>
      <c r="F20" s="85"/>
      <c r="G20" s="8"/>
      <c r="H20" s="85"/>
    </row>
    <row r="21" spans="1:9" s="4" customFormat="1" ht="24">
      <c r="A21" s="85" t="s">
        <v>103</v>
      </c>
      <c r="B21" s="85"/>
      <c r="C21" s="85"/>
      <c r="D21" s="85"/>
      <c r="E21" s="85"/>
      <c r="F21" s="85"/>
      <c r="G21" s="8"/>
      <c r="H21" s="85"/>
    </row>
    <row r="22" spans="1:9" s="4" customFormat="1" ht="24">
      <c r="A22" s="85" t="s">
        <v>104</v>
      </c>
      <c r="B22" s="85"/>
      <c r="C22" s="85"/>
      <c r="D22" s="85"/>
      <c r="E22" s="85"/>
      <c r="F22" s="85"/>
      <c r="G22" s="8"/>
      <c r="H22" s="85"/>
    </row>
    <row r="23" spans="1:9" s="4" customFormat="1" ht="24">
      <c r="A23" s="86" t="s">
        <v>106</v>
      </c>
      <c r="B23" s="86"/>
      <c r="C23" s="86"/>
      <c r="D23" s="86"/>
      <c r="E23" s="86"/>
      <c r="F23" s="86"/>
      <c r="G23" s="86"/>
      <c r="H23" s="86"/>
      <c r="I23" s="86"/>
    </row>
    <row r="24" spans="1:9" s="90" customFormat="1" ht="24"/>
  </sheetData>
  <mergeCells count="6">
    <mergeCell ref="A18:F18"/>
    <mergeCell ref="A1:F1"/>
    <mergeCell ref="A2:F2"/>
    <mergeCell ref="A3:F3"/>
    <mergeCell ref="A4:F4"/>
    <mergeCell ref="A11:F11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zoomScale="120" zoomScaleNormal="120" workbookViewId="0">
      <selection activeCell="C18" sqref="C18:E18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41" t="s">
        <v>0</v>
      </c>
      <c r="C1" s="141"/>
      <c r="D1" s="141"/>
      <c r="E1" s="141"/>
      <c r="F1" s="141"/>
      <c r="G1" s="141"/>
      <c r="H1" s="41"/>
    </row>
    <row r="2" spans="2:9">
      <c r="B2" s="91"/>
      <c r="C2" s="91"/>
      <c r="D2" s="91"/>
      <c r="E2" s="91"/>
      <c r="F2" s="91"/>
      <c r="G2" s="91"/>
      <c r="H2" s="41"/>
    </row>
    <row r="3" spans="2:9" s="10" customFormat="1" ht="27.75">
      <c r="B3" s="138" t="s">
        <v>33</v>
      </c>
      <c r="C3" s="138"/>
      <c r="D3" s="138"/>
      <c r="E3" s="138"/>
      <c r="F3" s="138"/>
      <c r="G3" s="138"/>
      <c r="H3" s="79"/>
      <c r="I3" s="9"/>
    </row>
    <row r="4" spans="2:9" s="10" customFormat="1" ht="27.75">
      <c r="B4" s="138" t="s">
        <v>35</v>
      </c>
      <c r="C4" s="138"/>
      <c r="D4" s="138"/>
      <c r="E4" s="138"/>
      <c r="F4" s="138"/>
      <c r="G4" s="138"/>
      <c r="H4" s="9"/>
      <c r="I4" s="9"/>
    </row>
    <row r="5" spans="2:9" s="10" customFormat="1" ht="27.75">
      <c r="B5" s="138" t="s">
        <v>76</v>
      </c>
      <c r="C5" s="138"/>
      <c r="D5" s="138"/>
      <c r="E5" s="138"/>
      <c r="F5" s="138"/>
      <c r="G5" s="138"/>
      <c r="H5" s="9"/>
      <c r="I5" s="9"/>
    </row>
    <row r="6" spans="2:9">
      <c r="B6" s="142"/>
      <c r="C6" s="142"/>
      <c r="D6" s="142"/>
      <c r="E6" s="142"/>
      <c r="F6" s="142"/>
      <c r="G6" s="142"/>
      <c r="H6" s="142"/>
    </row>
    <row r="7" spans="2:9" s="4" customFormat="1" ht="24">
      <c r="B7" s="5" t="s">
        <v>14</v>
      </c>
      <c r="F7" s="11"/>
      <c r="G7" s="11"/>
      <c r="H7" s="11"/>
    </row>
    <row r="8" spans="2:9" s="4" customFormat="1" ht="24">
      <c r="B8" s="12" t="s">
        <v>45</v>
      </c>
      <c r="C8" s="48"/>
      <c r="D8" s="48"/>
      <c r="E8" s="48"/>
      <c r="F8" s="49"/>
      <c r="G8" s="49"/>
      <c r="H8" s="11"/>
    </row>
    <row r="9" spans="2:9" s="4" customFormat="1" ht="24.75" thickBot="1">
      <c r="B9" s="12"/>
      <c r="C9" s="143" t="s">
        <v>20</v>
      </c>
      <c r="D9" s="143"/>
      <c r="E9" s="143"/>
      <c r="F9" s="43" t="s">
        <v>1</v>
      </c>
      <c r="G9" s="43" t="s">
        <v>2</v>
      </c>
      <c r="H9" s="11"/>
    </row>
    <row r="10" spans="2:9" s="4" customFormat="1" ht="24.75" thickTop="1">
      <c r="B10" s="12"/>
      <c r="C10" s="147" t="s">
        <v>46</v>
      </c>
      <c r="D10" s="148"/>
      <c r="E10" s="149"/>
      <c r="F10" s="13">
        <v>28</v>
      </c>
      <c r="G10" s="38">
        <f>F10*100/F$11</f>
        <v>100</v>
      </c>
      <c r="H10" s="80"/>
    </row>
    <row r="11" spans="2:9" s="4" customFormat="1" ht="24.75" thickBot="1">
      <c r="B11" s="12"/>
      <c r="C11" s="143" t="s">
        <v>3</v>
      </c>
      <c r="D11" s="143"/>
      <c r="E11" s="143"/>
      <c r="F11" s="44">
        <f>SUM(F10:F10)</f>
        <v>28</v>
      </c>
      <c r="G11" s="28">
        <f>F11*100/F$11</f>
        <v>100</v>
      </c>
    </row>
    <row r="12" spans="2:9" s="4" customFormat="1" ht="14.25" customHeight="1" thickTop="1">
      <c r="B12" s="12"/>
      <c r="C12" s="14"/>
      <c r="D12" s="14"/>
      <c r="E12" s="14"/>
      <c r="F12" s="15"/>
      <c r="G12" s="16"/>
    </row>
    <row r="13" spans="2:9" s="4" customFormat="1" ht="24">
      <c r="B13" s="12"/>
      <c r="C13" s="4" t="s">
        <v>19</v>
      </c>
      <c r="F13" s="11"/>
      <c r="G13" s="11"/>
    </row>
    <row r="14" spans="2:9" s="4" customFormat="1" ht="24">
      <c r="B14" s="4" t="s">
        <v>107</v>
      </c>
      <c r="F14" s="11"/>
      <c r="G14" s="11"/>
    </row>
    <row r="15" spans="2:9" s="4" customFormat="1" ht="24">
      <c r="F15" s="46"/>
      <c r="G15" s="46"/>
    </row>
    <row r="16" spans="2:9" s="4" customFormat="1" ht="24">
      <c r="B16" s="12" t="s">
        <v>47</v>
      </c>
      <c r="C16" s="48"/>
      <c r="D16" s="48"/>
      <c r="E16" s="48"/>
      <c r="F16" s="49"/>
      <c r="G16" s="49"/>
      <c r="H16" s="93"/>
    </row>
    <row r="17" spans="1:8" s="4" customFormat="1" ht="24.75" thickBot="1">
      <c r="B17" s="12"/>
      <c r="C17" s="143" t="s">
        <v>21</v>
      </c>
      <c r="D17" s="143"/>
      <c r="E17" s="143"/>
      <c r="F17" s="104" t="s">
        <v>1</v>
      </c>
      <c r="G17" s="104" t="s">
        <v>2</v>
      </c>
      <c r="H17" s="93"/>
    </row>
    <row r="18" spans="1:8" s="4" customFormat="1" ht="24.75" thickTop="1">
      <c r="B18" s="12"/>
      <c r="C18" s="147" t="s">
        <v>49</v>
      </c>
      <c r="D18" s="148"/>
      <c r="E18" s="149"/>
      <c r="F18" s="13">
        <v>28</v>
      </c>
      <c r="G18" s="38">
        <f>F18*100/F$11</f>
        <v>100</v>
      </c>
      <c r="H18" s="93"/>
    </row>
    <row r="19" spans="1:8" s="4" customFormat="1" ht="24.75" thickBot="1">
      <c r="B19" s="12"/>
      <c r="C19" s="143" t="s">
        <v>3</v>
      </c>
      <c r="D19" s="143"/>
      <c r="E19" s="143"/>
      <c r="F19" s="44">
        <f>SUM(F18:F18)</f>
        <v>28</v>
      </c>
      <c r="G19" s="28">
        <f>F19*100/F$11</f>
        <v>100</v>
      </c>
    </row>
    <row r="20" spans="1:8" s="4" customFormat="1" ht="14.25" customHeight="1" thickTop="1">
      <c r="B20" s="12"/>
      <c r="C20" s="14"/>
      <c r="D20" s="14"/>
      <c r="E20" s="14"/>
      <c r="F20" s="15"/>
      <c r="G20" s="16"/>
    </row>
    <row r="21" spans="1:8" s="4" customFormat="1" ht="24">
      <c r="B21" s="121" t="s">
        <v>48</v>
      </c>
      <c r="C21" s="93"/>
      <c r="D21" s="93"/>
    </row>
    <row r="22" spans="1:8" s="4" customFormat="1" ht="24">
      <c r="B22" s="121" t="s">
        <v>108</v>
      </c>
      <c r="C22" s="93"/>
      <c r="D22" s="93"/>
    </row>
    <row r="23" spans="1:8" s="4" customFormat="1" ht="24">
      <c r="F23" s="93"/>
      <c r="G23" s="93"/>
    </row>
    <row r="24" spans="1:8" s="4" customFormat="1" ht="24">
      <c r="B24" s="12" t="s">
        <v>81</v>
      </c>
      <c r="F24" s="11"/>
      <c r="G24" s="11"/>
    </row>
    <row r="25" spans="1:8" s="4" customFormat="1" ht="24.75" thickBot="1">
      <c r="C25" s="150" t="s">
        <v>80</v>
      </c>
      <c r="D25" s="151"/>
      <c r="E25" s="151"/>
      <c r="F25" s="100" t="s">
        <v>1</v>
      </c>
      <c r="G25" s="100" t="s">
        <v>2</v>
      </c>
    </row>
    <row r="26" spans="1:8" s="4" customFormat="1" ht="24.75" thickTop="1">
      <c r="C26" s="124" t="s">
        <v>77</v>
      </c>
      <c r="D26" s="125"/>
      <c r="E26" s="125"/>
      <c r="F26" s="136">
        <v>19</v>
      </c>
      <c r="G26" s="133">
        <f>F26*100/F$28</f>
        <v>67.857142857142861</v>
      </c>
    </row>
    <row r="27" spans="1:8" s="4" customFormat="1" ht="24">
      <c r="C27" s="134" t="s">
        <v>50</v>
      </c>
      <c r="D27" s="126"/>
      <c r="E27" s="126"/>
      <c r="F27" s="135">
        <v>9</v>
      </c>
      <c r="G27" s="38">
        <f>F27*100/F$28</f>
        <v>32.142857142857146</v>
      </c>
    </row>
    <row r="28" spans="1:8" s="4" customFormat="1" ht="24.75" thickBot="1">
      <c r="C28" s="144" t="s">
        <v>3</v>
      </c>
      <c r="D28" s="145"/>
      <c r="E28" s="146"/>
      <c r="F28" s="17">
        <f>SUM(F26:F27)</f>
        <v>28</v>
      </c>
      <c r="G28" s="28">
        <f>F28*100/F$28</f>
        <v>100</v>
      </c>
    </row>
    <row r="29" spans="1:8" s="4" customFormat="1" ht="24.75" thickTop="1">
      <c r="B29" s="98"/>
      <c r="C29" s="98"/>
      <c r="D29" s="98"/>
      <c r="E29" s="98"/>
      <c r="F29" s="98"/>
      <c r="G29" s="98"/>
    </row>
    <row r="30" spans="1:8" s="4" customFormat="1" ht="24">
      <c r="B30" s="126" t="s">
        <v>78</v>
      </c>
      <c r="C30" s="101"/>
      <c r="D30" s="101"/>
      <c r="E30" s="102"/>
      <c r="F30" s="103"/>
      <c r="G30" s="93"/>
    </row>
    <row r="31" spans="1:8" s="4" customFormat="1" ht="24">
      <c r="A31" s="4" t="s">
        <v>51</v>
      </c>
      <c r="B31" s="140" t="s">
        <v>79</v>
      </c>
      <c r="C31" s="140"/>
      <c r="D31" s="140"/>
      <c r="E31" s="140"/>
      <c r="F31" s="140"/>
      <c r="G31" s="140"/>
    </row>
  </sheetData>
  <mergeCells count="14">
    <mergeCell ref="B31:G31"/>
    <mergeCell ref="B1:G1"/>
    <mergeCell ref="B6:H6"/>
    <mergeCell ref="C9:E9"/>
    <mergeCell ref="B4:G4"/>
    <mergeCell ref="B5:G5"/>
    <mergeCell ref="B3:G3"/>
    <mergeCell ref="C28:E28"/>
    <mergeCell ref="C10:E10"/>
    <mergeCell ref="C18:E18"/>
    <mergeCell ref="C19:E19"/>
    <mergeCell ref="C11:E11"/>
    <mergeCell ref="C25:E25"/>
    <mergeCell ref="C17:E17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7" zoomScale="120" zoomScaleNormal="120" workbookViewId="0">
      <selection activeCell="E24" sqref="E24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0.710937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7" customFormat="1" ht="24">
      <c r="A1" s="159" t="s">
        <v>55</v>
      </c>
      <c r="B1" s="159"/>
      <c r="C1" s="159"/>
      <c r="D1" s="159"/>
      <c r="E1" s="159"/>
      <c r="F1" s="159"/>
      <c r="G1" s="159"/>
      <c r="H1" s="159"/>
    </row>
    <row r="2" spans="1:9">
      <c r="B2" s="2"/>
      <c r="C2" s="2"/>
      <c r="D2" s="2"/>
      <c r="E2" s="2"/>
      <c r="I2" s="3"/>
    </row>
    <row r="3" spans="1:9" s="4" customFormat="1" ht="24">
      <c r="B3" s="5" t="s">
        <v>15</v>
      </c>
      <c r="F3" s="37"/>
      <c r="G3" s="37"/>
      <c r="H3" s="37"/>
    </row>
    <row r="4" spans="1:9" s="8" customFormat="1" ht="25.5" customHeight="1">
      <c r="B4" s="27" t="s">
        <v>83</v>
      </c>
      <c r="F4" s="37"/>
      <c r="G4" s="37"/>
      <c r="H4" s="37"/>
    </row>
    <row r="5" spans="1:9" s="8" customFormat="1" ht="24.75" thickBot="1">
      <c r="B5" s="8" t="s">
        <v>82</v>
      </c>
      <c r="F5" s="39"/>
      <c r="G5" s="39"/>
      <c r="H5" s="39"/>
    </row>
    <row r="6" spans="1:9" s="4" customFormat="1" ht="24.75" thickTop="1">
      <c r="B6" s="171" t="s">
        <v>4</v>
      </c>
      <c r="C6" s="172"/>
      <c r="D6" s="172"/>
      <c r="E6" s="173"/>
      <c r="F6" s="177"/>
      <c r="G6" s="160" t="s">
        <v>5</v>
      </c>
      <c r="H6" s="160" t="s">
        <v>6</v>
      </c>
    </row>
    <row r="7" spans="1:9" s="4" customFormat="1" ht="24.75" thickBot="1">
      <c r="B7" s="174"/>
      <c r="C7" s="175"/>
      <c r="D7" s="175"/>
      <c r="E7" s="176"/>
      <c r="F7" s="178"/>
      <c r="G7" s="161"/>
      <c r="H7" s="161"/>
    </row>
    <row r="8" spans="1:9" s="4" customFormat="1" ht="24.75" thickTop="1">
      <c r="B8" s="81" t="s">
        <v>9</v>
      </c>
      <c r="C8" s="82"/>
      <c r="D8" s="82"/>
      <c r="E8" s="83"/>
      <c r="F8" s="51"/>
      <c r="G8" s="14"/>
      <c r="H8" s="40"/>
      <c r="I8" s="6"/>
    </row>
    <row r="9" spans="1:9" s="4" customFormat="1" ht="24" customHeight="1">
      <c r="B9" s="162" t="s">
        <v>26</v>
      </c>
      <c r="C9" s="163"/>
      <c r="D9" s="163"/>
      <c r="E9" s="164"/>
      <c r="F9" s="157">
        <f>Data!J30</f>
        <v>3.75</v>
      </c>
      <c r="G9" s="157">
        <f>Data!J31</f>
        <v>0.84437134186503682</v>
      </c>
      <c r="H9" s="152" t="str">
        <f t="shared" ref="H9:H11" si="0">IF(F9&gt;4.5,"มากที่สุด",IF(F9&gt;3.5,"มาก",IF(F9&gt;2.5,"ปานกลาง",IF(F9&gt;1.5,"น้อย",IF(F9&lt;=1.5,"น้อยที่สุด")))))</f>
        <v>มาก</v>
      </c>
    </row>
    <row r="10" spans="1:9" s="4" customFormat="1" ht="24" customHeight="1">
      <c r="B10" s="154" t="s">
        <v>24</v>
      </c>
      <c r="C10" s="155"/>
      <c r="D10" s="155"/>
      <c r="E10" s="156"/>
      <c r="F10" s="158"/>
      <c r="G10" s="158"/>
      <c r="H10" s="153"/>
    </row>
    <row r="11" spans="1:9" s="4" customFormat="1" ht="24" customHeight="1">
      <c r="B11" s="162" t="s">
        <v>27</v>
      </c>
      <c r="C11" s="163"/>
      <c r="D11" s="163"/>
      <c r="E11" s="164"/>
      <c r="F11" s="157">
        <f>Data!K30</f>
        <v>3.75</v>
      </c>
      <c r="G11" s="157">
        <f>Data!K31</f>
        <v>0.84437134186503682</v>
      </c>
      <c r="H11" s="152" t="str">
        <f t="shared" si="0"/>
        <v>มาก</v>
      </c>
    </row>
    <row r="12" spans="1:9" s="4" customFormat="1" ht="24">
      <c r="B12" s="154" t="s">
        <v>25</v>
      </c>
      <c r="C12" s="155"/>
      <c r="D12" s="155"/>
      <c r="E12" s="156"/>
      <c r="F12" s="158"/>
      <c r="G12" s="158"/>
      <c r="H12" s="153"/>
    </row>
    <row r="13" spans="1:9" s="4" customFormat="1" ht="24.75" thickBot="1">
      <c r="B13" s="165" t="s">
        <v>10</v>
      </c>
      <c r="C13" s="166"/>
      <c r="D13" s="166"/>
      <c r="E13" s="167"/>
      <c r="F13" s="18">
        <f>Data!J30</f>
        <v>3.75</v>
      </c>
      <c r="G13" s="19">
        <f>Data!K31</f>
        <v>0.84437134186503682</v>
      </c>
      <c r="H13" s="20" t="s">
        <v>97</v>
      </c>
    </row>
    <row r="14" spans="1:9" s="4" customFormat="1" ht="24.75" thickTop="1">
      <c r="B14" s="52" t="s">
        <v>11</v>
      </c>
      <c r="C14" s="53"/>
      <c r="D14" s="53"/>
      <c r="E14" s="21"/>
      <c r="F14" s="22"/>
      <c r="G14" s="22"/>
      <c r="H14" s="21"/>
    </row>
    <row r="15" spans="1:9" s="4" customFormat="1" ht="24" customHeight="1">
      <c r="B15" s="162" t="s">
        <v>52</v>
      </c>
      <c r="C15" s="163"/>
      <c r="D15" s="163"/>
      <c r="E15" s="164"/>
      <c r="F15" s="157">
        <f>Data!M30</f>
        <v>3.8214285714285716</v>
      </c>
      <c r="G15" s="157">
        <f>Data!M31</f>
        <v>0.81892302485332513</v>
      </c>
      <c r="H15" s="152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1:9" s="4" customFormat="1" ht="24" customHeight="1">
      <c r="B16" s="154" t="s">
        <v>24</v>
      </c>
      <c r="C16" s="155"/>
      <c r="D16" s="155"/>
      <c r="E16" s="156"/>
      <c r="F16" s="158"/>
      <c r="G16" s="158"/>
      <c r="H16" s="153"/>
    </row>
    <row r="17" spans="1:10" s="4" customFormat="1" ht="24" customHeight="1">
      <c r="B17" s="162" t="s">
        <v>53</v>
      </c>
      <c r="C17" s="163"/>
      <c r="D17" s="163"/>
      <c r="E17" s="164"/>
      <c r="F17" s="157">
        <f>Data!N30</f>
        <v>3.8214285714285716</v>
      </c>
      <c r="G17" s="157">
        <f>Data!N31</f>
        <v>0.81892302485332513</v>
      </c>
      <c r="H17" s="152" t="str">
        <f t="shared" ref="H17:H19" si="1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>
      <c r="B18" s="154" t="s">
        <v>25</v>
      </c>
      <c r="C18" s="155"/>
      <c r="D18" s="155"/>
      <c r="E18" s="156"/>
      <c r="F18" s="158"/>
      <c r="G18" s="158"/>
      <c r="H18" s="153"/>
    </row>
    <row r="19" spans="1:10" s="4" customFormat="1" ht="24.75" thickBot="1">
      <c r="B19" s="168" t="s">
        <v>10</v>
      </c>
      <c r="C19" s="169"/>
      <c r="D19" s="169"/>
      <c r="E19" s="170"/>
      <c r="F19" s="19">
        <f>Data!L30</f>
        <v>3.8214285714285716</v>
      </c>
      <c r="G19" s="23">
        <f>Data!M31</f>
        <v>0.81892302485332513</v>
      </c>
      <c r="H19" s="20" t="str">
        <f t="shared" si="1"/>
        <v>มาก</v>
      </c>
      <c r="J19" s="24"/>
    </row>
    <row r="20" spans="1:10" s="4" customFormat="1" ht="16.5" customHeight="1" thickTop="1">
      <c r="B20" s="6"/>
      <c r="C20" s="6"/>
      <c r="D20" s="6"/>
      <c r="E20" s="6"/>
      <c r="F20" s="25"/>
      <c r="G20" s="25"/>
      <c r="H20" s="25"/>
    </row>
    <row r="21" spans="1:10" s="4" customFormat="1" ht="24">
      <c r="B21" s="8"/>
      <c r="C21" s="8" t="s">
        <v>84</v>
      </c>
      <c r="D21" s="8"/>
      <c r="E21" s="8"/>
      <c r="F21" s="8"/>
      <c r="G21" s="8"/>
      <c r="H21" s="8"/>
      <c r="I21" s="8"/>
      <c r="J21" s="8"/>
    </row>
    <row r="22" spans="1:10" s="4" customFormat="1" ht="24">
      <c r="B22" s="8" t="s">
        <v>98</v>
      </c>
      <c r="C22" s="8"/>
      <c r="D22" s="8"/>
      <c r="E22" s="8"/>
      <c r="F22" s="8"/>
      <c r="G22" s="8"/>
      <c r="H22" s="8"/>
      <c r="I22" s="8"/>
      <c r="J22" s="8"/>
    </row>
    <row r="23" spans="1:10" s="4" customFormat="1" ht="24">
      <c r="B23" s="8" t="s">
        <v>99</v>
      </c>
      <c r="C23" s="8"/>
      <c r="D23" s="8"/>
      <c r="E23" s="8"/>
      <c r="F23" s="8"/>
      <c r="G23" s="8"/>
      <c r="H23" s="8"/>
      <c r="I23" s="8"/>
      <c r="J23" s="8"/>
    </row>
    <row r="24" spans="1:10" s="4" customFormat="1" ht="24">
      <c r="A24" s="36"/>
      <c r="B24" s="36"/>
      <c r="C24" s="36"/>
      <c r="D24" s="36"/>
      <c r="E24" s="36"/>
      <c r="F24" s="36"/>
      <c r="G24" s="8"/>
      <c r="H24" s="8"/>
    </row>
    <row r="25" spans="1:10" s="4" customFormat="1" ht="24">
      <c r="B25" s="8"/>
      <c r="C25" s="8"/>
      <c r="D25" s="8"/>
      <c r="E25" s="8"/>
      <c r="F25" s="8"/>
      <c r="G25" s="8"/>
      <c r="H25" s="8"/>
      <c r="I25" s="8"/>
      <c r="J25" s="8"/>
    </row>
    <row r="26" spans="1:10" s="4" customFormat="1" ht="24">
      <c r="B26" s="8"/>
      <c r="C26" s="8"/>
      <c r="D26" s="8"/>
      <c r="E26" s="8"/>
      <c r="F26" s="8"/>
      <c r="G26" s="8"/>
      <c r="H26" s="8"/>
      <c r="I26" s="8"/>
      <c r="J26" s="8"/>
    </row>
    <row r="27" spans="1:10" s="7" customFormat="1" ht="24">
      <c r="B27" s="33"/>
      <c r="C27" s="33"/>
      <c r="D27" s="33"/>
      <c r="E27" s="33"/>
      <c r="F27" s="34"/>
      <c r="G27" s="34"/>
      <c r="H27" s="35"/>
    </row>
  </sheetData>
  <mergeCells count="27">
    <mergeCell ref="B19:E19"/>
    <mergeCell ref="B6:E7"/>
    <mergeCell ref="F6:F7"/>
    <mergeCell ref="G6:G7"/>
    <mergeCell ref="B17:E17"/>
    <mergeCell ref="B15:E15"/>
    <mergeCell ref="B16:E16"/>
    <mergeCell ref="F15:F16"/>
    <mergeCell ref="G15:G16"/>
    <mergeCell ref="A1:H1"/>
    <mergeCell ref="H6:H7"/>
    <mergeCell ref="B9:E9"/>
    <mergeCell ref="B11:E11"/>
    <mergeCell ref="B13:E13"/>
    <mergeCell ref="B10:E10"/>
    <mergeCell ref="F9:F10"/>
    <mergeCell ref="G9:G10"/>
    <mergeCell ref="H9:H10"/>
    <mergeCell ref="F11:F12"/>
    <mergeCell ref="G11:G12"/>
    <mergeCell ref="H11:H12"/>
    <mergeCell ref="B12:E12"/>
    <mergeCell ref="H15:H16"/>
    <mergeCell ref="B18:E18"/>
    <mergeCell ref="F17:F18"/>
    <mergeCell ref="G17:G18"/>
    <mergeCell ref="H17:H18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6"/>
  <sheetViews>
    <sheetView topLeftCell="A16" zoomScale="160" zoomScaleNormal="160" workbookViewId="0">
      <selection activeCell="A36" sqref="A36"/>
    </sheetView>
  </sheetViews>
  <sheetFormatPr defaultRowHeight="23.25"/>
  <cols>
    <col min="1" max="1" width="7.140625" style="1" customWidth="1"/>
    <col min="2" max="2" width="4.5703125" style="1" customWidth="1"/>
    <col min="3" max="3" width="16.140625" style="1" customWidth="1"/>
    <col min="4" max="4" width="6.28515625" style="1" customWidth="1"/>
    <col min="5" max="5" width="15.42578125" style="1" customWidth="1"/>
    <col min="6" max="6" width="1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7" customFormat="1" ht="24">
      <c r="B1" s="159" t="s">
        <v>13</v>
      </c>
      <c r="C1" s="159"/>
      <c r="D1" s="159"/>
      <c r="E1" s="159"/>
      <c r="F1" s="159"/>
      <c r="G1" s="159"/>
      <c r="H1" s="159"/>
      <c r="I1" s="159"/>
    </row>
    <row r="2" spans="2:11" s="7" customFormat="1" ht="24">
      <c r="B2" s="50"/>
      <c r="C2" s="50"/>
      <c r="D2" s="50"/>
      <c r="E2" s="50"/>
      <c r="F2" s="50"/>
      <c r="G2" s="50"/>
      <c r="H2" s="50"/>
      <c r="I2" s="50"/>
    </row>
    <row r="3" spans="2:11" s="54" customFormat="1" ht="24" thickBot="1">
      <c r="C3" s="55" t="s">
        <v>85</v>
      </c>
      <c r="G3" s="56"/>
      <c r="H3" s="56"/>
      <c r="I3" s="56"/>
    </row>
    <row r="4" spans="2:11" s="54" customFormat="1" ht="19.5" customHeight="1" thickTop="1">
      <c r="C4" s="201" t="s">
        <v>4</v>
      </c>
      <c r="D4" s="202"/>
      <c r="E4" s="202"/>
      <c r="F4" s="203"/>
      <c r="G4" s="207"/>
      <c r="H4" s="209" t="s">
        <v>5</v>
      </c>
      <c r="I4" s="209" t="s">
        <v>6</v>
      </c>
    </row>
    <row r="5" spans="2:11" s="54" customFormat="1" ht="12" customHeight="1" thickBot="1">
      <c r="C5" s="204"/>
      <c r="D5" s="205"/>
      <c r="E5" s="205"/>
      <c r="F5" s="206"/>
      <c r="G5" s="208"/>
      <c r="H5" s="210"/>
      <c r="I5" s="210"/>
    </row>
    <row r="6" spans="2:11" s="54" customFormat="1" ht="24" thickTop="1">
      <c r="C6" s="193" t="s">
        <v>18</v>
      </c>
      <c r="D6" s="194"/>
      <c r="E6" s="194"/>
      <c r="F6" s="195"/>
      <c r="G6" s="57"/>
      <c r="H6" s="58"/>
      <c r="I6" s="58"/>
    </row>
    <row r="7" spans="2:11" s="54" customFormat="1">
      <c r="C7" s="190" t="s">
        <v>29</v>
      </c>
      <c r="D7" s="191"/>
      <c r="E7" s="191"/>
      <c r="F7" s="192"/>
      <c r="G7" s="59">
        <f>Data!G30</f>
        <v>4.25</v>
      </c>
      <c r="H7" s="59">
        <f>Data!G31</f>
        <v>0.44095855184409843</v>
      </c>
      <c r="I7" s="60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54" customFormat="1">
      <c r="C8" s="61" t="s">
        <v>36</v>
      </c>
      <c r="D8" s="61"/>
      <c r="E8" s="61"/>
      <c r="F8" s="61"/>
      <c r="G8" s="59">
        <f>Data!H30</f>
        <v>4.5714285714285712</v>
      </c>
      <c r="H8" s="59">
        <f>Data!H31</f>
        <v>0.50395263067897078</v>
      </c>
      <c r="I8" s="60" t="str">
        <f>IF(G8&gt;4.5,"มากที่สุด",IF(G8&gt;3.5,"มาก",IF(G8&gt;2.5,"ปานกลาง",IF(G8&gt;1.5,"น้อย",IF(G8&lt;=1.5,"น้อยที่สุด")))))</f>
        <v>มากที่สุด</v>
      </c>
    </row>
    <row r="9" spans="2:11" s="54" customFormat="1">
      <c r="C9" s="62" t="s">
        <v>17</v>
      </c>
      <c r="D9" s="63"/>
      <c r="E9" s="63"/>
      <c r="F9" s="64"/>
      <c r="G9" s="199">
        <f>Data!I30</f>
        <v>4.25</v>
      </c>
      <c r="H9" s="199">
        <f>Data!I31</f>
        <v>0.44095855184409843</v>
      </c>
      <c r="I9" s="181" t="str">
        <f t="shared" ref="I9" si="0">IF(G9&gt;4.5,"มากที่สุด",IF(G9&gt;3.5,"มาก",IF(G9&gt;2.5,"ปานกลาง",IF(G9&gt;1.5,"น้อย",IF(G9&lt;=1.5,"น้อยที่สุด")))))</f>
        <v>มาก</v>
      </c>
    </row>
    <row r="10" spans="2:11" s="54" customFormat="1">
      <c r="C10" s="65" t="s">
        <v>86</v>
      </c>
      <c r="D10" s="66"/>
      <c r="E10" s="66"/>
      <c r="F10" s="67"/>
      <c r="G10" s="200"/>
      <c r="H10" s="200"/>
      <c r="I10" s="182"/>
    </row>
    <row r="11" spans="2:11" s="54" customFormat="1">
      <c r="C11" s="196" t="s">
        <v>7</v>
      </c>
      <c r="D11" s="197"/>
      <c r="E11" s="197"/>
      <c r="F11" s="198"/>
      <c r="G11" s="68">
        <f>Data!I32</f>
        <v>4.3703703703703702</v>
      </c>
      <c r="H11" s="68">
        <f>Data!I33</f>
        <v>0.48203527198986174</v>
      </c>
      <c r="I11" s="69" t="str">
        <f>IF(G11&gt;4.5,"มากที่สุด",IF(G11&gt;3.5,"มาก",IF(G11&gt;2.5,"ปานกลาง",IF(G11&gt;1.5,"น้อย",IF(G11&lt;=1.5,"น้อยที่สุด")))))</f>
        <v>มาก</v>
      </c>
      <c r="K11" s="70"/>
    </row>
    <row r="12" spans="2:11" s="54" customFormat="1">
      <c r="C12" s="190" t="s">
        <v>30</v>
      </c>
      <c r="D12" s="191"/>
      <c r="E12" s="191"/>
      <c r="F12" s="192"/>
      <c r="G12" s="75"/>
      <c r="H12" s="75"/>
      <c r="I12" s="76"/>
    </row>
    <row r="13" spans="2:11" s="54" customFormat="1" ht="23.25" customHeight="1">
      <c r="C13" s="189" t="s">
        <v>31</v>
      </c>
      <c r="D13" s="189"/>
      <c r="E13" s="189"/>
      <c r="F13" s="189"/>
      <c r="G13" s="75">
        <f>Data!N30</f>
        <v>3.8214285714285716</v>
      </c>
      <c r="H13" s="75">
        <f>Data!N31</f>
        <v>0.81892302485332513</v>
      </c>
      <c r="I13" s="60" t="str">
        <f t="shared" ref="I13:I16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54" customFormat="1" ht="23.25" customHeight="1">
      <c r="C14" s="189" t="s">
        <v>32</v>
      </c>
      <c r="D14" s="189"/>
      <c r="E14" s="189"/>
      <c r="F14" s="189"/>
      <c r="G14" s="73">
        <f>Data!O30</f>
        <v>4.1428571428571432</v>
      </c>
      <c r="H14" s="73">
        <f>Data!O31</f>
        <v>1.0079052613579396</v>
      </c>
      <c r="I14" s="74" t="str">
        <f t="shared" si="1"/>
        <v>มาก</v>
      </c>
    </row>
    <row r="15" spans="2:11" s="54" customFormat="1">
      <c r="C15" s="183" t="s">
        <v>28</v>
      </c>
      <c r="D15" s="184"/>
      <c r="E15" s="184"/>
      <c r="F15" s="185"/>
      <c r="G15" s="71">
        <f>Data!O32</f>
        <v>4.0185185185185182</v>
      </c>
      <c r="H15" s="71">
        <f>Data!O32</f>
        <v>4.0185185185185182</v>
      </c>
      <c r="I15" s="72" t="str">
        <f t="shared" si="1"/>
        <v>มาก</v>
      </c>
    </row>
    <row r="16" spans="2:11" s="54" customFormat="1" ht="24" thickBot="1">
      <c r="C16" s="186" t="s">
        <v>8</v>
      </c>
      <c r="D16" s="187"/>
      <c r="E16" s="187"/>
      <c r="F16" s="188"/>
      <c r="G16" s="77">
        <f>Data!P30</f>
        <v>4.2071428571428573</v>
      </c>
      <c r="H16" s="77">
        <f>Data!P31</f>
        <v>0.71466074430110971</v>
      </c>
      <c r="I16" s="78" t="str">
        <f t="shared" si="1"/>
        <v>มาก</v>
      </c>
    </row>
    <row r="17" spans="3:9" s="54" customFormat="1" ht="24" thickTop="1">
      <c r="C17" s="87"/>
      <c r="D17" s="87"/>
      <c r="E17" s="87"/>
      <c r="F17" s="87"/>
      <c r="G17" s="88"/>
      <c r="H17" s="88"/>
      <c r="I17" s="89"/>
    </row>
    <row r="18" spans="3:9" s="4" customFormat="1" ht="24">
      <c r="C18" s="92" t="s">
        <v>87</v>
      </c>
      <c r="D18" s="94"/>
      <c r="E18" s="94"/>
      <c r="F18" s="94"/>
      <c r="G18" s="94"/>
      <c r="H18" s="94"/>
      <c r="I18" s="94"/>
    </row>
    <row r="19" spans="3:9" s="4" customFormat="1" ht="24">
      <c r="C19" s="179" t="s">
        <v>37</v>
      </c>
      <c r="D19" s="180"/>
      <c r="E19" s="180"/>
      <c r="F19" s="180"/>
      <c r="G19" s="180"/>
      <c r="H19" s="180"/>
      <c r="I19" s="180"/>
    </row>
    <row r="20" spans="3:9" s="4" customFormat="1" ht="24">
      <c r="C20" s="96" t="s">
        <v>88</v>
      </c>
      <c r="D20" s="99"/>
      <c r="E20" s="99"/>
      <c r="F20" s="99"/>
      <c r="G20" s="99"/>
      <c r="H20" s="99"/>
      <c r="I20" s="99"/>
    </row>
    <row r="21" spans="3:9" s="4" customFormat="1" ht="24">
      <c r="C21" s="26" t="s">
        <v>54</v>
      </c>
      <c r="D21" s="26"/>
      <c r="E21" s="26"/>
      <c r="F21" s="26"/>
      <c r="G21" s="26"/>
      <c r="H21" s="26"/>
      <c r="I21" s="26"/>
    </row>
    <row r="22" spans="3:9" s="4" customFormat="1" ht="24">
      <c r="C22" s="26" t="s">
        <v>89</v>
      </c>
      <c r="D22" s="96"/>
      <c r="E22" s="96"/>
      <c r="F22" s="96"/>
      <c r="G22" s="96"/>
      <c r="H22" s="96"/>
      <c r="I22" s="96"/>
    </row>
    <row r="23" spans="3:9" s="4" customFormat="1" ht="24">
      <c r="C23" s="26" t="s">
        <v>90</v>
      </c>
      <c r="D23" s="96"/>
      <c r="E23" s="96"/>
      <c r="F23" s="96"/>
      <c r="G23" s="96"/>
      <c r="H23" s="96"/>
      <c r="I23" s="96"/>
    </row>
    <row r="24" spans="3:9" s="4" customFormat="1" ht="24">
      <c r="C24" s="179" t="s">
        <v>91</v>
      </c>
      <c r="D24" s="180"/>
      <c r="E24" s="180"/>
      <c r="F24" s="180"/>
      <c r="G24" s="180"/>
      <c r="H24" s="180"/>
      <c r="I24" s="180"/>
    </row>
    <row r="25" spans="3:9" s="4" customFormat="1" ht="24">
      <c r="C25" s="96" t="s">
        <v>92</v>
      </c>
      <c r="D25" s="99"/>
      <c r="E25" s="99"/>
      <c r="F25" s="99"/>
      <c r="G25" s="99"/>
      <c r="H25" s="99"/>
      <c r="I25" s="99"/>
    </row>
    <row r="26" spans="3:9" s="4" customFormat="1" ht="24">
      <c r="C26" s="127"/>
      <c r="D26" s="128"/>
      <c r="E26" s="128"/>
      <c r="F26" s="128"/>
      <c r="G26" s="128"/>
      <c r="H26" s="128"/>
      <c r="I26" s="128"/>
    </row>
  </sheetData>
  <mergeCells count="18"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C19:I19"/>
    <mergeCell ref="C24:I24"/>
    <mergeCell ref="I9:I10"/>
    <mergeCell ref="C15:F15"/>
    <mergeCell ref="C16:F16"/>
    <mergeCell ref="C14:F14"/>
    <mergeCell ref="C12:F12"/>
    <mergeCell ref="C13:F13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สรุปตาราง1-4</vt:lpstr>
      <vt:lpstr>ก่อน-หลัง</vt:lpstr>
      <vt:lpstr>ตาราง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2020-05-05T06:35:11Z</cp:lastPrinted>
  <dcterms:created xsi:type="dcterms:W3CDTF">2014-10-15T08:34:52Z</dcterms:created>
  <dcterms:modified xsi:type="dcterms:W3CDTF">2020-05-08T02:22:06Z</dcterms:modified>
</cp:coreProperties>
</file>