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ต่อบทสรุป" sheetId="21" r:id="rId3"/>
    <sheet name="สรุป" sheetId="14" r:id="rId4"/>
    <sheet name="ตาราง 5" sheetId="24" r:id="rId5"/>
    <sheet name="ตาราง 6" sheetId="23" r:id="rId6"/>
    <sheet name="ข้อเสนอแนะ" sheetId="15" r:id="rId7"/>
  </sheets>
  <definedNames>
    <definedName name="_xlnm._FilterDatabase" localSheetId="0" hidden="1">DATA!$M$1:$N$315</definedName>
  </definedNames>
  <calcPr calcId="152511"/>
</workbook>
</file>

<file path=xl/calcChain.xml><?xml version="1.0" encoding="utf-8"?>
<calcChain xmlns="http://schemas.openxmlformats.org/spreadsheetml/2006/main">
  <c r="G113" i="14" l="1"/>
  <c r="G129" i="14"/>
  <c r="G128" i="14"/>
  <c r="G127" i="14"/>
  <c r="G126" i="14"/>
  <c r="G120" i="14"/>
  <c r="F70" i="1" l="1"/>
  <c r="F69" i="1"/>
  <c r="E69" i="1"/>
  <c r="E70" i="1" s="1"/>
  <c r="G121" i="14" l="1"/>
  <c r="C80" i="1"/>
  <c r="G16" i="14"/>
  <c r="G17" i="14"/>
  <c r="G123" i="14" l="1"/>
  <c r="C74" i="1"/>
  <c r="G13" i="14" l="1"/>
  <c r="G18" i="14"/>
  <c r="G130" i="14"/>
  <c r="G125" i="14"/>
  <c r="G124" i="14"/>
  <c r="G122" i="14"/>
  <c r="D17" i="15"/>
  <c r="D27" i="15"/>
  <c r="G114" i="14" l="1"/>
  <c r="O69" i="1"/>
  <c r="G70" i="1"/>
  <c r="H70" i="1"/>
  <c r="I70" i="1"/>
  <c r="J70" i="1"/>
  <c r="K70" i="1"/>
  <c r="L70" i="1"/>
  <c r="O70" i="1"/>
  <c r="G69" i="1"/>
  <c r="H69" i="1"/>
  <c r="I69" i="1"/>
  <c r="J69" i="1"/>
  <c r="K69" i="1"/>
  <c r="L69" i="1"/>
  <c r="G115" i="14" l="1"/>
  <c r="G116" i="14"/>
  <c r="G117" i="14"/>
  <c r="G119" i="14"/>
  <c r="G118" i="14"/>
  <c r="F58" i="14"/>
  <c r="G43" i="14" s="1"/>
  <c r="C53" i="14"/>
  <c r="C54" i="14"/>
  <c r="C55" i="14"/>
  <c r="C57" i="14"/>
  <c r="AG72" i="1"/>
  <c r="AG71" i="1"/>
  <c r="AD72" i="1"/>
  <c r="F26" i="23" s="1"/>
  <c r="AD71" i="1"/>
  <c r="G26" i="23" s="1"/>
  <c r="AC72" i="1"/>
  <c r="F18" i="24" s="1"/>
  <c r="AC71" i="1"/>
  <c r="G18" i="24" s="1"/>
  <c r="AA72" i="1"/>
  <c r="F13" i="24" s="1"/>
  <c r="AA71" i="1"/>
  <c r="G13" i="24" s="1"/>
  <c r="Y72" i="1"/>
  <c r="Y71" i="1"/>
  <c r="U72" i="1"/>
  <c r="U71" i="1"/>
  <c r="S72" i="1"/>
  <c r="S71" i="1"/>
  <c r="Q70" i="1"/>
  <c r="G10" i="23" s="1"/>
  <c r="R70" i="1"/>
  <c r="G11" i="23" s="1"/>
  <c r="S70" i="1"/>
  <c r="G12" i="23" s="1"/>
  <c r="T70" i="1"/>
  <c r="U70" i="1"/>
  <c r="V70" i="1"/>
  <c r="W70" i="1"/>
  <c r="G20" i="23" s="1"/>
  <c r="X70" i="1"/>
  <c r="Y70" i="1"/>
  <c r="Z70" i="1"/>
  <c r="G10" i="24" s="1"/>
  <c r="AA70" i="1"/>
  <c r="G11" i="24" s="1"/>
  <c r="AB70" i="1"/>
  <c r="G15" i="24" s="1"/>
  <c r="AC70" i="1"/>
  <c r="G16" i="24" s="1"/>
  <c r="AD70" i="1"/>
  <c r="G25" i="23" s="1"/>
  <c r="AE70" i="1"/>
  <c r="AF70" i="1"/>
  <c r="AG70" i="1"/>
  <c r="P70" i="1"/>
  <c r="Q69" i="1"/>
  <c r="F10" i="23" s="1"/>
  <c r="R69" i="1"/>
  <c r="F11" i="23" s="1"/>
  <c r="S69" i="1"/>
  <c r="F12" i="23" s="1"/>
  <c r="H12" i="23" s="1"/>
  <c r="T69" i="1"/>
  <c r="U69" i="1"/>
  <c r="V69" i="1"/>
  <c r="W69" i="1"/>
  <c r="F20" i="23" s="1"/>
  <c r="X69" i="1"/>
  <c r="Y69" i="1"/>
  <c r="Z69" i="1"/>
  <c r="F10" i="24" s="1"/>
  <c r="H10" i="24" s="1"/>
  <c r="AA69" i="1"/>
  <c r="F11" i="24" s="1"/>
  <c r="AB69" i="1"/>
  <c r="F15" i="24" s="1"/>
  <c r="H15" i="24" s="1"/>
  <c r="AC69" i="1"/>
  <c r="F16" i="24" s="1"/>
  <c r="AD69" i="1"/>
  <c r="F25" i="23" s="1"/>
  <c r="AE69" i="1"/>
  <c r="AF69" i="1"/>
  <c r="AG69" i="1"/>
  <c r="P6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75" i="1"/>
  <c r="F15" i="14"/>
  <c r="G15" i="14" s="1"/>
  <c r="C73" i="1"/>
  <c r="G83" i="14" l="1"/>
  <c r="G79" i="14"/>
  <c r="G78" i="14"/>
  <c r="G80" i="14"/>
  <c r="G81" i="14"/>
  <c r="AH69" i="1"/>
  <c r="F14" i="14"/>
  <c r="C76" i="1"/>
  <c r="AH70" i="1"/>
  <c r="C99" i="1"/>
  <c r="G82" i="14"/>
  <c r="G52" i="14"/>
  <c r="G44" i="14"/>
  <c r="G58" i="14"/>
  <c r="G56" i="14"/>
  <c r="G48" i="14"/>
  <c r="G50" i="14"/>
  <c r="G54" i="14"/>
  <c r="G46" i="14"/>
  <c r="G57" i="14"/>
  <c r="G53" i="14"/>
  <c r="G49" i="14"/>
  <c r="G45" i="14"/>
  <c r="G55" i="14"/>
  <c r="G51" i="14"/>
  <c r="G47" i="14"/>
  <c r="G14" i="14" l="1"/>
  <c r="F12" i="14"/>
  <c r="G12" i="14" s="1"/>
  <c r="G19" i="14"/>
  <c r="H18" i="24" l="1"/>
  <c r="G42" i="14" l="1"/>
  <c r="G29" i="23"/>
  <c r="G30" i="23"/>
  <c r="F29" i="23"/>
  <c r="H29" i="23" s="1"/>
  <c r="F30" i="23"/>
  <c r="H30" i="23" s="1"/>
  <c r="F9" i="23" l="1"/>
  <c r="H9" i="23" s="1"/>
  <c r="F31" i="23"/>
  <c r="H31" i="23" s="1"/>
  <c r="H26" i="23"/>
  <c r="F23" i="23"/>
  <c r="H23" i="23" s="1"/>
  <c r="F17" i="23"/>
  <c r="H17" i="23" s="1"/>
  <c r="F13" i="23"/>
  <c r="H13" i="23" s="1"/>
  <c r="G31" i="23"/>
  <c r="G23" i="23"/>
  <c r="G17" i="23"/>
  <c r="G13" i="23"/>
  <c r="G28" i="23"/>
  <c r="G22" i="23"/>
  <c r="G21" i="23"/>
  <c r="G19" i="23"/>
  <c r="G16" i="23"/>
  <c r="G15" i="23"/>
  <c r="F28" i="23"/>
  <c r="H28" i="23" s="1"/>
  <c r="H25" i="23"/>
  <c r="H16" i="24"/>
  <c r="F22" i="23"/>
  <c r="H22" i="23" s="1"/>
  <c r="F21" i="23"/>
  <c r="H21" i="23" s="1"/>
  <c r="H20" i="23"/>
  <c r="F19" i="23"/>
  <c r="H19" i="23" s="1"/>
  <c r="F16" i="23"/>
  <c r="H16" i="23" s="1"/>
  <c r="F15" i="23"/>
  <c r="H15" i="23" s="1"/>
  <c r="H11" i="23"/>
  <c r="H10" i="23"/>
  <c r="G9" i="23" l="1"/>
  <c r="G32" i="23"/>
  <c r="H11" i="24"/>
  <c r="H13" i="24"/>
  <c r="F32" i="23"/>
  <c r="H32" i="23" s="1"/>
</calcChain>
</file>

<file path=xl/sharedStrings.xml><?xml version="1.0" encoding="utf-8"?>
<sst xmlns="http://schemas.openxmlformats.org/spreadsheetml/2006/main" count="558" uniqueCount="239">
  <si>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</si>
  <si>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</si>
  <si>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</si>
  <si>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</si>
  <si>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</si>
  <si>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</si>
  <si>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</si>
  <si>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</si>
  <si>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</si>
  <si>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</si>
  <si>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</si>
  <si>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</si>
  <si>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</si>
  <si>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</si>
  <si>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</si>
  <si>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</si>
  <si>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</si>
  <si>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</si>
  <si>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</si>
  <si>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</si>
  <si>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</si>
  <si>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</si>
  <si>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</si>
  <si>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</si>
  <si>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อาจารย์</t>
  </si>
  <si>
    <t>สาขาวิชา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</si>
  <si>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</si>
  <si>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</si>
  <si>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- 1 -</t>
  </si>
  <si>
    <t>ตำแหน่ง</t>
  </si>
  <si>
    <t>สังกัดคณะ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</si>
  <si>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</si>
  <si>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ข้อเสนอแนะเพื่อการปรับปรุงการดำเนินโครงการฯ ครั้งต่อไป</t>
  </si>
  <si>
    <t>ที่</t>
  </si>
  <si>
    <t>ความถี่</t>
  </si>
  <si>
    <t>ผู้ช่วยศาสตราจารย์</t>
  </si>
  <si>
    <t>สหเวชศาสตร์</t>
  </si>
  <si>
    <t>วิทยาศาสตร์การแพทย์</t>
  </si>
  <si>
    <t>สาธารณสุขศาสตร์</t>
  </si>
  <si>
    <t>มนุษยศาสตร์</t>
  </si>
  <si>
    <t>วิทยาศาสตร์</t>
  </si>
  <si>
    <t>ควรมีกิจกรรม  workshop</t>
  </si>
  <si>
    <t>รองศาสตราจารย์</t>
  </si>
  <si>
    <t>สถาปัตยกรรมศาสตร์</t>
  </si>
  <si>
    <t>แพทยศาสตร์</t>
  </si>
  <si>
    <t>วิศวกรรมศาสตร์</t>
  </si>
  <si>
    <t>วิทยาลัยพลังงานทดแทน</t>
  </si>
  <si>
    <t>นิติศาสตร์</t>
  </si>
  <si>
    <t>- 7 -</t>
  </si>
  <si>
    <t>- 8 -</t>
  </si>
  <si>
    <t>- 2 -</t>
  </si>
  <si>
    <t>- 3 -</t>
  </si>
  <si>
    <t>- 4 -</t>
  </si>
  <si>
    <t>- 5 -</t>
  </si>
  <si>
    <t>- 6 -</t>
  </si>
  <si>
    <t>บริหารธุรกิจเศรษฐศาสตร์และการสื่อสาร</t>
  </si>
  <si>
    <r>
      <t>ตอนที่ 1</t>
    </r>
    <r>
      <rPr>
        <b/>
        <sz val="16"/>
        <rFont val="TH SarabunPSK"/>
        <family val="2"/>
      </rPr>
      <t xml:space="preserve">  แสดงจำนวนของผู้เข้าร่วมโครงการฯ</t>
    </r>
  </si>
  <si>
    <t>4.1.1</t>
  </si>
  <si>
    <t>4.1.2</t>
  </si>
  <si>
    <t>4.2.1</t>
  </si>
  <si>
    <t>4.2.2</t>
  </si>
  <si>
    <t>คณะ/หน่วยงาน</t>
  </si>
  <si>
    <t>เดือน</t>
  </si>
  <si>
    <t>ข้อ3.1</t>
  </si>
  <si>
    <t>ข้อ3.2</t>
  </si>
  <si>
    <t>ข้อ4.1</t>
  </si>
  <si>
    <t>ข้อ4.2</t>
  </si>
  <si>
    <t>ข้อ4.3</t>
  </si>
  <si>
    <t>ข้อ4.4</t>
  </si>
  <si>
    <t>ข้อ5.1</t>
  </si>
  <si>
    <t>ข้อ5.2</t>
  </si>
  <si>
    <t>พ.ศ</t>
  </si>
  <si>
    <t xml:space="preserve">มกราคม </t>
  </si>
  <si>
    <t xml:space="preserve">กรกฎาคม </t>
  </si>
  <si>
    <t xml:space="preserve">ธันวาคม </t>
  </si>
  <si>
    <t xml:space="preserve">มีนาคม </t>
  </si>
  <si>
    <t>เจ้าหน้าที่บริหารงานทั่วไป</t>
  </si>
  <si>
    <t>โรงเรียนในสพม.41</t>
  </si>
  <si>
    <t>บรรณารักษ์</t>
  </si>
  <si>
    <t>สำนักหอสมุด</t>
  </si>
  <si>
    <t>ควรมีกำหนดการให้ชัดเจน เช่น หนังสือ ตำรา</t>
  </si>
  <si>
    <t>ควรจัดโครงการต่อไปเรื่อยๆ อยากให้จัดอยู่ที่ลิขสิทธิ์ที่เกี่ยวข้องกับการจัดทำสิ่งพิมพ์</t>
  </si>
  <si>
    <t>ทางวิชาการเท่านั้น</t>
  </si>
  <si>
    <t>เกษตรศาสตร์ ทรัพยากรธรรมชาติและสิ่งแวดล้อม</t>
  </si>
  <si>
    <t>พฤศจิกายน</t>
  </si>
  <si>
    <t>สิงหาคม</t>
  </si>
  <si>
    <t>วิทยาลัยโลจิสติกส์และโซ่อุปทาน</t>
  </si>
  <si>
    <t>พฤษภาคม-สิงหาคม</t>
  </si>
  <si>
    <t>มิถุนายน</t>
  </si>
  <si>
    <t>กรกฎาคม-สิงหาคม</t>
  </si>
  <si>
    <t xml:space="preserve">มกราคม-ธันวาคม </t>
  </si>
  <si>
    <t>ศิลปะการจัดรูปแบบ รูปเล่มของการเขียนตำรา</t>
  </si>
  <si>
    <t>หัวข้อที่ต้องการให้จัดโครงการฯ ครั้งต่อไป</t>
  </si>
  <si>
    <t>ควรจัดโครงการ 2-3 เดือน/ครั้ง เพื่อกระตุ้นเอกสารจัดพิมพ์</t>
  </si>
  <si>
    <t>พฤษภาคม</t>
  </si>
  <si>
    <t>ควรจัดทำสื่อ/สรุปเนื้อหาเผยแพร่ให้บุคลากรได้ทบทวนความรู้ทางสื่อสังคมออนไลน์</t>
  </si>
  <si>
    <t>เทคนิคการจัดทำตำรา/หนังสือ/เอกสารประกอบการสอน</t>
  </si>
  <si>
    <t>วิธีการเขียนตำราให้ถูกต้องตามหลักวิชาการและภาษา</t>
  </si>
  <si>
    <t>ระยะเวลาในการจัดโครงการควรมากกว่านี้</t>
  </si>
  <si>
    <t>ขั้นตอน/กระบวนการ/เทคนิคในการเขียน/การจัดทำเอกสารสิ่งพิมพ์ทางวิชาการ</t>
  </si>
  <si>
    <t>รายละเอียดขั้นตอนในการขอตำแหน่งทางวิชาการ</t>
  </si>
  <si>
    <t>ควรให้วิทยากรตีกรอบเรื่องลิขสิทธิ์ที่เกี่ยวกับหนังสือ</t>
  </si>
  <si>
    <t>แรงจูงใจในการเขียนบทความหรือหนังสือตำราทางวิชาการ</t>
  </si>
  <si>
    <t>ตุลาคม</t>
  </si>
  <si>
    <t>หัวข้อน่าสนใจและมีประโยชน์</t>
  </si>
  <si>
    <t xml:space="preserve">ผลการประเมินโครงการสนับสนุนการจัดทำสิ่งพิมพ์ทางวิชาการ ของสำนักพิมพ์มหาวิทยาลัยนเรศวร </t>
  </si>
  <si>
    <t>ณ ห้องสัมมนาเอกาทศรถ 301 อาคารเอกาทศรถ มหาวิทยาลัยนเรศวร</t>
  </si>
  <si>
    <t>คณะมนุษยศาสตร์</t>
  </si>
  <si>
    <t>คณะสหเวชศาสตร์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</si>
  <si>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</si>
  <si>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</si>
  <si>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</si>
  <si>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คณะนิติศาสตร์</t>
  </si>
  <si>
    <t>คณะเกษตรศาสตร์ ทรัพยากรธรรมชาติและสิ่งแวดล้อม</t>
  </si>
  <si>
    <t>คณะบริหารธุรกิจเศรษฐศาสตร์และการสื่อสาร</t>
  </si>
  <si>
    <t>คณะวิศวกรรมศาสตร์</t>
  </si>
  <si>
    <t>คณะแพทยศาสตร์</t>
  </si>
  <si>
    <t>คณะสถาปัตยกรรมศาสตร์</t>
  </si>
  <si>
    <t xml:space="preserve">พบว่า ผู้ตอบแบบสอบถามส่วนใหญ่สังกัดคณะมนุษยศาสตร์ และคณะสหเวชศาสตร์ </t>
  </si>
  <si>
    <t>คิดเป็นร้อยละ 16.42 รองลงมาได้แก่ คณะวิทยาศาสตร์ และคณะวิทยาศาสตร์การแพทย์</t>
  </si>
  <si>
    <t>คิดเป็นร้อยละ 14.93</t>
  </si>
  <si>
    <t xml:space="preserve">ผลการประเมินโครงการสนับสนุนการจัดทำสิ่งพิมพ์ทางวิชาการ </t>
  </si>
  <si>
    <t>4.1.1 ท่านมีความรู้ความเข้าใจในเรื่อง "ลิขสิทธ์" อยู่ในระดับใด</t>
  </si>
  <si>
    <t xml:space="preserve">4.1.2 ท่านมีความรู้ความเข้าใจเกี่ยวกับเรื่อง </t>
  </si>
  <si>
    <t>"การจัดทำผลงานทางวิชาการ" อยู่ในระดับใด</t>
  </si>
  <si>
    <t>4.2.1 ท่านมีความรู้ความเข้าใจในเรื่อง "ลิขสิทธ์" อยู่ในระดับใด</t>
  </si>
  <si>
    <t xml:space="preserve">4.2.2 ท่านมีความรู้ความเข้าใจเกี่ยวกับเรื่อง </t>
  </si>
  <si>
    <t xml:space="preserve">   1.2  ความเหมาะสมของวันจัดโครงการ (วันจันทร์ที่ 12 มิถุนายน 2560)</t>
  </si>
  <si>
    <t xml:space="preserve">   1.3  ความเหมาะสมของระยะเวลาในการจัดโครงการ (08.30 - 16.30 น.)</t>
  </si>
  <si>
    <t xml:space="preserve">   3.1 ความเหมาะสมของขนาดห้องสัมมนา</t>
  </si>
  <si>
    <t xml:space="preserve">   3.4 ความสะอาดของสถานที่จัดสัมมนา</t>
  </si>
  <si>
    <t>4.3  ท่านเกิดแรงบันดาลใจเพื่อสร้างผลงานทางวิชาการเพิ่มขึ้น
อยู่ในระดับใด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</si>
  <si>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4.80) </t>
  </si>
  <si>
    <t>รองลงมาได้แก่ ด้านสิ่งอำนวยความสะดวก (ค่าเฉลี่ย 4.71) และด้านกระบวนการและขั้นตอนการให้บริการ</t>
  </si>
  <si>
    <t xml:space="preserve">(ค่าเฉลี่ย 4.63)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</si>
  <si>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ยิ้มแย้มแจ่มใส (ค่าเฉลี่ย 4.81) และข้อที่มีค่าเฉลี่ยต่ำที่สุดคือ เกิดแรงบันดาลใจเพื่อสร้างผลงาน</t>
  </si>
  <si>
    <t>วันจันทร์ที่ 12  มิถุนายน 2560</t>
  </si>
  <si>
    <t xml:space="preserve">การจัดทำสิ่งพิมพ์ทางวิชาการ ของสำนักพิมพ์มหาวิทยาลัยนเรศวร  ในวันจันทร์ที่ 12 มิถุนายน 2560  </t>
  </si>
  <si>
    <t xml:space="preserve">ณ ห้องสัมมนาเอกาทศรถ 301 อาคารเอกาทศรถ มหาวิทยาลัยนเรศวร ในภาพรวมพบว่า ผู้เข้าร่วมโครงการฯ </t>
  </si>
  <si>
    <t>มีความคิดเห็นอยู่ในระดับมากที่สุด (ค่าเฉลี่ย 4.60)</t>
  </si>
  <si>
    <r>
      <t xml:space="preserve">ตาราง 1 </t>
    </r>
    <r>
      <rPr>
        <sz val="16"/>
        <rFont val="TH SarabunPSK"/>
        <family val="2"/>
      </rPr>
      <t>สรุปผู้เข้าร่วมโครงการสนับสนุนการจัดทำสิ่งพิมพ์ทางวิชาการฯ</t>
    </r>
  </si>
  <si>
    <t>ที่จัดในโครงการฯ ภาพรวม อยู่ในระดับปานกลาง (ค่าเฉลี่ย 2.84) และหลังเข้ารับการอบรมค่าเฉลี่ยความรู้</t>
  </si>
  <si>
    <t xml:space="preserve">ความเข้าใจสูงขึ้น อยู่ในระดับมาก (ค่าเฉลี่ย 4.10) </t>
  </si>
  <si>
    <t xml:space="preserve">ของสำนักพิมพ์มหาวิทยาลัยนเรศวร เมื่อวันจันทร์ที่ 12  มิถุนายน 2560 ณ ห้องสัมมนาเอกาทศรถ 301 </t>
  </si>
  <si>
    <t xml:space="preserve">          </t>
  </si>
  <si>
    <t xml:space="preserve">          ตลอดจนผู้ที่สนใจ มีความรู้ความเข้าใจที่ถูกต้องในการจัดทำเอกสารสิ่งพิมพ์ทางวิชาการและเพื่อเป็นการสนับสนุน </t>
  </si>
  <si>
    <t xml:space="preserve">      หนังสือ ตำราให้เพิ่มมากยิ่งขึ้น </t>
  </si>
  <si>
    <t xml:space="preserve">          อาคารเอกาทศรถ มหาวิทยาลัยนเรศวร โดยมีวัตถุประสงค์เพื่อให้คณาจารย์และบุคลากรของมหาวิทยาลัยนเรศวร </t>
  </si>
  <si>
    <t xml:space="preserve">      และส่งเสริมให้คณาจารย์และบุคลากรของมหาวิทยาลัยนเรศวร มีการผลิตและเผยแพร่ผลงานทางวิชาการ อาทิ </t>
  </si>
  <si>
    <t xml:space="preserve">ผลประเมินการโครงการสนับสนุนการจัดทำสิ่งพิมพ์ทางวิชาการ ของสำนักพิมพ์มหาวิทยาลัยนเรศวร   </t>
  </si>
  <si>
    <t xml:space="preserve">พบว่า  เป้าหมายผู้เข้าร่วมโครงการ จำนวน 200 คน มีผู้เข้าร่วมโครงการ จำนวน 158 คน ผู้ตอบแบบสอบถาม </t>
  </si>
  <si>
    <t xml:space="preserve">รองลงมาได้แก่ คณะวิทยาศาสตร์ และคณะวิทยาศาสตร์การแพทย์ คิดเป็นร้อยละ 14.93  </t>
  </si>
  <si>
    <t>ผลประเมินโครงการสนับสนุนการจัดทำสิ่งพิมพ์ทางวิชาการ ของสำนักพิมพ์มหาวิทยาลัยนเรศวร  พบว่า</t>
  </si>
  <si>
    <t xml:space="preserve">          และขั้นตอนการให้บริการ (ค่าเฉลี่ย 4.63) เมื่อพิจารณารายข้อแล้ว พบว่า ข้อที่มีค่าเฉลี่ยสูงที่สุดคือ </t>
  </si>
  <si>
    <t>ผลการประเมินตามวัตถุประสงค์ของโครงการ</t>
  </si>
  <si>
    <t xml:space="preserve">จากการประเมินผลตามวัตถุประสงค์ของโครงการ  พบว่า การจัดโครงการบรรลุตามวัตถุประสงค์ </t>
  </si>
  <si>
    <t xml:space="preserve">           ของโครงการฯ ครบถ้วน คือหลังจากโครงการดำเนินการเสร็จสิ้นผู้เข้าร่วมโครงการฯ มีความรู้ ความเข้าใจใน</t>
  </si>
  <si>
    <t xml:space="preserve">        สำนักพิมพ์มหาวิทยาลัยนเรศวร บัณฑิตวิทยาลัย จัดโครงการสนับสนุนการจัดทำสิ่งพิมพ์ทางวิชาการ </t>
  </si>
  <si>
    <t xml:space="preserve">        ผู้ตอบแบบสอบถามส่วนใหญ่สังกัดคณะมนุษยศาสตร์ และคณะสหเวชศาสตร์  คิดเป็นร้อยละ 16.42</t>
  </si>
  <si>
    <t>1) ควรมีกิจกรรม  workshop</t>
  </si>
  <si>
    <t>1) ศิลปะการจัดรูปแบบ รูปเล่มของการเขียนตำรา</t>
  </si>
  <si>
    <t xml:space="preserve">        ข้อเสนอแนะสำหรับการจัดโครงการครั้งต่อไป</t>
  </si>
  <si>
    <t>2) เทคนิคการจัดทำตำรา/หนังสือ/เอกสารประกอบการสอน</t>
  </si>
  <si>
    <t>3) วิธีการเขียนตำราให้ถูกต้องตามหลักวิชาการและภาษา</t>
  </si>
  <si>
    <t>2) ควรจัดโครงการต่อไปเรื่อยๆ อยากให้จัดอยู่ที่ลิขสิทธิ์ที่เกี่ยวข้องกับ</t>
  </si>
  <si>
    <t xml:space="preserve">    การจัดทำสิ่งพิมพ์ทางวิชาการเท่านั้น</t>
  </si>
  <si>
    <t xml:space="preserve">   1.4  ความเหมาะสมของสถานที่จัดโครงการ</t>
  </si>
  <si>
    <t xml:space="preserve">   5.1 ความชัดเจน ความสมบูรณ์ของเอกสารประกอบโครงการฯ</t>
  </si>
  <si>
    <t xml:space="preserve">   5.2 เนื้อหาสาระของเอกสารประกอบการโครงการฯ
ตรงตามความต้องการของท่าน</t>
  </si>
  <si>
    <t xml:space="preserve">   5.3 ประโยชน์ที่ได้รับจากเอกสารประกอบโครงการฯ</t>
  </si>
  <si>
    <t xml:space="preserve">   3.2 ความชัดเจนของระบบเสียงภายในห้องสัมมนา</t>
  </si>
  <si>
    <t xml:space="preserve">   3.3 ความสว่างภายในห้องสัมมนา</t>
  </si>
  <si>
    <t>4. ด้านคุณภาพการให้บริการ (โครงการสนับสนุนการจัดทำสิ่งพิมพ์ทางวิชาการฯ)</t>
  </si>
  <si>
    <t>ของสำนักพิมพ์มหาวิทยาลัยนเรศวร วันจันทร์ที่ 12 มิถุนายน 2560</t>
  </si>
  <si>
    <t>คณาจารย์ (โปรดระบุตำแหน่งทางวิชาการ)</t>
  </si>
  <si>
    <t xml:space="preserve"> − อาจารย์</t>
  </si>
  <si>
    <t xml:space="preserve"> − ผู้ช่วยศาสตราจารย์</t>
  </si>
  <si>
    <t xml:space="preserve"> − รองศาสตราจารย์</t>
  </si>
  <si>
    <t xml:space="preserve"> − บรรณารักษ์</t>
  </si>
  <si>
    <t xml:space="preserve"> − เจ้าหน้าที่บริหารงานทั่วไป</t>
  </si>
  <si>
    <r>
      <t xml:space="preserve">ตาราง 2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</si>
  <si>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t xml:space="preserve">จากตาราง 2 แสดงจำนวนร้อยละของผู้ตอบแบบสอบถาม จำแนกตามสังกัดคณะ </t>
  </si>
  <si>
    <t>ช่วงเดือน/ช่วงปี พ.ศ.</t>
  </si>
  <si>
    <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67)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</si>
  <si>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</si>
  <si>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r>
      <t>ตาราง 6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67)</t>
    </r>
  </si>
  <si>
    <t>จากตาราง 6 พบว่าผู้ตอบแบบสอบถามมีความคิดเห็นเกี่ยวกับการจัดโครงการสนับสนุน</t>
  </si>
  <si>
    <t xml:space="preserve">          ผู้เข้าร่วมโครงการฯ มีความคิดเห็นอยู่ในระดับมากที่สุด (ค่าเฉลี่ย 4.60) เมื่อพิจารณารายด้าน พบว่า </t>
  </si>
  <si>
    <t xml:space="preserve">      ด้านเจ้าหน้าที่ให้บริการ มีค่าเฉลี่ยสูงสุด (ค่าเฉลี่ย 4.80) รองลงมาได้แก่ ด้านสิ่งอำนวยความสะดวก (ค่าเฉลี่ย 4.71)</t>
  </si>
  <si>
    <t xml:space="preserve">          และด้านกระบวนการเจ้าหน้าที่ให้บริการด้วยความเต็มใจ ยิ้มแย้มแจ่มใส (ค่าเฉลี่ย 4.81) และข้อที่มีค่าเฉลี่ยต่ำที่สุดคือ </t>
  </si>
  <si>
    <t xml:space="preserve">บุคลากรสายสนับสนุน </t>
  </si>
  <si>
    <t>คิดเป็นร้อยละ 55.52 รองลงมาได้แก่ ผู้ช่วยศาสตราจารย์  คิดเป็นร้อยละ 35.82 และรองศาสตราจารย์</t>
  </si>
  <si>
    <t>คิดเป็นร้อยละ 4.48</t>
  </si>
  <si>
    <t>จากตาราง 1 พบว่า ผู้ตอบแบบสอบถามส่วนใหญ่เป็นคณาจารย์ โดยมีตำแหน่งเป็นอาจารย์มากที่สุด</t>
  </si>
  <si>
    <t xml:space="preserve">          จำนวน 67 คน คิดเป็นร้อยละ 42.41 ของจำนวนผู้ที่เข้าร่วมโครงการฯ ผู้ตอบแบบสอบถามส่วนใหญ่เป็นอาจารย์ </t>
  </si>
  <si>
    <t xml:space="preserve">      คิดเป็นร้อยละ 55.22 รองลงมาได้แก่ ผู้ช่วยศาสตราจารย์ คิดเป็นร้อยละ 35.82 และรองศาสตราจารย์ </t>
  </si>
  <si>
    <t>ข้อ2</t>
  </si>
  <si>
    <t>อยู่ระหว่างจัดทำ</t>
  </si>
  <si>
    <t>ยังไม่ได้เริ่ม</t>
  </si>
  <si>
    <t>สถานะการดำเนินการ</t>
  </si>
  <si>
    <r>
      <t>ตาราง 3</t>
    </r>
    <r>
      <rPr>
        <sz val="16"/>
        <rFont val="TH SarabunPSK"/>
        <family val="2"/>
      </rPr>
      <t xml:space="preserve"> แสดงสถานะการดำเนินการจัดทำเอกสารสิ่งพิมพ์ทางวิชาการ</t>
    </r>
  </si>
  <si>
    <t>ยังไม่ได้เริ่มดำเนินการจัดทำ</t>
  </si>
  <si>
    <t xml:space="preserve"> − หนังสือ</t>
  </si>
  <si>
    <t xml:space="preserve"> − เอกสารประกอบการสอน</t>
  </si>
  <si>
    <t xml:space="preserve"> − ตำรา</t>
  </si>
  <si>
    <r>
      <t xml:space="preserve">ตาราง 4 </t>
    </r>
    <r>
      <rPr>
        <sz val="16"/>
        <rFont val="TH SarabunPSK"/>
        <family val="2"/>
      </rPr>
      <t>แสดงความประสงค์ในการเสนอขอจัดทำเอกสารสิ่งพิมพ์ทางวิชาการกับสำนักพิมพ์ฯ</t>
    </r>
  </si>
  <si>
    <t>1.มีความประสงค์ โดยระบุช่วงเวลาที่คาดว่าจะยื่นเสนอต้นฉบับ</t>
  </si>
  <si>
    <t>1.1 ปี 2560</t>
  </si>
  <si>
    <t>1.2 ปี 2561</t>
  </si>
  <si>
    <t xml:space="preserve">     1.1.1 เดือนธันวาคม</t>
  </si>
  <si>
    <t xml:space="preserve">     1.1.2 เดือนกรกฎาคม-สิงหาคม</t>
  </si>
  <si>
    <t xml:space="preserve">     1.1.3 เดือนมกราคม-ธันวาคม</t>
  </si>
  <si>
    <t>1.3 ปี 2562</t>
  </si>
  <si>
    <t>2.ไม่มีความประสงค์</t>
  </si>
  <si>
    <t xml:space="preserve">     1.2.1 เดือนมกราคม</t>
  </si>
  <si>
    <t xml:space="preserve">     1.2.2 เดือนตุลาคม</t>
  </si>
  <si>
    <t xml:space="preserve">     1.2.3 เดือนมีนาคม</t>
  </si>
  <si>
    <t xml:space="preserve">     1.2.4 เดือนพฤษภาคม</t>
  </si>
  <si>
    <t xml:space="preserve">     1.2.5 เดือนมิถุนายน</t>
  </si>
  <si>
    <t xml:space="preserve">     1.2.6 เดือนพฤษภาคม-สิงหาคม</t>
  </si>
  <si>
    <t xml:space="preserve">     1.2.7 เดือนพฤศจิกายน</t>
  </si>
  <si>
    <t xml:space="preserve">     1.3.1 เดือนมกราคม</t>
  </si>
  <si>
    <t xml:space="preserve">     1.3.2 เดือนมีนาคม</t>
  </si>
  <si>
    <t>จากตาราง 4 พบว่าผู้ตอบแบบสอบถามมีความประสงค์ในการเสนอขอจัดทำเอกสารสิ่งพิมพ์</t>
  </si>
  <si>
    <t>ทางวิชาการกับสำนักพิมพ์ฯ ช่วงปี 2560 ระหว่างเดือนธันวาคม คิดเป็นร้อยละ 11.94 รองลงมาได้แก่</t>
  </si>
  <si>
    <t>ช่วงปี 2561 ช่วงเดือนมกราคม คิดเป็นร้อยละ 4.48 และช่วงปี 2562 ช่วงเดือมกราคม คิดเป็นร้อยละ 2.99</t>
  </si>
  <si>
    <t xml:space="preserve">          เกิดแรงบันดาลใจเพื่อสร้างผลงานทางวิชาการเพิ่มขึ้น (ค่าเฉลี่ย 4.23)</t>
  </si>
  <si>
    <t>ทางวิชาการเพิ่มขึ้น (ค่าเฉลี่ย 4.23)</t>
  </si>
  <si>
    <t>แสงสว่างบนเวทีไม่เพียงพอ</t>
  </si>
  <si>
    <t xml:space="preserve">      ผู้ตอบแบบสอบถามส่วนใหญ่อยู่ระหว่างดำเนินการจัดทำเอกสารสิ่งพิมพ์ทางวิชาการ คิดเป็นร้อยละ 54.95 </t>
  </si>
  <si>
    <t xml:space="preserve">           อยู่ในระดับมาก (ค่าเฉลี่ย 4.10) และค่าเฉลี่ยก่อนการอบรมเท่ากับ (ค่าเฉลี่ย 2.84) </t>
  </si>
  <si>
    <t xml:space="preserve">      รองลงมาได้แก่ เอกสารประกอบการสอน คิดเป็นร้อยละ 17.58 และตำรา คิดเป็นร้อยละ 12.09 </t>
  </si>
  <si>
    <t xml:space="preserve">      ผู้ตอบแบบสอบถามมีความประสงค์ในการเสนอจัดทำเอกสารสิ่งพิมพ์ทางวิชาการกับสำนักพิมพ์ฯ ช่วงปี 2560</t>
  </si>
  <si>
    <t xml:space="preserve">      และช่วงปี 2562 ช่วงเดือนมกราคม คิดเป็นร้อยละ 2.99 </t>
  </si>
  <si>
    <t xml:space="preserve">      ระหว่างเดือนธันวาคม คิดเป็นร้อยละ 11.94 รองลงมาได้แก่ ช่วงปี 2561 ช่วงเดือนมกราคม คิดเป็นร้อยละ 4.48  </t>
  </si>
  <si>
    <t xml:space="preserve">      และยังไม่ได้เริ่มดำเนินการจัดทำ คิดเป็นร้อยละ 45.05 โดยส่วนใหญ่จัดทำเป็นประเภทหนังสือ คิดเป็นร้อยละ 25.27 </t>
  </si>
  <si>
    <t xml:space="preserve">จากตาราง 3 พบว่า ผู้ตอบแบบสอบถามส่วนใหญ่อยู่ระหว่างดำเนินการจัดทำเอกสารสิ่งพิมพ์ทางวิชาการ </t>
  </si>
  <si>
    <t xml:space="preserve">คิดเป็นร้อยละ 54.95 และยังไม่ได้เริ่มดำเนินการจัดทำ คิดเป็นร้อยละ 45.05 โดยส่วนใหญ่จัดทำเป็นประเภทหนังสือ </t>
  </si>
  <si>
    <t xml:space="preserve">คิดเป็นร้อยละ 25.27 รองลงมาได้แก่ เอกสารประกอบการสอน คิดเป็นร้อยละ 17.58 และตำรา คิดเป็นร้อยละ 12.09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</si>
</sst>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b/>
      <u/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7D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ADE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12" fillId="0" borderId="0" xfId="0" applyFont="1"/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7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/>
    <xf numFmtId="0" fontId="1" fillId="0" borderId="1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1" fontId="1" fillId="0" borderId="3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13" xfId="0" applyFont="1" applyBorder="1" applyAlignment="1">
      <alignment horizontal="center" wrapText="1"/>
    </xf>
    <xf numFmtId="0" fontId="8" fillId="6" borderId="13" xfId="0" applyFont="1" applyFill="1" applyBorder="1" applyAlignment="1">
      <alignment wrapText="1"/>
    </xf>
    <xf numFmtId="0" fontId="8" fillId="5" borderId="13" xfId="0" applyFont="1" applyFill="1" applyBorder="1" applyAlignment="1">
      <alignment horizontal="right" wrapText="1"/>
    </xf>
    <xf numFmtId="0" fontId="9" fillId="0" borderId="13" xfId="0" applyFont="1" applyBorder="1" applyAlignment="1">
      <alignment wrapText="1"/>
    </xf>
    <xf numFmtId="0" fontId="9" fillId="6" borderId="13" xfId="0" applyFont="1" applyFill="1" applyBorder="1" applyAlignment="1">
      <alignment wrapText="1"/>
    </xf>
    <xf numFmtId="0" fontId="9" fillId="5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2" fontId="8" fillId="9" borderId="13" xfId="0" applyNumberFormat="1" applyFont="1" applyFill="1" applyBorder="1" applyAlignment="1">
      <alignment wrapText="1"/>
    </xf>
    <xf numFmtId="2" fontId="8" fillId="9" borderId="0" xfId="0" applyNumberFormat="1" applyFont="1" applyFill="1" applyAlignment="1">
      <alignment wrapText="1"/>
    </xf>
    <xf numFmtId="0" fontId="8" fillId="10" borderId="13" xfId="0" applyFont="1" applyFill="1" applyBorder="1" applyAlignment="1">
      <alignment wrapText="1"/>
    </xf>
    <xf numFmtId="0" fontId="9" fillId="10" borderId="13" xfId="0" applyFont="1" applyFill="1" applyBorder="1" applyAlignment="1">
      <alignment wrapText="1"/>
    </xf>
    <xf numFmtId="0" fontId="9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21" fillId="11" borderId="0" xfId="0" applyFont="1" applyFill="1" applyAlignment="1">
      <alignment wrapText="1"/>
    </xf>
    <xf numFmtId="2" fontId="6" fillId="9" borderId="0" xfId="0" applyNumberFormat="1" applyFont="1" applyFill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12" borderId="13" xfId="0" applyFont="1" applyFill="1" applyBorder="1" applyAlignment="1">
      <alignment wrapText="1"/>
    </xf>
    <xf numFmtId="0" fontId="8" fillId="13" borderId="13" xfId="0" applyFont="1" applyFill="1" applyBorder="1" applyAlignment="1">
      <alignment horizontal="right" wrapText="1"/>
    </xf>
    <xf numFmtId="0" fontId="9" fillId="13" borderId="13" xfId="0" applyFont="1" applyFill="1" applyBorder="1" applyAlignment="1">
      <alignment wrapText="1"/>
    </xf>
    <xf numFmtId="0" fontId="1" fillId="0" borderId="31" xfId="0" applyFont="1" applyBorder="1" applyAlignment="1">
      <alignment horizontal="center"/>
    </xf>
    <xf numFmtId="0" fontId="1" fillId="0" borderId="30" xfId="0" applyFont="1" applyBorder="1"/>
    <xf numFmtId="0" fontId="1" fillId="0" borderId="14" xfId="0" applyFont="1" applyBorder="1" applyAlignment="1">
      <alignment horizontal="center"/>
    </xf>
    <xf numFmtId="0" fontId="1" fillId="0" borderId="26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11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9" fillId="10" borderId="0" xfId="0" applyFont="1" applyFill="1" applyAlignment="1">
      <alignment wrapText="1"/>
    </xf>
    <xf numFmtId="0" fontId="9" fillId="1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14" borderId="13" xfId="0" applyFont="1" applyFill="1" applyBorder="1" applyAlignment="1">
      <alignment wrapText="1"/>
    </xf>
    <xf numFmtId="0" fontId="9" fillId="14" borderId="13" xfId="0" applyFont="1" applyFill="1" applyBorder="1" applyAlignment="1">
      <alignment wrapText="1"/>
    </xf>
    <xf numFmtId="0" fontId="8" fillId="15" borderId="13" xfId="0" applyFont="1" applyFill="1" applyBorder="1" applyAlignment="1">
      <alignment horizontal="right" wrapText="1"/>
    </xf>
    <xf numFmtId="0" fontId="9" fillId="15" borderId="13" xfId="0" applyFont="1" applyFill="1" applyBorder="1" applyAlignment="1">
      <alignment wrapText="1"/>
    </xf>
    <xf numFmtId="0" fontId="8" fillId="12" borderId="1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31" xfId="0" applyFont="1" applyFill="1" applyBorder="1" applyAlignment="1">
      <alignment horizontal="center"/>
    </xf>
    <xf numFmtId="2" fontId="1" fillId="0" borderId="31" xfId="0" applyNumberFormat="1" applyFont="1" applyBorder="1" applyAlignment="1">
      <alignment horizontal="center" vertical="top"/>
    </xf>
    <xf numFmtId="2" fontId="6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" fillId="0" borderId="35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2" fontId="1" fillId="0" borderId="31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35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1" fontId="6" fillId="0" borderId="3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9" fillId="16" borderId="0" xfId="0" applyFont="1" applyFill="1" applyAlignment="1">
      <alignment wrapText="1"/>
    </xf>
    <xf numFmtId="0" fontId="9" fillId="17" borderId="0" xfId="0" applyFont="1" applyFill="1" applyAlignment="1">
      <alignment wrapText="1"/>
    </xf>
    <xf numFmtId="1" fontId="6" fillId="0" borderId="31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EB7D9C"/>
      <color rgb="FFB1CAD9"/>
      <color rgb="FFFFCC99"/>
      <color rgb="FF00FF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285748</xdr:colOff>
      <xdr:row>14</xdr:row>
      <xdr:rowOff>55562</xdr:rowOff>
    </xdr:from>
    <xdr:ext cx="238125" cy="174625"/>
    <xdr:sp macro="" textlink="">
      <xdr:nvSpPr>
        <xdr:cNvPr id="2" name="TextBox 1"/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15</xdr:row>
      <xdr:rowOff>0</xdr:rowOff>
    </xdr:from>
    <xdr:ext cx="238125" cy="172227"/>
    <xdr:sp macro="" textlink="">
      <xdr:nvSpPr>
        <xdr:cNvPr id="3" name="TextBox 2"/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15</xdr:row>
      <xdr:rowOff>0</xdr:rowOff>
    </xdr:from>
    <xdr:ext cx="238125" cy="172227"/>
    <xdr:sp macro="" textlink="">
      <xdr:nvSpPr>
        <xdr:cNvPr id="4" name="TextBox 3"/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285748</xdr:colOff>
      <xdr:row>18</xdr:row>
      <xdr:rowOff>55562</xdr:rowOff>
    </xdr:from>
    <xdr:ext cx="238125" cy="172227"/>
    <xdr:sp macro="" textlink="">
      <xdr:nvSpPr>
        <xdr:cNvPr id="5" name="TextBox 4"/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6</xdr:row>
          <xdr:rowOff>209550</xdr:rowOff>
        </xdr:from>
        <xdr:to>
          <xdr:col>5</xdr:col>
          <xdr:colOff>352425</xdr:colOff>
          <xdr:row>7</xdr:row>
          <xdr:rowOff>85725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5</xdr:row>
          <xdr:rowOff>190500</xdr:rowOff>
        </xdr:from>
        <xdr:to>
          <xdr:col>5</xdr:col>
          <xdr:colOff>295275</xdr:colOff>
          <xdr:row>6</xdr:row>
          <xdr:rowOff>47625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5"/>
  <sheetViews>
    <sheetView topLeftCell="A62" zoomScale="130" zoomScaleNormal="130" workbookViewId="0">
      <selection activeCell="D71" sqref="D71"/>
    </sheetView>
  </sheetViews>
  <sheetFormatPr defaultColWidth="15" defaultRowHeight="21"/>
  <cols>
    <col min="1" max="1" width="5.7109375" style="132" customWidth="1"/>
    <col min="2" max="2" width="41.42578125" style="11" customWidth="1"/>
    <col min="3" max="3" width="22.140625" style="11" bestFit="1" customWidth="1"/>
    <col min="4" max="4" width="41.28515625" style="11" customWidth="1"/>
    <col min="5" max="5" width="10.42578125" style="11" customWidth="1"/>
    <col min="6" max="10" width="8.28515625" style="11" customWidth="1"/>
    <col min="11" max="11" width="6.42578125" style="11" customWidth="1"/>
    <col min="12" max="12" width="6.85546875" style="11" customWidth="1"/>
    <col min="13" max="13" width="11.28515625" style="11" customWidth="1"/>
    <col min="14" max="14" width="8.7109375" style="11" bestFit="1" customWidth="1"/>
    <col min="15" max="15" width="6.5703125" style="11" bestFit="1" customWidth="1"/>
    <col min="16" max="16" width="5.140625" style="83" bestFit="1" customWidth="1"/>
    <col min="17" max="17" width="5" style="83" customWidth="1"/>
    <col min="18" max="19" width="5.140625" style="83" bestFit="1" customWidth="1"/>
    <col min="20" max="21" width="5.140625" style="84" bestFit="1" customWidth="1"/>
    <col min="22" max="25" width="5.140625" style="82" bestFit="1" customWidth="1"/>
    <col min="26" max="27" width="5.7109375" style="80" bestFit="1" customWidth="1"/>
    <col min="28" max="29" width="5.7109375" style="81" bestFit="1" customWidth="1"/>
    <col min="30" max="30" width="5.7109375" style="81" customWidth="1"/>
    <col min="31" max="33" width="5.140625" style="79" bestFit="1" customWidth="1"/>
    <col min="34" max="35" width="8.42578125" style="11" bestFit="1" customWidth="1"/>
    <col min="36" max="16384" width="15" style="11"/>
  </cols>
  <sheetData>
    <row r="1" spans="1:33" s="62" customFormat="1">
      <c r="A1" s="116" t="s">
        <v>33</v>
      </c>
      <c r="B1" s="116" t="s">
        <v>0</v>
      </c>
      <c r="C1" s="116" t="s">
        <v>29</v>
      </c>
      <c r="D1" s="116" t="s">
        <v>61</v>
      </c>
      <c r="E1" s="116" t="s">
        <v>196</v>
      </c>
      <c r="F1" s="116" t="s">
        <v>63</v>
      </c>
      <c r="G1" s="116" t="s">
        <v>64</v>
      </c>
      <c r="H1" s="116" t="s">
        <v>65</v>
      </c>
      <c r="I1" s="116" t="s">
        <v>66</v>
      </c>
      <c r="J1" s="116" t="s">
        <v>67</v>
      </c>
      <c r="K1" s="116" t="s">
        <v>68</v>
      </c>
      <c r="L1" s="116" t="s">
        <v>69</v>
      </c>
      <c r="M1" s="116" t="s">
        <v>62</v>
      </c>
      <c r="N1" s="116" t="s">
        <v>71</v>
      </c>
      <c r="O1" s="116" t="s">
        <v>70</v>
      </c>
      <c r="P1" s="125">
        <v>1.1000000000000001</v>
      </c>
      <c r="Q1" s="125">
        <v>1.2</v>
      </c>
      <c r="R1" s="125">
        <v>1.3</v>
      </c>
      <c r="S1" s="125">
        <v>1.4</v>
      </c>
      <c r="T1" s="147">
        <v>2.1</v>
      </c>
      <c r="U1" s="147">
        <v>2.2000000000000002</v>
      </c>
      <c r="V1" s="117">
        <v>3.1</v>
      </c>
      <c r="W1" s="117">
        <v>3.2</v>
      </c>
      <c r="X1" s="117">
        <v>3.3</v>
      </c>
      <c r="Y1" s="117">
        <v>3.4</v>
      </c>
      <c r="Z1" s="149" t="s">
        <v>57</v>
      </c>
      <c r="AA1" s="149" t="s">
        <v>58</v>
      </c>
      <c r="AB1" s="118" t="s">
        <v>59</v>
      </c>
      <c r="AC1" s="118" t="s">
        <v>60</v>
      </c>
      <c r="AD1" s="134">
        <v>4.3</v>
      </c>
      <c r="AE1" s="151">
        <v>5.0999999999999996</v>
      </c>
      <c r="AF1" s="151">
        <v>5.2</v>
      </c>
      <c r="AG1" s="151">
        <v>5.3</v>
      </c>
    </row>
    <row r="2" spans="1:33">
      <c r="A2" s="131">
        <v>1</v>
      </c>
      <c r="B2" s="119" t="s">
        <v>24</v>
      </c>
      <c r="C2" s="119" t="s">
        <v>19</v>
      </c>
      <c r="D2" s="119" t="s">
        <v>38</v>
      </c>
      <c r="E2" s="119">
        <v>2</v>
      </c>
      <c r="F2" s="119">
        <v>0</v>
      </c>
      <c r="G2" s="119">
        <v>0</v>
      </c>
      <c r="H2" s="119">
        <v>0</v>
      </c>
      <c r="I2" s="119">
        <v>0</v>
      </c>
      <c r="J2" s="119">
        <v>0</v>
      </c>
      <c r="K2" s="119">
        <v>0</v>
      </c>
      <c r="L2" s="119">
        <v>1</v>
      </c>
      <c r="M2" s="119" t="s">
        <v>73</v>
      </c>
      <c r="N2" s="119">
        <v>2561</v>
      </c>
      <c r="O2" s="119">
        <v>0</v>
      </c>
      <c r="P2" s="126">
        <v>5</v>
      </c>
      <c r="Q2" s="126">
        <v>5</v>
      </c>
      <c r="R2" s="126">
        <v>5</v>
      </c>
      <c r="S2" s="126">
        <v>5</v>
      </c>
      <c r="T2" s="148">
        <v>5</v>
      </c>
      <c r="U2" s="148">
        <v>5</v>
      </c>
      <c r="V2" s="120">
        <v>5</v>
      </c>
      <c r="W2" s="120">
        <v>5</v>
      </c>
      <c r="X2" s="120">
        <v>5</v>
      </c>
      <c r="Y2" s="120">
        <v>5</v>
      </c>
      <c r="Z2" s="150">
        <v>2</v>
      </c>
      <c r="AA2" s="150">
        <v>3</v>
      </c>
      <c r="AB2" s="121">
        <v>4</v>
      </c>
      <c r="AC2" s="121">
        <v>4</v>
      </c>
      <c r="AD2" s="135"/>
      <c r="AE2" s="133">
        <v>5</v>
      </c>
      <c r="AF2" s="133">
        <v>5</v>
      </c>
      <c r="AG2" s="133">
        <v>5</v>
      </c>
    </row>
    <row r="3" spans="1:33">
      <c r="A3" s="131">
        <v>2</v>
      </c>
      <c r="B3" s="119" t="s">
        <v>24</v>
      </c>
      <c r="C3" s="119" t="s">
        <v>19</v>
      </c>
      <c r="D3" s="119" t="s">
        <v>39</v>
      </c>
      <c r="E3" s="119">
        <v>2</v>
      </c>
      <c r="F3" s="119">
        <v>0</v>
      </c>
      <c r="G3" s="119">
        <v>0</v>
      </c>
      <c r="H3" s="119">
        <v>0</v>
      </c>
      <c r="I3" s="119">
        <v>0</v>
      </c>
      <c r="J3" s="119">
        <v>0</v>
      </c>
      <c r="K3" s="119">
        <v>0</v>
      </c>
      <c r="L3" s="119">
        <v>1</v>
      </c>
      <c r="M3" s="119" t="s">
        <v>19</v>
      </c>
      <c r="N3" s="119" t="s">
        <v>19</v>
      </c>
      <c r="O3" s="119">
        <v>0</v>
      </c>
      <c r="P3" s="126">
        <v>5</v>
      </c>
      <c r="Q3" s="126">
        <v>5</v>
      </c>
      <c r="R3" s="126">
        <v>5</v>
      </c>
      <c r="S3" s="126">
        <v>5</v>
      </c>
      <c r="T3" s="148">
        <v>5</v>
      </c>
      <c r="U3" s="148">
        <v>5</v>
      </c>
      <c r="V3" s="120">
        <v>5</v>
      </c>
      <c r="W3" s="120">
        <v>5</v>
      </c>
      <c r="X3" s="120">
        <v>5</v>
      </c>
      <c r="Y3" s="120">
        <v>5</v>
      </c>
      <c r="Z3" s="150">
        <v>2</v>
      </c>
      <c r="AA3" s="150">
        <v>3</v>
      </c>
      <c r="AB3" s="121">
        <v>4</v>
      </c>
      <c r="AC3" s="121">
        <v>4</v>
      </c>
      <c r="AD3" s="135">
        <v>4</v>
      </c>
      <c r="AE3" s="133">
        <v>5</v>
      </c>
      <c r="AF3" s="133">
        <v>5</v>
      </c>
      <c r="AG3" s="133">
        <v>5</v>
      </c>
    </row>
    <row r="4" spans="1:33">
      <c r="A4" s="131">
        <v>3</v>
      </c>
      <c r="B4" s="119" t="s">
        <v>35</v>
      </c>
      <c r="C4" s="119" t="s">
        <v>19</v>
      </c>
      <c r="D4" s="119" t="s">
        <v>39</v>
      </c>
      <c r="E4" s="119">
        <v>2</v>
      </c>
      <c r="F4" s="119">
        <v>0</v>
      </c>
      <c r="G4" s="119">
        <v>1</v>
      </c>
      <c r="H4" s="119">
        <v>1</v>
      </c>
      <c r="I4" s="119">
        <v>1</v>
      </c>
      <c r="J4" s="119">
        <v>0</v>
      </c>
      <c r="K4" s="119">
        <v>0</v>
      </c>
      <c r="L4" s="119">
        <v>1</v>
      </c>
      <c r="M4" s="119" t="s">
        <v>72</v>
      </c>
      <c r="N4" s="119">
        <v>2561</v>
      </c>
      <c r="O4" s="119">
        <v>0</v>
      </c>
      <c r="P4" s="126">
        <v>5</v>
      </c>
      <c r="Q4" s="126">
        <v>5</v>
      </c>
      <c r="R4" s="126">
        <v>5</v>
      </c>
      <c r="S4" s="126">
        <v>5</v>
      </c>
      <c r="T4" s="148">
        <v>5</v>
      </c>
      <c r="U4" s="148">
        <v>5</v>
      </c>
      <c r="V4" s="120">
        <v>5</v>
      </c>
      <c r="W4" s="120">
        <v>5</v>
      </c>
      <c r="X4" s="120">
        <v>5</v>
      </c>
      <c r="Y4" s="120">
        <v>5</v>
      </c>
      <c r="Z4" s="150">
        <v>2</v>
      </c>
      <c r="AA4" s="150">
        <v>2</v>
      </c>
      <c r="AB4" s="121">
        <v>4</v>
      </c>
      <c r="AC4" s="121">
        <v>4</v>
      </c>
      <c r="AD4" s="135">
        <v>4</v>
      </c>
      <c r="AE4" s="133">
        <v>4</v>
      </c>
      <c r="AF4" s="133">
        <v>4</v>
      </c>
      <c r="AG4" s="133">
        <v>4</v>
      </c>
    </row>
    <row r="5" spans="1:33">
      <c r="A5" s="131">
        <v>4</v>
      </c>
      <c r="B5" s="119" t="s">
        <v>35</v>
      </c>
      <c r="C5" s="119" t="s">
        <v>19</v>
      </c>
      <c r="D5" s="119" t="s">
        <v>36</v>
      </c>
      <c r="E5" s="119">
        <v>1</v>
      </c>
      <c r="F5" s="119">
        <v>1</v>
      </c>
      <c r="G5" s="119">
        <v>0</v>
      </c>
      <c r="H5" s="119">
        <v>1</v>
      </c>
      <c r="I5" s="119">
        <v>0</v>
      </c>
      <c r="J5" s="119">
        <v>1</v>
      </c>
      <c r="K5" s="119">
        <v>0</v>
      </c>
      <c r="L5" s="119">
        <v>1</v>
      </c>
      <c r="M5" s="119" t="s">
        <v>19</v>
      </c>
      <c r="N5" s="119" t="s">
        <v>19</v>
      </c>
      <c r="O5" s="119">
        <v>0</v>
      </c>
      <c r="P5" s="126">
        <v>5</v>
      </c>
      <c r="Q5" s="126">
        <v>5</v>
      </c>
      <c r="R5" s="126">
        <v>4</v>
      </c>
      <c r="S5" s="126">
        <v>4</v>
      </c>
      <c r="T5" s="148">
        <v>5</v>
      </c>
      <c r="U5" s="148">
        <v>5</v>
      </c>
      <c r="V5" s="120">
        <v>4</v>
      </c>
      <c r="W5" s="120">
        <v>4</v>
      </c>
      <c r="X5" s="120">
        <v>4</v>
      </c>
      <c r="Y5" s="120">
        <v>4</v>
      </c>
      <c r="Z5" s="150">
        <v>4</v>
      </c>
      <c r="AA5" s="150">
        <v>4</v>
      </c>
      <c r="AB5" s="121">
        <v>5</v>
      </c>
      <c r="AC5" s="121">
        <v>5</v>
      </c>
      <c r="AD5" s="135">
        <v>4</v>
      </c>
      <c r="AE5" s="133">
        <v>4</v>
      </c>
      <c r="AF5" s="133">
        <v>4</v>
      </c>
      <c r="AG5" s="133">
        <v>4</v>
      </c>
    </row>
    <row r="6" spans="1:33">
      <c r="A6" s="131">
        <v>5</v>
      </c>
      <c r="B6" s="119" t="s">
        <v>35</v>
      </c>
      <c r="C6" s="119" t="s">
        <v>19</v>
      </c>
      <c r="D6" s="119" t="s">
        <v>36</v>
      </c>
      <c r="E6" s="119">
        <v>1</v>
      </c>
      <c r="F6" s="119">
        <v>1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1</v>
      </c>
      <c r="M6" s="119" t="s">
        <v>74</v>
      </c>
      <c r="N6" s="119">
        <v>2560</v>
      </c>
      <c r="O6" s="119">
        <v>0</v>
      </c>
      <c r="P6" s="126">
        <v>5</v>
      </c>
      <c r="Q6" s="126">
        <v>5</v>
      </c>
      <c r="R6" s="126">
        <v>5</v>
      </c>
      <c r="S6" s="126">
        <v>5</v>
      </c>
      <c r="T6" s="148">
        <v>5</v>
      </c>
      <c r="U6" s="148">
        <v>5</v>
      </c>
      <c r="V6" s="120">
        <v>5</v>
      </c>
      <c r="W6" s="120">
        <v>5</v>
      </c>
      <c r="X6" s="120">
        <v>5</v>
      </c>
      <c r="Y6" s="120">
        <v>5</v>
      </c>
      <c r="Z6" s="150">
        <v>2</v>
      </c>
      <c r="AA6" s="150">
        <v>3</v>
      </c>
      <c r="AB6" s="121">
        <v>4</v>
      </c>
      <c r="AC6" s="121">
        <v>4</v>
      </c>
      <c r="AD6" s="135">
        <v>4</v>
      </c>
      <c r="AE6" s="133">
        <v>4</v>
      </c>
      <c r="AF6" s="133">
        <v>4</v>
      </c>
      <c r="AG6" s="133">
        <v>4</v>
      </c>
    </row>
    <row r="7" spans="1:33">
      <c r="A7" s="131">
        <v>6</v>
      </c>
      <c r="B7" s="119" t="s">
        <v>24</v>
      </c>
      <c r="C7" s="119" t="s">
        <v>19</v>
      </c>
      <c r="D7" s="119" t="s">
        <v>39</v>
      </c>
      <c r="E7" s="119">
        <v>1</v>
      </c>
      <c r="F7" s="119">
        <v>1</v>
      </c>
      <c r="G7" s="119">
        <v>0</v>
      </c>
      <c r="H7" s="119">
        <v>1</v>
      </c>
      <c r="I7" s="119">
        <v>0</v>
      </c>
      <c r="J7" s="119">
        <v>1</v>
      </c>
      <c r="K7" s="119">
        <v>0</v>
      </c>
      <c r="L7" s="119">
        <v>1</v>
      </c>
      <c r="M7" s="119" t="s">
        <v>75</v>
      </c>
      <c r="N7" s="119">
        <v>2561</v>
      </c>
      <c r="O7" s="119">
        <v>0</v>
      </c>
      <c r="P7" s="126">
        <v>4</v>
      </c>
      <c r="Q7" s="126">
        <v>4</v>
      </c>
      <c r="R7" s="126">
        <v>4</v>
      </c>
      <c r="S7" s="126">
        <v>4</v>
      </c>
      <c r="T7" s="148">
        <v>4</v>
      </c>
      <c r="U7" s="148">
        <v>4</v>
      </c>
      <c r="V7" s="120">
        <v>4</v>
      </c>
      <c r="W7" s="120">
        <v>4</v>
      </c>
      <c r="X7" s="120">
        <v>3</v>
      </c>
      <c r="Y7" s="120">
        <v>4</v>
      </c>
      <c r="Z7" s="150">
        <v>3</v>
      </c>
      <c r="AA7" s="150">
        <v>3</v>
      </c>
      <c r="AB7" s="121">
        <v>4</v>
      </c>
      <c r="AC7" s="121">
        <v>4</v>
      </c>
      <c r="AD7" s="135">
        <v>4</v>
      </c>
      <c r="AE7" s="133">
        <v>4</v>
      </c>
      <c r="AF7" s="133">
        <v>4</v>
      </c>
      <c r="AG7" s="133">
        <v>4</v>
      </c>
    </row>
    <row r="8" spans="1:33" ht="19.5" customHeight="1">
      <c r="A8" s="131">
        <v>7</v>
      </c>
      <c r="B8" s="119" t="s">
        <v>24</v>
      </c>
      <c r="C8" s="119" t="s">
        <v>19</v>
      </c>
      <c r="D8" s="119" t="s">
        <v>37</v>
      </c>
      <c r="E8" s="119">
        <v>2</v>
      </c>
      <c r="F8" s="119">
        <v>0</v>
      </c>
      <c r="G8" s="119">
        <v>1</v>
      </c>
      <c r="H8" s="119">
        <v>0</v>
      </c>
      <c r="I8" s="119">
        <v>1</v>
      </c>
      <c r="J8" s="119">
        <v>0</v>
      </c>
      <c r="K8" s="119">
        <v>0</v>
      </c>
      <c r="L8" s="119">
        <v>1</v>
      </c>
      <c r="M8" s="119" t="s">
        <v>19</v>
      </c>
      <c r="N8" s="119" t="s">
        <v>19</v>
      </c>
      <c r="O8" s="119">
        <v>0</v>
      </c>
      <c r="P8" s="126">
        <v>5</v>
      </c>
      <c r="Q8" s="126">
        <v>5</v>
      </c>
      <c r="R8" s="126">
        <v>5</v>
      </c>
      <c r="S8" s="126">
        <v>5</v>
      </c>
      <c r="T8" s="148">
        <v>5</v>
      </c>
      <c r="U8" s="148">
        <v>5</v>
      </c>
      <c r="V8" s="120">
        <v>5</v>
      </c>
      <c r="W8" s="120">
        <v>5</v>
      </c>
      <c r="X8" s="120">
        <v>5</v>
      </c>
      <c r="Y8" s="120">
        <v>5</v>
      </c>
      <c r="Z8" s="150">
        <v>3</v>
      </c>
      <c r="AA8" s="150">
        <v>4</v>
      </c>
      <c r="AB8" s="121">
        <v>5</v>
      </c>
      <c r="AC8" s="121">
        <v>5</v>
      </c>
      <c r="AD8" s="135">
        <v>5</v>
      </c>
      <c r="AE8" s="133">
        <v>5</v>
      </c>
      <c r="AF8" s="133">
        <v>5</v>
      </c>
      <c r="AG8" s="133">
        <v>5</v>
      </c>
    </row>
    <row r="9" spans="1:33">
      <c r="A9" s="131">
        <v>8</v>
      </c>
      <c r="B9" s="119" t="s">
        <v>24</v>
      </c>
      <c r="C9" s="119" t="s">
        <v>19</v>
      </c>
      <c r="D9" s="119" t="s">
        <v>39</v>
      </c>
      <c r="E9" s="119">
        <v>2</v>
      </c>
      <c r="F9" s="119">
        <v>0</v>
      </c>
      <c r="G9" s="119">
        <v>1</v>
      </c>
      <c r="H9" s="119">
        <v>0</v>
      </c>
      <c r="I9" s="119">
        <v>0</v>
      </c>
      <c r="J9" s="119">
        <v>0</v>
      </c>
      <c r="K9" s="119">
        <v>0</v>
      </c>
      <c r="L9" s="119">
        <v>1</v>
      </c>
      <c r="M9" s="119" t="s">
        <v>19</v>
      </c>
      <c r="N9" s="119">
        <v>2562</v>
      </c>
      <c r="O9" s="119">
        <v>0</v>
      </c>
      <c r="P9" s="126">
        <v>5</v>
      </c>
      <c r="Q9" s="126">
        <v>5</v>
      </c>
      <c r="R9" s="126">
        <v>5</v>
      </c>
      <c r="S9" s="126">
        <v>5</v>
      </c>
      <c r="T9" s="148">
        <v>5</v>
      </c>
      <c r="U9" s="148">
        <v>5</v>
      </c>
      <c r="V9" s="120">
        <v>5</v>
      </c>
      <c r="W9" s="120">
        <v>5</v>
      </c>
      <c r="X9" s="120">
        <v>5</v>
      </c>
      <c r="Y9" s="120">
        <v>2</v>
      </c>
      <c r="Z9" s="150">
        <v>4</v>
      </c>
      <c r="AA9" s="150">
        <v>3</v>
      </c>
      <c r="AB9" s="121">
        <v>5</v>
      </c>
      <c r="AC9" s="121">
        <v>4</v>
      </c>
      <c r="AD9" s="135">
        <v>5</v>
      </c>
      <c r="AE9" s="133">
        <v>5</v>
      </c>
      <c r="AF9" s="133">
        <v>5</v>
      </c>
      <c r="AG9" s="133">
        <v>5</v>
      </c>
    </row>
    <row r="10" spans="1:33">
      <c r="A10" s="131">
        <v>9</v>
      </c>
      <c r="B10" s="119" t="s">
        <v>35</v>
      </c>
      <c r="C10" s="119" t="s">
        <v>19</v>
      </c>
      <c r="D10" s="119" t="s">
        <v>39</v>
      </c>
      <c r="E10" s="119">
        <v>2</v>
      </c>
      <c r="F10" s="119">
        <v>0</v>
      </c>
      <c r="G10" s="119">
        <v>1</v>
      </c>
      <c r="H10" s="119">
        <v>0</v>
      </c>
      <c r="I10" s="119">
        <v>0</v>
      </c>
      <c r="J10" s="119">
        <v>0</v>
      </c>
      <c r="K10" s="119">
        <v>0</v>
      </c>
      <c r="L10" s="119">
        <v>1</v>
      </c>
      <c r="M10" s="119" t="s">
        <v>19</v>
      </c>
      <c r="N10" s="119">
        <v>2561</v>
      </c>
      <c r="O10" s="119">
        <v>0</v>
      </c>
      <c r="P10" s="126">
        <v>5</v>
      </c>
      <c r="Q10" s="126">
        <v>5</v>
      </c>
      <c r="R10" s="126">
        <v>5</v>
      </c>
      <c r="S10" s="126">
        <v>5</v>
      </c>
      <c r="T10" s="148">
        <v>5</v>
      </c>
      <c r="U10" s="148">
        <v>5</v>
      </c>
      <c r="V10" s="120">
        <v>5</v>
      </c>
      <c r="W10" s="120">
        <v>5</v>
      </c>
      <c r="X10" s="120">
        <v>5</v>
      </c>
      <c r="Y10" s="120">
        <v>5</v>
      </c>
      <c r="Z10" s="150">
        <v>1</v>
      </c>
      <c r="AA10" s="150">
        <v>2</v>
      </c>
      <c r="AB10" s="121">
        <v>4</v>
      </c>
      <c r="AC10" s="121">
        <v>4</v>
      </c>
      <c r="AD10" s="135">
        <v>4</v>
      </c>
      <c r="AE10" s="133">
        <v>4</v>
      </c>
      <c r="AF10" s="133">
        <v>4</v>
      </c>
      <c r="AG10" s="133">
        <v>4</v>
      </c>
    </row>
    <row r="11" spans="1:33">
      <c r="A11" s="131">
        <v>10</v>
      </c>
      <c r="B11" s="119" t="s">
        <v>19</v>
      </c>
      <c r="C11" s="119" t="s">
        <v>76</v>
      </c>
      <c r="D11" s="119" t="s">
        <v>43</v>
      </c>
      <c r="E11" s="119">
        <v>2</v>
      </c>
      <c r="F11" s="119">
        <v>0</v>
      </c>
      <c r="G11" s="119">
        <v>1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 t="s">
        <v>19</v>
      </c>
      <c r="N11" s="119" t="s">
        <v>19</v>
      </c>
      <c r="O11" s="119">
        <v>1</v>
      </c>
      <c r="P11" s="126">
        <v>5</v>
      </c>
      <c r="Q11" s="126">
        <v>5</v>
      </c>
      <c r="R11" s="126">
        <v>5</v>
      </c>
      <c r="S11" s="126">
        <v>5</v>
      </c>
      <c r="T11" s="148">
        <v>5</v>
      </c>
      <c r="U11" s="148">
        <v>5</v>
      </c>
      <c r="V11" s="120">
        <v>5</v>
      </c>
      <c r="W11" s="120">
        <v>5</v>
      </c>
      <c r="X11" s="120">
        <v>5</v>
      </c>
      <c r="Y11" s="120">
        <v>5</v>
      </c>
      <c r="Z11" s="150">
        <v>3</v>
      </c>
      <c r="AA11" s="150">
        <v>3</v>
      </c>
      <c r="AB11" s="121">
        <v>5</v>
      </c>
      <c r="AC11" s="121">
        <v>5</v>
      </c>
      <c r="AD11" s="135">
        <v>3</v>
      </c>
      <c r="AE11" s="133">
        <v>5</v>
      </c>
      <c r="AF11" s="133">
        <v>5</v>
      </c>
      <c r="AG11" s="133">
        <v>5</v>
      </c>
    </row>
    <row r="12" spans="1:33">
      <c r="A12" s="131">
        <v>11</v>
      </c>
      <c r="B12" s="119" t="s">
        <v>35</v>
      </c>
      <c r="C12" s="119" t="s">
        <v>19</v>
      </c>
      <c r="D12" s="119" t="s">
        <v>37</v>
      </c>
      <c r="E12" s="119">
        <v>2</v>
      </c>
      <c r="F12" s="119">
        <v>0</v>
      </c>
      <c r="G12" s="119">
        <v>1</v>
      </c>
      <c r="H12" s="119">
        <v>1</v>
      </c>
      <c r="I12" s="119">
        <v>0</v>
      </c>
      <c r="J12" s="119">
        <v>0</v>
      </c>
      <c r="K12" s="119">
        <v>0</v>
      </c>
      <c r="L12" s="119">
        <v>1</v>
      </c>
      <c r="M12" s="119" t="s">
        <v>19</v>
      </c>
      <c r="N12" s="119">
        <v>2560</v>
      </c>
      <c r="O12" s="119">
        <v>0</v>
      </c>
      <c r="P12" s="126">
        <v>5</v>
      </c>
      <c r="Q12" s="126">
        <v>5</v>
      </c>
      <c r="R12" s="126">
        <v>5</v>
      </c>
      <c r="S12" s="126">
        <v>5</v>
      </c>
      <c r="T12" s="148">
        <v>5</v>
      </c>
      <c r="U12" s="148">
        <v>5</v>
      </c>
      <c r="V12" s="120">
        <v>5</v>
      </c>
      <c r="W12" s="120">
        <v>5</v>
      </c>
      <c r="X12" s="120">
        <v>4</v>
      </c>
      <c r="Y12" s="120">
        <v>4</v>
      </c>
      <c r="Z12" s="150">
        <v>3</v>
      </c>
      <c r="AA12" s="150">
        <v>3</v>
      </c>
      <c r="AB12" s="121">
        <v>4</v>
      </c>
      <c r="AC12" s="121">
        <v>4</v>
      </c>
      <c r="AD12" s="135">
        <v>5</v>
      </c>
      <c r="AE12" s="133">
        <v>4</v>
      </c>
      <c r="AF12" s="133">
        <v>4</v>
      </c>
      <c r="AG12" s="133">
        <v>4</v>
      </c>
    </row>
    <row r="13" spans="1:33">
      <c r="A13" s="131">
        <v>12</v>
      </c>
      <c r="B13" s="119" t="s">
        <v>24</v>
      </c>
      <c r="C13" s="119" t="s">
        <v>19</v>
      </c>
      <c r="D13" s="119" t="s">
        <v>19</v>
      </c>
      <c r="E13" s="119">
        <v>1</v>
      </c>
      <c r="F13" s="119">
        <v>1</v>
      </c>
      <c r="G13" s="119">
        <v>0</v>
      </c>
      <c r="H13" s="119">
        <v>1</v>
      </c>
      <c r="I13" s="119">
        <v>0</v>
      </c>
      <c r="J13" s="119">
        <v>0</v>
      </c>
      <c r="K13" s="119">
        <v>0</v>
      </c>
      <c r="L13" s="119">
        <v>1</v>
      </c>
      <c r="M13" s="119" t="s">
        <v>72</v>
      </c>
      <c r="N13" s="119">
        <v>2562</v>
      </c>
      <c r="O13" s="119">
        <v>0</v>
      </c>
      <c r="P13" s="126">
        <v>4</v>
      </c>
      <c r="Q13" s="126">
        <v>4</v>
      </c>
      <c r="R13" s="126">
        <v>4</v>
      </c>
      <c r="S13" s="126">
        <v>4</v>
      </c>
      <c r="T13" s="148">
        <v>4</v>
      </c>
      <c r="U13" s="148">
        <v>4</v>
      </c>
      <c r="V13" s="120">
        <v>4</v>
      </c>
      <c r="W13" s="120">
        <v>4</v>
      </c>
      <c r="X13" s="120">
        <v>4</v>
      </c>
      <c r="Y13" s="120">
        <v>4</v>
      </c>
      <c r="Z13" s="150">
        <v>4</v>
      </c>
      <c r="AA13" s="150">
        <v>3</v>
      </c>
      <c r="AB13" s="121">
        <v>4</v>
      </c>
      <c r="AC13" s="121">
        <v>4</v>
      </c>
      <c r="AD13" s="135">
        <v>5</v>
      </c>
      <c r="AE13" s="133">
        <v>4</v>
      </c>
      <c r="AF13" s="133">
        <v>4</v>
      </c>
      <c r="AG13" s="133">
        <v>4</v>
      </c>
    </row>
    <row r="14" spans="1:33">
      <c r="A14" s="131">
        <v>13</v>
      </c>
      <c r="B14" s="119" t="s">
        <v>24</v>
      </c>
      <c r="C14" s="119" t="s">
        <v>19</v>
      </c>
      <c r="D14" s="119" t="s">
        <v>39</v>
      </c>
      <c r="E14" s="119">
        <v>1</v>
      </c>
      <c r="F14" s="119">
        <v>1</v>
      </c>
      <c r="G14" s="119">
        <v>0</v>
      </c>
      <c r="H14" s="119">
        <v>0</v>
      </c>
      <c r="I14" s="119">
        <v>1</v>
      </c>
      <c r="J14" s="119">
        <v>0</v>
      </c>
      <c r="K14" s="119">
        <v>0</v>
      </c>
      <c r="L14" s="119">
        <v>1</v>
      </c>
      <c r="M14" s="119" t="s">
        <v>75</v>
      </c>
      <c r="N14" s="119">
        <v>2562</v>
      </c>
      <c r="O14" s="119">
        <v>0</v>
      </c>
      <c r="P14" s="126">
        <v>5</v>
      </c>
      <c r="Q14" s="126">
        <v>5</v>
      </c>
      <c r="R14" s="126">
        <v>5</v>
      </c>
      <c r="S14" s="126">
        <v>5</v>
      </c>
      <c r="T14" s="148">
        <v>5</v>
      </c>
      <c r="U14" s="148">
        <v>5</v>
      </c>
      <c r="V14" s="120">
        <v>5</v>
      </c>
      <c r="W14" s="120">
        <v>5</v>
      </c>
      <c r="X14" s="120">
        <v>5</v>
      </c>
      <c r="Y14" s="120">
        <v>5</v>
      </c>
      <c r="Z14" s="150">
        <v>2</v>
      </c>
      <c r="AA14" s="150">
        <v>2</v>
      </c>
      <c r="AB14" s="121">
        <v>5</v>
      </c>
      <c r="AC14" s="121">
        <v>4</v>
      </c>
      <c r="AD14" s="135">
        <v>5</v>
      </c>
      <c r="AE14" s="133">
        <v>5</v>
      </c>
      <c r="AF14" s="133">
        <v>5</v>
      </c>
      <c r="AG14" s="133">
        <v>5</v>
      </c>
    </row>
    <row r="15" spans="1:33">
      <c r="A15" s="131">
        <v>14</v>
      </c>
      <c r="B15" s="119" t="s">
        <v>35</v>
      </c>
      <c r="C15" s="119" t="s">
        <v>19</v>
      </c>
      <c r="D15" s="119" t="s">
        <v>36</v>
      </c>
      <c r="E15" s="119">
        <v>2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 t="s">
        <v>19</v>
      </c>
      <c r="N15" s="119" t="s">
        <v>19</v>
      </c>
      <c r="O15" s="119">
        <v>0</v>
      </c>
      <c r="P15" s="126">
        <v>5</v>
      </c>
      <c r="Q15" s="126">
        <v>5</v>
      </c>
      <c r="R15" s="126">
        <v>5</v>
      </c>
      <c r="S15" s="126">
        <v>5</v>
      </c>
      <c r="T15" s="148">
        <v>5</v>
      </c>
      <c r="U15" s="148">
        <v>5</v>
      </c>
      <c r="V15" s="120">
        <v>5</v>
      </c>
      <c r="W15" s="120">
        <v>5</v>
      </c>
      <c r="X15" s="120">
        <v>5</v>
      </c>
      <c r="Y15" s="120">
        <v>5</v>
      </c>
      <c r="Z15" s="150">
        <v>3</v>
      </c>
      <c r="AA15" s="150">
        <v>3</v>
      </c>
      <c r="AB15" s="121">
        <v>4</v>
      </c>
      <c r="AC15" s="121">
        <v>4</v>
      </c>
      <c r="AD15" s="135">
        <v>4</v>
      </c>
      <c r="AE15" s="133">
        <v>4</v>
      </c>
      <c r="AF15" s="133">
        <v>4</v>
      </c>
      <c r="AG15" s="133">
        <v>4</v>
      </c>
    </row>
    <row r="16" spans="1:33">
      <c r="A16" s="131">
        <v>15</v>
      </c>
      <c r="B16" s="119" t="s">
        <v>35</v>
      </c>
      <c r="C16" s="119" t="s">
        <v>19</v>
      </c>
      <c r="D16" s="119" t="s">
        <v>40</v>
      </c>
      <c r="E16" s="119">
        <v>2</v>
      </c>
      <c r="F16" s="119">
        <v>0</v>
      </c>
      <c r="G16" s="119">
        <v>1</v>
      </c>
      <c r="H16" s="119">
        <v>0</v>
      </c>
      <c r="I16" s="119">
        <v>1</v>
      </c>
      <c r="J16" s="119">
        <v>0</v>
      </c>
      <c r="K16" s="119">
        <v>0</v>
      </c>
      <c r="L16" s="119">
        <v>0</v>
      </c>
      <c r="M16" s="119" t="s">
        <v>19</v>
      </c>
      <c r="N16" s="119" t="s">
        <v>19</v>
      </c>
      <c r="O16" s="119">
        <v>1</v>
      </c>
      <c r="P16" s="126">
        <v>4</v>
      </c>
      <c r="Q16" s="126">
        <v>4</v>
      </c>
      <c r="R16" s="126">
        <v>3</v>
      </c>
      <c r="S16" s="126">
        <v>4</v>
      </c>
      <c r="T16" s="148">
        <v>4</v>
      </c>
      <c r="U16" s="148">
        <v>4</v>
      </c>
      <c r="V16" s="120">
        <v>4</v>
      </c>
      <c r="W16" s="120">
        <v>4</v>
      </c>
      <c r="X16" s="120">
        <v>4</v>
      </c>
      <c r="Y16" s="120">
        <v>4</v>
      </c>
      <c r="Z16" s="150">
        <v>4</v>
      </c>
      <c r="AA16" s="150">
        <v>4</v>
      </c>
      <c r="AB16" s="121">
        <v>4</v>
      </c>
      <c r="AC16" s="121">
        <v>4</v>
      </c>
      <c r="AD16" s="135">
        <v>4</v>
      </c>
      <c r="AE16" s="133">
        <v>4</v>
      </c>
      <c r="AF16" s="133">
        <v>4</v>
      </c>
      <c r="AG16" s="133">
        <v>5</v>
      </c>
    </row>
    <row r="17" spans="1:33" ht="21" customHeight="1">
      <c r="A17" s="131">
        <v>16</v>
      </c>
      <c r="B17" s="119" t="s">
        <v>24</v>
      </c>
      <c r="C17" s="119" t="s">
        <v>19</v>
      </c>
      <c r="D17" s="119" t="s">
        <v>40</v>
      </c>
      <c r="E17" s="119">
        <v>2</v>
      </c>
      <c r="F17" s="119">
        <v>0</v>
      </c>
      <c r="G17" s="119">
        <v>0</v>
      </c>
      <c r="H17" s="119">
        <v>1</v>
      </c>
      <c r="I17" s="119">
        <v>0</v>
      </c>
      <c r="J17" s="119">
        <v>0</v>
      </c>
      <c r="K17" s="119">
        <v>0</v>
      </c>
      <c r="L17" s="119">
        <v>1</v>
      </c>
      <c r="M17" s="119" t="s">
        <v>19</v>
      </c>
      <c r="N17" s="119" t="s">
        <v>19</v>
      </c>
      <c r="O17" s="119">
        <v>0</v>
      </c>
      <c r="P17" s="126">
        <v>5</v>
      </c>
      <c r="Q17" s="126">
        <v>5</v>
      </c>
      <c r="R17" s="126">
        <v>5</v>
      </c>
      <c r="S17" s="126">
        <v>5</v>
      </c>
      <c r="T17" s="148">
        <v>5</v>
      </c>
      <c r="U17" s="148">
        <v>5</v>
      </c>
      <c r="V17" s="120">
        <v>5</v>
      </c>
      <c r="W17" s="120">
        <v>5</v>
      </c>
      <c r="X17" s="120">
        <v>5</v>
      </c>
      <c r="Y17" s="120">
        <v>5</v>
      </c>
      <c r="Z17" s="150">
        <v>2</v>
      </c>
      <c r="AA17" s="150">
        <v>2</v>
      </c>
      <c r="AB17" s="121">
        <v>4</v>
      </c>
      <c r="AC17" s="121">
        <v>4</v>
      </c>
      <c r="AD17" s="135">
        <v>5</v>
      </c>
      <c r="AE17" s="133">
        <v>5</v>
      </c>
      <c r="AF17" s="133">
        <v>4</v>
      </c>
      <c r="AG17" s="133">
        <v>5</v>
      </c>
    </row>
    <row r="18" spans="1:33">
      <c r="A18" s="131">
        <v>17</v>
      </c>
      <c r="B18" s="119" t="s">
        <v>35</v>
      </c>
      <c r="C18" s="119" t="s">
        <v>19</v>
      </c>
      <c r="D18" s="122" t="s">
        <v>36</v>
      </c>
      <c r="E18" s="122">
        <v>1</v>
      </c>
      <c r="F18" s="122">
        <v>1</v>
      </c>
      <c r="G18" s="119">
        <v>0</v>
      </c>
      <c r="H18" s="119">
        <v>0</v>
      </c>
      <c r="I18" s="119">
        <v>0</v>
      </c>
      <c r="J18" s="119">
        <v>1</v>
      </c>
      <c r="K18" s="119">
        <v>0</v>
      </c>
      <c r="L18" s="119">
        <v>0</v>
      </c>
      <c r="M18" s="119" t="s">
        <v>74</v>
      </c>
      <c r="N18" s="119">
        <v>2560</v>
      </c>
      <c r="O18" s="119">
        <v>0</v>
      </c>
      <c r="P18" s="126">
        <v>5</v>
      </c>
      <c r="Q18" s="126">
        <v>5</v>
      </c>
      <c r="R18" s="126">
        <v>5</v>
      </c>
      <c r="S18" s="126">
        <v>5</v>
      </c>
      <c r="T18" s="148">
        <v>5</v>
      </c>
      <c r="U18" s="148">
        <v>5</v>
      </c>
      <c r="V18" s="120">
        <v>5</v>
      </c>
      <c r="W18" s="120">
        <v>5</v>
      </c>
      <c r="X18" s="120">
        <v>5</v>
      </c>
      <c r="Y18" s="120">
        <v>5</v>
      </c>
      <c r="Z18" s="150">
        <v>3</v>
      </c>
      <c r="AA18" s="150">
        <v>3</v>
      </c>
      <c r="AB18" s="121">
        <v>4</v>
      </c>
      <c r="AC18" s="121">
        <v>4</v>
      </c>
      <c r="AD18" s="135">
        <v>4</v>
      </c>
      <c r="AE18" s="133">
        <v>5</v>
      </c>
      <c r="AF18" s="133">
        <v>5</v>
      </c>
      <c r="AG18" s="133">
        <v>5</v>
      </c>
    </row>
    <row r="19" spans="1:33">
      <c r="A19" s="131">
        <v>18</v>
      </c>
      <c r="B19" s="119" t="s">
        <v>35</v>
      </c>
      <c r="C19" s="119" t="s">
        <v>19</v>
      </c>
      <c r="D19" s="119" t="s">
        <v>37</v>
      </c>
      <c r="E19" s="119">
        <v>1</v>
      </c>
      <c r="F19" s="119">
        <v>1</v>
      </c>
      <c r="G19" s="119">
        <v>0</v>
      </c>
      <c r="H19" s="119">
        <v>1</v>
      </c>
      <c r="I19" s="119">
        <v>0</v>
      </c>
      <c r="J19" s="119">
        <v>0</v>
      </c>
      <c r="K19" s="119">
        <v>0</v>
      </c>
      <c r="L19" s="119">
        <v>1</v>
      </c>
      <c r="M19" s="119" t="s">
        <v>19</v>
      </c>
      <c r="N19" s="119">
        <v>2561</v>
      </c>
      <c r="O19" s="119">
        <v>0</v>
      </c>
      <c r="P19" s="126">
        <v>5</v>
      </c>
      <c r="Q19" s="126">
        <v>5</v>
      </c>
      <c r="R19" s="126">
        <v>5</v>
      </c>
      <c r="S19" s="126">
        <v>5</v>
      </c>
      <c r="T19" s="148">
        <v>5</v>
      </c>
      <c r="U19" s="148">
        <v>5</v>
      </c>
      <c r="V19" s="120">
        <v>5</v>
      </c>
      <c r="W19" s="120">
        <v>5</v>
      </c>
      <c r="X19" s="120">
        <v>5</v>
      </c>
      <c r="Y19" s="120">
        <v>5</v>
      </c>
      <c r="Z19" s="150">
        <v>4</v>
      </c>
      <c r="AA19" s="150">
        <v>4</v>
      </c>
      <c r="AB19" s="121">
        <v>5</v>
      </c>
      <c r="AC19" s="121">
        <v>5</v>
      </c>
      <c r="AD19" s="135">
        <v>4</v>
      </c>
      <c r="AE19" s="133">
        <v>5</v>
      </c>
      <c r="AF19" s="133">
        <v>5</v>
      </c>
      <c r="AG19" s="133">
        <v>5</v>
      </c>
    </row>
    <row r="20" spans="1:33">
      <c r="A20" s="131">
        <v>19</v>
      </c>
      <c r="B20" s="119" t="s">
        <v>42</v>
      </c>
      <c r="C20" s="119" t="s">
        <v>19</v>
      </c>
      <c r="D20" s="119" t="s">
        <v>37</v>
      </c>
      <c r="E20" s="119">
        <v>1</v>
      </c>
      <c r="F20" s="119">
        <v>0</v>
      </c>
      <c r="G20" s="119">
        <v>1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 t="s">
        <v>19</v>
      </c>
      <c r="N20" s="119" t="s">
        <v>19</v>
      </c>
      <c r="O20" s="119">
        <v>0</v>
      </c>
      <c r="P20" s="126">
        <v>4</v>
      </c>
      <c r="Q20" s="126">
        <v>4</v>
      </c>
      <c r="R20" s="126">
        <v>4</v>
      </c>
      <c r="S20" s="126">
        <v>4</v>
      </c>
      <c r="T20" s="148">
        <v>5</v>
      </c>
      <c r="U20" s="148">
        <v>4</v>
      </c>
      <c r="V20" s="120">
        <v>5</v>
      </c>
      <c r="W20" s="120">
        <v>5</v>
      </c>
      <c r="X20" s="120">
        <v>5</v>
      </c>
      <c r="Y20" s="120">
        <v>5</v>
      </c>
      <c r="Z20" s="150">
        <v>2</v>
      </c>
      <c r="AA20" s="150">
        <v>2</v>
      </c>
      <c r="AB20" s="121">
        <v>4</v>
      </c>
      <c r="AC20" s="121">
        <v>3</v>
      </c>
      <c r="AD20" s="135">
        <v>3</v>
      </c>
      <c r="AE20" s="133">
        <v>4</v>
      </c>
      <c r="AF20" s="133">
        <v>4</v>
      </c>
      <c r="AG20" s="133">
        <v>4</v>
      </c>
    </row>
    <row r="21" spans="1:33">
      <c r="A21" s="131">
        <v>20</v>
      </c>
      <c r="B21" s="119" t="s">
        <v>24</v>
      </c>
      <c r="C21" s="119" t="s">
        <v>19</v>
      </c>
      <c r="D21" s="119" t="s">
        <v>77</v>
      </c>
      <c r="E21" s="119">
        <v>2</v>
      </c>
      <c r="F21" s="119">
        <v>0</v>
      </c>
      <c r="G21" s="119">
        <v>1</v>
      </c>
      <c r="H21" s="119">
        <v>0</v>
      </c>
      <c r="I21" s="119">
        <v>0</v>
      </c>
      <c r="J21" s="119">
        <v>1</v>
      </c>
      <c r="K21" s="119">
        <v>0</v>
      </c>
      <c r="L21" s="119">
        <v>0</v>
      </c>
      <c r="M21" s="119" t="s">
        <v>19</v>
      </c>
      <c r="N21" s="119" t="s">
        <v>19</v>
      </c>
      <c r="O21" s="119">
        <v>1</v>
      </c>
      <c r="P21" s="126">
        <v>5</v>
      </c>
      <c r="Q21" s="126">
        <v>5</v>
      </c>
      <c r="R21" s="126">
        <v>5</v>
      </c>
      <c r="S21" s="126">
        <v>5</v>
      </c>
      <c r="T21" s="148">
        <v>5</v>
      </c>
      <c r="U21" s="148">
        <v>5</v>
      </c>
      <c r="V21" s="120">
        <v>5</v>
      </c>
      <c r="W21" s="120">
        <v>5</v>
      </c>
      <c r="X21" s="120">
        <v>5</v>
      </c>
      <c r="Y21" s="120">
        <v>5</v>
      </c>
      <c r="Z21" s="150">
        <v>1</v>
      </c>
      <c r="AA21" s="150">
        <v>1</v>
      </c>
      <c r="AB21" s="121">
        <v>4</v>
      </c>
      <c r="AC21" s="121">
        <v>3</v>
      </c>
      <c r="AD21" s="135">
        <v>3</v>
      </c>
      <c r="AE21" s="133">
        <v>4</v>
      </c>
      <c r="AF21" s="133">
        <v>4</v>
      </c>
      <c r="AG21" s="133">
        <v>4</v>
      </c>
    </row>
    <row r="22" spans="1:33">
      <c r="A22" s="131">
        <v>21</v>
      </c>
      <c r="B22" s="119" t="s">
        <v>35</v>
      </c>
      <c r="C22" s="119" t="s">
        <v>19</v>
      </c>
      <c r="D22" s="119" t="s">
        <v>40</v>
      </c>
      <c r="E22" s="119">
        <v>2</v>
      </c>
      <c r="F22" s="119">
        <v>0</v>
      </c>
      <c r="G22" s="119">
        <v>1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 t="s">
        <v>19</v>
      </c>
      <c r="N22" s="119" t="s">
        <v>19</v>
      </c>
      <c r="O22" s="119">
        <v>0</v>
      </c>
      <c r="P22" s="126">
        <v>5</v>
      </c>
      <c r="Q22" s="126">
        <v>5</v>
      </c>
      <c r="R22" s="126">
        <v>5</v>
      </c>
      <c r="S22" s="126">
        <v>5</v>
      </c>
      <c r="T22" s="148">
        <v>5</v>
      </c>
      <c r="U22" s="148">
        <v>5</v>
      </c>
      <c r="V22" s="120">
        <v>5</v>
      </c>
      <c r="W22" s="120">
        <v>5</v>
      </c>
      <c r="X22" s="120">
        <v>5</v>
      </c>
      <c r="Y22" s="120">
        <v>5</v>
      </c>
      <c r="Z22" s="150">
        <v>2</v>
      </c>
      <c r="AA22" s="150">
        <v>3</v>
      </c>
      <c r="AB22" s="121">
        <v>3</v>
      </c>
      <c r="AC22" s="121">
        <v>4</v>
      </c>
      <c r="AD22" s="135">
        <v>4</v>
      </c>
      <c r="AE22" s="133">
        <v>4</v>
      </c>
      <c r="AF22" s="133">
        <v>4</v>
      </c>
      <c r="AG22" s="133">
        <v>4</v>
      </c>
    </row>
    <row r="23" spans="1:33">
      <c r="A23" s="131">
        <v>22</v>
      </c>
      <c r="B23" s="119" t="s">
        <v>19</v>
      </c>
      <c r="C23" s="119" t="s">
        <v>78</v>
      </c>
      <c r="D23" s="119" t="s">
        <v>79</v>
      </c>
      <c r="E23" s="119">
        <v>2</v>
      </c>
      <c r="F23" s="119">
        <v>1</v>
      </c>
      <c r="G23" s="119">
        <v>0</v>
      </c>
      <c r="H23" s="119">
        <v>1</v>
      </c>
      <c r="I23" s="119">
        <v>0</v>
      </c>
      <c r="J23" s="119">
        <v>0</v>
      </c>
      <c r="K23" s="119">
        <v>0</v>
      </c>
      <c r="L23" s="119">
        <v>1</v>
      </c>
      <c r="M23" s="119" t="s">
        <v>19</v>
      </c>
      <c r="N23" s="119">
        <v>2561</v>
      </c>
      <c r="O23" s="119">
        <v>0</v>
      </c>
      <c r="P23" s="126">
        <v>5</v>
      </c>
      <c r="Q23" s="126">
        <v>5</v>
      </c>
      <c r="R23" s="126">
        <v>4</v>
      </c>
      <c r="S23" s="126">
        <v>5</v>
      </c>
      <c r="T23" s="148">
        <v>5</v>
      </c>
      <c r="U23" s="148">
        <v>5</v>
      </c>
      <c r="V23" s="120">
        <v>5</v>
      </c>
      <c r="W23" s="120">
        <v>5</v>
      </c>
      <c r="X23" s="120">
        <v>5</v>
      </c>
      <c r="Y23" s="120">
        <v>5</v>
      </c>
      <c r="Z23" s="150">
        <v>4</v>
      </c>
      <c r="AA23" s="150">
        <v>4</v>
      </c>
      <c r="AB23" s="121">
        <v>5</v>
      </c>
      <c r="AC23" s="121">
        <v>5</v>
      </c>
      <c r="AD23" s="135">
        <v>4</v>
      </c>
      <c r="AE23" s="133">
        <v>5</v>
      </c>
      <c r="AF23" s="133">
        <v>5</v>
      </c>
      <c r="AG23" s="133">
        <v>5</v>
      </c>
    </row>
    <row r="24" spans="1:33">
      <c r="A24" s="131">
        <v>23</v>
      </c>
      <c r="B24" s="119" t="s">
        <v>35</v>
      </c>
      <c r="C24" s="119" t="s">
        <v>19</v>
      </c>
      <c r="D24" s="119" t="s">
        <v>36</v>
      </c>
      <c r="E24" s="119">
        <v>1</v>
      </c>
      <c r="F24" s="119">
        <v>1</v>
      </c>
      <c r="G24" s="119">
        <v>0</v>
      </c>
      <c r="H24" s="119">
        <v>1</v>
      </c>
      <c r="I24" s="119">
        <v>0</v>
      </c>
      <c r="J24" s="119">
        <v>0</v>
      </c>
      <c r="K24" s="119">
        <v>0</v>
      </c>
      <c r="L24" s="119">
        <v>1</v>
      </c>
      <c r="M24" s="119" t="s">
        <v>19</v>
      </c>
      <c r="N24" s="119" t="s">
        <v>19</v>
      </c>
      <c r="O24" s="119">
        <v>0</v>
      </c>
      <c r="P24" s="126">
        <v>5</v>
      </c>
      <c r="Q24" s="126">
        <v>5</v>
      </c>
      <c r="R24" s="126">
        <v>5</v>
      </c>
      <c r="S24" s="126">
        <v>5</v>
      </c>
      <c r="T24" s="148">
        <v>5</v>
      </c>
      <c r="U24" s="148">
        <v>5</v>
      </c>
      <c r="V24" s="120">
        <v>5</v>
      </c>
      <c r="W24" s="120">
        <v>5</v>
      </c>
      <c r="X24" s="120">
        <v>5</v>
      </c>
      <c r="Y24" s="120">
        <v>5</v>
      </c>
      <c r="Z24" s="150">
        <v>4</v>
      </c>
      <c r="AA24" s="150">
        <v>3</v>
      </c>
      <c r="AB24" s="121">
        <v>5</v>
      </c>
      <c r="AC24" s="121">
        <v>4</v>
      </c>
      <c r="AD24" s="135">
        <v>4</v>
      </c>
      <c r="AE24" s="133">
        <v>4</v>
      </c>
      <c r="AF24" s="133">
        <v>4</v>
      </c>
      <c r="AG24" s="133">
        <v>4</v>
      </c>
    </row>
    <row r="25" spans="1:33">
      <c r="A25" s="131">
        <v>24</v>
      </c>
      <c r="B25" s="119" t="s">
        <v>35</v>
      </c>
      <c r="C25" s="119" t="s">
        <v>19</v>
      </c>
      <c r="D25" s="119" t="s">
        <v>19</v>
      </c>
      <c r="E25" s="119">
        <v>1</v>
      </c>
      <c r="F25" s="119">
        <v>1</v>
      </c>
      <c r="G25" s="119">
        <v>0</v>
      </c>
      <c r="H25" s="119">
        <v>1</v>
      </c>
      <c r="I25" s="119">
        <v>0</v>
      </c>
      <c r="J25" s="119">
        <v>0</v>
      </c>
      <c r="K25" s="119">
        <v>0</v>
      </c>
      <c r="L25" s="119">
        <v>1</v>
      </c>
      <c r="M25" s="119" t="s">
        <v>72</v>
      </c>
      <c r="N25" s="119">
        <v>2561</v>
      </c>
      <c r="O25" s="119">
        <v>0</v>
      </c>
      <c r="P25" s="126">
        <v>5</v>
      </c>
      <c r="Q25" s="126">
        <v>5</v>
      </c>
      <c r="R25" s="126">
        <v>5</v>
      </c>
      <c r="S25" s="126">
        <v>5</v>
      </c>
      <c r="T25" s="148">
        <v>5</v>
      </c>
      <c r="U25" s="148">
        <v>5</v>
      </c>
      <c r="V25" s="120">
        <v>5</v>
      </c>
      <c r="W25" s="120">
        <v>5</v>
      </c>
      <c r="X25" s="120">
        <v>5</v>
      </c>
      <c r="Y25" s="120">
        <v>5</v>
      </c>
      <c r="Z25" s="150">
        <v>2</v>
      </c>
      <c r="AA25" s="150">
        <v>2</v>
      </c>
      <c r="AB25" s="121">
        <v>4</v>
      </c>
      <c r="AC25" s="121">
        <v>4</v>
      </c>
      <c r="AD25" s="135">
        <v>5</v>
      </c>
      <c r="AE25" s="133">
        <v>5</v>
      </c>
      <c r="AF25" s="133">
        <v>5</v>
      </c>
      <c r="AG25" s="133">
        <v>5</v>
      </c>
    </row>
    <row r="26" spans="1:33">
      <c r="A26" s="131">
        <v>25</v>
      </c>
      <c r="B26" s="119" t="s">
        <v>19</v>
      </c>
      <c r="C26" s="119" t="s">
        <v>78</v>
      </c>
      <c r="D26" s="119" t="s">
        <v>79</v>
      </c>
      <c r="E26" s="119">
        <v>1</v>
      </c>
      <c r="F26" s="119">
        <v>0</v>
      </c>
      <c r="G26" s="119">
        <v>1</v>
      </c>
      <c r="H26" s="119">
        <v>0</v>
      </c>
      <c r="I26" s="119">
        <v>0</v>
      </c>
      <c r="J26" s="119">
        <v>0</v>
      </c>
      <c r="K26" s="119">
        <v>0</v>
      </c>
      <c r="L26" s="119">
        <v>1</v>
      </c>
      <c r="M26" s="119" t="s">
        <v>19</v>
      </c>
      <c r="N26" s="119" t="s">
        <v>19</v>
      </c>
      <c r="O26" s="119">
        <v>0</v>
      </c>
      <c r="P26" s="126">
        <v>5</v>
      </c>
      <c r="Q26" s="126">
        <v>4</v>
      </c>
      <c r="R26" s="126">
        <v>4</v>
      </c>
      <c r="S26" s="126">
        <v>4</v>
      </c>
      <c r="T26" s="148">
        <v>5</v>
      </c>
      <c r="U26" s="148">
        <v>5</v>
      </c>
      <c r="V26" s="120">
        <v>5</v>
      </c>
      <c r="W26" s="120">
        <v>5</v>
      </c>
      <c r="X26" s="120">
        <v>5</v>
      </c>
      <c r="Y26" s="120">
        <v>5</v>
      </c>
      <c r="Z26" s="150">
        <v>4</v>
      </c>
      <c r="AA26" s="150">
        <v>3</v>
      </c>
      <c r="AB26" s="121">
        <v>5</v>
      </c>
      <c r="AC26" s="121">
        <v>4</v>
      </c>
      <c r="AD26" s="135">
        <v>4</v>
      </c>
      <c r="AE26" s="133">
        <v>4</v>
      </c>
      <c r="AF26" s="133">
        <v>4</v>
      </c>
      <c r="AG26" s="133">
        <v>5</v>
      </c>
    </row>
    <row r="27" spans="1:33">
      <c r="A27" s="131">
        <v>26</v>
      </c>
      <c r="B27" s="119" t="s">
        <v>24</v>
      </c>
      <c r="C27" s="119" t="s">
        <v>19</v>
      </c>
      <c r="D27" s="119" t="s">
        <v>40</v>
      </c>
      <c r="E27" s="119">
        <v>2</v>
      </c>
      <c r="F27" s="119">
        <v>1</v>
      </c>
      <c r="G27" s="119">
        <v>0</v>
      </c>
      <c r="H27" s="119">
        <v>1</v>
      </c>
      <c r="I27" s="119">
        <v>1</v>
      </c>
      <c r="J27" s="119">
        <v>0</v>
      </c>
      <c r="K27" s="119">
        <v>0</v>
      </c>
      <c r="L27" s="119">
        <v>1</v>
      </c>
      <c r="M27" s="119" t="s">
        <v>74</v>
      </c>
      <c r="N27" s="119">
        <v>2560</v>
      </c>
      <c r="O27" s="119">
        <v>0</v>
      </c>
      <c r="P27" s="126">
        <v>5</v>
      </c>
      <c r="Q27" s="126">
        <v>4</v>
      </c>
      <c r="R27" s="126">
        <v>4</v>
      </c>
      <c r="S27" s="126">
        <v>5</v>
      </c>
      <c r="T27" s="148">
        <v>5</v>
      </c>
      <c r="U27" s="148">
        <v>5</v>
      </c>
      <c r="V27" s="120">
        <v>4</v>
      </c>
      <c r="W27" s="120">
        <v>5</v>
      </c>
      <c r="X27" s="120">
        <v>4</v>
      </c>
      <c r="Y27" s="120">
        <v>4</v>
      </c>
      <c r="Z27" s="150">
        <v>2</v>
      </c>
      <c r="AA27" s="150">
        <v>2</v>
      </c>
      <c r="AB27" s="121">
        <v>5</v>
      </c>
      <c r="AC27" s="121">
        <v>4</v>
      </c>
      <c r="AD27" s="135">
        <v>4</v>
      </c>
      <c r="AE27" s="133">
        <v>4</v>
      </c>
      <c r="AF27" s="133">
        <v>4</v>
      </c>
      <c r="AG27" s="133">
        <v>4</v>
      </c>
    </row>
    <row r="28" spans="1:33">
      <c r="A28" s="131">
        <v>27</v>
      </c>
      <c r="B28" s="119" t="s">
        <v>24</v>
      </c>
      <c r="C28" s="119" t="s">
        <v>19</v>
      </c>
      <c r="D28" s="119" t="s">
        <v>40</v>
      </c>
      <c r="E28" s="119">
        <v>2</v>
      </c>
      <c r="F28" s="119">
        <v>0</v>
      </c>
      <c r="G28" s="119">
        <v>1</v>
      </c>
      <c r="H28" s="119">
        <v>0</v>
      </c>
      <c r="I28" s="119">
        <v>0</v>
      </c>
      <c r="J28" s="119">
        <v>1</v>
      </c>
      <c r="K28" s="119">
        <v>0</v>
      </c>
      <c r="L28" s="119">
        <v>0</v>
      </c>
      <c r="M28" s="119" t="s">
        <v>19</v>
      </c>
      <c r="N28" s="119" t="s">
        <v>19</v>
      </c>
      <c r="O28" s="119">
        <v>1</v>
      </c>
      <c r="P28" s="126">
        <v>5</v>
      </c>
      <c r="Q28" s="126">
        <v>5</v>
      </c>
      <c r="R28" s="126">
        <v>3</v>
      </c>
      <c r="S28" s="126">
        <v>4</v>
      </c>
      <c r="T28" s="148">
        <v>5</v>
      </c>
      <c r="U28" s="148">
        <v>5</v>
      </c>
      <c r="V28" s="120">
        <v>5</v>
      </c>
      <c r="W28" s="120">
        <v>5</v>
      </c>
      <c r="X28" s="120">
        <v>5</v>
      </c>
      <c r="Y28" s="120">
        <v>5</v>
      </c>
      <c r="Z28" s="150">
        <v>2</v>
      </c>
      <c r="AA28" s="150">
        <v>2</v>
      </c>
      <c r="AB28" s="121">
        <v>4</v>
      </c>
      <c r="AC28" s="121">
        <v>3</v>
      </c>
      <c r="AD28" s="135">
        <v>3</v>
      </c>
      <c r="AE28" s="133">
        <v>4</v>
      </c>
      <c r="AF28" s="133">
        <v>4</v>
      </c>
      <c r="AG28" s="133">
        <v>4</v>
      </c>
    </row>
    <row r="29" spans="1:33">
      <c r="A29" s="131">
        <v>28</v>
      </c>
      <c r="B29" s="119" t="s">
        <v>35</v>
      </c>
      <c r="C29" s="119" t="s">
        <v>19</v>
      </c>
      <c r="D29" s="119" t="s">
        <v>46</v>
      </c>
      <c r="E29" s="119">
        <v>2</v>
      </c>
      <c r="F29" s="119">
        <v>0</v>
      </c>
      <c r="G29" s="119">
        <v>1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 t="s">
        <v>19</v>
      </c>
      <c r="N29" s="119" t="s">
        <v>19</v>
      </c>
      <c r="O29" s="119">
        <v>0</v>
      </c>
      <c r="P29" s="126">
        <v>5</v>
      </c>
      <c r="Q29" s="126">
        <v>4</v>
      </c>
      <c r="R29" s="126">
        <v>5</v>
      </c>
      <c r="S29" s="126">
        <v>5</v>
      </c>
      <c r="T29" s="148">
        <v>4</v>
      </c>
      <c r="U29" s="148">
        <v>4</v>
      </c>
      <c r="V29" s="120">
        <v>5</v>
      </c>
      <c r="W29" s="120">
        <v>5</v>
      </c>
      <c r="X29" s="120">
        <v>5</v>
      </c>
      <c r="Y29" s="120">
        <v>5</v>
      </c>
      <c r="Z29" s="150">
        <v>3</v>
      </c>
      <c r="AA29" s="150">
        <v>3</v>
      </c>
      <c r="AB29" s="121">
        <v>4</v>
      </c>
      <c r="AC29" s="121">
        <v>4</v>
      </c>
      <c r="AD29" s="135">
        <v>4</v>
      </c>
      <c r="AE29" s="133">
        <v>4</v>
      </c>
      <c r="AF29" s="133">
        <v>4</v>
      </c>
      <c r="AG29" s="133">
        <v>4</v>
      </c>
    </row>
    <row r="30" spans="1:33">
      <c r="A30" s="131">
        <v>29</v>
      </c>
      <c r="B30" s="119" t="s">
        <v>35</v>
      </c>
      <c r="C30" s="119" t="s">
        <v>19</v>
      </c>
      <c r="D30" s="119" t="s">
        <v>40</v>
      </c>
      <c r="E30" s="119">
        <v>2</v>
      </c>
      <c r="F30" s="119">
        <v>0</v>
      </c>
      <c r="G30" s="119">
        <v>1</v>
      </c>
      <c r="H30" s="119">
        <v>0</v>
      </c>
      <c r="I30" s="119">
        <v>0</v>
      </c>
      <c r="J30" s="119">
        <v>0</v>
      </c>
      <c r="K30" s="119">
        <v>0</v>
      </c>
      <c r="L30" s="119">
        <v>1</v>
      </c>
      <c r="M30" s="119" t="s">
        <v>19</v>
      </c>
      <c r="N30" s="119" t="s">
        <v>19</v>
      </c>
      <c r="O30" s="119">
        <v>0</v>
      </c>
      <c r="P30" s="126">
        <v>5</v>
      </c>
      <c r="Q30" s="126">
        <v>5</v>
      </c>
      <c r="R30" s="126">
        <v>5</v>
      </c>
      <c r="S30" s="126">
        <v>5</v>
      </c>
      <c r="T30" s="148">
        <v>5</v>
      </c>
      <c r="U30" s="148">
        <v>5</v>
      </c>
      <c r="V30" s="120">
        <v>5</v>
      </c>
      <c r="W30" s="120">
        <v>5</v>
      </c>
      <c r="X30" s="120">
        <v>5</v>
      </c>
      <c r="Y30" s="120">
        <v>5</v>
      </c>
      <c r="Z30" s="150">
        <v>2</v>
      </c>
      <c r="AA30" s="150">
        <v>2</v>
      </c>
      <c r="AB30" s="121">
        <v>4</v>
      </c>
      <c r="AC30" s="121">
        <v>4</v>
      </c>
      <c r="AD30" s="135">
        <v>5</v>
      </c>
      <c r="AE30" s="133">
        <v>5</v>
      </c>
      <c r="AF30" s="133">
        <v>5</v>
      </c>
      <c r="AG30" s="133">
        <v>5</v>
      </c>
    </row>
    <row r="31" spans="1:33">
      <c r="A31" s="131">
        <v>30</v>
      </c>
      <c r="B31" s="119" t="s">
        <v>35</v>
      </c>
      <c r="C31" s="119" t="s">
        <v>19</v>
      </c>
      <c r="D31" s="119" t="s">
        <v>40</v>
      </c>
      <c r="E31" s="119">
        <v>1</v>
      </c>
      <c r="F31" s="119">
        <v>1</v>
      </c>
      <c r="G31" s="119">
        <v>0</v>
      </c>
      <c r="H31" s="119">
        <v>1</v>
      </c>
      <c r="I31" s="119">
        <v>1</v>
      </c>
      <c r="J31" s="119">
        <v>1</v>
      </c>
      <c r="K31" s="119">
        <v>0</v>
      </c>
      <c r="L31" s="119">
        <v>0</v>
      </c>
      <c r="M31" s="119" t="s">
        <v>19</v>
      </c>
      <c r="N31" s="119" t="s">
        <v>19</v>
      </c>
      <c r="O31" s="119">
        <v>0</v>
      </c>
      <c r="P31" s="126">
        <v>5</v>
      </c>
      <c r="Q31" s="126">
        <v>5</v>
      </c>
      <c r="R31" s="126">
        <v>5</v>
      </c>
      <c r="S31" s="126">
        <v>5</v>
      </c>
      <c r="T31" s="148">
        <v>5</v>
      </c>
      <c r="U31" s="148">
        <v>5</v>
      </c>
      <c r="V31" s="120">
        <v>5</v>
      </c>
      <c r="W31" s="120">
        <v>4</v>
      </c>
      <c r="X31" s="120">
        <v>5</v>
      </c>
      <c r="Y31" s="120">
        <v>5</v>
      </c>
      <c r="Z31" s="150">
        <v>3</v>
      </c>
      <c r="AA31" s="150">
        <v>4</v>
      </c>
      <c r="AB31" s="121">
        <v>4</v>
      </c>
      <c r="AC31" s="121">
        <v>5</v>
      </c>
      <c r="AD31" s="135">
        <v>5</v>
      </c>
      <c r="AE31" s="133">
        <v>4</v>
      </c>
      <c r="AF31" s="133">
        <v>4</v>
      </c>
      <c r="AG31" s="133">
        <v>4</v>
      </c>
    </row>
    <row r="32" spans="1:33">
      <c r="A32" s="131">
        <v>31</v>
      </c>
      <c r="B32" s="119" t="s">
        <v>24</v>
      </c>
      <c r="C32" s="119" t="s">
        <v>19</v>
      </c>
      <c r="D32" s="119" t="s">
        <v>83</v>
      </c>
      <c r="E32" s="119">
        <v>1</v>
      </c>
      <c r="F32" s="119">
        <v>1</v>
      </c>
      <c r="G32" s="119">
        <v>0</v>
      </c>
      <c r="H32" s="119">
        <v>0</v>
      </c>
      <c r="I32" s="119">
        <v>1</v>
      </c>
      <c r="J32" s="119">
        <v>1</v>
      </c>
      <c r="K32" s="119">
        <v>0</v>
      </c>
      <c r="L32" s="119">
        <v>1</v>
      </c>
      <c r="M32" s="119" t="s">
        <v>84</v>
      </c>
      <c r="N32" s="119">
        <v>2561</v>
      </c>
      <c r="O32" s="119">
        <v>0</v>
      </c>
      <c r="P32" s="126">
        <v>5</v>
      </c>
      <c r="Q32" s="126">
        <v>5</v>
      </c>
      <c r="R32" s="126">
        <v>5</v>
      </c>
      <c r="S32" s="126">
        <v>5</v>
      </c>
      <c r="T32" s="148">
        <v>5</v>
      </c>
      <c r="U32" s="148">
        <v>5</v>
      </c>
      <c r="V32" s="120">
        <v>5</v>
      </c>
      <c r="W32" s="120">
        <v>5</v>
      </c>
      <c r="X32" s="120">
        <v>5</v>
      </c>
      <c r="Y32" s="120">
        <v>5</v>
      </c>
      <c r="Z32" s="150">
        <v>3</v>
      </c>
      <c r="AA32" s="150">
        <v>4</v>
      </c>
      <c r="AB32" s="121">
        <v>4</v>
      </c>
      <c r="AC32" s="121">
        <v>5</v>
      </c>
      <c r="AD32" s="135">
        <v>5</v>
      </c>
      <c r="AE32" s="133">
        <v>5</v>
      </c>
      <c r="AF32" s="133">
        <v>5</v>
      </c>
      <c r="AG32" s="133">
        <v>5</v>
      </c>
    </row>
    <row r="33" spans="1:33">
      <c r="A33" s="131">
        <v>32</v>
      </c>
      <c r="B33" s="119" t="s">
        <v>24</v>
      </c>
      <c r="C33" s="119" t="s">
        <v>19</v>
      </c>
      <c r="D33" s="119" t="s">
        <v>55</v>
      </c>
      <c r="E33" s="119">
        <v>2</v>
      </c>
      <c r="F33" s="119">
        <v>0</v>
      </c>
      <c r="G33" s="119">
        <v>1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 t="s">
        <v>19</v>
      </c>
      <c r="N33" s="119" t="s">
        <v>19</v>
      </c>
      <c r="O33" s="119">
        <v>0</v>
      </c>
      <c r="P33" s="126">
        <v>4</v>
      </c>
      <c r="Q33" s="126">
        <v>4</v>
      </c>
      <c r="R33" s="126">
        <v>4</v>
      </c>
      <c r="S33" s="126">
        <v>4</v>
      </c>
      <c r="T33" s="148">
        <v>4</v>
      </c>
      <c r="U33" s="148">
        <v>4</v>
      </c>
      <c r="V33" s="120">
        <v>4</v>
      </c>
      <c r="W33" s="120">
        <v>4</v>
      </c>
      <c r="X33" s="120">
        <v>4</v>
      </c>
      <c r="Y33" s="120">
        <v>4</v>
      </c>
      <c r="Z33" s="150">
        <v>2</v>
      </c>
      <c r="AA33" s="150">
        <v>2</v>
      </c>
      <c r="AB33" s="121">
        <v>5</v>
      </c>
      <c r="AC33" s="121">
        <v>5</v>
      </c>
      <c r="AD33" s="135">
        <v>4</v>
      </c>
      <c r="AE33" s="133">
        <v>4</v>
      </c>
      <c r="AF33" s="133">
        <v>4</v>
      </c>
      <c r="AG33" s="133">
        <v>4</v>
      </c>
    </row>
    <row r="34" spans="1:33">
      <c r="A34" s="131">
        <v>33</v>
      </c>
      <c r="B34" s="119" t="s">
        <v>24</v>
      </c>
      <c r="C34" s="119" t="s">
        <v>19</v>
      </c>
      <c r="D34" s="119" t="s">
        <v>36</v>
      </c>
      <c r="E34" s="119">
        <v>2</v>
      </c>
      <c r="F34" s="119">
        <v>0</v>
      </c>
      <c r="G34" s="119">
        <v>1</v>
      </c>
      <c r="H34" s="119">
        <v>0</v>
      </c>
      <c r="I34" s="119">
        <v>0</v>
      </c>
      <c r="J34" s="119">
        <v>0</v>
      </c>
      <c r="K34" s="119">
        <v>0</v>
      </c>
      <c r="L34" s="119">
        <v>1</v>
      </c>
      <c r="M34" s="119" t="s">
        <v>19</v>
      </c>
      <c r="N34" s="119">
        <v>2561</v>
      </c>
      <c r="O34" s="119">
        <v>0</v>
      </c>
      <c r="P34" s="126">
        <v>5</v>
      </c>
      <c r="Q34" s="126">
        <v>4</v>
      </c>
      <c r="R34" s="126">
        <v>4</v>
      </c>
      <c r="S34" s="126">
        <v>5</v>
      </c>
      <c r="T34" s="148">
        <v>5</v>
      </c>
      <c r="U34" s="148">
        <v>5</v>
      </c>
      <c r="V34" s="120">
        <v>5</v>
      </c>
      <c r="W34" s="120">
        <v>5</v>
      </c>
      <c r="X34" s="120">
        <v>5</v>
      </c>
      <c r="Y34" s="120">
        <v>5</v>
      </c>
      <c r="Z34" s="150">
        <v>2</v>
      </c>
      <c r="AA34" s="150">
        <v>2</v>
      </c>
      <c r="AB34" s="121">
        <v>5</v>
      </c>
      <c r="AC34" s="121">
        <v>5</v>
      </c>
      <c r="AD34" s="135">
        <v>5</v>
      </c>
      <c r="AE34" s="133">
        <v>4</v>
      </c>
      <c r="AF34" s="133">
        <v>3</v>
      </c>
      <c r="AG34" s="133">
        <v>4</v>
      </c>
    </row>
    <row r="35" spans="1:33">
      <c r="A35" s="131">
        <v>34</v>
      </c>
      <c r="B35" s="119" t="s">
        <v>35</v>
      </c>
      <c r="C35" s="119" t="s">
        <v>19</v>
      </c>
      <c r="D35" s="119" t="s">
        <v>45</v>
      </c>
      <c r="E35" s="119">
        <v>1</v>
      </c>
      <c r="F35" s="119">
        <v>1</v>
      </c>
      <c r="G35" s="119">
        <v>0</v>
      </c>
      <c r="H35" s="119">
        <v>0</v>
      </c>
      <c r="I35" s="119">
        <v>1</v>
      </c>
      <c r="J35" s="119">
        <v>0</v>
      </c>
      <c r="K35" s="119">
        <v>0</v>
      </c>
      <c r="L35" s="119">
        <v>1</v>
      </c>
      <c r="M35" s="119" t="s">
        <v>85</v>
      </c>
      <c r="N35" s="119">
        <v>2560</v>
      </c>
      <c r="O35" s="119">
        <v>0</v>
      </c>
      <c r="P35" s="126">
        <v>5</v>
      </c>
      <c r="Q35" s="126">
        <v>5</v>
      </c>
      <c r="R35" s="126">
        <v>5</v>
      </c>
      <c r="S35" s="126">
        <v>5</v>
      </c>
      <c r="T35" s="148">
        <v>5</v>
      </c>
      <c r="U35" s="148">
        <v>5</v>
      </c>
      <c r="V35" s="120">
        <v>5</v>
      </c>
      <c r="W35" s="120">
        <v>5</v>
      </c>
      <c r="X35" s="120">
        <v>5</v>
      </c>
      <c r="Y35" s="120">
        <v>5</v>
      </c>
      <c r="Z35" s="150">
        <v>4</v>
      </c>
      <c r="AA35" s="150">
        <v>4</v>
      </c>
      <c r="AB35" s="121">
        <v>5</v>
      </c>
      <c r="AC35" s="121">
        <v>5</v>
      </c>
      <c r="AD35" s="135">
        <v>5</v>
      </c>
      <c r="AE35" s="133">
        <v>4</v>
      </c>
      <c r="AF35" s="133">
        <v>4</v>
      </c>
      <c r="AG35" s="133">
        <v>4</v>
      </c>
    </row>
    <row r="36" spans="1:33">
      <c r="A36" s="131">
        <v>35</v>
      </c>
      <c r="B36" s="119" t="s">
        <v>24</v>
      </c>
      <c r="C36" s="119" t="s">
        <v>19</v>
      </c>
      <c r="D36" s="119" t="s">
        <v>36</v>
      </c>
      <c r="E36" s="119">
        <v>2</v>
      </c>
      <c r="F36" s="119">
        <v>0</v>
      </c>
      <c r="G36" s="119">
        <v>1</v>
      </c>
      <c r="H36" s="119">
        <v>0</v>
      </c>
      <c r="I36" s="119">
        <v>0</v>
      </c>
      <c r="J36" s="119">
        <v>0</v>
      </c>
      <c r="K36" s="119">
        <v>0</v>
      </c>
      <c r="L36" s="119">
        <v>1</v>
      </c>
      <c r="M36" s="119" t="s">
        <v>19</v>
      </c>
      <c r="N36" s="119" t="s">
        <v>19</v>
      </c>
      <c r="O36" s="119">
        <v>0</v>
      </c>
      <c r="P36" s="126">
        <v>5</v>
      </c>
      <c r="Q36" s="126">
        <v>5</v>
      </c>
      <c r="R36" s="126">
        <v>5</v>
      </c>
      <c r="S36" s="126">
        <v>5</v>
      </c>
      <c r="T36" s="148">
        <v>5</v>
      </c>
      <c r="U36" s="148">
        <v>5</v>
      </c>
      <c r="V36" s="120">
        <v>5</v>
      </c>
      <c r="W36" s="120">
        <v>5</v>
      </c>
      <c r="X36" s="120">
        <v>5</v>
      </c>
      <c r="Y36" s="120">
        <v>5</v>
      </c>
      <c r="Z36" s="150">
        <v>2</v>
      </c>
      <c r="AA36" s="150">
        <v>2</v>
      </c>
      <c r="AB36" s="121">
        <v>5</v>
      </c>
      <c r="AC36" s="121">
        <v>5</v>
      </c>
      <c r="AD36" s="135">
        <v>5</v>
      </c>
      <c r="AE36" s="133">
        <v>5</v>
      </c>
      <c r="AF36" s="133">
        <v>5</v>
      </c>
      <c r="AG36" s="133">
        <v>5</v>
      </c>
    </row>
    <row r="37" spans="1:33">
      <c r="A37" s="131">
        <v>36</v>
      </c>
      <c r="B37" s="119" t="s">
        <v>24</v>
      </c>
      <c r="C37" s="119" t="s">
        <v>19</v>
      </c>
      <c r="D37" s="119" t="s">
        <v>37</v>
      </c>
      <c r="E37" s="119">
        <v>2</v>
      </c>
      <c r="F37" s="119">
        <v>0</v>
      </c>
      <c r="G37" s="119">
        <v>1</v>
      </c>
      <c r="H37" s="119">
        <v>0</v>
      </c>
      <c r="I37" s="119">
        <v>0</v>
      </c>
      <c r="J37" s="119">
        <v>0</v>
      </c>
      <c r="K37" s="119">
        <v>0</v>
      </c>
      <c r="L37" s="119">
        <v>1</v>
      </c>
      <c r="M37" s="119" t="s">
        <v>19</v>
      </c>
      <c r="N37" s="119" t="s">
        <v>19</v>
      </c>
      <c r="O37" s="119">
        <v>0</v>
      </c>
      <c r="P37" s="126">
        <v>5</v>
      </c>
      <c r="Q37" s="126">
        <v>5</v>
      </c>
      <c r="R37" s="126">
        <v>4</v>
      </c>
      <c r="S37" s="126">
        <v>4</v>
      </c>
      <c r="T37" s="148">
        <v>5</v>
      </c>
      <c r="U37" s="148">
        <v>5</v>
      </c>
      <c r="V37" s="120">
        <v>4</v>
      </c>
      <c r="W37" s="120">
        <v>4</v>
      </c>
      <c r="X37" s="120">
        <v>4</v>
      </c>
      <c r="Y37" s="120">
        <v>4</v>
      </c>
      <c r="Z37" s="150">
        <v>3</v>
      </c>
      <c r="AA37" s="150">
        <v>3</v>
      </c>
      <c r="AB37" s="121">
        <v>4</v>
      </c>
      <c r="AC37" s="121">
        <v>4</v>
      </c>
      <c r="AD37" s="135">
        <v>4</v>
      </c>
      <c r="AE37" s="133">
        <v>4</v>
      </c>
      <c r="AF37" s="133">
        <v>3</v>
      </c>
      <c r="AG37" s="133">
        <v>4</v>
      </c>
    </row>
    <row r="38" spans="1:33">
      <c r="A38" s="131">
        <v>37</v>
      </c>
      <c r="B38" s="119" t="s">
        <v>24</v>
      </c>
      <c r="C38" s="119" t="s">
        <v>19</v>
      </c>
      <c r="D38" s="119" t="s">
        <v>37</v>
      </c>
      <c r="E38" s="119">
        <v>2</v>
      </c>
      <c r="F38" s="119">
        <v>0</v>
      </c>
      <c r="G38" s="119">
        <v>1</v>
      </c>
      <c r="H38" s="119">
        <v>0</v>
      </c>
      <c r="I38" s="119">
        <v>0</v>
      </c>
      <c r="J38" s="119">
        <v>0</v>
      </c>
      <c r="K38" s="119">
        <v>0</v>
      </c>
      <c r="L38" s="119">
        <v>1</v>
      </c>
      <c r="M38" s="119" t="s">
        <v>19</v>
      </c>
      <c r="N38" s="119">
        <v>2564</v>
      </c>
      <c r="O38" s="119">
        <v>0</v>
      </c>
      <c r="P38" s="126">
        <v>5</v>
      </c>
      <c r="Q38" s="126">
        <v>4</v>
      </c>
      <c r="R38" s="126">
        <v>4</v>
      </c>
      <c r="S38" s="126">
        <v>5</v>
      </c>
      <c r="T38" s="148">
        <v>5</v>
      </c>
      <c r="U38" s="148">
        <v>5</v>
      </c>
      <c r="V38" s="120">
        <v>4</v>
      </c>
      <c r="W38" s="120">
        <v>5</v>
      </c>
      <c r="X38" s="120">
        <v>5</v>
      </c>
      <c r="Y38" s="120">
        <v>5</v>
      </c>
      <c r="Z38" s="150">
        <v>2</v>
      </c>
      <c r="AA38" s="150">
        <v>2</v>
      </c>
      <c r="AB38" s="121">
        <v>3</v>
      </c>
      <c r="AC38" s="121">
        <v>3</v>
      </c>
      <c r="AD38" s="135">
        <v>3</v>
      </c>
      <c r="AE38" s="133">
        <v>4</v>
      </c>
      <c r="AF38" s="133">
        <v>3</v>
      </c>
      <c r="AG38" s="133">
        <v>3</v>
      </c>
    </row>
    <row r="39" spans="1:33">
      <c r="A39" s="131">
        <v>38</v>
      </c>
      <c r="B39" s="119" t="s">
        <v>35</v>
      </c>
      <c r="C39" s="119" t="s">
        <v>19</v>
      </c>
      <c r="D39" s="119" t="s">
        <v>38</v>
      </c>
      <c r="E39" s="119">
        <v>1</v>
      </c>
      <c r="F39" s="119">
        <v>1</v>
      </c>
      <c r="G39" s="119">
        <v>0</v>
      </c>
      <c r="H39" s="119">
        <v>1</v>
      </c>
      <c r="I39" s="119">
        <v>0</v>
      </c>
      <c r="J39" s="119">
        <v>0</v>
      </c>
      <c r="K39" s="119">
        <v>0</v>
      </c>
      <c r="L39" s="119">
        <v>1</v>
      </c>
      <c r="M39" s="119" t="s">
        <v>19</v>
      </c>
      <c r="N39" s="119" t="s">
        <v>19</v>
      </c>
      <c r="O39" s="119">
        <v>0</v>
      </c>
      <c r="P39" s="126">
        <v>4</v>
      </c>
      <c r="Q39" s="126">
        <v>4</v>
      </c>
      <c r="R39" s="126">
        <v>4</v>
      </c>
      <c r="S39" s="126">
        <v>4</v>
      </c>
      <c r="T39" s="148">
        <v>4</v>
      </c>
      <c r="U39" s="148">
        <v>4</v>
      </c>
      <c r="V39" s="120">
        <v>4</v>
      </c>
      <c r="W39" s="120">
        <v>4</v>
      </c>
      <c r="X39" s="120">
        <v>4</v>
      </c>
      <c r="Y39" s="120">
        <v>4</v>
      </c>
      <c r="Z39" s="150">
        <v>4</v>
      </c>
      <c r="AA39" s="150">
        <v>4</v>
      </c>
      <c r="AB39" s="121">
        <v>5</v>
      </c>
      <c r="AC39" s="121">
        <v>4</v>
      </c>
      <c r="AD39" s="135">
        <v>4</v>
      </c>
      <c r="AE39" s="133">
        <v>4</v>
      </c>
      <c r="AF39" s="133">
        <v>5</v>
      </c>
      <c r="AG39" s="133">
        <v>4</v>
      </c>
    </row>
    <row r="40" spans="1:33">
      <c r="A40" s="131">
        <v>39</v>
      </c>
      <c r="B40" s="119" t="s">
        <v>24</v>
      </c>
      <c r="C40" s="119" t="s">
        <v>19</v>
      </c>
      <c r="D40" s="119" t="s">
        <v>47</v>
      </c>
      <c r="E40" s="119">
        <v>2</v>
      </c>
      <c r="F40" s="119">
        <v>0</v>
      </c>
      <c r="G40" s="119">
        <v>1</v>
      </c>
      <c r="H40" s="119">
        <v>0</v>
      </c>
      <c r="I40" s="119">
        <v>0</v>
      </c>
      <c r="J40" s="119">
        <v>0</v>
      </c>
      <c r="K40" s="119">
        <v>0</v>
      </c>
      <c r="L40" s="119">
        <v>1</v>
      </c>
      <c r="M40" s="119" t="s">
        <v>19</v>
      </c>
      <c r="N40" s="119">
        <v>2562</v>
      </c>
      <c r="O40" s="119">
        <v>0</v>
      </c>
      <c r="P40" s="126">
        <v>5</v>
      </c>
      <c r="Q40" s="126">
        <v>4</v>
      </c>
      <c r="R40" s="126">
        <v>4</v>
      </c>
      <c r="S40" s="126">
        <v>5</v>
      </c>
      <c r="T40" s="148">
        <v>5</v>
      </c>
      <c r="U40" s="148">
        <v>5</v>
      </c>
      <c r="V40" s="120">
        <v>5</v>
      </c>
      <c r="W40" s="120">
        <v>5</v>
      </c>
      <c r="X40" s="120">
        <v>4</v>
      </c>
      <c r="Y40" s="120">
        <v>5</v>
      </c>
      <c r="Z40" s="150">
        <v>4</v>
      </c>
      <c r="AA40" s="150">
        <v>2</v>
      </c>
      <c r="AB40" s="121">
        <v>5</v>
      </c>
      <c r="AC40" s="121">
        <v>3</v>
      </c>
      <c r="AD40" s="135">
        <v>4</v>
      </c>
      <c r="AE40" s="133">
        <v>5</v>
      </c>
      <c r="AF40" s="133">
        <v>5</v>
      </c>
      <c r="AG40" s="133">
        <v>5</v>
      </c>
    </row>
    <row r="41" spans="1:33">
      <c r="A41" s="131">
        <v>40</v>
      </c>
      <c r="B41" s="119" t="s">
        <v>35</v>
      </c>
      <c r="C41" s="119" t="s">
        <v>19</v>
      </c>
      <c r="D41" s="119" t="s">
        <v>36</v>
      </c>
      <c r="E41" s="119">
        <v>1</v>
      </c>
      <c r="F41" s="119">
        <v>1</v>
      </c>
      <c r="G41" s="119">
        <v>0</v>
      </c>
      <c r="H41" s="119">
        <v>1</v>
      </c>
      <c r="I41" s="119">
        <v>0</v>
      </c>
      <c r="J41" s="119">
        <v>0</v>
      </c>
      <c r="K41" s="119">
        <v>0</v>
      </c>
      <c r="L41" s="119">
        <v>1</v>
      </c>
      <c r="M41" s="119" t="s">
        <v>74</v>
      </c>
      <c r="N41" s="119">
        <v>2560</v>
      </c>
      <c r="O41" s="119">
        <v>0</v>
      </c>
      <c r="P41" s="126">
        <v>4</v>
      </c>
      <c r="Q41" s="126">
        <v>4</v>
      </c>
      <c r="R41" s="126">
        <v>4</v>
      </c>
      <c r="S41" s="126">
        <v>4</v>
      </c>
      <c r="T41" s="148">
        <v>4</v>
      </c>
      <c r="U41" s="148">
        <v>4</v>
      </c>
      <c r="V41" s="120">
        <v>4</v>
      </c>
      <c r="W41" s="120">
        <v>4</v>
      </c>
      <c r="X41" s="120">
        <v>4</v>
      </c>
      <c r="Y41" s="120">
        <v>4</v>
      </c>
      <c r="Z41" s="150">
        <v>3</v>
      </c>
      <c r="AA41" s="150">
        <v>3</v>
      </c>
      <c r="AB41" s="121">
        <v>4</v>
      </c>
      <c r="AC41" s="121">
        <v>4</v>
      </c>
      <c r="AD41" s="135">
        <v>5</v>
      </c>
      <c r="AE41" s="133">
        <v>4</v>
      </c>
      <c r="AF41" s="133">
        <v>4</v>
      </c>
      <c r="AG41" s="133">
        <v>4</v>
      </c>
    </row>
    <row r="42" spans="1:33">
      <c r="A42" s="131">
        <v>41</v>
      </c>
      <c r="B42" s="119" t="s">
        <v>24</v>
      </c>
      <c r="C42" s="119" t="s">
        <v>19</v>
      </c>
      <c r="D42" s="119" t="s">
        <v>86</v>
      </c>
      <c r="E42" s="119">
        <v>1</v>
      </c>
      <c r="F42" s="119">
        <v>1</v>
      </c>
      <c r="G42" s="119">
        <v>0</v>
      </c>
      <c r="H42" s="119">
        <v>0</v>
      </c>
      <c r="I42" s="119">
        <v>0</v>
      </c>
      <c r="J42" s="119">
        <v>1</v>
      </c>
      <c r="K42" s="119">
        <v>0</v>
      </c>
      <c r="L42" s="119">
        <v>1</v>
      </c>
      <c r="M42" s="119" t="s">
        <v>74</v>
      </c>
      <c r="N42" s="119">
        <v>2560</v>
      </c>
      <c r="O42" s="119">
        <v>0</v>
      </c>
      <c r="P42" s="126">
        <v>4</v>
      </c>
      <c r="Q42" s="126">
        <v>4</v>
      </c>
      <c r="R42" s="126">
        <v>4</v>
      </c>
      <c r="S42" s="126">
        <v>4</v>
      </c>
      <c r="T42" s="148">
        <v>4</v>
      </c>
      <c r="U42" s="148">
        <v>4</v>
      </c>
      <c r="V42" s="120">
        <v>4</v>
      </c>
      <c r="W42" s="120">
        <v>4</v>
      </c>
      <c r="X42" s="120">
        <v>4</v>
      </c>
      <c r="Y42" s="120">
        <v>4</v>
      </c>
      <c r="Z42" s="150">
        <v>3</v>
      </c>
      <c r="AA42" s="150">
        <v>3</v>
      </c>
      <c r="AB42" s="121">
        <v>4</v>
      </c>
      <c r="AC42" s="121">
        <v>4</v>
      </c>
      <c r="AD42" s="135">
        <v>4</v>
      </c>
      <c r="AE42" s="133">
        <v>4</v>
      </c>
      <c r="AF42" s="133">
        <v>4</v>
      </c>
      <c r="AG42" s="133">
        <v>4</v>
      </c>
    </row>
    <row r="43" spans="1:33" ht="42">
      <c r="A43" s="131">
        <v>42</v>
      </c>
      <c r="B43" s="119" t="s">
        <v>24</v>
      </c>
      <c r="C43" s="119" t="s">
        <v>19</v>
      </c>
      <c r="D43" s="119" t="s">
        <v>45</v>
      </c>
      <c r="E43" s="119">
        <v>1</v>
      </c>
      <c r="F43" s="119">
        <v>1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1</v>
      </c>
      <c r="M43" s="119" t="s">
        <v>87</v>
      </c>
      <c r="N43" s="119">
        <v>2561</v>
      </c>
      <c r="O43" s="119">
        <v>0</v>
      </c>
      <c r="P43" s="126">
        <v>5</v>
      </c>
      <c r="Q43" s="126">
        <v>3</v>
      </c>
      <c r="R43" s="126">
        <v>3</v>
      </c>
      <c r="S43" s="126">
        <v>5</v>
      </c>
      <c r="T43" s="148">
        <v>5</v>
      </c>
      <c r="U43" s="148">
        <v>5</v>
      </c>
      <c r="V43" s="120">
        <v>5</v>
      </c>
      <c r="W43" s="120">
        <v>5</v>
      </c>
      <c r="X43" s="120">
        <v>5</v>
      </c>
      <c r="Y43" s="120">
        <v>5</v>
      </c>
      <c r="Z43" s="150">
        <v>2</v>
      </c>
      <c r="AA43" s="150">
        <v>2</v>
      </c>
      <c r="AB43" s="121">
        <v>4</v>
      </c>
      <c r="AC43" s="121">
        <v>3</v>
      </c>
      <c r="AD43" s="135">
        <v>3</v>
      </c>
      <c r="AE43" s="133">
        <v>3</v>
      </c>
      <c r="AF43" s="133">
        <v>3</v>
      </c>
      <c r="AG43" s="133">
        <v>3</v>
      </c>
    </row>
    <row r="44" spans="1:33">
      <c r="A44" s="131">
        <v>43</v>
      </c>
      <c r="B44" s="119" t="s">
        <v>24</v>
      </c>
      <c r="C44" s="119" t="s">
        <v>19</v>
      </c>
      <c r="D44" s="119" t="s">
        <v>39</v>
      </c>
      <c r="E44" s="119">
        <v>1</v>
      </c>
      <c r="F44" s="119">
        <v>1</v>
      </c>
      <c r="G44" s="119">
        <v>0</v>
      </c>
      <c r="H44" s="119">
        <v>0</v>
      </c>
      <c r="I44" s="119">
        <v>1</v>
      </c>
      <c r="J44" s="119">
        <v>0</v>
      </c>
      <c r="K44" s="119">
        <v>0</v>
      </c>
      <c r="L44" s="119">
        <v>0</v>
      </c>
      <c r="M44" s="119" t="s">
        <v>19</v>
      </c>
      <c r="N44" s="119" t="s">
        <v>19</v>
      </c>
      <c r="O44" s="119">
        <v>1</v>
      </c>
      <c r="P44" s="126">
        <v>5</v>
      </c>
      <c r="Q44" s="126">
        <v>5</v>
      </c>
      <c r="R44" s="126">
        <v>5</v>
      </c>
      <c r="S44" s="126">
        <v>5</v>
      </c>
      <c r="T44" s="148">
        <v>5</v>
      </c>
      <c r="U44" s="148">
        <v>5</v>
      </c>
      <c r="V44" s="120">
        <v>5</v>
      </c>
      <c r="W44" s="120">
        <v>5</v>
      </c>
      <c r="X44" s="120">
        <v>5</v>
      </c>
      <c r="Y44" s="120">
        <v>5</v>
      </c>
      <c r="Z44" s="150">
        <v>3</v>
      </c>
      <c r="AA44" s="150">
        <v>3</v>
      </c>
      <c r="AB44" s="121">
        <v>4</v>
      </c>
      <c r="AC44" s="121">
        <v>4</v>
      </c>
      <c r="AD44" s="135">
        <v>5</v>
      </c>
      <c r="AE44" s="133">
        <v>4</v>
      </c>
      <c r="AF44" s="133">
        <v>4</v>
      </c>
      <c r="AG44" s="133">
        <v>5</v>
      </c>
    </row>
    <row r="45" spans="1:33">
      <c r="A45" s="131">
        <v>44</v>
      </c>
      <c r="B45" s="119" t="s">
        <v>24</v>
      </c>
      <c r="C45" s="119" t="s">
        <v>19</v>
      </c>
      <c r="D45" s="119" t="s">
        <v>39</v>
      </c>
      <c r="E45" s="119">
        <v>2</v>
      </c>
      <c r="F45" s="119">
        <v>0</v>
      </c>
      <c r="G45" s="119">
        <v>1</v>
      </c>
      <c r="H45" s="119">
        <v>0</v>
      </c>
      <c r="I45" s="119">
        <v>0</v>
      </c>
      <c r="J45" s="119">
        <v>1</v>
      </c>
      <c r="K45" s="119">
        <v>0</v>
      </c>
      <c r="L45" s="119">
        <v>1</v>
      </c>
      <c r="M45" s="119" t="s">
        <v>19</v>
      </c>
      <c r="N45" s="119">
        <v>2562</v>
      </c>
      <c r="O45" s="119">
        <v>0</v>
      </c>
      <c r="P45" s="126">
        <v>5</v>
      </c>
      <c r="Q45" s="126">
        <v>5</v>
      </c>
      <c r="R45" s="126">
        <v>5</v>
      </c>
      <c r="S45" s="126">
        <v>5</v>
      </c>
      <c r="T45" s="148">
        <v>5</v>
      </c>
      <c r="U45" s="148">
        <v>5</v>
      </c>
      <c r="V45" s="120">
        <v>5</v>
      </c>
      <c r="W45" s="120">
        <v>5</v>
      </c>
      <c r="X45" s="120">
        <v>5</v>
      </c>
      <c r="Y45" s="120">
        <v>5</v>
      </c>
      <c r="Z45" s="150">
        <v>5</v>
      </c>
      <c r="AA45" s="150">
        <v>5</v>
      </c>
      <c r="AB45" s="121">
        <v>5</v>
      </c>
      <c r="AC45" s="121">
        <v>5</v>
      </c>
      <c r="AD45" s="135">
        <v>5</v>
      </c>
      <c r="AE45" s="133">
        <v>5</v>
      </c>
      <c r="AF45" s="133">
        <v>5</v>
      </c>
      <c r="AG45" s="133">
        <v>5</v>
      </c>
    </row>
    <row r="46" spans="1:33">
      <c r="A46" s="131">
        <v>45</v>
      </c>
      <c r="B46" s="119" t="s">
        <v>24</v>
      </c>
      <c r="C46" s="119" t="s">
        <v>19</v>
      </c>
      <c r="D46" s="119" t="s">
        <v>39</v>
      </c>
      <c r="E46" s="119">
        <v>2</v>
      </c>
      <c r="F46" s="119">
        <v>0</v>
      </c>
      <c r="G46" s="119">
        <v>1</v>
      </c>
      <c r="H46" s="119">
        <v>0</v>
      </c>
      <c r="I46" s="119">
        <v>0</v>
      </c>
      <c r="J46" s="119">
        <v>0</v>
      </c>
      <c r="K46" s="119">
        <v>0</v>
      </c>
      <c r="L46" s="119">
        <v>1</v>
      </c>
      <c r="M46" s="119" t="s">
        <v>19</v>
      </c>
      <c r="N46" s="119">
        <v>2562</v>
      </c>
      <c r="O46" s="119">
        <v>0</v>
      </c>
      <c r="P46" s="126">
        <v>5</v>
      </c>
      <c r="Q46" s="126">
        <v>5</v>
      </c>
      <c r="R46" s="126">
        <v>5</v>
      </c>
      <c r="S46" s="126">
        <v>5</v>
      </c>
      <c r="T46" s="148">
        <v>5</v>
      </c>
      <c r="U46" s="148">
        <v>5</v>
      </c>
      <c r="V46" s="120">
        <v>5</v>
      </c>
      <c r="W46" s="120">
        <v>5</v>
      </c>
      <c r="X46" s="120">
        <v>5</v>
      </c>
      <c r="Y46" s="120">
        <v>5</v>
      </c>
      <c r="Z46" s="150">
        <v>3</v>
      </c>
      <c r="AA46" s="150">
        <v>3</v>
      </c>
      <c r="AB46" s="121">
        <v>3</v>
      </c>
      <c r="AC46" s="121">
        <v>3</v>
      </c>
      <c r="AD46" s="135">
        <v>5</v>
      </c>
      <c r="AE46" s="133">
        <v>5</v>
      </c>
      <c r="AF46" s="133">
        <v>4</v>
      </c>
      <c r="AG46" s="133">
        <v>4</v>
      </c>
    </row>
    <row r="47" spans="1:33">
      <c r="A47" s="131">
        <v>46</v>
      </c>
      <c r="B47" s="119" t="s">
        <v>24</v>
      </c>
      <c r="C47" s="119" t="s">
        <v>19</v>
      </c>
      <c r="D47" s="119" t="s">
        <v>40</v>
      </c>
      <c r="E47" s="119">
        <v>2</v>
      </c>
      <c r="F47" s="119">
        <v>0</v>
      </c>
      <c r="G47" s="119">
        <v>1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 t="s">
        <v>19</v>
      </c>
      <c r="N47" s="119" t="s">
        <v>19</v>
      </c>
      <c r="O47" s="119">
        <v>0</v>
      </c>
      <c r="P47" s="126">
        <v>4</v>
      </c>
      <c r="Q47" s="126">
        <v>4</v>
      </c>
      <c r="R47" s="126">
        <v>4</v>
      </c>
      <c r="S47" s="126">
        <v>4</v>
      </c>
      <c r="T47" s="148">
        <v>4</v>
      </c>
      <c r="U47" s="148">
        <v>4</v>
      </c>
      <c r="V47" s="120">
        <v>4</v>
      </c>
      <c r="W47" s="120">
        <v>4</v>
      </c>
      <c r="X47" s="120">
        <v>4</v>
      </c>
      <c r="Y47" s="120">
        <v>4</v>
      </c>
      <c r="Z47" s="150">
        <v>2</v>
      </c>
      <c r="AA47" s="150">
        <v>2</v>
      </c>
      <c r="AB47" s="121">
        <v>3</v>
      </c>
      <c r="AC47" s="121">
        <v>3</v>
      </c>
      <c r="AD47" s="135">
        <v>4</v>
      </c>
      <c r="AE47" s="133">
        <v>4</v>
      </c>
      <c r="AF47" s="133">
        <v>4</v>
      </c>
      <c r="AG47" s="133">
        <v>4</v>
      </c>
    </row>
    <row r="48" spans="1:33">
      <c r="A48" s="131">
        <v>47</v>
      </c>
      <c r="B48" s="119" t="s">
        <v>24</v>
      </c>
      <c r="C48" s="119" t="s">
        <v>19</v>
      </c>
      <c r="D48" s="119" t="s">
        <v>38</v>
      </c>
      <c r="E48" s="119">
        <v>2</v>
      </c>
      <c r="F48" s="119">
        <v>0</v>
      </c>
      <c r="G48" s="119">
        <v>1</v>
      </c>
      <c r="H48" s="119">
        <v>0</v>
      </c>
      <c r="I48" s="119">
        <v>0</v>
      </c>
      <c r="J48" s="119">
        <v>1</v>
      </c>
      <c r="K48" s="119">
        <v>0</v>
      </c>
      <c r="L48" s="119">
        <v>1</v>
      </c>
      <c r="M48" s="119" t="s">
        <v>72</v>
      </c>
      <c r="N48" s="119">
        <v>2562</v>
      </c>
      <c r="O48" s="119">
        <v>0</v>
      </c>
      <c r="P48" s="126">
        <v>5</v>
      </c>
      <c r="Q48" s="126">
        <v>5</v>
      </c>
      <c r="R48" s="126">
        <v>5</v>
      </c>
      <c r="S48" s="126">
        <v>5</v>
      </c>
      <c r="T48" s="148">
        <v>5</v>
      </c>
      <c r="U48" s="148">
        <v>5</v>
      </c>
      <c r="V48" s="120">
        <v>5</v>
      </c>
      <c r="W48" s="120">
        <v>5</v>
      </c>
      <c r="X48" s="120">
        <v>5</v>
      </c>
      <c r="Y48" s="120">
        <v>5</v>
      </c>
      <c r="Z48" s="150">
        <v>1</v>
      </c>
      <c r="AA48" s="150">
        <v>2</v>
      </c>
      <c r="AB48" s="121">
        <v>3</v>
      </c>
      <c r="AC48" s="121">
        <v>4</v>
      </c>
      <c r="AD48" s="135">
        <v>4</v>
      </c>
      <c r="AE48" s="133">
        <v>4</v>
      </c>
      <c r="AF48" s="133">
        <v>4</v>
      </c>
      <c r="AG48" s="133">
        <v>4</v>
      </c>
    </row>
    <row r="49" spans="1:33">
      <c r="A49" s="131">
        <v>48</v>
      </c>
      <c r="B49" s="119" t="s">
        <v>24</v>
      </c>
      <c r="C49" s="119" t="s">
        <v>19</v>
      </c>
      <c r="D49" s="119" t="s">
        <v>38</v>
      </c>
      <c r="E49" s="119">
        <v>2</v>
      </c>
      <c r="F49" s="119">
        <v>0</v>
      </c>
      <c r="G49" s="119">
        <v>1</v>
      </c>
      <c r="H49" s="119">
        <v>0</v>
      </c>
      <c r="I49" s="119">
        <v>0</v>
      </c>
      <c r="J49" s="119">
        <v>0</v>
      </c>
      <c r="K49" s="119">
        <v>0</v>
      </c>
      <c r="L49" s="119">
        <v>1</v>
      </c>
      <c r="M49" s="119" t="s">
        <v>88</v>
      </c>
      <c r="N49" s="119">
        <v>2561</v>
      </c>
      <c r="O49" s="119">
        <v>0</v>
      </c>
      <c r="P49" s="126">
        <v>4</v>
      </c>
      <c r="Q49" s="126">
        <v>4</v>
      </c>
      <c r="R49" s="126">
        <v>4</v>
      </c>
      <c r="S49" s="126">
        <v>4</v>
      </c>
      <c r="T49" s="148">
        <v>5</v>
      </c>
      <c r="U49" s="148">
        <v>5</v>
      </c>
      <c r="V49" s="120">
        <v>4</v>
      </c>
      <c r="W49" s="120">
        <v>4</v>
      </c>
      <c r="X49" s="120">
        <v>4</v>
      </c>
      <c r="Y49" s="120">
        <v>4</v>
      </c>
      <c r="Z49" s="150">
        <v>3</v>
      </c>
      <c r="AA49" s="150">
        <v>3</v>
      </c>
      <c r="AB49" s="121">
        <v>4</v>
      </c>
      <c r="AC49" s="121">
        <v>4</v>
      </c>
      <c r="AD49" s="135">
        <v>4</v>
      </c>
      <c r="AE49" s="133">
        <v>4</v>
      </c>
      <c r="AF49" s="133">
        <v>4</v>
      </c>
      <c r="AG49" s="133">
        <v>4</v>
      </c>
    </row>
    <row r="50" spans="1:33">
      <c r="A50" s="131">
        <v>49</v>
      </c>
      <c r="B50" s="119" t="s">
        <v>35</v>
      </c>
      <c r="C50" s="119" t="s">
        <v>19</v>
      </c>
      <c r="D50" s="119" t="s">
        <v>40</v>
      </c>
      <c r="E50" s="119">
        <v>1</v>
      </c>
      <c r="F50" s="119">
        <v>1</v>
      </c>
      <c r="G50" s="119">
        <v>0</v>
      </c>
      <c r="H50" s="119">
        <v>1</v>
      </c>
      <c r="I50" s="119">
        <v>0</v>
      </c>
      <c r="J50" s="119">
        <v>0</v>
      </c>
      <c r="K50" s="119">
        <v>0</v>
      </c>
      <c r="L50" s="119">
        <v>1</v>
      </c>
      <c r="M50" s="119" t="s">
        <v>72</v>
      </c>
      <c r="N50" s="119">
        <v>2561</v>
      </c>
      <c r="O50" s="119">
        <v>0</v>
      </c>
      <c r="P50" s="126">
        <v>5</v>
      </c>
      <c r="Q50" s="126">
        <v>5</v>
      </c>
      <c r="R50" s="126">
        <v>5</v>
      </c>
      <c r="S50" s="126">
        <v>5</v>
      </c>
      <c r="T50" s="148">
        <v>5</v>
      </c>
      <c r="U50" s="148">
        <v>5</v>
      </c>
      <c r="V50" s="120">
        <v>5</v>
      </c>
      <c r="W50" s="120">
        <v>5</v>
      </c>
      <c r="X50" s="120">
        <v>5</v>
      </c>
      <c r="Y50" s="120">
        <v>5</v>
      </c>
      <c r="Z50" s="150">
        <v>3</v>
      </c>
      <c r="AA50" s="150">
        <v>3</v>
      </c>
      <c r="AB50" s="121">
        <v>4</v>
      </c>
      <c r="AC50" s="121">
        <v>4</v>
      </c>
      <c r="AD50" s="135">
        <v>4</v>
      </c>
      <c r="AE50" s="133">
        <v>4</v>
      </c>
      <c r="AF50" s="133">
        <v>5</v>
      </c>
      <c r="AG50" s="133">
        <v>5</v>
      </c>
    </row>
    <row r="51" spans="1:33">
      <c r="A51" s="131">
        <v>50</v>
      </c>
      <c r="B51" s="119" t="s">
        <v>24</v>
      </c>
      <c r="C51" s="119" t="s">
        <v>19</v>
      </c>
      <c r="D51" s="119" t="s">
        <v>40</v>
      </c>
      <c r="E51" s="119">
        <v>2</v>
      </c>
      <c r="F51" s="119">
        <v>0</v>
      </c>
      <c r="G51" s="119">
        <v>1</v>
      </c>
      <c r="H51" s="119">
        <v>0</v>
      </c>
      <c r="I51" s="119">
        <v>0</v>
      </c>
      <c r="J51" s="119">
        <v>1</v>
      </c>
      <c r="K51" s="119">
        <v>0</v>
      </c>
      <c r="L51" s="119">
        <v>0</v>
      </c>
      <c r="M51" s="119" t="s">
        <v>19</v>
      </c>
      <c r="N51" s="119" t="s">
        <v>19</v>
      </c>
      <c r="O51" s="119">
        <v>0</v>
      </c>
      <c r="P51" s="126">
        <v>5</v>
      </c>
      <c r="Q51" s="126">
        <v>5</v>
      </c>
      <c r="R51" s="126">
        <v>5</v>
      </c>
      <c r="S51" s="126">
        <v>5</v>
      </c>
      <c r="T51" s="148">
        <v>5</v>
      </c>
      <c r="U51" s="148">
        <v>5</v>
      </c>
      <c r="V51" s="120">
        <v>5</v>
      </c>
      <c r="W51" s="120">
        <v>5</v>
      </c>
      <c r="X51" s="120">
        <v>4</v>
      </c>
      <c r="Y51" s="120">
        <v>5</v>
      </c>
      <c r="Z51" s="150">
        <v>3</v>
      </c>
      <c r="AA51" s="150">
        <v>3</v>
      </c>
      <c r="AB51" s="121">
        <v>4</v>
      </c>
      <c r="AC51" s="121">
        <v>4</v>
      </c>
      <c r="AD51" s="135">
        <v>4</v>
      </c>
      <c r="AE51" s="133">
        <v>4</v>
      </c>
      <c r="AF51" s="133">
        <v>4</v>
      </c>
      <c r="AG51" s="133">
        <v>4</v>
      </c>
    </row>
    <row r="52" spans="1:33">
      <c r="A52" s="131">
        <v>51</v>
      </c>
      <c r="B52" s="119" t="s">
        <v>24</v>
      </c>
      <c r="C52" s="119" t="s">
        <v>19</v>
      </c>
      <c r="D52" s="119" t="s">
        <v>37</v>
      </c>
      <c r="E52" s="119">
        <v>2</v>
      </c>
      <c r="F52" s="119">
        <v>0</v>
      </c>
      <c r="G52" s="119">
        <v>1</v>
      </c>
      <c r="H52" s="119">
        <v>0</v>
      </c>
      <c r="I52" s="119">
        <v>0</v>
      </c>
      <c r="J52" s="119">
        <v>0</v>
      </c>
      <c r="K52" s="119">
        <v>0</v>
      </c>
      <c r="L52" s="119">
        <v>1</v>
      </c>
      <c r="M52" s="119" t="s">
        <v>74</v>
      </c>
      <c r="N52" s="119">
        <v>2560</v>
      </c>
      <c r="O52" s="119">
        <v>0</v>
      </c>
      <c r="P52" s="126">
        <v>5</v>
      </c>
      <c r="Q52" s="126">
        <v>5</v>
      </c>
      <c r="R52" s="126">
        <v>5</v>
      </c>
      <c r="S52" s="126">
        <v>5</v>
      </c>
      <c r="T52" s="148">
        <v>5</v>
      </c>
      <c r="U52" s="148">
        <v>5</v>
      </c>
      <c r="V52" s="120">
        <v>5</v>
      </c>
      <c r="W52" s="120">
        <v>5</v>
      </c>
      <c r="X52" s="120">
        <v>5</v>
      </c>
      <c r="Y52" s="120">
        <v>5</v>
      </c>
      <c r="Z52" s="150">
        <v>3</v>
      </c>
      <c r="AA52" s="150">
        <v>3</v>
      </c>
      <c r="AB52" s="121">
        <v>4</v>
      </c>
      <c r="AC52" s="121">
        <v>4</v>
      </c>
      <c r="AD52" s="135">
        <v>5</v>
      </c>
      <c r="AE52" s="133">
        <v>5</v>
      </c>
      <c r="AF52" s="133">
        <v>5</v>
      </c>
      <c r="AG52" s="133">
        <v>5</v>
      </c>
    </row>
    <row r="53" spans="1:33" ht="42">
      <c r="A53" s="131">
        <v>52</v>
      </c>
      <c r="B53" s="119" t="s">
        <v>35</v>
      </c>
      <c r="C53" s="119" t="s">
        <v>19</v>
      </c>
      <c r="D53" s="119" t="s">
        <v>83</v>
      </c>
      <c r="E53" s="119">
        <v>1</v>
      </c>
      <c r="F53" s="119">
        <v>1</v>
      </c>
      <c r="G53" s="119">
        <v>0</v>
      </c>
      <c r="H53" s="119">
        <v>1</v>
      </c>
      <c r="I53" s="119">
        <v>0</v>
      </c>
      <c r="J53" s="119">
        <v>0</v>
      </c>
      <c r="K53" s="119">
        <v>0</v>
      </c>
      <c r="L53" s="119">
        <v>1</v>
      </c>
      <c r="M53" s="119" t="s">
        <v>89</v>
      </c>
      <c r="N53" s="119">
        <v>2560</v>
      </c>
      <c r="O53" s="119">
        <v>0</v>
      </c>
      <c r="P53" s="126">
        <v>4</v>
      </c>
      <c r="Q53" s="126">
        <v>4</v>
      </c>
      <c r="R53" s="126">
        <v>3</v>
      </c>
      <c r="S53" s="126">
        <v>4</v>
      </c>
      <c r="T53" s="148">
        <v>4</v>
      </c>
      <c r="U53" s="148">
        <v>4</v>
      </c>
      <c r="V53" s="120">
        <v>4</v>
      </c>
      <c r="W53" s="120">
        <v>4</v>
      </c>
      <c r="X53" s="120">
        <v>4</v>
      </c>
      <c r="Y53" s="120">
        <v>4</v>
      </c>
      <c r="Z53" s="150">
        <v>3</v>
      </c>
      <c r="AA53" s="150">
        <v>3</v>
      </c>
      <c r="AB53" s="121">
        <v>4</v>
      </c>
      <c r="AC53" s="121">
        <v>4</v>
      </c>
      <c r="AD53" s="135">
        <v>4</v>
      </c>
      <c r="AE53" s="133">
        <v>4</v>
      </c>
      <c r="AF53" s="133">
        <v>4</v>
      </c>
      <c r="AG53" s="133">
        <v>4</v>
      </c>
    </row>
    <row r="54" spans="1:33" ht="42">
      <c r="A54" s="131">
        <v>53</v>
      </c>
      <c r="B54" s="119" t="s">
        <v>42</v>
      </c>
      <c r="C54" s="119" t="s">
        <v>19</v>
      </c>
      <c r="D54" s="119" t="s">
        <v>36</v>
      </c>
      <c r="E54" s="119">
        <v>2</v>
      </c>
      <c r="F54" s="119">
        <v>0</v>
      </c>
      <c r="G54" s="119">
        <v>1</v>
      </c>
      <c r="H54" s="119">
        <v>1</v>
      </c>
      <c r="I54" s="119">
        <v>0</v>
      </c>
      <c r="J54" s="119">
        <v>0</v>
      </c>
      <c r="K54" s="119">
        <v>0</v>
      </c>
      <c r="L54" s="119">
        <v>1</v>
      </c>
      <c r="M54" s="119" t="s">
        <v>90</v>
      </c>
      <c r="N54" s="119">
        <v>2560</v>
      </c>
      <c r="O54" s="119">
        <v>0</v>
      </c>
      <c r="P54" s="126">
        <v>5</v>
      </c>
      <c r="Q54" s="126">
        <v>5</v>
      </c>
      <c r="R54" s="126">
        <v>5</v>
      </c>
      <c r="S54" s="126">
        <v>5</v>
      </c>
      <c r="T54" s="148">
        <v>5</v>
      </c>
      <c r="U54" s="148">
        <v>5</v>
      </c>
      <c r="V54" s="120">
        <v>5</v>
      </c>
      <c r="W54" s="120">
        <v>5</v>
      </c>
      <c r="X54" s="120">
        <v>5</v>
      </c>
      <c r="Y54" s="120">
        <v>5</v>
      </c>
      <c r="Z54" s="150">
        <v>3</v>
      </c>
      <c r="AA54" s="150">
        <v>3</v>
      </c>
      <c r="AB54" s="121">
        <v>4</v>
      </c>
      <c r="AC54" s="121">
        <v>4</v>
      </c>
      <c r="AD54" s="135">
        <v>4</v>
      </c>
      <c r="AE54" s="133">
        <v>4</v>
      </c>
      <c r="AF54" s="133">
        <v>4</v>
      </c>
      <c r="AG54" s="133">
        <v>4</v>
      </c>
    </row>
    <row r="55" spans="1:33">
      <c r="A55" s="131">
        <v>54</v>
      </c>
      <c r="B55" s="119" t="s">
        <v>35</v>
      </c>
      <c r="C55" s="119" t="s">
        <v>19</v>
      </c>
      <c r="D55" s="119" t="s">
        <v>37</v>
      </c>
      <c r="E55" s="119">
        <v>2</v>
      </c>
      <c r="F55" s="119">
        <v>0</v>
      </c>
      <c r="G55" s="119">
        <v>1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119" t="s">
        <v>19</v>
      </c>
      <c r="N55" s="119" t="s">
        <v>19</v>
      </c>
      <c r="O55" s="119">
        <v>0</v>
      </c>
      <c r="P55" s="126">
        <v>5</v>
      </c>
      <c r="Q55" s="126">
        <v>5</v>
      </c>
      <c r="R55" s="126">
        <v>5</v>
      </c>
      <c r="S55" s="126">
        <v>5</v>
      </c>
      <c r="T55" s="148">
        <v>5</v>
      </c>
      <c r="U55" s="148">
        <v>5</v>
      </c>
      <c r="V55" s="120">
        <v>5</v>
      </c>
      <c r="W55" s="120">
        <v>5</v>
      </c>
      <c r="X55" s="120">
        <v>5</v>
      </c>
      <c r="Y55" s="120">
        <v>5</v>
      </c>
      <c r="Z55" s="150">
        <v>2</v>
      </c>
      <c r="AA55" s="150">
        <v>2</v>
      </c>
      <c r="AB55" s="121">
        <v>3</v>
      </c>
      <c r="AC55" s="121">
        <v>3</v>
      </c>
      <c r="AD55" s="135">
        <v>4</v>
      </c>
      <c r="AE55" s="133">
        <v>4</v>
      </c>
      <c r="AF55" s="133">
        <v>4</v>
      </c>
      <c r="AG55" s="133">
        <v>4</v>
      </c>
    </row>
    <row r="56" spans="1:33">
      <c r="A56" s="131">
        <v>55</v>
      </c>
      <c r="B56" s="119" t="s">
        <v>24</v>
      </c>
      <c r="C56" s="119" t="s">
        <v>19</v>
      </c>
      <c r="D56" s="119" t="s">
        <v>44</v>
      </c>
      <c r="E56" s="119">
        <v>2</v>
      </c>
      <c r="F56" s="119">
        <v>0</v>
      </c>
      <c r="G56" s="119">
        <v>1</v>
      </c>
      <c r="H56" s="119">
        <v>0</v>
      </c>
      <c r="I56" s="119">
        <v>0</v>
      </c>
      <c r="J56" s="119">
        <v>0</v>
      </c>
      <c r="K56" s="119">
        <v>0</v>
      </c>
      <c r="L56" s="119">
        <v>1</v>
      </c>
      <c r="M56" s="119" t="s">
        <v>19</v>
      </c>
      <c r="N56" s="119" t="s">
        <v>19</v>
      </c>
      <c r="O56" s="119">
        <v>0</v>
      </c>
      <c r="P56" s="126">
        <v>4</v>
      </c>
      <c r="Q56" s="126">
        <v>4</v>
      </c>
      <c r="R56" s="126">
        <v>3</v>
      </c>
      <c r="S56" s="126">
        <v>4</v>
      </c>
      <c r="T56" s="148">
        <v>4</v>
      </c>
      <c r="U56" s="148">
        <v>4</v>
      </c>
      <c r="V56" s="120">
        <v>5</v>
      </c>
      <c r="W56" s="120">
        <v>5</v>
      </c>
      <c r="X56" s="120">
        <v>4</v>
      </c>
      <c r="Y56" s="120">
        <v>4</v>
      </c>
      <c r="Z56" s="150">
        <v>1</v>
      </c>
      <c r="AA56" s="150">
        <v>2</v>
      </c>
      <c r="AB56" s="121">
        <v>4</v>
      </c>
      <c r="AC56" s="121">
        <v>3</v>
      </c>
      <c r="AD56" s="135">
        <v>5</v>
      </c>
      <c r="AE56" s="133">
        <v>3</v>
      </c>
      <c r="AF56" s="133">
        <v>5</v>
      </c>
      <c r="AG56" s="133">
        <v>5</v>
      </c>
    </row>
    <row r="57" spans="1:33">
      <c r="A57" s="131">
        <v>56</v>
      </c>
      <c r="B57" s="119" t="s">
        <v>24</v>
      </c>
      <c r="C57" s="119" t="s">
        <v>19</v>
      </c>
      <c r="D57" s="119" t="s">
        <v>37</v>
      </c>
      <c r="E57" s="119">
        <v>2</v>
      </c>
      <c r="F57" s="119">
        <v>0</v>
      </c>
      <c r="G57" s="119">
        <v>1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 t="s">
        <v>19</v>
      </c>
      <c r="N57" s="119" t="s">
        <v>19</v>
      </c>
      <c r="O57" s="119">
        <v>1</v>
      </c>
      <c r="P57" s="126">
        <v>5</v>
      </c>
      <c r="Q57" s="126">
        <v>5</v>
      </c>
      <c r="R57" s="126">
        <v>5</v>
      </c>
      <c r="S57" s="126">
        <v>5</v>
      </c>
      <c r="T57" s="148">
        <v>5</v>
      </c>
      <c r="U57" s="148">
        <v>5</v>
      </c>
      <c r="V57" s="120">
        <v>5</v>
      </c>
      <c r="W57" s="120">
        <v>5</v>
      </c>
      <c r="X57" s="120">
        <v>5</v>
      </c>
      <c r="Y57" s="120">
        <v>5</v>
      </c>
      <c r="Z57" s="150">
        <v>3</v>
      </c>
      <c r="AA57" s="150">
        <v>3</v>
      </c>
      <c r="AB57" s="121">
        <v>4</v>
      </c>
      <c r="AC57" s="121">
        <v>5</v>
      </c>
      <c r="AD57" s="135">
        <v>5</v>
      </c>
      <c r="AE57" s="133">
        <v>5</v>
      </c>
      <c r="AF57" s="133">
        <v>5</v>
      </c>
      <c r="AG57" s="133">
        <v>5</v>
      </c>
    </row>
    <row r="58" spans="1:33">
      <c r="A58" s="131">
        <v>57</v>
      </c>
      <c r="B58" s="119" t="s">
        <v>24</v>
      </c>
      <c r="C58" s="119" t="s">
        <v>19</v>
      </c>
      <c r="D58" s="119" t="s">
        <v>39</v>
      </c>
      <c r="E58" s="119">
        <v>1</v>
      </c>
      <c r="F58" s="119">
        <v>1</v>
      </c>
      <c r="G58" s="119">
        <v>0</v>
      </c>
      <c r="H58" s="119">
        <v>1</v>
      </c>
      <c r="I58" s="119">
        <v>0</v>
      </c>
      <c r="J58" s="119">
        <v>1</v>
      </c>
      <c r="K58" s="119">
        <v>0</v>
      </c>
      <c r="L58" s="119">
        <v>1</v>
      </c>
      <c r="M58" s="119" t="s">
        <v>94</v>
      </c>
      <c r="N58" s="119">
        <v>2561</v>
      </c>
      <c r="O58" s="119">
        <v>0</v>
      </c>
      <c r="P58" s="126">
        <v>5</v>
      </c>
      <c r="Q58" s="126">
        <v>5</v>
      </c>
      <c r="R58" s="126">
        <v>5</v>
      </c>
      <c r="S58" s="126">
        <v>5</v>
      </c>
      <c r="T58" s="148">
        <v>5</v>
      </c>
      <c r="U58" s="148">
        <v>5</v>
      </c>
      <c r="V58" s="120">
        <v>5</v>
      </c>
      <c r="W58" s="120">
        <v>5</v>
      </c>
      <c r="X58" s="120">
        <v>5</v>
      </c>
      <c r="Y58" s="120">
        <v>5</v>
      </c>
      <c r="Z58" s="150">
        <v>2</v>
      </c>
      <c r="AA58" s="150">
        <v>3</v>
      </c>
      <c r="AB58" s="121">
        <v>3</v>
      </c>
      <c r="AC58" s="121">
        <v>4</v>
      </c>
      <c r="AD58" s="135">
        <v>4</v>
      </c>
      <c r="AE58" s="133">
        <v>4</v>
      </c>
      <c r="AF58" s="133">
        <v>5</v>
      </c>
      <c r="AG58" s="133">
        <v>5</v>
      </c>
    </row>
    <row r="59" spans="1:33">
      <c r="A59" s="131">
        <v>58</v>
      </c>
      <c r="B59" s="119" t="s">
        <v>24</v>
      </c>
      <c r="C59" s="119" t="s">
        <v>19</v>
      </c>
      <c r="D59" s="119" t="s">
        <v>19</v>
      </c>
      <c r="E59" s="119">
        <v>1</v>
      </c>
      <c r="F59" s="119">
        <v>1</v>
      </c>
      <c r="G59" s="119">
        <v>0</v>
      </c>
      <c r="H59" s="119">
        <v>1</v>
      </c>
      <c r="I59" s="119">
        <v>0</v>
      </c>
      <c r="J59" s="119">
        <v>1</v>
      </c>
      <c r="K59" s="119">
        <v>0</v>
      </c>
      <c r="L59" s="119">
        <v>1</v>
      </c>
      <c r="M59" s="119" t="s">
        <v>74</v>
      </c>
      <c r="N59" s="119">
        <v>2560</v>
      </c>
      <c r="O59" s="119">
        <v>0</v>
      </c>
      <c r="P59" s="126">
        <v>5</v>
      </c>
      <c r="Q59" s="126">
        <v>5</v>
      </c>
      <c r="R59" s="126">
        <v>5</v>
      </c>
      <c r="S59" s="126">
        <v>5</v>
      </c>
      <c r="T59" s="148">
        <v>5</v>
      </c>
      <c r="U59" s="148">
        <v>5</v>
      </c>
      <c r="V59" s="120">
        <v>5</v>
      </c>
      <c r="W59" s="120">
        <v>5</v>
      </c>
      <c r="X59" s="120">
        <v>5</v>
      </c>
      <c r="Y59" s="120">
        <v>5</v>
      </c>
      <c r="Z59" s="150">
        <v>5</v>
      </c>
      <c r="AA59" s="150">
        <v>5</v>
      </c>
      <c r="AB59" s="121">
        <v>5</v>
      </c>
      <c r="AC59" s="121">
        <v>5</v>
      </c>
      <c r="AD59" s="135">
        <v>5</v>
      </c>
      <c r="AE59" s="133">
        <v>5</v>
      </c>
      <c r="AF59" s="133">
        <v>5</v>
      </c>
      <c r="AG59" s="133">
        <v>5</v>
      </c>
    </row>
    <row r="60" spans="1:33">
      <c r="A60" s="131">
        <v>59</v>
      </c>
      <c r="B60" s="119" t="s">
        <v>35</v>
      </c>
      <c r="C60" s="119" t="s">
        <v>19</v>
      </c>
      <c r="D60" s="119" t="s">
        <v>36</v>
      </c>
      <c r="E60" s="119">
        <v>2</v>
      </c>
      <c r="F60" s="119">
        <v>0</v>
      </c>
      <c r="G60" s="119">
        <v>1</v>
      </c>
      <c r="H60" s="119">
        <v>1</v>
      </c>
      <c r="I60" s="119">
        <v>1</v>
      </c>
      <c r="J60" s="119">
        <v>0</v>
      </c>
      <c r="K60" s="119">
        <v>0</v>
      </c>
      <c r="L60" s="119">
        <v>0</v>
      </c>
      <c r="M60" s="119" t="s">
        <v>19</v>
      </c>
      <c r="N60" s="119" t="s">
        <v>19</v>
      </c>
      <c r="O60" s="119">
        <v>1</v>
      </c>
      <c r="P60" s="126">
        <v>5</v>
      </c>
      <c r="Q60" s="126">
        <v>4</v>
      </c>
      <c r="R60" s="126">
        <v>3</v>
      </c>
      <c r="S60" s="126">
        <v>4</v>
      </c>
      <c r="T60" s="148">
        <v>5</v>
      </c>
      <c r="U60" s="148">
        <v>5</v>
      </c>
      <c r="V60" s="120">
        <v>5</v>
      </c>
      <c r="W60" s="120">
        <v>5</v>
      </c>
      <c r="X60" s="120">
        <v>5</v>
      </c>
      <c r="Y60" s="120">
        <v>5</v>
      </c>
      <c r="Z60" s="150">
        <v>3</v>
      </c>
      <c r="AA60" s="150">
        <v>3</v>
      </c>
      <c r="AB60" s="121">
        <v>4</v>
      </c>
      <c r="AC60" s="121">
        <v>3</v>
      </c>
      <c r="AD60" s="135">
        <v>3</v>
      </c>
      <c r="AE60" s="133">
        <v>3</v>
      </c>
      <c r="AF60" s="133">
        <v>3</v>
      </c>
      <c r="AG60" s="133">
        <v>3</v>
      </c>
    </row>
    <row r="61" spans="1:33">
      <c r="A61" s="131">
        <v>60</v>
      </c>
      <c r="B61" s="119" t="s">
        <v>24</v>
      </c>
      <c r="C61" s="119" t="s">
        <v>19</v>
      </c>
      <c r="D61" s="119" t="s">
        <v>38</v>
      </c>
      <c r="E61" s="119">
        <v>2</v>
      </c>
      <c r="F61" s="119">
        <v>0</v>
      </c>
      <c r="G61" s="119">
        <v>1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 t="s">
        <v>19</v>
      </c>
      <c r="N61" s="119" t="s">
        <v>19</v>
      </c>
      <c r="O61" s="119">
        <v>1</v>
      </c>
      <c r="P61" s="126">
        <v>5</v>
      </c>
      <c r="Q61" s="126">
        <v>5</v>
      </c>
      <c r="R61" s="126">
        <v>4</v>
      </c>
      <c r="S61" s="126">
        <v>5</v>
      </c>
      <c r="T61" s="148">
        <v>5</v>
      </c>
      <c r="U61" s="148">
        <v>5</v>
      </c>
      <c r="V61" s="120">
        <v>5</v>
      </c>
      <c r="W61" s="120">
        <v>5</v>
      </c>
      <c r="X61" s="120">
        <v>5</v>
      </c>
      <c r="Y61" s="120">
        <v>5</v>
      </c>
      <c r="Z61" s="150">
        <v>3</v>
      </c>
      <c r="AA61" s="150">
        <v>2</v>
      </c>
      <c r="AB61" s="121">
        <v>4</v>
      </c>
      <c r="AC61" s="121">
        <v>4</v>
      </c>
      <c r="AD61" s="135">
        <v>4</v>
      </c>
      <c r="AE61" s="133">
        <v>4</v>
      </c>
      <c r="AF61" s="133">
        <v>4</v>
      </c>
      <c r="AG61" s="133">
        <v>4</v>
      </c>
    </row>
    <row r="62" spans="1:33">
      <c r="A62" s="131">
        <v>61</v>
      </c>
      <c r="B62" s="119" t="s">
        <v>24</v>
      </c>
      <c r="C62" s="119" t="s">
        <v>19</v>
      </c>
      <c r="D62" s="119" t="s">
        <v>19</v>
      </c>
      <c r="E62" s="119">
        <v>2</v>
      </c>
      <c r="F62" s="119">
        <v>0</v>
      </c>
      <c r="G62" s="119">
        <v>1</v>
      </c>
      <c r="H62" s="119">
        <v>0</v>
      </c>
      <c r="I62" s="119">
        <v>0</v>
      </c>
      <c r="J62" s="119">
        <v>0</v>
      </c>
      <c r="K62" s="119">
        <v>0</v>
      </c>
      <c r="L62" s="119">
        <v>1</v>
      </c>
      <c r="M62" s="119" t="s">
        <v>19</v>
      </c>
      <c r="N62" s="119" t="s">
        <v>19</v>
      </c>
      <c r="O62" s="119">
        <v>0</v>
      </c>
      <c r="P62" s="126">
        <v>4</v>
      </c>
      <c r="Q62" s="126">
        <v>4</v>
      </c>
      <c r="R62" s="126">
        <v>4</v>
      </c>
      <c r="S62" s="126">
        <v>4</v>
      </c>
      <c r="T62" s="148">
        <v>5</v>
      </c>
      <c r="U62" s="148">
        <v>5</v>
      </c>
      <c r="V62" s="120">
        <v>5</v>
      </c>
      <c r="W62" s="120">
        <v>5</v>
      </c>
      <c r="X62" s="120">
        <v>5</v>
      </c>
      <c r="Y62" s="120">
        <v>5</v>
      </c>
      <c r="Z62" s="150">
        <v>3</v>
      </c>
      <c r="AA62" s="150">
        <v>3</v>
      </c>
      <c r="AB62" s="121">
        <v>4</v>
      </c>
      <c r="AC62" s="121">
        <v>4</v>
      </c>
      <c r="AD62" s="135">
        <v>4</v>
      </c>
      <c r="AE62" s="133">
        <v>4</v>
      </c>
      <c r="AF62" s="133">
        <v>4</v>
      </c>
      <c r="AG62" s="133">
        <v>4</v>
      </c>
    </row>
    <row r="63" spans="1:33">
      <c r="A63" s="131">
        <v>62</v>
      </c>
      <c r="B63" s="119" t="s">
        <v>35</v>
      </c>
      <c r="C63" s="119" t="s">
        <v>19</v>
      </c>
      <c r="D63" s="119" t="s">
        <v>55</v>
      </c>
      <c r="E63" s="119">
        <v>1</v>
      </c>
      <c r="F63" s="119">
        <v>1</v>
      </c>
      <c r="G63" s="119">
        <v>0</v>
      </c>
      <c r="H63" s="119">
        <v>0</v>
      </c>
      <c r="I63" s="119">
        <v>1</v>
      </c>
      <c r="J63" s="119">
        <v>1</v>
      </c>
      <c r="K63" s="119">
        <v>0</v>
      </c>
      <c r="L63" s="119">
        <v>1</v>
      </c>
      <c r="M63" s="119" t="s">
        <v>19</v>
      </c>
      <c r="N63" s="119" t="s">
        <v>19</v>
      </c>
      <c r="O63" s="119">
        <v>0</v>
      </c>
      <c r="P63" s="126">
        <v>4</v>
      </c>
      <c r="Q63" s="126">
        <v>4</v>
      </c>
      <c r="R63" s="126">
        <v>4</v>
      </c>
      <c r="S63" s="126">
        <v>4</v>
      </c>
      <c r="T63" s="148">
        <v>4</v>
      </c>
      <c r="U63" s="148">
        <v>4</v>
      </c>
      <c r="V63" s="120">
        <v>5</v>
      </c>
      <c r="W63" s="120">
        <v>4</v>
      </c>
      <c r="X63" s="120">
        <v>5</v>
      </c>
      <c r="Y63" s="120">
        <v>4</v>
      </c>
      <c r="Z63" s="150">
        <v>4</v>
      </c>
      <c r="AA63" s="150">
        <v>5</v>
      </c>
      <c r="AB63" s="121">
        <v>4</v>
      </c>
      <c r="AC63" s="121">
        <v>4</v>
      </c>
      <c r="AD63" s="135">
        <v>4</v>
      </c>
      <c r="AE63" s="133">
        <v>4</v>
      </c>
      <c r="AF63" s="133">
        <v>4</v>
      </c>
      <c r="AG63" s="133">
        <v>5</v>
      </c>
    </row>
    <row r="64" spans="1:33">
      <c r="A64" s="131">
        <v>63</v>
      </c>
      <c r="B64" s="119" t="s">
        <v>35</v>
      </c>
      <c r="C64" s="119" t="s">
        <v>19</v>
      </c>
      <c r="D64" s="119" t="s">
        <v>83</v>
      </c>
      <c r="E64" s="119">
        <v>2</v>
      </c>
      <c r="F64" s="119">
        <v>0</v>
      </c>
      <c r="G64" s="119">
        <v>1</v>
      </c>
      <c r="H64" s="119">
        <v>1</v>
      </c>
      <c r="I64" s="119">
        <v>0</v>
      </c>
      <c r="J64" s="119">
        <v>1</v>
      </c>
      <c r="K64" s="119">
        <v>0</v>
      </c>
      <c r="L64" s="119">
        <v>1</v>
      </c>
      <c r="M64" s="119" t="s">
        <v>19</v>
      </c>
      <c r="N64" s="119" t="s">
        <v>19</v>
      </c>
      <c r="O64" s="119">
        <v>0</v>
      </c>
      <c r="P64" s="126">
        <v>5</v>
      </c>
      <c r="Q64" s="126">
        <v>5</v>
      </c>
      <c r="R64" s="126">
        <v>5</v>
      </c>
      <c r="S64" s="126">
        <v>5</v>
      </c>
      <c r="T64" s="148">
        <v>5</v>
      </c>
      <c r="U64" s="148">
        <v>5</v>
      </c>
      <c r="V64" s="120">
        <v>5</v>
      </c>
      <c r="W64" s="120">
        <v>5</v>
      </c>
      <c r="X64" s="120">
        <v>5</v>
      </c>
      <c r="Y64" s="120">
        <v>5</v>
      </c>
      <c r="Z64" s="150">
        <v>2</v>
      </c>
      <c r="AA64" s="150">
        <v>2</v>
      </c>
      <c r="AB64" s="121">
        <v>4</v>
      </c>
      <c r="AC64" s="121">
        <v>3</v>
      </c>
      <c r="AD64" s="135">
        <v>5</v>
      </c>
      <c r="AE64" s="133">
        <v>5</v>
      </c>
      <c r="AF64" s="133">
        <v>4</v>
      </c>
      <c r="AG64" s="133">
        <v>4</v>
      </c>
    </row>
    <row r="65" spans="1:48">
      <c r="A65" s="131">
        <v>64</v>
      </c>
      <c r="B65" s="119" t="s">
        <v>42</v>
      </c>
      <c r="C65" s="119" t="s">
        <v>19</v>
      </c>
      <c r="D65" s="119" t="s">
        <v>37</v>
      </c>
      <c r="E65" s="119">
        <v>1</v>
      </c>
      <c r="F65" s="119">
        <v>1</v>
      </c>
      <c r="G65" s="119">
        <v>0</v>
      </c>
      <c r="H65" s="119">
        <v>1</v>
      </c>
      <c r="I65" s="119">
        <v>0</v>
      </c>
      <c r="J65" s="119">
        <v>0</v>
      </c>
      <c r="K65" s="119">
        <v>0</v>
      </c>
      <c r="L65" s="119">
        <v>1</v>
      </c>
      <c r="M65" s="119" t="s">
        <v>19</v>
      </c>
      <c r="N65" s="119" t="s">
        <v>19</v>
      </c>
      <c r="O65" s="119">
        <v>0</v>
      </c>
      <c r="P65" s="126">
        <v>5</v>
      </c>
      <c r="Q65" s="126">
        <v>3</v>
      </c>
      <c r="R65" s="126">
        <v>4</v>
      </c>
      <c r="S65" s="126">
        <v>4</v>
      </c>
      <c r="T65" s="148">
        <v>5</v>
      </c>
      <c r="U65" s="148">
        <v>5</v>
      </c>
      <c r="V65" s="120">
        <v>4</v>
      </c>
      <c r="W65" s="120">
        <v>4</v>
      </c>
      <c r="X65" s="120">
        <v>4</v>
      </c>
      <c r="Y65" s="120">
        <v>3</v>
      </c>
      <c r="Z65" s="150">
        <v>2</v>
      </c>
      <c r="AA65" s="150">
        <v>4</v>
      </c>
      <c r="AB65" s="121">
        <v>3</v>
      </c>
      <c r="AC65" s="121">
        <v>4</v>
      </c>
      <c r="AD65" s="135">
        <v>4</v>
      </c>
      <c r="AE65" s="133">
        <v>4</v>
      </c>
      <c r="AF65" s="133">
        <v>3</v>
      </c>
      <c r="AG65" s="133">
        <v>4</v>
      </c>
    </row>
    <row r="66" spans="1:48">
      <c r="A66" s="131">
        <v>65</v>
      </c>
      <c r="B66" s="119" t="s">
        <v>24</v>
      </c>
      <c r="C66" s="119" t="s">
        <v>19</v>
      </c>
      <c r="D66" s="119" t="s">
        <v>36</v>
      </c>
      <c r="E66" s="119">
        <v>2</v>
      </c>
      <c r="F66" s="119">
        <v>0</v>
      </c>
      <c r="G66" s="119">
        <v>1</v>
      </c>
      <c r="H66" s="119">
        <v>0</v>
      </c>
      <c r="I66" s="119">
        <v>0</v>
      </c>
      <c r="J66" s="119">
        <v>0</v>
      </c>
      <c r="K66" s="119">
        <v>0</v>
      </c>
      <c r="L66" s="119">
        <v>1</v>
      </c>
      <c r="M66" s="119" t="s">
        <v>19</v>
      </c>
      <c r="N66" s="119" t="s">
        <v>19</v>
      </c>
      <c r="O66" s="119">
        <v>0</v>
      </c>
      <c r="P66" s="126">
        <v>4</v>
      </c>
      <c r="Q66" s="126">
        <v>5</v>
      </c>
      <c r="R66" s="126">
        <v>4</v>
      </c>
      <c r="S66" s="126">
        <v>5</v>
      </c>
      <c r="T66" s="148">
        <v>5</v>
      </c>
      <c r="U66" s="148">
        <v>5</v>
      </c>
      <c r="V66" s="120">
        <v>5</v>
      </c>
      <c r="W66" s="120">
        <v>5</v>
      </c>
      <c r="X66" s="120">
        <v>4</v>
      </c>
      <c r="Y66" s="120">
        <v>4</v>
      </c>
      <c r="Z66" s="150">
        <v>3</v>
      </c>
      <c r="AA66" s="150">
        <v>3</v>
      </c>
      <c r="AB66" s="121">
        <v>4</v>
      </c>
      <c r="AC66" s="121">
        <v>4</v>
      </c>
      <c r="AD66" s="135">
        <v>4</v>
      </c>
      <c r="AE66" s="133">
        <v>4</v>
      </c>
      <c r="AF66" s="133">
        <v>4</v>
      </c>
      <c r="AG66" s="133">
        <v>4</v>
      </c>
    </row>
    <row r="67" spans="1:48">
      <c r="A67" s="131">
        <v>66</v>
      </c>
      <c r="B67" s="119" t="s">
        <v>24</v>
      </c>
      <c r="C67" s="119" t="s">
        <v>19</v>
      </c>
      <c r="D67" s="119" t="s">
        <v>47</v>
      </c>
      <c r="E67" s="119">
        <v>1</v>
      </c>
      <c r="F67" s="119">
        <v>1</v>
      </c>
      <c r="G67" s="119">
        <v>0</v>
      </c>
      <c r="H67" s="119">
        <v>1</v>
      </c>
      <c r="I67" s="119">
        <v>0</v>
      </c>
      <c r="J67" s="119">
        <v>1</v>
      </c>
      <c r="K67" s="119">
        <v>0</v>
      </c>
      <c r="L67" s="119">
        <v>1</v>
      </c>
      <c r="M67" s="119" t="s">
        <v>103</v>
      </c>
      <c r="N67" s="119">
        <v>2561</v>
      </c>
      <c r="O67" s="119">
        <v>0</v>
      </c>
      <c r="P67" s="126">
        <v>5</v>
      </c>
      <c r="Q67" s="126">
        <v>5</v>
      </c>
      <c r="R67" s="126">
        <v>4</v>
      </c>
      <c r="S67" s="126">
        <v>5</v>
      </c>
      <c r="T67" s="148">
        <v>5</v>
      </c>
      <c r="U67" s="148">
        <v>5</v>
      </c>
      <c r="V67" s="120">
        <v>5</v>
      </c>
      <c r="W67" s="120">
        <v>5</v>
      </c>
      <c r="X67" s="120">
        <v>5</v>
      </c>
      <c r="Y67" s="120">
        <v>5</v>
      </c>
      <c r="Z67" s="150">
        <v>3</v>
      </c>
      <c r="AA67" s="150">
        <v>3</v>
      </c>
      <c r="AB67" s="121">
        <v>5</v>
      </c>
      <c r="AC67" s="121">
        <v>5</v>
      </c>
      <c r="AD67" s="135">
        <v>3</v>
      </c>
      <c r="AE67" s="133">
        <v>4</v>
      </c>
      <c r="AF67" s="133">
        <v>4</v>
      </c>
      <c r="AG67" s="133">
        <v>4</v>
      </c>
    </row>
    <row r="68" spans="1:48">
      <c r="A68" s="131">
        <v>67</v>
      </c>
      <c r="B68" s="119" t="s">
        <v>24</v>
      </c>
      <c r="C68" s="119" t="s">
        <v>19</v>
      </c>
      <c r="D68" s="119" t="s">
        <v>39</v>
      </c>
      <c r="E68" s="119">
        <v>2</v>
      </c>
      <c r="F68" s="119">
        <v>0</v>
      </c>
      <c r="G68" s="119">
        <v>1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 t="s">
        <v>19</v>
      </c>
      <c r="N68" s="119" t="s">
        <v>19</v>
      </c>
      <c r="O68" s="119">
        <v>0</v>
      </c>
      <c r="P68" s="126">
        <v>4</v>
      </c>
      <c r="Q68" s="126">
        <v>4</v>
      </c>
      <c r="R68" s="126">
        <v>4</v>
      </c>
      <c r="S68" s="126">
        <v>4</v>
      </c>
      <c r="T68" s="148">
        <v>4</v>
      </c>
      <c r="U68" s="148">
        <v>4</v>
      </c>
      <c r="V68" s="120">
        <v>4</v>
      </c>
      <c r="W68" s="120">
        <v>4</v>
      </c>
      <c r="X68" s="120">
        <v>3</v>
      </c>
      <c r="Y68" s="120">
        <v>4</v>
      </c>
      <c r="Z68" s="150">
        <v>3</v>
      </c>
      <c r="AA68" s="150">
        <v>3</v>
      </c>
      <c r="AB68" s="121">
        <v>4</v>
      </c>
      <c r="AC68" s="121">
        <v>4</v>
      </c>
      <c r="AD68" s="135">
        <v>5</v>
      </c>
      <c r="AE68" s="133">
        <v>4</v>
      </c>
      <c r="AF68" s="133">
        <v>4</v>
      </c>
      <c r="AG68" s="133">
        <v>4</v>
      </c>
    </row>
    <row r="69" spans="1:48" s="61" customFormat="1">
      <c r="A69" s="132"/>
      <c r="B69" s="11"/>
      <c r="C69" s="11"/>
      <c r="D69" s="195" t="s">
        <v>197</v>
      </c>
      <c r="E69" s="195">
        <f>COUNTIF(E2:E68,1)</f>
        <v>26</v>
      </c>
      <c r="F69" s="153">
        <f>COUNTIF(F2:F68,1)</f>
        <v>26</v>
      </c>
      <c r="G69" s="153">
        <f t="shared" ref="G69:L69" si="0">COUNTIF(G2:G68,1)</f>
        <v>37</v>
      </c>
      <c r="H69" s="153">
        <f t="shared" si="0"/>
        <v>23</v>
      </c>
      <c r="I69" s="153">
        <f t="shared" si="0"/>
        <v>11</v>
      </c>
      <c r="J69" s="153">
        <f t="shared" si="0"/>
        <v>16</v>
      </c>
      <c r="K69" s="153">
        <f t="shared" si="0"/>
        <v>0</v>
      </c>
      <c r="L69" s="153">
        <f t="shared" si="0"/>
        <v>48</v>
      </c>
      <c r="M69" s="153"/>
      <c r="N69" s="153"/>
      <c r="O69" s="153">
        <f>COUNTIF(O2:O68,1)</f>
        <v>8</v>
      </c>
      <c r="P69" s="123">
        <f>AVERAGE(P2:P68)</f>
        <v>4.7611940298507465</v>
      </c>
      <c r="Q69" s="123">
        <f t="shared" ref="Q69:AG69" si="1">AVERAGE(Q2:Q68)</f>
        <v>4.6119402985074629</v>
      </c>
      <c r="R69" s="123">
        <f t="shared" si="1"/>
        <v>4.4626865671641793</v>
      </c>
      <c r="S69" s="123">
        <f t="shared" si="1"/>
        <v>4.6865671641791042</v>
      </c>
      <c r="T69" s="123">
        <f t="shared" si="1"/>
        <v>4.8059701492537314</v>
      </c>
      <c r="U69" s="123">
        <f t="shared" si="1"/>
        <v>4.7910447761194028</v>
      </c>
      <c r="V69" s="123">
        <f t="shared" si="1"/>
        <v>4.7611940298507465</v>
      </c>
      <c r="W69" s="123">
        <f t="shared" si="1"/>
        <v>4.7611940298507465</v>
      </c>
      <c r="X69" s="123">
        <f t="shared" si="1"/>
        <v>4.6716417910447765</v>
      </c>
      <c r="Y69" s="123">
        <f t="shared" si="1"/>
        <v>4.6567164179104479</v>
      </c>
      <c r="Z69" s="123">
        <f t="shared" si="1"/>
        <v>2.7910447761194028</v>
      </c>
      <c r="AA69" s="123">
        <f t="shared" si="1"/>
        <v>2.8955223880597014</v>
      </c>
      <c r="AB69" s="123">
        <f t="shared" si="1"/>
        <v>4.1641791044776122</v>
      </c>
      <c r="AC69" s="123">
        <f t="shared" si="1"/>
        <v>4.044776119402985</v>
      </c>
      <c r="AD69" s="123">
        <f t="shared" si="1"/>
        <v>4.2272727272727275</v>
      </c>
      <c r="AE69" s="123">
        <f t="shared" si="1"/>
        <v>4.2686567164179108</v>
      </c>
      <c r="AF69" s="123">
        <f t="shared" si="1"/>
        <v>4.2388059701492535</v>
      </c>
      <c r="AG69" s="123">
        <f t="shared" si="1"/>
        <v>4.3432835820895521</v>
      </c>
      <c r="AH69" s="124">
        <f>AVERAGE(P69:Y69,AE69:AG69)</f>
        <v>4.601607347876004</v>
      </c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1:48" s="61" customFormat="1">
      <c r="A70" s="132"/>
      <c r="B70" s="11"/>
      <c r="C70" s="11"/>
      <c r="D70" s="196" t="s">
        <v>198</v>
      </c>
      <c r="E70" s="196">
        <f>COUNTIF(E2:E69,2)</f>
        <v>41</v>
      </c>
      <c r="F70" s="154">
        <f>STDEV(F2:F68)</f>
        <v>0.49098614066093726</v>
      </c>
      <c r="G70" s="154">
        <f t="shared" ref="G70:O70" si="2">STDEV(G2:G68)</f>
        <v>0.50101660559041405</v>
      </c>
      <c r="H70" s="154">
        <f t="shared" si="2"/>
        <v>0.47838867189037287</v>
      </c>
      <c r="I70" s="154">
        <f t="shared" si="2"/>
        <v>0.3732338175823095</v>
      </c>
      <c r="J70" s="154">
        <f t="shared" si="2"/>
        <v>0.42957174723720287</v>
      </c>
      <c r="K70" s="154">
        <f t="shared" si="2"/>
        <v>0</v>
      </c>
      <c r="L70" s="154">
        <f t="shared" si="2"/>
        <v>0.45413821648739883</v>
      </c>
      <c r="M70" s="154"/>
      <c r="N70" s="154"/>
      <c r="O70" s="154">
        <f t="shared" si="2"/>
        <v>0.32670940009765015</v>
      </c>
      <c r="P70" s="123">
        <f>STDEV(P2:P68)</f>
        <v>0.42957174723720271</v>
      </c>
      <c r="Q70" s="123">
        <f t="shared" ref="Q70:AG70" si="3">STDEV(Q2:Q68)</f>
        <v>0.54924807776375761</v>
      </c>
      <c r="R70" s="123">
        <f t="shared" si="3"/>
        <v>0.65893298065785411</v>
      </c>
      <c r="S70" s="123">
        <f t="shared" si="3"/>
        <v>0.4673897609088612</v>
      </c>
      <c r="T70" s="123">
        <f t="shared" si="3"/>
        <v>0.39843656466886795</v>
      </c>
      <c r="U70" s="123">
        <f t="shared" si="3"/>
        <v>0.40963078101212141</v>
      </c>
      <c r="V70" s="123">
        <f t="shared" si="3"/>
        <v>0.42957174723720259</v>
      </c>
      <c r="W70" s="123">
        <f t="shared" si="3"/>
        <v>0.42957174723720271</v>
      </c>
      <c r="X70" s="123">
        <f t="shared" si="3"/>
        <v>0.53337290671816773</v>
      </c>
      <c r="Y70" s="123">
        <f t="shared" si="3"/>
        <v>0.59166531299811531</v>
      </c>
      <c r="Z70" s="123">
        <f t="shared" si="3"/>
        <v>0.91349003465788725</v>
      </c>
      <c r="AA70" s="123">
        <f t="shared" si="3"/>
        <v>0.83728146598324948</v>
      </c>
      <c r="AB70" s="123">
        <f t="shared" si="3"/>
        <v>0.61784118105813268</v>
      </c>
      <c r="AC70" s="123">
        <f t="shared" si="3"/>
        <v>0.63800911508867075</v>
      </c>
      <c r="AD70" s="123">
        <f t="shared" si="3"/>
        <v>0.65151786197733919</v>
      </c>
      <c r="AE70" s="123">
        <f t="shared" si="3"/>
        <v>0.53885652085489588</v>
      </c>
      <c r="AF70" s="123">
        <f t="shared" si="3"/>
        <v>0.60526859148860856</v>
      </c>
      <c r="AG70" s="123">
        <f t="shared" si="3"/>
        <v>0.56547750821949361</v>
      </c>
      <c r="AH70" s="124">
        <f>AVERAGE(P70:Y70,AE70:AG70)</f>
        <v>0.50823032669248858</v>
      </c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48">
      <c r="P71" s="11"/>
      <c r="Q71" s="11"/>
      <c r="R71" s="11"/>
      <c r="S71" s="124">
        <f>STDEV(P2:S68)</f>
        <v>0.54197967151510862</v>
      </c>
      <c r="T71" s="128"/>
      <c r="U71" s="124">
        <f>STDEVA(T2:U68)</f>
        <v>0.40262019167061397</v>
      </c>
      <c r="V71" s="11"/>
      <c r="W71" s="11"/>
      <c r="X71" s="11"/>
      <c r="Y71" s="124">
        <f>STDEVA(V2:Y68)</f>
        <v>0.50047492677280769</v>
      </c>
      <c r="Z71" s="11"/>
      <c r="AA71" s="124">
        <f>STDEVA(Z2:AA68)</f>
        <v>0.87448784248022493</v>
      </c>
      <c r="AB71" s="11"/>
      <c r="AC71" s="124">
        <f>STDEVA(AB2:AC68)</f>
        <v>0.62850409245433458</v>
      </c>
      <c r="AD71" s="124">
        <f>STDEVA(AD2:AD68)</f>
        <v>0.65151786197733919</v>
      </c>
      <c r="AE71" s="11"/>
      <c r="AF71" s="11"/>
      <c r="AG71" s="124">
        <f>STDEVA(AE2:AG68)</f>
        <v>0.5693672843407952</v>
      </c>
      <c r="AH71" s="62"/>
    </row>
    <row r="72" spans="1:48">
      <c r="B72" s="146" t="s">
        <v>0</v>
      </c>
      <c r="P72" s="11"/>
      <c r="Q72" s="11"/>
      <c r="R72" s="11"/>
      <c r="S72" s="130">
        <f>AVERAGE(P2:S68)</f>
        <v>4.6305970149253728</v>
      </c>
      <c r="T72" s="129"/>
      <c r="U72" s="130">
        <f>AVERAGE(T2:U68)</f>
        <v>4.7985074626865671</v>
      </c>
      <c r="V72" s="11"/>
      <c r="W72" s="11"/>
      <c r="X72" s="11"/>
      <c r="Y72" s="130">
        <f>AVERAGE(V2:Y68)</f>
        <v>4.7126865671641793</v>
      </c>
      <c r="Z72" s="11"/>
      <c r="AA72" s="130">
        <f>AVERAGE(Z2:AA68)</f>
        <v>2.8432835820895521</v>
      </c>
      <c r="AB72" s="11"/>
      <c r="AC72" s="130">
        <f>AVERAGE(AB2:AC68)</f>
        <v>4.1044776119402986</v>
      </c>
      <c r="AD72" s="130">
        <f>AVERAGE(AD2:AD68)</f>
        <v>4.2272727272727275</v>
      </c>
      <c r="AE72" s="11"/>
      <c r="AF72" s="11"/>
      <c r="AG72" s="130">
        <f>AVERAGE(AE2:AG68)</f>
        <v>4.2835820895522385</v>
      </c>
    </row>
    <row r="73" spans="1:48">
      <c r="B73" s="145" t="s">
        <v>35</v>
      </c>
      <c r="C73" s="145">
        <f>COUNTIF(B2:B68,"ผู้ช่วยศาสตราจารย์")</f>
        <v>24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48">
      <c r="B74" s="145" t="s">
        <v>42</v>
      </c>
      <c r="C74" s="145">
        <f>COUNTIF(B2:B68,"รองศาสตราจารย์")</f>
        <v>3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48">
      <c r="B75" s="145" t="s">
        <v>24</v>
      </c>
      <c r="C75" s="145">
        <f>COUNTIF(B2:B68,"อาจารย์")</f>
        <v>37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48">
      <c r="C76" s="143">
        <f>SUM(C73:C75)</f>
        <v>64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48">
      <c r="B77" s="62" t="s">
        <v>190</v>
      </c>
      <c r="C77" s="143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48">
      <c r="B78" s="144" t="s">
        <v>78</v>
      </c>
      <c r="C78" s="144">
        <v>2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48">
      <c r="B79" s="144" t="s">
        <v>76</v>
      </c>
      <c r="C79" s="144">
        <v>1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48">
      <c r="C80" s="143">
        <f>SUM(C78:C79)</f>
        <v>3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2:33">
      <c r="D81" s="62"/>
      <c r="E81" s="62"/>
      <c r="F81" s="62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2:33">
      <c r="B82" s="62" t="s">
        <v>30</v>
      </c>
      <c r="C82" s="62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2:33">
      <c r="B83" s="145" t="s">
        <v>83</v>
      </c>
      <c r="C83" s="144">
        <f>COUNTIF(D2:D68,"เกษตรศาสตร์ ทรัพยากรธรรมชาติและสิ่งแวดล้อม")</f>
        <v>3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2:33">
      <c r="B84" s="145" t="s">
        <v>44</v>
      </c>
      <c r="C84" s="144">
        <f>COUNTIF(D2:D69,"แพทยศาสตร์")</f>
        <v>1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2:33">
      <c r="B85" s="145" t="s">
        <v>77</v>
      </c>
      <c r="C85" s="144">
        <f>COUNTIF(D2:D68,"โรงเรียนในสพม.41")</f>
        <v>1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2:33">
      <c r="B86" s="145" t="s">
        <v>47</v>
      </c>
      <c r="C86" s="144">
        <f>COUNTIF(D2:D68,"นิติศาสตร์")</f>
        <v>2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2:33">
      <c r="B87" s="145" t="s">
        <v>55</v>
      </c>
      <c r="C87" s="144">
        <f>COUNTIF(D2:D68,"บริหารธุรกิจเศรษฐศาสตร์และการสื่อสาร")</f>
        <v>2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2:33">
      <c r="B88" s="145" t="s">
        <v>39</v>
      </c>
      <c r="C88" s="144">
        <f>COUNTIF(D2:D68,"มนุษยศาสตร์")</f>
        <v>11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2:33">
      <c r="B89" s="145" t="s">
        <v>86</v>
      </c>
      <c r="C89" s="144">
        <f>COUNTIF(D2:D68,"วิทยาลัยโลจิสติกส์และโซ่อุปทาน")</f>
        <v>1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2:33">
      <c r="B90" s="145" t="s">
        <v>46</v>
      </c>
      <c r="C90" s="144">
        <f>COUNTIF(D2:D68,"วิทยาลัยพลังงานทดแทน")</f>
        <v>1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2:33">
      <c r="B91" s="144" t="s">
        <v>40</v>
      </c>
      <c r="C91" s="144">
        <f>COUNTIF(D2:D68,"วิทยาศาสตร์")</f>
        <v>10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2:33">
      <c r="B92" s="144" t="s">
        <v>37</v>
      </c>
      <c r="C92" s="144">
        <f>COUNTIF(D2:D68,"วิทยาศาสตร์การแพทย์")</f>
        <v>10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2:33">
      <c r="B93" s="144" t="s">
        <v>45</v>
      </c>
      <c r="C93" s="144">
        <f>COUNTIF(D2:D68,"วิศวกรรมศาสตร์")</f>
        <v>2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2:33">
      <c r="B94" s="144" t="s">
        <v>43</v>
      </c>
      <c r="C94" s="144">
        <f>COUNTIF(D2:D69,"สถาปัตยกรรมศาสตร์")</f>
        <v>1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2:33">
      <c r="B95" s="144" t="s">
        <v>36</v>
      </c>
      <c r="C95" s="144">
        <f>COUNTIF(D2:D68,"สหเวชศาสตร์")</f>
        <v>11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2:33">
      <c r="B96" s="144" t="s">
        <v>38</v>
      </c>
      <c r="C96" s="144">
        <f>COUNTIF(D2:D68,"สาธารณสุขศาสตร์")</f>
        <v>5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2:33">
      <c r="B97" s="144" t="s">
        <v>79</v>
      </c>
      <c r="C97" s="144">
        <f>COUNTIF(D2:D68,"สำนักหอสมุด")</f>
        <v>2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2:33">
      <c r="B98" s="144" t="s">
        <v>19</v>
      </c>
      <c r="C98" s="144">
        <f>COUNTIF(D2:D68,"ไม่ระบุ")</f>
        <v>4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2:33">
      <c r="C99" s="143">
        <f>SUM(C83:C98)</f>
        <v>67</v>
      </c>
      <c r="D99" s="62"/>
      <c r="E99" s="62"/>
      <c r="F99" s="62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2:33"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2:33"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2:33"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2:33"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2:33"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2:33"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2:33"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2:33"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2:33"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2:33"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2:33"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2:33"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2:33"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6:33"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6:33"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6:33"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6:33"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6:33"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6:33"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6:33"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6:33"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6:33"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6:33"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6:33"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6:33"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6:33"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6:33"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6:33"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6:33"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6:33"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6:33"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6:33"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6:33"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6:33"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6:33"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6:33"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6:33"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6:33"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6:33"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6:33"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6:33"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6:33"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6:33"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6:33"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6:33"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6:33"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6:33"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6:33"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6:33"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6:33"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6:33"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6:33"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6:33"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6:33"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6:33"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6:33"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6:33"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6:33"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6:33"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6:33"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6:33"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6:33"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6:33"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6:33"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6:33"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16:33"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16:33"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16:33"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16:33"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16:33"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spans="16:33"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spans="16:33"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16:33"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16:33"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16:33"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16:33"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6:33"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6:33"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6:33"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6:33"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6:33"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6:33"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6:33"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6:33"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6:33"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6:33"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6:33"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6:33"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6:33"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6:33"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6:33"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6:33"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6:33"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6:33"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6:33"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6:33"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6:33"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6:33"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6:33"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6:33"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6:33"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6:33"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6:33"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16:33"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16:33"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16:33"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16:33"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16:33"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16:33"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16:33"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16:33"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16:33"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16:33"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16:33"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16:33"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16:33"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16:33"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16:33"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6:33">
      <c r="P218" s="11"/>
      <c r="Q218" s="11"/>
      <c r="R218" s="11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</row>
    <row r="219" spans="16:33">
      <c r="P219" s="11"/>
      <c r="Q219" s="11"/>
      <c r="R219" s="11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</row>
    <row r="220" spans="16:33">
      <c r="P220" s="11"/>
      <c r="Q220" s="11"/>
      <c r="R220" s="11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</row>
    <row r="221" spans="16:33">
      <c r="P221" s="11"/>
      <c r="Q221" s="11"/>
      <c r="R221" s="11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</row>
    <row r="222" spans="16:33">
      <c r="P222" s="11"/>
      <c r="Q222" s="11"/>
      <c r="R222" s="11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</row>
    <row r="223" spans="16:33">
      <c r="P223" s="11"/>
      <c r="Q223" s="11"/>
      <c r="R223" s="11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</row>
    <row r="224" spans="16:33">
      <c r="P224" s="11"/>
      <c r="Q224" s="11"/>
      <c r="R224" s="11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</row>
    <row r="225" spans="16:33"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</row>
    <row r="226" spans="16:33"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</row>
    <row r="227" spans="16:33"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</row>
    <row r="228" spans="16:33"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</row>
    <row r="229" spans="16:33"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</row>
    <row r="230" spans="16:33"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</row>
    <row r="231" spans="16:33"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</row>
    <row r="232" spans="16:33"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</row>
    <row r="233" spans="16:33"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</row>
    <row r="234" spans="16:33"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</row>
    <row r="235" spans="16:33"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</row>
    <row r="236" spans="16:33"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</row>
    <row r="237" spans="16:33"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</row>
    <row r="238" spans="16:33"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</row>
    <row r="239" spans="16:33"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</row>
    <row r="240" spans="16:33"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</row>
    <row r="241" spans="16:33"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</row>
    <row r="242" spans="16:33"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</row>
    <row r="243" spans="16:33"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</row>
    <row r="244" spans="16:33"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</row>
    <row r="245" spans="16:33"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</row>
    <row r="246" spans="16:33"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</row>
    <row r="247" spans="16:33"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</row>
    <row r="248" spans="16:33"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</row>
    <row r="249" spans="16:33"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</row>
    <row r="250" spans="16:33"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</row>
    <row r="251" spans="16:33"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</row>
    <row r="252" spans="16:33"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</row>
    <row r="253" spans="16:33"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</row>
    <row r="254" spans="16:33"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</row>
    <row r="255" spans="16:33"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</row>
    <row r="256" spans="16:33"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</row>
    <row r="257" spans="16:33"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</row>
    <row r="258" spans="16:33"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</row>
    <row r="259" spans="16:33"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</row>
    <row r="260" spans="16:33"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</row>
    <row r="261" spans="16:33"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</row>
    <row r="262" spans="16:33"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</row>
    <row r="263" spans="16:33"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</row>
    <row r="264" spans="16:33"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</row>
    <row r="265" spans="16:33"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</row>
    <row r="266" spans="16:33"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</row>
    <row r="267" spans="16:33"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</row>
    <row r="268" spans="16:33"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</row>
    <row r="269" spans="16:33"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</row>
    <row r="270" spans="16:33"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</row>
    <row r="271" spans="16:33"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</row>
    <row r="272" spans="16:33"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</row>
    <row r="273" spans="16:33"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</row>
    <row r="274" spans="16:33"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</row>
    <row r="275" spans="16:33"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</row>
    <row r="276" spans="16:33"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</row>
    <row r="277" spans="16:33"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</row>
    <row r="278" spans="16:33"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</row>
    <row r="279" spans="16:33"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</row>
    <row r="280" spans="16:33"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</row>
    <row r="281" spans="16:33"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</row>
    <row r="282" spans="16:33"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</row>
    <row r="283" spans="16:33"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</row>
    <row r="284" spans="16:33"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</row>
    <row r="285" spans="16:33"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</row>
    <row r="286" spans="16:33"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</row>
    <row r="287" spans="16:33"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</row>
    <row r="288" spans="16:33"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</row>
    <row r="289" spans="16:33"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</row>
    <row r="290" spans="16:33"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</row>
    <row r="291" spans="16:33"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</row>
    <row r="292" spans="16:33"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</row>
    <row r="293" spans="16:33"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</row>
    <row r="294" spans="16:33"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</row>
    <row r="295" spans="16:33"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</row>
    <row r="296" spans="16:33"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</row>
    <row r="297" spans="16:33"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</row>
    <row r="298" spans="16:33"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</row>
    <row r="299" spans="16:33"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</row>
    <row r="300" spans="16:33"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</row>
    <row r="301" spans="16:33"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</row>
    <row r="302" spans="16:33"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</row>
    <row r="303" spans="16:33"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</row>
    <row r="304" spans="16:33"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</row>
    <row r="305" spans="16:33"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</row>
    <row r="306" spans="16:33"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</row>
    <row r="307" spans="16:33"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</row>
    <row r="308" spans="16:33"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</row>
    <row r="309" spans="16:33"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</row>
    <row r="310" spans="16:33"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</row>
    <row r="311" spans="16:33"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</row>
    <row r="312" spans="16:33"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</row>
    <row r="313" spans="16:33"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</row>
    <row r="314" spans="16:33"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</row>
    <row r="315" spans="16:33"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16" zoomScale="130" zoomScaleNormal="130" workbookViewId="0">
      <selection activeCell="F26" sqref="F26"/>
    </sheetView>
  </sheetViews>
  <sheetFormatPr defaultRowHeight="15"/>
  <cols>
    <col min="1" max="1" width="2.85546875" style="54" customWidth="1"/>
    <col min="2" max="5" width="9.140625" style="54"/>
    <col min="6" max="6" width="57.85546875" style="54" customWidth="1"/>
    <col min="7" max="16384" width="9.140625" style="54"/>
  </cols>
  <sheetData>
    <row r="1" spans="1:7" s="53" customFormat="1" ht="23.25">
      <c r="A1" s="202" t="s">
        <v>18</v>
      </c>
      <c r="B1" s="202"/>
      <c r="C1" s="202"/>
      <c r="D1" s="202"/>
      <c r="E1" s="202"/>
      <c r="F1" s="202"/>
    </row>
    <row r="2" spans="1:7" s="53" customFormat="1" ht="23.25">
      <c r="A2" s="202" t="s">
        <v>105</v>
      </c>
      <c r="B2" s="202"/>
      <c r="C2" s="202"/>
      <c r="D2" s="202"/>
      <c r="E2" s="202"/>
      <c r="F2" s="202"/>
    </row>
    <row r="3" spans="1:7" s="53" customFormat="1" ht="23.25">
      <c r="A3" s="202" t="s">
        <v>136</v>
      </c>
      <c r="B3" s="202"/>
      <c r="C3" s="202"/>
      <c r="D3" s="202"/>
      <c r="E3" s="202"/>
      <c r="F3" s="202"/>
    </row>
    <row r="4" spans="1:7" s="53" customFormat="1" ht="23.25">
      <c r="A4" s="204" t="s">
        <v>106</v>
      </c>
      <c r="B4" s="204"/>
      <c r="C4" s="204"/>
      <c r="D4" s="204"/>
      <c r="E4" s="204"/>
      <c r="F4" s="204"/>
      <c r="G4" s="70"/>
    </row>
    <row r="5" spans="1:7" ht="23.25">
      <c r="A5" s="95"/>
      <c r="B5" s="95"/>
      <c r="C5" s="95"/>
      <c r="D5" s="95"/>
      <c r="E5" s="95"/>
      <c r="F5" s="95"/>
    </row>
    <row r="6" spans="1:7" s="56" customFormat="1" ht="21">
      <c r="A6" s="55" t="s">
        <v>157</v>
      </c>
      <c r="B6" s="55"/>
      <c r="C6" s="55"/>
      <c r="D6" s="55"/>
      <c r="E6" s="55"/>
      <c r="F6" s="55"/>
    </row>
    <row r="7" spans="1:7" s="56" customFormat="1" ht="21">
      <c r="A7" s="55" t="s">
        <v>143</v>
      </c>
      <c r="B7" s="55"/>
      <c r="C7" s="55"/>
      <c r="D7" s="55"/>
      <c r="E7" s="55"/>
      <c r="F7" s="55"/>
    </row>
    <row r="8" spans="1:7" s="56" customFormat="1" ht="21">
      <c r="A8" s="103" t="s">
        <v>147</v>
      </c>
      <c r="B8" s="103"/>
      <c r="C8" s="103"/>
      <c r="D8" s="103"/>
      <c r="E8" s="103"/>
      <c r="F8" s="103"/>
    </row>
    <row r="9" spans="1:7" s="56" customFormat="1" ht="21">
      <c r="A9" s="203" t="s">
        <v>145</v>
      </c>
      <c r="B9" s="203"/>
      <c r="C9" s="203"/>
      <c r="D9" s="203"/>
      <c r="E9" s="203"/>
      <c r="F9" s="203"/>
    </row>
    <row r="10" spans="1:7" s="56" customFormat="1" ht="21">
      <c r="A10" s="12" t="s">
        <v>144</v>
      </c>
      <c r="B10" s="12" t="s">
        <v>148</v>
      </c>
      <c r="C10" s="12"/>
      <c r="D10" s="12"/>
      <c r="E10" s="12"/>
      <c r="F10" s="12"/>
    </row>
    <row r="11" spans="1:7" s="56" customFormat="1" ht="21">
      <c r="A11" s="12"/>
      <c r="B11" s="12" t="s">
        <v>146</v>
      </c>
      <c r="C11" s="12"/>
      <c r="D11" s="12"/>
      <c r="E11" s="12"/>
      <c r="F11" s="12"/>
    </row>
    <row r="12" spans="1:7" s="56" customFormat="1" ht="21">
      <c r="A12" s="104"/>
      <c r="B12" s="105"/>
      <c r="C12" s="104" t="s">
        <v>149</v>
      </c>
      <c r="D12" s="104"/>
      <c r="E12" s="104"/>
      <c r="F12" s="104"/>
    </row>
    <row r="13" spans="1:7" s="56" customFormat="1" ht="21">
      <c r="A13" s="55" t="s">
        <v>150</v>
      </c>
      <c r="B13" s="55"/>
      <c r="C13" s="55"/>
      <c r="D13" s="55"/>
      <c r="E13" s="55"/>
      <c r="F13" s="55"/>
    </row>
    <row r="14" spans="1:7" s="56" customFormat="1" ht="21">
      <c r="A14" s="203" t="s">
        <v>194</v>
      </c>
      <c r="B14" s="203"/>
      <c r="C14" s="203"/>
      <c r="D14" s="203"/>
      <c r="E14" s="203"/>
      <c r="F14" s="203"/>
    </row>
    <row r="15" spans="1:7" s="56" customFormat="1" ht="21">
      <c r="A15" s="173"/>
      <c r="B15" s="173" t="s">
        <v>195</v>
      </c>
      <c r="C15" s="173"/>
      <c r="D15" s="173"/>
      <c r="E15" s="173"/>
      <c r="F15" s="173"/>
    </row>
    <row r="16" spans="1:7" s="56" customFormat="1" ht="21">
      <c r="A16" s="55" t="s">
        <v>192</v>
      </c>
      <c r="B16" s="55"/>
      <c r="C16" s="55"/>
      <c r="D16" s="55"/>
      <c r="E16" s="55"/>
      <c r="F16" s="55"/>
    </row>
    <row r="17" spans="1:7" s="6" customFormat="1" ht="21">
      <c r="A17" s="55" t="s">
        <v>158</v>
      </c>
      <c r="B17" s="55"/>
      <c r="C17" s="55"/>
      <c r="D17" s="55"/>
      <c r="E17" s="55"/>
      <c r="F17" s="55"/>
    </row>
    <row r="18" spans="1:7" s="6" customFormat="1" ht="21">
      <c r="A18" s="55" t="s">
        <v>151</v>
      </c>
      <c r="B18" s="55"/>
      <c r="C18" s="55"/>
      <c r="D18" s="55"/>
      <c r="E18" s="55"/>
      <c r="F18" s="55"/>
    </row>
    <row r="19" spans="1:7" s="6" customFormat="1" ht="21">
      <c r="A19" s="55"/>
      <c r="B19" s="203" t="s">
        <v>229</v>
      </c>
      <c r="C19" s="203"/>
      <c r="D19" s="203"/>
      <c r="E19" s="203"/>
      <c r="F19" s="203"/>
    </row>
    <row r="20" spans="1:7" s="6" customFormat="1" ht="21">
      <c r="A20" s="55"/>
      <c r="B20" s="200" t="s">
        <v>235</v>
      </c>
      <c r="C20" s="200"/>
      <c r="D20" s="200"/>
      <c r="E20" s="200"/>
      <c r="F20" s="200"/>
    </row>
    <row r="21" spans="1:7" s="6" customFormat="1" ht="21">
      <c r="A21" s="55"/>
      <c r="B21" s="115" t="s">
        <v>231</v>
      </c>
      <c r="C21" s="115"/>
      <c r="D21" s="115"/>
      <c r="E21" s="115"/>
      <c r="F21" s="115"/>
    </row>
    <row r="22" spans="1:7" s="6" customFormat="1" ht="21">
      <c r="A22" s="55"/>
      <c r="B22" s="115" t="s">
        <v>232</v>
      </c>
      <c r="C22" s="115"/>
      <c r="D22" s="115"/>
      <c r="E22" s="115"/>
      <c r="F22" s="115"/>
    </row>
    <row r="23" spans="1:7" s="6" customFormat="1" ht="21">
      <c r="A23" s="55"/>
      <c r="B23" s="203" t="s">
        <v>234</v>
      </c>
      <c r="C23" s="203"/>
      <c r="D23" s="203"/>
      <c r="E23" s="203"/>
      <c r="F23" s="203"/>
    </row>
    <row r="24" spans="1:7" s="6" customFormat="1" ht="21">
      <c r="A24" s="55"/>
      <c r="B24" s="203" t="s">
        <v>233</v>
      </c>
      <c r="C24" s="203"/>
      <c r="D24" s="203"/>
      <c r="E24" s="203"/>
      <c r="F24" s="203"/>
    </row>
    <row r="25" spans="1:7" s="6" customFormat="1" ht="21">
      <c r="A25" s="103"/>
      <c r="B25" s="103"/>
      <c r="C25" s="103" t="s">
        <v>152</v>
      </c>
      <c r="D25" s="103"/>
      <c r="E25" s="103"/>
      <c r="F25" s="103"/>
      <c r="G25" s="56"/>
    </row>
    <row r="26" spans="1:7" s="6" customFormat="1" ht="21">
      <c r="A26" s="103" t="s">
        <v>187</v>
      </c>
      <c r="B26" s="103"/>
      <c r="C26" s="103"/>
      <c r="D26" s="103"/>
      <c r="E26" s="103"/>
      <c r="F26" s="103"/>
    </row>
    <row r="27" spans="1:7" s="6" customFormat="1" ht="21">
      <c r="A27" s="57"/>
      <c r="B27" s="57" t="s">
        <v>188</v>
      </c>
      <c r="C27" s="57"/>
      <c r="D27" s="57"/>
      <c r="E27" s="57"/>
      <c r="F27" s="57"/>
      <c r="G27" s="57"/>
    </row>
    <row r="28" spans="1:7" s="6" customFormat="1" ht="21">
      <c r="A28" s="57" t="s">
        <v>153</v>
      </c>
      <c r="B28" s="152"/>
      <c r="C28" s="152"/>
      <c r="D28" s="152"/>
      <c r="E28" s="152"/>
      <c r="F28" s="152"/>
      <c r="G28" s="152"/>
    </row>
    <row r="29" spans="1:7" s="6" customFormat="1" ht="21">
      <c r="A29" s="205" t="s">
        <v>189</v>
      </c>
      <c r="B29" s="206"/>
      <c r="C29" s="206"/>
      <c r="D29" s="206"/>
      <c r="E29" s="206"/>
      <c r="F29" s="206"/>
      <c r="G29" s="206"/>
    </row>
    <row r="30" spans="1:7" s="6" customFormat="1" ht="21">
      <c r="A30" s="6" t="s">
        <v>226</v>
      </c>
    </row>
    <row r="31" spans="1:7" s="7" customFormat="1" ht="21">
      <c r="C31" s="7" t="s">
        <v>154</v>
      </c>
    </row>
    <row r="32" spans="1:7" s="6" customFormat="1" ht="21">
      <c r="A32" s="115"/>
      <c r="B32" s="115"/>
      <c r="C32" s="115" t="s">
        <v>155</v>
      </c>
      <c r="D32" s="115"/>
      <c r="E32" s="115"/>
      <c r="F32" s="115"/>
    </row>
    <row r="33" spans="1:10" s="6" customFormat="1" ht="21">
      <c r="A33" s="115" t="s">
        <v>156</v>
      </c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s="6" customFormat="1" ht="21">
      <c r="A34" s="115" t="s">
        <v>230</v>
      </c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s="6" customFormat="1" ht="21">
      <c r="A35" s="57"/>
      <c r="B35" s="57"/>
      <c r="C35" s="57"/>
      <c r="D35" s="57"/>
      <c r="E35" s="57"/>
      <c r="F35" s="57"/>
      <c r="G35" s="57"/>
    </row>
    <row r="36" spans="1:10" s="6" customFormat="1" ht="21">
      <c r="A36" s="57"/>
      <c r="B36" s="57"/>
      <c r="C36" s="57"/>
      <c r="D36" s="57"/>
      <c r="E36" s="57"/>
      <c r="F36" s="57"/>
      <c r="G36" s="57"/>
    </row>
    <row r="37" spans="1:10" s="6" customFormat="1" ht="21">
      <c r="A37" s="57"/>
      <c r="B37" s="57"/>
      <c r="C37" s="57"/>
      <c r="D37" s="57"/>
      <c r="E37" s="57"/>
      <c r="F37" s="57"/>
      <c r="G37" s="57"/>
    </row>
    <row r="38" spans="1:10" s="6" customFormat="1" ht="21">
      <c r="A38" s="55"/>
      <c r="B38" s="106"/>
      <c r="C38" s="55"/>
      <c r="D38" s="55"/>
      <c r="E38" s="55"/>
      <c r="F38" s="55"/>
    </row>
    <row r="39" spans="1:10" s="6" customFormat="1" ht="21">
      <c r="A39" s="207"/>
      <c r="B39" s="207"/>
      <c r="C39" s="207"/>
      <c r="D39" s="207"/>
      <c r="E39" s="207"/>
      <c r="F39" s="207"/>
    </row>
    <row r="40" spans="1:10" s="56" customFormat="1" ht="21">
      <c r="A40" s="203"/>
      <c r="B40" s="203"/>
      <c r="C40" s="203"/>
      <c r="D40" s="203"/>
      <c r="E40" s="203"/>
      <c r="F40" s="203"/>
    </row>
    <row r="41" spans="1:10" s="56" customFormat="1" ht="21">
      <c r="A41" s="55"/>
      <c r="B41" s="55"/>
      <c r="C41" s="55"/>
      <c r="D41" s="55"/>
      <c r="E41" s="55"/>
      <c r="F41" s="55"/>
    </row>
    <row r="42" spans="1:10" s="56" customFormat="1" ht="21">
      <c r="A42" s="203"/>
      <c r="B42" s="203"/>
      <c r="C42" s="203"/>
      <c r="D42" s="203"/>
      <c r="E42" s="203"/>
      <c r="F42" s="203"/>
    </row>
    <row r="43" spans="1:10" s="56" customFormat="1" ht="21">
      <c r="A43" s="55"/>
      <c r="B43" s="55"/>
      <c r="C43" s="55"/>
      <c r="D43" s="55"/>
      <c r="E43" s="55"/>
      <c r="F43" s="55"/>
    </row>
    <row r="44" spans="1:10" s="6" customFormat="1" ht="21">
      <c r="A44" s="55"/>
      <c r="B44" s="55"/>
      <c r="C44" s="55"/>
      <c r="D44" s="55"/>
      <c r="E44" s="55"/>
      <c r="F44" s="55"/>
    </row>
    <row r="45" spans="1:10" s="6" customFormat="1" ht="21">
      <c r="A45" s="55"/>
      <c r="B45" s="55"/>
      <c r="C45" s="55"/>
      <c r="D45" s="55"/>
      <c r="E45" s="55"/>
      <c r="F45" s="55"/>
    </row>
    <row r="46" spans="1:10" s="6" customFormat="1" ht="21">
      <c r="A46" s="203"/>
      <c r="B46" s="203"/>
      <c r="C46" s="203"/>
      <c r="D46" s="203"/>
      <c r="E46" s="203"/>
      <c r="F46" s="203"/>
    </row>
    <row r="47" spans="1:10" s="56" customFormat="1" ht="21">
      <c r="A47" s="103"/>
      <c r="B47" s="103"/>
      <c r="C47" s="103"/>
      <c r="D47" s="103"/>
      <c r="E47" s="103"/>
      <c r="F47" s="103"/>
    </row>
    <row r="48" spans="1:10" s="56" customFormat="1" ht="21">
      <c r="A48" s="103"/>
      <c r="B48" s="103"/>
      <c r="C48" s="103"/>
      <c r="D48" s="103"/>
      <c r="E48" s="103"/>
      <c r="F48" s="103"/>
    </row>
    <row r="49" spans="1:10" s="6" customFormat="1" ht="21">
      <c r="B49" s="57"/>
      <c r="C49" s="57"/>
      <c r="D49" s="57"/>
      <c r="E49" s="57"/>
      <c r="F49" s="57"/>
      <c r="G49" s="57"/>
      <c r="H49" s="57"/>
    </row>
    <row r="50" spans="1:10" s="6" customFormat="1" ht="21">
      <c r="B50" s="57"/>
      <c r="C50" s="102"/>
      <c r="D50" s="102"/>
      <c r="E50" s="102"/>
      <c r="F50" s="102"/>
      <c r="G50" s="102"/>
      <c r="H50" s="102"/>
    </row>
    <row r="51" spans="1:10" s="6" customFormat="1" ht="21">
      <c r="B51" s="205"/>
      <c r="C51" s="206"/>
      <c r="D51" s="206"/>
      <c r="E51" s="206"/>
      <c r="F51" s="206"/>
      <c r="G51" s="206"/>
      <c r="H51" s="206"/>
    </row>
    <row r="52" spans="1:10" s="6" customFormat="1" ht="21"/>
    <row r="53" spans="1:10" s="6" customFormat="1" ht="21"/>
    <row r="54" spans="1:10" s="7" customFormat="1" ht="21"/>
    <row r="55" spans="1:10" s="6" customFormat="1" ht="21">
      <c r="A55" s="103"/>
      <c r="B55" s="103"/>
      <c r="C55" s="103"/>
      <c r="D55" s="103"/>
      <c r="E55" s="103"/>
      <c r="F55" s="103"/>
    </row>
    <row r="56" spans="1:10" s="6" customFormat="1" ht="21">
      <c r="A56" s="103"/>
      <c r="B56" s="103"/>
      <c r="C56" s="103"/>
      <c r="D56" s="103"/>
      <c r="E56" s="103"/>
      <c r="F56" s="103"/>
      <c r="G56" s="103"/>
      <c r="H56" s="103"/>
      <c r="I56" s="103"/>
      <c r="J56" s="103"/>
    </row>
    <row r="57" spans="1:10" s="6" customFormat="1" ht="21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 s="6" customFormat="1" ht="21">
      <c r="A58" s="103"/>
      <c r="B58" s="103"/>
      <c r="C58" s="103"/>
      <c r="D58" s="103"/>
      <c r="E58" s="103"/>
      <c r="F58" s="103"/>
      <c r="G58" s="103"/>
      <c r="H58" s="103"/>
      <c r="I58" s="103"/>
      <c r="J58" s="103"/>
    </row>
    <row r="59" spans="1:10" s="6" customFormat="1" ht="21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0" s="6" customFormat="1" ht="21">
      <c r="A60" s="103"/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s="6" customFormat="1" ht="21">
      <c r="A61" s="103"/>
      <c r="B61" s="103"/>
      <c r="C61" s="103"/>
      <c r="D61" s="103"/>
      <c r="E61" s="103"/>
      <c r="F61" s="103"/>
    </row>
    <row r="62" spans="1:10" s="6" customFormat="1" ht="21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s="6" customFormat="1" ht="21"/>
    <row r="64" spans="1:10" s="56" customFormat="1" ht="21"/>
    <row r="65" s="6" customFormat="1" ht="21"/>
    <row r="66" s="6" customFormat="1" ht="21"/>
    <row r="67" s="6" customFormat="1" ht="21"/>
    <row r="68" s="6" customFormat="1" ht="21"/>
    <row r="69" s="93" customFormat="1" ht="21"/>
    <row r="70" s="6" customFormat="1" ht="21"/>
  </sheetData>
  <mergeCells count="15">
    <mergeCell ref="B51:H51"/>
    <mergeCell ref="A46:F46"/>
    <mergeCell ref="A14:F14"/>
    <mergeCell ref="A40:F40"/>
    <mergeCell ref="A42:F42"/>
    <mergeCell ref="A39:F39"/>
    <mergeCell ref="B19:F19"/>
    <mergeCell ref="B23:F23"/>
    <mergeCell ref="B24:F24"/>
    <mergeCell ref="A29:G29"/>
    <mergeCell ref="A1:F1"/>
    <mergeCell ref="A2:F2"/>
    <mergeCell ref="A3:F3"/>
    <mergeCell ref="A9:F9"/>
    <mergeCell ref="A4:F4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zoomScale="120" zoomScaleNormal="120" workbookViewId="0">
      <selection activeCell="C11" sqref="C11"/>
    </sheetView>
  </sheetViews>
  <sheetFormatPr defaultRowHeight="21"/>
  <cols>
    <col min="1" max="1" width="6" style="6" customWidth="1"/>
    <col min="2" max="2" width="6.42578125" style="6" customWidth="1"/>
    <col min="3" max="3" width="67.7109375" style="6" customWidth="1"/>
    <col min="4" max="4" width="7.4257812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3" spans="1:3" s="93" customFormat="1">
      <c r="A3" s="93" t="s">
        <v>161</v>
      </c>
      <c r="B3" s="174"/>
      <c r="C3" s="174"/>
    </row>
    <row r="4" spans="1:3" s="103" customFormat="1">
      <c r="C4" s="103" t="s">
        <v>159</v>
      </c>
    </row>
    <row r="5" spans="1:3" s="103" customFormat="1">
      <c r="C5" s="103" t="s">
        <v>164</v>
      </c>
    </row>
    <row r="6" spans="1:3">
      <c r="C6" s="6" t="s">
        <v>165</v>
      </c>
    </row>
    <row r="8" spans="1:3">
      <c r="B8" s="88" t="s">
        <v>92</v>
      </c>
    </row>
    <row r="9" spans="1:3">
      <c r="C9" s="6" t="s">
        <v>160</v>
      </c>
    </row>
    <row r="10" spans="1:3">
      <c r="C10" s="6" t="s">
        <v>162</v>
      </c>
    </row>
    <row r="11" spans="1:3">
      <c r="C11" s="6" t="s">
        <v>163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topLeftCell="A91" zoomScale="120" zoomScaleNormal="120" workbookViewId="0">
      <selection activeCell="B73" sqref="B73:H73"/>
    </sheetView>
  </sheetViews>
  <sheetFormatPr defaultRowHeight="19.5"/>
  <cols>
    <col min="1" max="1" width="3.85546875" style="1" customWidth="1"/>
    <col min="2" max="2" width="4.85546875" style="1" customWidth="1"/>
    <col min="3" max="3" width="26.140625" style="1" customWidth="1"/>
    <col min="4" max="4" width="8.28515625" style="1" customWidth="1"/>
    <col min="5" max="5" width="18.42578125" style="1" customWidth="1"/>
    <col min="6" max="6" width="10.5703125" style="2" customWidth="1"/>
    <col min="7" max="7" width="11.42578125" style="2" customWidth="1"/>
    <col min="8" max="8" width="10.85546875" style="2" customWidth="1"/>
    <col min="9" max="9" width="10.5703125" style="1" customWidth="1"/>
    <col min="10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2:9" s="9" customFormat="1" ht="21">
      <c r="B2" s="214" t="s">
        <v>28</v>
      </c>
      <c r="C2" s="214"/>
      <c r="D2" s="214"/>
      <c r="E2" s="214"/>
      <c r="F2" s="214"/>
      <c r="G2" s="214"/>
      <c r="H2" s="214"/>
      <c r="I2" s="77"/>
    </row>
    <row r="3" spans="2:9" s="9" customFormat="1" ht="21">
      <c r="B3" s="75"/>
      <c r="C3" s="75"/>
      <c r="D3" s="75"/>
      <c r="E3" s="75"/>
      <c r="F3" s="75"/>
      <c r="G3" s="75"/>
      <c r="H3" s="75"/>
      <c r="I3" s="77"/>
    </row>
    <row r="4" spans="2:9" s="14" customFormat="1" ht="23.25">
      <c r="B4" s="202" t="s">
        <v>121</v>
      </c>
      <c r="C4" s="202"/>
      <c r="D4" s="202"/>
      <c r="E4" s="202"/>
      <c r="F4" s="202"/>
      <c r="G4" s="202"/>
      <c r="H4" s="202"/>
      <c r="I4" s="157"/>
    </row>
    <row r="5" spans="2:9" s="14" customFormat="1" ht="23.25">
      <c r="B5" s="202" t="s">
        <v>173</v>
      </c>
      <c r="C5" s="202"/>
      <c r="D5" s="202"/>
      <c r="E5" s="202"/>
      <c r="F5" s="202"/>
      <c r="G5" s="202"/>
      <c r="H5" s="202"/>
      <c r="I5" s="157"/>
    </row>
    <row r="6" spans="2:9" s="14" customFormat="1" ht="23.25">
      <c r="B6" s="204" t="s">
        <v>106</v>
      </c>
      <c r="C6" s="204"/>
      <c r="D6" s="204"/>
      <c r="E6" s="204"/>
      <c r="F6" s="204"/>
      <c r="G6" s="204"/>
      <c r="H6" s="204"/>
      <c r="I6" s="70"/>
    </row>
    <row r="7" spans="2:9" ht="21">
      <c r="B7" s="100"/>
      <c r="C7" s="100"/>
      <c r="D7" s="100"/>
      <c r="E7" s="100"/>
      <c r="F7" s="100"/>
      <c r="G7" s="100"/>
      <c r="H7" s="100"/>
    </row>
    <row r="8" spans="2:9" s="6" customFormat="1" ht="21">
      <c r="B8" s="7" t="s">
        <v>56</v>
      </c>
      <c r="F8" s="68"/>
      <c r="G8" s="68"/>
      <c r="H8" s="68"/>
    </row>
    <row r="9" spans="2:9" s="6" customFormat="1" ht="21">
      <c r="B9" s="15" t="s">
        <v>140</v>
      </c>
      <c r="F9" s="109"/>
      <c r="G9" s="109"/>
      <c r="H9" s="109"/>
    </row>
    <row r="10" spans="2:9" ht="20.25" thickBot="1">
      <c r="B10" s="3"/>
      <c r="C10" s="73"/>
      <c r="D10" s="73"/>
      <c r="E10" s="73"/>
      <c r="F10" s="74"/>
      <c r="G10" s="74"/>
    </row>
    <row r="11" spans="2:9" s="6" customFormat="1" ht="22.5" thickTop="1" thickBot="1">
      <c r="B11" s="15"/>
      <c r="C11" s="221" t="s">
        <v>0</v>
      </c>
      <c r="D11" s="221"/>
      <c r="E11" s="221"/>
      <c r="F11" s="113" t="s">
        <v>1</v>
      </c>
      <c r="G11" s="113" t="s">
        <v>2</v>
      </c>
      <c r="H11" s="109"/>
    </row>
    <row r="12" spans="2:9" s="6" customFormat="1" ht="21.75" thickTop="1">
      <c r="B12" s="179"/>
      <c r="C12" s="215" t="s">
        <v>174</v>
      </c>
      <c r="D12" s="216"/>
      <c r="E12" s="217"/>
      <c r="F12" s="186">
        <f>SUM(F13:F15)</f>
        <v>64</v>
      </c>
      <c r="G12" s="188">
        <f t="shared" ref="G12:G19" si="0">F12*100/F$19</f>
        <v>95.522388059701498</v>
      </c>
      <c r="H12" s="175"/>
    </row>
    <row r="13" spans="2:9" s="6" customFormat="1" ht="21">
      <c r="B13" s="15"/>
      <c r="C13" s="223" t="s">
        <v>175</v>
      </c>
      <c r="D13" s="209"/>
      <c r="E13" s="210"/>
      <c r="F13" s="185">
        <v>37</v>
      </c>
      <c r="G13" s="72">
        <f t="shared" si="0"/>
        <v>55.223880597014926</v>
      </c>
      <c r="H13" s="112"/>
    </row>
    <row r="14" spans="2:9" s="6" customFormat="1" ht="21">
      <c r="B14" s="15"/>
      <c r="C14" s="211" t="s">
        <v>176</v>
      </c>
      <c r="D14" s="212"/>
      <c r="E14" s="213"/>
      <c r="F14" s="71">
        <f>DATA!C73</f>
        <v>24</v>
      </c>
      <c r="G14" s="72">
        <f t="shared" si="0"/>
        <v>35.820895522388057</v>
      </c>
      <c r="H14" s="112"/>
    </row>
    <row r="15" spans="2:9" s="6" customFormat="1" ht="21">
      <c r="B15" s="15"/>
      <c r="C15" s="208" t="s">
        <v>177</v>
      </c>
      <c r="D15" s="209"/>
      <c r="E15" s="210"/>
      <c r="F15" s="90">
        <f>DATA!C74</f>
        <v>3</v>
      </c>
      <c r="G15" s="72">
        <f t="shared" si="0"/>
        <v>4.4776119402985071</v>
      </c>
      <c r="H15" s="112"/>
    </row>
    <row r="16" spans="2:9" s="6" customFormat="1" ht="21">
      <c r="B16" s="15"/>
      <c r="C16" s="181" t="s">
        <v>190</v>
      </c>
      <c r="D16" s="91"/>
      <c r="E16" s="180"/>
      <c r="F16" s="183">
        <v>3</v>
      </c>
      <c r="G16" s="184">
        <f t="shared" si="0"/>
        <v>4.4776119402985071</v>
      </c>
      <c r="H16" s="175"/>
    </row>
    <row r="17" spans="2:8" s="6" customFormat="1" ht="21">
      <c r="B17" s="15"/>
      <c r="C17" s="223" t="s">
        <v>178</v>
      </c>
      <c r="D17" s="209"/>
      <c r="E17" s="210"/>
      <c r="F17" s="182">
        <v>2</v>
      </c>
      <c r="G17" s="72">
        <f t="shared" si="0"/>
        <v>2.9850746268656718</v>
      </c>
      <c r="H17" s="175"/>
    </row>
    <row r="18" spans="2:8" s="6" customFormat="1" ht="21">
      <c r="B18" s="15"/>
      <c r="C18" s="223" t="s">
        <v>179</v>
      </c>
      <c r="D18" s="209"/>
      <c r="E18" s="210"/>
      <c r="F18" s="158">
        <v>1</v>
      </c>
      <c r="G18" s="72">
        <f t="shared" si="0"/>
        <v>1.4925373134328359</v>
      </c>
      <c r="H18" s="175"/>
    </row>
    <row r="19" spans="2:8" s="6" customFormat="1" ht="21.75" thickBot="1">
      <c r="B19" s="15"/>
      <c r="C19" s="224" t="s">
        <v>3</v>
      </c>
      <c r="D19" s="225"/>
      <c r="E19" s="226"/>
      <c r="F19" s="20">
        <v>67</v>
      </c>
      <c r="G19" s="52">
        <f t="shared" si="0"/>
        <v>100</v>
      </c>
      <c r="H19" s="175"/>
    </row>
    <row r="20" spans="2:8" s="6" customFormat="1" ht="21.75" thickTop="1">
      <c r="B20" s="15"/>
      <c r="C20" s="17"/>
      <c r="D20" s="17"/>
      <c r="E20" s="17"/>
      <c r="F20" s="18"/>
      <c r="G20" s="19"/>
    </row>
    <row r="21" spans="2:8" s="6" customFormat="1" ht="21">
      <c r="B21" s="15"/>
      <c r="C21" s="6" t="s">
        <v>193</v>
      </c>
      <c r="F21" s="109"/>
      <c r="G21" s="109"/>
    </row>
    <row r="22" spans="2:8" s="6" customFormat="1" ht="21">
      <c r="B22" s="6" t="s">
        <v>191</v>
      </c>
      <c r="F22" s="109"/>
      <c r="G22" s="109"/>
      <c r="H22" s="109"/>
    </row>
    <row r="23" spans="2:8" s="6" customFormat="1" ht="21">
      <c r="B23" s="6" t="s">
        <v>192</v>
      </c>
      <c r="F23" s="112"/>
      <c r="G23" s="112"/>
      <c r="H23" s="112"/>
    </row>
    <row r="24" spans="2:8" s="6" customFormat="1" ht="21">
      <c r="F24" s="112"/>
      <c r="G24" s="112"/>
      <c r="H24" s="112"/>
    </row>
    <row r="25" spans="2:8" s="6" customFormat="1" ht="21">
      <c r="F25" s="112"/>
      <c r="G25" s="112"/>
      <c r="H25" s="112"/>
    </row>
    <row r="26" spans="2:8" s="6" customFormat="1" ht="21">
      <c r="F26" s="175"/>
      <c r="G26" s="175"/>
      <c r="H26" s="175"/>
    </row>
    <row r="27" spans="2:8" s="6" customFormat="1" ht="21">
      <c r="F27" s="175"/>
      <c r="G27" s="175"/>
      <c r="H27" s="175"/>
    </row>
    <row r="28" spans="2:8" s="6" customFormat="1" ht="21">
      <c r="F28" s="175"/>
      <c r="G28" s="175"/>
      <c r="H28" s="175"/>
    </row>
    <row r="29" spans="2:8" s="6" customFormat="1" ht="21">
      <c r="F29" s="175"/>
      <c r="G29" s="175"/>
      <c r="H29" s="175"/>
    </row>
    <row r="30" spans="2:8" s="6" customFormat="1" ht="21">
      <c r="F30" s="177"/>
      <c r="G30" s="177"/>
      <c r="H30" s="177"/>
    </row>
    <row r="31" spans="2:8" s="6" customFormat="1" ht="21">
      <c r="F31" s="177"/>
      <c r="G31" s="177"/>
      <c r="H31" s="177"/>
    </row>
    <row r="32" spans="2:8" s="6" customFormat="1" ht="21">
      <c r="F32" s="177"/>
      <c r="G32" s="177"/>
      <c r="H32" s="177"/>
    </row>
    <row r="33" spans="1:9" s="6" customFormat="1" ht="21">
      <c r="F33" s="177"/>
      <c r="G33" s="177"/>
      <c r="H33" s="177"/>
    </row>
    <row r="34" spans="1:9" s="6" customFormat="1" ht="21">
      <c r="F34" s="177"/>
      <c r="G34" s="177"/>
      <c r="H34" s="177"/>
    </row>
    <row r="35" spans="1:9" s="6" customFormat="1" ht="21">
      <c r="F35" s="177"/>
      <c r="G35" s="177"/>
      <c r="H35" s="177"/>
    </row>
    <row r="36" spans="1:9" s="6" customFormat="1" ht="21">
      <c r="F36" s="177"/>
      <c r="G36" s="177"/>
      <c r="H36" s="177"/>
    </row>
    <row r="37" spans="1:9" s="6" customFormat="1" ht="21">
      <c r="A37" s="77"/>
      <c r="B37" s="214" t="s">
        <v>50</v>
      </c>
      <c r="C37" s="214"/>
      <c r="D37" s="214"/>
      <c r="E37" s="214"/>
      <c r="F37" s="214"/>
      <c r="G37" s="214"/>
      <c r="H37" s="214"/>
      <c r="I37" s="77"/>
    </row>
    <row r="38" spans="1:9" s="6" customFormat="1" ht="21">
      <c r="B38" s="99"/>
      <c r="C38" s="99"/>
      <c r="D38" s="99"/>
      <c r="E38" s="99"/>
      <c r="F38" s="99"/>
      <c r="G38" s="99"/>
      <c r="H38" s="99"/>
    </row>
    <row r="39" spans="1:9" s="6" customFormat="1" ht="21">
      <c r="B39" s="15" t="s">
        <v>180</v>
      </c>
      <c r="F39" s="96"/>
      <c r="G39" s="96"/>
      <c r="H39" s="96"/>
    </row>
    <row r="40" spans="1:9" s="6" customFormat="1" ht="21.75" thickBot="1">
      <c r="B40" s="15"/>
      <c r="F40" s="96"/>
      <c r="G40" s="96"/>
      <c r="H40" s="96"/>
    </row>
    <row r="41" spans="1:9" s="6" customFormat="1" ht="22.5" thickTop="1" thickBot="1">
      <c r="C41" s="221" t="s">
        <v>25</v>
      </c>
      <c r="D41" s="221"/>
      <c r="E41" s="221"/>
      <c r="F41" s="113" t="s">
        <v>1</v>
      </c>
      <c r="G41" s="113" t="s">
        <v>2</v>
      </c>
      <c r="H41" s="96"/>
    </row>
    <row r="42" spans="1:9" s="6" customFormat="1" ht="21.75" thickTop="1">
      <c r="C42" s="227" t="s">
        <v>107</v>
      </c>
      <c r="D42" s="227"/>
      <c r="E42" s="227"/>
      <c r="F42" s="71">
        <v>11</v>
      </c>
      <c r="G42" s="16">
        <f>F42*100/F$58</f>
        <v>16.417910447761194</v>
      </c>
      <c r="H42" s="112"/>
    </row>
    <row r="43" spans="1:9" s="6" customFormat="1" ht="21">
      <c r="C43" s="208" t="s">
        <v>108</v>
      </c>
      <c r="D43" s="209"/>
      <c r="E43" s="210"/>
      <c r="F43" s="71">
        <v>11</v>
      </c>
      <c r="G43" s="16">
        <f t="shared" ref="G43:G58" si="1">F43*100/F$58</f>
        <v>16.417910447761194</v>
      </c>
      <c r="H43" s="112"/>
    </row>
    <row r="44" spans="1:9" s="6" customFormat="1" ht="21">
      <c r="C44" s="222" t="s">
        <v>109</v>
      </c>
      <c r="D44" s="222"/>
      <c r="E44" s="222"/>
      <c r="F44" s="90">
        <v>10</v>
      </c>
      <c r="G44" s="16">
        <f t="shared" si="1"/>
        <v>14.925373134328359</v>
      </c>
      <c r="H44" s="112"/>
    </row>
    <row r="45" spans="1:9" s="6" customFormat="1" ht="21">
      <c r="C45" s="222" t="s">
        <v>110</v>
      </c>
      <c r="D45" s="222"/>
      <c r="E45" s="222"/>
      <c r="F45" s="90">
        <v>10</v>
      </c>
      <c r="G45" s="16">
        <f t="shared" si="1"/>
        <v>14.925373134328359</v>
      </c>
      <c r="H45" s="112"/>
    </row>
    <row r="46" spans="1:9" s="6" customFormat="1" ht="21">
      <c r="C46" s="222" t="s">
        <v>111</v>
      </c>
      <c r="D46" s="222"/>
      <c r="E46" s="222"/>
      <c r="F46" s="90">
        <v>5</v>
      </c>
      <c r="G46" s="16">
        <f t="shared" si="1"/>
        <v>7.4626865671641793</v>
      </c>
      <c r="H46" s="112"/>
    </row>
    <row r="47" spans="1:9" s="6" customFormat="1" ht="21">
      <c r="C47" s="222" t="s">
        <v>113</v>
      </c>
      <c r="D47" s="222"/>
      <c r="E47" s="222"/>
      <c r="F47" s="90">
        <v>3</v>
      </c>
      <c r="G47" s="16">
        <f t="shared" si="1"/>
        <v>4.4776119402985071</v>
      </c>
      <c r="H47" s="96"/>
    </row>
    <row r="48" spans="1:9" s="6" customFormat="1" ht="21">
      <c r="C48" s="228" t="s">
        <v>112</v>
      </c>
      <c r="D48" s="229"/>
      <c r="E48" s="230"/>
      <c r="F48" s="90">
        <v>2</v>
      </c>
      <c r="G48" s="16">
        <f t="shared" si="1"/>
        <v>2.9850746268656718</v>
      </c>
      <c r="H48" s="112"/>
    </row>
    <row r="49" spans="2:8" s="6" customFormat="1" ht="21">
      <c r="C49" s="231" t="s">
        <v>79</v>
      </c>
      <c r="D49" s="231"/>
      <c r="E49" s="231"/>
      <c r="F49" s="90">
        <v>2</v>
      </c>
      <c r="G49" s="16">
        <f t="shared" si="1"/>
        <v>2.9850746268656718</v>
      </c>
      <c r="H49" s="112"/>
    </row>
    <row r="50" spans="2:8" s="6" customFormat="1" ht="21">
      <c r="C50" s="208" t="s">
        <v>114</v>
      </c>
      <c r="D50" s="209"/>
      <c r="E50" s="210"/>
      <c r="F50" s="90">
        <v>2</v>
      </c>
      <c r="G50" s="16">
        <f t="shared" si="1"/>
        <v>2.9850746268656718</v>
      </c>
      <c r="H50" s="112"/>
    </row>
    <row r="51" spans="2:8" s="6" customFormat="1" ht="21">
      <c r="C51" s="208" t="s">
        <v>115</v>
      </c>
      <c r="D51" s="209"/>
      <c r="E51" s="210"/>
      <c r="F51" s="90">
        <v>2</v>
      </c>
      <c r="G51" s="16">
        <f t="shared" si="1"/>
        <v>2.9850746268656718</v>
      </c>
      <c r="H51" s="112"/>
    </row>
    <row r="52" spans="2:8" s="6" customFormat="1" ht="21">
      <c r="C52" s="208" t="s">
        <v>116</v>
      </c>
      <c r="D52" s="209"/>
      <c r="E52" s="210"/>
      <c r="F52" s="90">
        <v>1</v>
      </c>
      <c r="G52" s="16">
        <f t="shared" si="1"/>
        <v>1.4925373134328359</v>
      </c>
      <c r="H52" s="96"/>
    </row>
    <row r="53" spans="2:8" s="6" customFormat="1" ht="21">
      <c r="C53" s="208" t="str">
        <f>DATA!B85</f>
        <v>โรงเรียนในสพม.41</v>
      </c>
      <c r="D53" s="209"/>
      <c r="E53" s="210"/>
      <c r="F53" s="90">
        <v>1</v>
      </c>
      <c r="G53" s="16">
        <f t="shared" si="1"/>
        <v>1.4925373134328359</v>
      </c>
      <c r="H53" s="96"/>
    </row>
    <row r="54" spans="2:8" ht="21">
      <c r="C54" s="208" t="str">
        <f>DATA!B89</f>
        <v>วิทยาลัยโลจิสติกส์และโซ่อุปทาน</v>
      </c>
      <c r="D54" s="209"/>
      <c r="E54" s="210"/>
      <c r="F54" s="90">
        <v>1</v>
      </c>
      <c r="G54" s="16">
        <f t="shared" si="1"/>
        <v>1.4925373134328359</v>
      </c>
      <c r="H54" s="1"/>
    </row>
    <row r="55" spans="2:8" ht="21">
      <c r="C55" s="208" t="str">
        <f>DATA!B90</f>
        <v>วิทยาลัยพลังงานทดแทน</v>
      </c>
      <c r="D55" s="209"/>
      <c r="E55" s="210"/>
      <c r="F55" s="90">
        <v>1</v>
      </c>
      <c r="G55" s="16">
        <f t="shared" si="1"/>
        <v>1.4925373134328359</v>
      </c>
      <c r="H55" s="1"/>
    </row>
    <row r="56" spans="2:8" ht="21">
      <c r="C56" s="208" t="s">
        <v>117</v>
      </c>
      <c r="D56" s="209"/>
      <c r="E56" s="210"/>
      <c r="F56" s="90">
        <v>1</v>
      </c>
      <c r="G56" s="16">
        <f t="shared" si="1"/>
        <v>1.4925373134328359</v>
      </c>
      <c r="H56" s="1"/>
    </row>
    <row r="57" spans="2:8" ht="21">
      <c r="C57" s="208" t="str">
        <f>DATA!B98</f>
        <v>ไม่ระบุ</v>
      </c>
      <c r="D57" s="209"/>
      <c r="E57" s="210"/>
      <c r="F57" s="90">
        <v>4</v>
      </c>
      <c r="G57" s="16">
        <f t="shared" si="1"/>
        <v>5.9701492537313436</v>
      </c>
      <c r="H57" s="1"/>
    </row>
    <row r="58" spans="2:8" ht="21.75" thickBot="1">
      <c r="C58" s="218" t="s">
        <v>3</v>
      </c>
      <c r="D58" s="219"/>
      <c r="E58" s="220"/>
      <c r="F58" s="20">
        <f>SUM(F42:F57)</f>
        <v>67</v>
      </c>
      <c r="G58" s="52">
        <f t="shared" si="1"/>
        <v>100</v>
      </c>
      <c r="H58" s="1"/>
    </row>
    <row r="59" spans="2:8" ht="20.25" thickTop="1">
      <c r="D59" s="4"/>
      <c r="E59" s="4"/>
      <c r="F59" s="5"/>
      <c r="H59" s="1"/>
    </row>
    <row r="60" spans="2:8" s="6" customFormat="1" ht="21">
      <c r="B60" s="12"/>
      <c r="C60" s="6" t="s">
        <v>181</v>
      </c>
      <c r="F60" s="69"/>
      <c r="G60" s="69"/>
      <c r="H60" s="69"/>
    </row>
    <row r="61" spans="2:8" s="6" customFormat="1" ht="21">
      <c r="B61" s="6" t="s">
        <v>118</v>
      </c>
      <c r="F61" s="69"/>
      <c r="G61" s="69"/>
      <c r="H61" s="69"/>
    </row>
    <row r="62" spans="2:8" s="6" customFormat="1" ht="21">
      <c r="B62" s="6" t="s">
        <v>119</v>
      </c>
      <c r="F62" s="101"/>
      <c r="G62" s="101"/>
      <c r="H62" s="101"/>
    </row>
    <row r="63" spans="2:8" s="6" customFormat="1" ht="21">
      <c r="B63" s="6" t="s">
        <v>120</v>
      </c>
      <c r="F63" s="101"/>
      <c r="G63" s="101"/>
      <c r="H63" s="101"/>
    </row>
    <row r="64" spans="2:8" s="6" customFormat="1" ht="21">
      <c r="F64" s="101"/>
      <c r="G64" s="101"/>
      <c r="H64" s="101"/>
    </row>
    <row r="65" spans="1:9" s="6" customFormat="1" ht="21">
      <c r="F65" s="101"/>
      <c r="G65" s="101"/>
      <c r="H65" s="101"/>
    </row>
    <row r="66" spans="1:9" s="6" customFormat="1" ht="21">
      <c r="F66" s="101"/>
      <c r="G66" s="101"/>
      <c r="H66" s="101"/>
    </row>
    <row r="67" spans="1:9" s="6" customFormat="1" ht="21">
      <c r="F67" s="101"/>
      <c r="G67" s="101"/>
      <c r="H67" s="101"/>
    </row>
    <row r="68" spans="1:9" s="6" customFormat="1" ht="21">
      <c r="F68" s="101"/>
      <c r="G68" s="101"/>
      <c r="H68" s="101"/>
    </row>
    <row r="69" spans="1:9" s="6" customFormat="1" ht="21">
      <c r="F69" s="101"/>
      <c r="G69" s="101"/>
      <c r="H69" s="101"/>
    </row>
    <row r="70" spans="1:9" s="6" customFormat="1" ht="21">
      <c r="F70" s="114"/>
      <c r="G70" s="114"/>
      <c r="H70" s="114"/>
    </row>
    <row r="71" spans="1:9" s="6" customFormat="1" ht="21">
      <c r="F71" s="114"/>
      <c r="G71" s="114"/>
      <c r="H71" s="114"/>
    </row>
    <row r="72" spans="1:9" s="6" customFormat="1" ht="21">
      <c r="F72" s="114"/>
      <c r="G72" s="114"/>
      <c r="H72" s="114"/>
    </row>
    <row r="73" spans="1:9" s="6" customFormat="1" ht="21">
      <c r="A73" s="77"/>
      <c r="B73" s="214" t="s">
        <v>51</v>
      </c>
      <c r="C73" s="214"/>
      <c r="D73" s="214"/>
      <c r="E73" s="214"/>
      <c r="F73" s="214"/>
      <c r="G73" s="214"/>
      <c r="H73" s="214"/>
      <c r="I73" s="77"/>
    </row>
    <row r="74" spans="1:9" s="6" customFormat="1" ht="21">
      <c r="F74" s="94"/>
      <c r="G74" s="94"/>
      <c r="H74" s="94"/>
    </row>
    <row r="75" spans="1:9" s="6" customFormat="1" ht="21">
      <c r="B75" s="15" t="s">
        <v>200</v>
      </c>
      <c r="F75" s="193"/>
      <c r="G75" s="193"/>
    </row>
    <row r="76" spans="1:9" ht="20.25" thickBot="1">
      <c r="H76" s="1"/>
    </row>
    <row r="77" spans="1:9" s="6" customFormat="1" ht="31.5" customHeight="1" thickTop="1" thickBot="1">
      <c r="C77" s="236" t="s">
        <v>199</v>
      </c>
      <c r="D77" s="237"/>
      <c r="E77" s="238"/>
      <c r="F77" s="194" t="s">
        <v>1</v>
      </c>
      <c r="G77" s="194" t="s">
        <v>2</v>
      </c>
    </row>
    <row r="78" spans="1:9" s="6" customFormat="1" ht="21.75" thickTop="1">
      <c r="C78" s="181" t="s">
        <v>197</v>
      </c>
      <c r="D78" s="91"/>
      <c r="E78" s="91"/>
      <c r="F78" s="197">
        <v>50</v>
      </c>
      <c r="G78" s="184">
        <f t="shared" ref="G78:G83" si="2">F78*100/F$83</f>
        <v>54.945054945054942</v>
      </c>
    </row>
    <row r="79" spans="1:9" s="6" customFormat="1" ht="21">
      <c r="C79" s="223" t="s">
        <v>202</v>
      </c>
      <c r="D79" s="209"/>
      <c r="E79" s="210"/>
      <c r="F79" s="92">
        <v>23</v>
      </c>
      <c r="G79" s="16">
        <f t="shared" si="2"/>
        <v>25.274725274725274</v>
      </c>
    </row>
    <row r="80" spans="1:9" s="6" customFormat="1" ht="21">
      <c r="C80" s="211" t="s">
        <v>203</v>
      </c>
      <c r="D80" s="212"/>
      <c r="E80" s="213"/>
      <c r="F80" s="92">
        <v>16</v>
      </c>
      <c r="G80" s="16">
        <f t="shared" si="2"/>
        <v>17.582417582417584</v>
      </c>
    </row>
    <row r="81" spans="1:9" s="6" customFormat="1" ht="21">
      <c r="C81" s="208" t="s">
        <v>204</v>
      </c>
      <c r="D81" s="209"/>
      <c r="E81" s="210"/>
      <c r="F81" s="189">
        <v>11</v>
      </c>
      <c r="G81" s="16">
        <f t="shared" si="2"/>
        <v>12.087912087912088</v>
      </c>
    </row>
    <row r="82" spans="1:9" s="6" customFormat="1" ht="21">
      <c r="C82" s="181" t="s">
        <v>201</v>
      </c>
      <c r="D82" s="91"/>
      <c r="E82" s="91"/>
      <c r="F82" s="197">
        <v>41</v>
      </c>
      <c r="G82" s="184">
        <f t="shared" si="2"/>
        <v>45.054945054945058</v>
      </c>
    </row>
    <row r="83" spans="1:9" s="6" customFormat="1" ht="21.75" thickBot="1">
      <c r="C83" s="218" t="s">
        <v>3</v>
      </c>
      <c r="D83" s="219"/>
      <c r="E83" s="220"/>
      <c r="F83" s="20">
        <v>91</v>
      </c>
      <c r="G83" s="52">
        <f t="shared" si="2"/>
        <v>100</v>
      </c>
    </row>
    <row r="84" spans="1:9" s="6" customFormat="1" ht="21.75" thickTop="1">
      <c r="F84" s="98"/>
      <c r="G84" s="98"/>
      <c r="H84" s="98"/>
    </row>
    <row r="85" spans="1:9" s="6" customFormat="1" ht="21">
      <c r="B85" s="97"/>
      <c r="C85" s="6" t="s">
        <v>236</v>
      </c>
      <c r="F85" s="96"/>
      <c r="G85" s="96"/>
      <c r="H85" s="96"/>
    </row>
    <row r="86" spans="1:9" s="6" customFormat="1" ht="21">
      <c r="A86" s="55"/>
      <c r="B86" s="203" t="s">
        <v>237</v>
      </c>
      <c r="C86" s="203"/>
      <c r="D86" s="203"/>
      <c r="E86" s="203"/>
      <c r="F86" s="203"/>
      <c r="G86" s="203"/>
      <c r="H86" s="203"/>
      <c r="I86" s="203"/>
    </row>
    <row r="87" spans="1:9" s="6" customFormat="1" ht="21">
      <c r="A87" s="55"/>
      <c r="B87" s="203" t="s">
        <v>238</v>
      </c>
      <c r="C87" s="203"/>
      <c r="D87" s="203"/>
      <c r="E87" s="203"/>
      <c r="F87" s="203"/>
      <c r="G87" s="203"/>
      <c r="H87" s="203"/>
      <c r="I87" s="203"/>
    </row>
    <row r="88" spans="1:9" s="6" customFormat="1" ht="21">
      <c r="A88" s="55"/>
      <c r="B88" s="115"/>
      <c r="C88" s="115"/>
      <c r="D88" s="115"/>
      <c r="E88" s="115"/>
      <c r="F88" s="115"/>
    </row>
    <row r="89" spans="1:9" s="6" customFormat="1" ht="21">
      <c r="F89" s="175"/>
      <c r="G89" s="175"/>
      <c r="H89" s="175"/>
    </row>
    <row r="90" spans="1:9" s="6" customFormat="1" ht="21">
      <c r="F90" s="175"/>
      <c r="G90" s="175"/>
      <c r="H90" s="175"/>
    </row>
    <row r="91" spans="1:9" s="6" customFormat="1" ht="21">
      <c r="F91" s="175"/>
      <c r="G91" s="175"/>
      <c r="H91" s="175"/>
    </row>
    <row r="92" spans="1:9" s="6" customFormat="1" ht="21">
      <c r="F92" s="175"/>
      <c r="G92" s="175"/>
      <c r="H92" s="175"/>
    </row>
    <row r="93" spans="1:9" s="6" customFormat="1" ht="21">
      <c r="F93" s="175"/>
      <c r="G93" s="175"/>
      <c r="H93" s="175"/>
    </row>
    <row r="94" spans="1:9" s="6" customFormat="1" ht="21">
      <c r="F94" s="175"/>
      <c r="G94" s="175"/>
      <c r="H94" s="175"/>
    </row>
    <row r="95" spans="1:9" s="6" customFormat="1" ht="21">
      <c r="F95" s="175"/>
      <c r="G95" s="175"/>
      <c r="H95" s="175"/>
    </row>
    <row r="96" spans="1:9" s="6" customFormat="1" ht="21">
      <c r="F96" s="175"/>
      <c r="G96" s="175"/>
      <c r="H96" s="175"/>
    </row>
    <row r="97" spans="2:8" s="6" customFormat="1" ht="21">
      <c r="F97" s="175"/>
      <c r="G97" s="175"/>
      <c r="H97" s="175"/>
    </row>
    <row r="98" spans="2:8" s="6" customFormat="1" ht="21">
      <c r="F98" s="175"/>
      <c r="G98" s="175"/>
      <c r="H98" s="175"/>
    </row>
    <row r="99" spans="2:8" s="6" customFormat="1" ht="21">
      <c r="F99" s="175"/>
      <c r="G99" s="175"/>
      <c r="H99" s="175"/>
    </row>
    <row r="100" spans="2:8" s="6" customFormat="1" ht="21">
      <c r="F100" s="175"/>
      <c r="G100" s="175"/>
      <c r="H100" s="175"/>
    </row>
    <row r="101" spans="2:8" s="6" customFormat="1" ht="21">
      <c r="F101" s="175"/>
      <c r="G101" s="175"/>
      <c r="H101" s="175"/>
    </row>
    <row r="102" spans="2:8" s="6" customFormat="1" ht="21">
      <c r="F102" s="175"/>
      <c r="G102" s="175"/>
      <c r="H102" s="175"/>
    </row>
    <row r="103" spans="2:8" s="6" customFormat="1" ht="21">
      <c r="F103" s="175"/>
      <c r="G103" s="175"/>
      <c r="H103" s="175"/>
    </row>
    <row r="104" spans="2:8" s="6" customFormat="1" ht="21">
      <c r="F104" s="175"/>
      <c r="G104" s="175"/>
      <c r="H104" s="175"/>
    </row>
    <row r="105" spans="2:8" s="6" customFormat="1" ht="21">
      <c r="F105" s="175"/>
      <c r="G105" s="175"/>
      <c r="H105" s="175"/>
    </row>
    <row r="106" spans="2:8" s="6" customFormat="1" ht="21">
      <c r="F106" s="175"/>
      <c r="G106" s="175"/>
      <c r="H106" s="175"/>
    </row>
    <row r="107" spans="2:8" s="6" customFormat="1" ht="21">
      <c r="F107" s="175"/>
      <c r="G107" s="175"/>
      <c r="H107" s="175"/>
    </row>
    <row r="108" spans="2:8" s="6" customFormat="1" ht="21">
      <c r="B108" s="214" t="s">
        <v>52</v>
      </c>
      <c r="C108" s="214"/>
      <c r="D108" s="214"/>
      <c r="E108" s="214"/>
      <c r="F108" s="214"/>
      <c r="G108" s="214"/>
      <c r="H108" s="214"/>
    </row>
    <row r="109" spans="2:8" s="6" customFormat="1" ht="21">
      <c r="B109" s="176"/>
      <c r="C109" s="176"/>
      <c r="D109" s="176"/>
      <c r="E109" s="176"/>
      <c r="F109" s="176"/>
      <c r="G109" s="176"/>
      <c r="H109" s="176"/>
    </row>
    <row r="110" spans="2:8" s="6" customFormat="1" ht="21">
      <c r="B110" s="15" t="s">
        <v>205</v>
      </c>
      <c r="F110" s="114"/>
      <c r="G110" s="114"/>
    </row>
    <row r="111" spans="2:8" ht="20.25" thickBot="1">
      <c r="H111" s="1"/>
    </row>
    <row r="112" spans="2:8" s="6" customFormat="1" ht="31.5" customHeight="1" thickTop="1" thickBot="1">
      <c r="C112" s="236" t="s">
        <v>182</v>
      </c>
      <c r="D112" s="237"/>
      <c r="E112" s="238"/>
      <c r="F112" s="178" t="s">
        <v>1</v>
      </c>
      <c r="G112" s="178" t="s">
        <v>2</v>
      </c>
    </row>
    <row r="113" spans="3:7" s="6" customFormat="1" ht="21.75" thickTop="1">
      <c r="C113" s="190" t="s">
        <v>206</v>
      </c>
      <c r="D113" s="191"/>
      <c r="E113" s="191"/>
      <c r="F113" s="192">
        <v>23</v>
      </c>
      <c r="G113" s="187">
        <f t="shared" ref="G113:G130" si="3">F113*100/F$130</f>
        <v>34.328358208955223</v>
      </c>
    </row>
    <row r="114" spans="3:7" s="6" customFormat="1" ht="21">
      <c r="C114" s="235" t="s">
        <v>207</v>
      </c>
      <c r="D114" s="235"/>
      <c r="E114" s="235"/>
      <c r="F114" s="198">
        <v>10</v>
      </c>
      <c r="G114" s="188">
        <f t="shared" si="3"/>
        <v>14.925373134328359</v>
      </c>
    </row>
    <row r="115" spans="3:7" s="6" customFormat="1" ht="21">
      <c r="C115" s="231" t="s">
        <v>209</v>
      </c>
      <c r="D115" s="231"/>
      <c r="E115" s="231"/>
      <c r="F115" s="90">
        <v>8</v>
      </c>
      <c r="G115" s="16">
        <f t="shared" si="3"/>
        <v>11.940298507462687</v>
      </c>
    </row>
    <row r="116" spans="3:7" s="6" customFormat="1" ht="21">
      <c r="C116" s="231" t="s">
        <v>210</v>
      </c>
      <c r="D116" s="231"/>
      <c r="E116" s="231"/>
      <c r="F116" s="90">
        <v>1</v>
      </c>
      <c r="G116" s="16">
        <f t="shared" si="3"/>
        <v>1.4925373134328359</v>
      </c>
    </row>
    <row r="117" spans="3:7" s="6" customFormat="1" ht="21">
      <c r="C117" s="231" t="s">
        <v>211</v>
      </c>
      <c r="D117" s="231"/>
      <c r="E117" s="231"/>
      <c r="F117" s="90">
        <v>1</v>
      </c>
      <c r="G117" s="16">
        <f t="shared" si="3"/>
        <v>1.4925373134328359</v>
      </c>
    </row>
    <row r="118" spans="3:7" s="6" customFormat="1" ht="21">
      <c r="C118" s="235" t="s">
        <v>208</v>
      </c>
      <c r="D118" s="235"/>
      <c r="E118" s="235"/>
      <c r="F118" s="197">
        <v>10</v>
      </c>
      <c r="G118" s="184">
        <f t="shared" si="3"/>
        <v>14.925373134328359</v>
      </c>
    </row>
    <row r="119" spans="3:7" s="6" customFormat="1" ht="21">
      <c r="C119" s="231" t="s">
        <v>214</v>
      </c>
      <c r="D119" s="231"/>
      <c r="E119" s="231"/>
      <c r="F119" s="189">
        <v>3</v>
      </c>
      <c r="G119" s="16">
        <f t="shared" si="3"/>
        <v>4.4776119402985071</v>
      </c>
    </row>
    <row r="120" spans="3:7" s="6" customFormat="1" ht="21">
      <c r="C120" s="231" t="s">
        <v>215</v>
      </c>
      <c r="D120" s="231"/>
      <c r="E120" s="231"/>
      <c r="F120" s="189">
        <v>2</v>
      </c>
      <c r="G120" s="16">
        <f t="shared" si="3"/>
        <v>2.9850746268656718</v>
      </c>
    </row>
    <row r="121" spans="3:7" s="6" customFormat="1" ht="21">
      <c r="C121" s="231" t="s">
        <v>216</v>
      </c>
      <c r="D121" s="231"/>
      <c r="E121" s="231"/>
      <c r="F121" s="189">
        <v>1</v>
      </c>
      <c r="G121" s="16">
        <f t="shared" si="3"/>
        <v>1.4925373134328359</v>
      </c>
    </row>
    <row r="122" spans="3:7" s="6" customFormat="1" ht="21">
      <c r="C122" s="231" t="s">
        <v>217</v>
      </c>
      <c r="D122" s="231"/>
      <c r="E122" s="231"/>
      <c r="F122" s="71">
        <v>1</v>
      </c>
      <c r="G122" s="72">
        <f t="shared" si="3"/>
        <v>1.4925373134328359</v>
      </c>
    </row>
    <row r="123" spans="3:7" s="6" customFormat="1" ht="21">
      <c r="C123" s="231" t="s">
        <v>218</v>
      </c>
      <c r="D123" s="231"/>
      <c r="E123" s="231"/>
      <c r="F123" s="90">
        <v>1</v>
      </c>
      <c r="G123" s="72">
        <f t="shared" si="3"/>
        <v>1.4925373134328359</v>
      </c>
    </row>
    <row r="124" spans="3:7" s="6" customFormat="1" ht="21">
      <c r="C124" s="231" t="s">
        <v>219</v>
      </c>
      <c r="D124" s="231"/>
      <c r="E124" s="231"/>
      <c r="F124" s="158">
        <v>1</v>
      </c>
      <c r="G124" s="72">
        <f t="shared" si="3"/>
        <v>1.4925373134328359</v>
      </c>
    </row>
    <row r="125" spans="3:7" s="6" customFormat="1" ht="21">
      <c r="C125" s="231" t="s">
        <v>220</v>
      </c>
      <c r="D125" s="231"/>
      <c r="E125" s="231"/>
      <c r="F125" s="92">
        <v>1</v>
      </c>
      <c r="G125" s="72">
        <f t="shared" si="3"/>
        <v>1.4925373134328359</v>
      </c>
    </row>
    <row r="126" spans="3:7" s="6" customFormat="1" ht="21">
      <c r="C126" s="235" t="s">
        <v>212</v>
      </c>
      <c r="D126" s="235"/>
      <c r="E126" s="235"/>
      <c r="F126" s="197">
        <v>3</v>
      </c>
      <c r="G126" s="188">
        <f t="shared" si="3"/>
        <v>4.4776119402985071</v>
      </c>
    </row>
    <row r="127" spans="3:7" s="6" customFormat="1" ht="21">
      <c r="C127" s="231" t="s">
        <v>221</v>
      </c>
      <c r="D127" s="231"/>
      <c r="E127" s="231"/>
      <c r="F127" s="92">
        <v>2</v>
      </c>
      <c r="G127" s="72">
        <f t="shared" si="3"/>
        <v>2.9850746268656718</v>
      </c>
    </row>
    <row r="128" spans="3:7" s="6" customFormat="1" ht="21">
      <c r="C128" s="231" t="s">
        <v>222</v>
      </c>
      <c r="D128" s="231"/>
      <c r="E128" s="231"/>
      <c r="F128" s="92">
        <v>1</v>
      </c>
      <c r="G128" s="72">
        <f t="shared" si="3"/>
        <v>1.4925373134328359</v>
      </c>
    </row>
    <row r="129" spans="2:8" s="6" customFormat="1" ht="21">
      <c r="C129" s="232" t="s">
        <v>213</v>
      </c>
      <c r="D129" s="233"/>
      <c r="E129" s="234"/>
      <c r="F129" s="197">
        <v>44</v>
      </c>
      <c r="G129" s="199">
        <f t="shared" si="3"/>
        <v>65.671641791044777</v>
      </c>
    </row>
    <row r="130" spans="2:8" s="6" customFormat="1" ht="21.75" thickBot="1">
      <c r="C130" s="218" t="s">
        <v>3</v>
      </c>
      <c r="D130" s="219"/>
      <c r="E130" s="220"/>
      <c r="F130" s="20">
        <v>67</v>
      </c>
      <c r="G130" s="52">
        <f t="shared" si="3"/>
        <v>100</v>
      </c>
    </row>
    <row r="131" spans="2:8" s="6" customFormat="1" ht="21.75" thickTop="1">
      <c r="F131" s="114"/>
      <c r="G131" s="114"/>
      <c r="H131" s="114"/>
    </row>
    <row r="132" spans="2:8" s="6" customFormat="1" ht="21">
      <c r="B132" s="115"/>
      <c r="C132" s="6" t="s">
        <v>223</v>
      </c>
      <c r="F132" s="201"/>
      <c r="G132" s="201"/>
      <c r="H132" s="201"/>
    </row>
    <row r="133" spans="2:8" s="6" customFormat="1" ht="21">
      <c r="B133" s="6" t="s">
        <v>224</v>
      </c>
      <c r="F133" s="114"/>
      <c r="G133" s="114"/>
      <c r="H133" s="114"/>
    </row>
    <row r="134" spans="2:8" s="6" customFormat="1" ht="21">
      <c r="B134" s="203" t="s">
        <v>225</v>
      </c>
      <c r="C134" s="203"/>
      <c r="D134" s="203"/>
      <c r="E134" s="203"/>
      <c r="F134" s="203"/>
      <c r="G134" s="203"/>
      <c r="H134" s="203"/>
    </row>
  </sheetData>
  <mergeCells count="59">
    <mergeCell ref="B108:H108"/>
    <mergeCell ref="B86:I86"/>
    <mergeCell ref="B87:I87"/>
    <mergeCell ref="B37:H37"/>
    <mergeCell ref="B73:H73"/>
    <mergeCell ref="C56:E56"/>
    <mergeCell ref="C55:E55"/>
    <mergeCell ref="C126:E126"/>
    <mergeCell ref="C127:E127"/>
    <mergeCell ref="C112:E112"/>
    <mergeCell ref="C117:E117"/>
    <mergeCell ref="C118:E118"/>
    <mergeCell ref="C119:E119"/>
    <mergeCell ref="C114:E114"/>
    <mergeCell ref="C116:E116"/>
    <mergeCell ref="C83:E83"/>
    <mergeCell ref="C115:E115"/>
    <mergeCell ref="C77:E77"/>
    <mergeCell ref="C81:E81"/>
    <mergeCell ref="C79:E79"/>
    <mergeCell ref="C128:E128"/>
    <mergeCell ref="C129:E129"/>
    <mergeCell ref="C120:E120"/>
    <mergeCell ref="B134:H134"/>
    <mergeCell ref="C122:E122"/>
    <mergeCell ref="C123:E123"/>
    <mergeCell ref="C124:E124"/>
    <mergeCell ref="C125:E125"/>
    <mergeCell ref="C130:E130"/>
    <mergeCell ref="C121:E121"/>
    <mergeCell ref="C17:E17"/>
    <mergeCell ref="C18:E18"/>
    <mergeCell ref="B2:H2"/>
    <mergeCell ref="C52:E52"/>
    <mergeCell ref="C19:E19"/>
    <mergeCell ref="C51:E51"/>
    <mergeCell ref="C44:E44"/>
    <mergeCell ref="C45:E45"/>
    <mergeCell ref="C46:E46"/>
    <mergeCell ref="C42:E42"/>
    <mergeCell ref="C48:E48"/>
    <mergeCell ref="C49:E49"/>
    <mergeCell ref="C11:E11"/>
    <mergeCell ref="C13:E13"/>
    <mergeCell ref="C57:E57"/>
    <mergeCell ref="C54:E54"/>
    <mergeCell ref="C80:E80"/>
    <mergeCell ref="B4:H4"/>
    <mergeCell ref="B5:H5"/>
    <mergeCell ref="B6:H6"/>
    <mergeCell ref="C12:E12"/>
    <mergeCell ref="C58:E58"/>
    <mergeCell ref="C50:E50"/>
    <mergeCell ref="C43:E43"/>
    <mergeCell ref="C41:E41"/>
    <mergeCell ref="C47:E47"/>
    <mergeCell ref="C53:E53"/>
    <mergeCell ref="C14:E14"/>
    <mergeCell ref="C15:E15"/>
  </mergeCells>
  <pageMargins left="0.7" right="0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zoomScale="120" zoomScaleNormal="120" workbookViewId="0">
      <selection activeCell="I6" sqref="I6"/>
    </sheetView>
  </sheetViews>
  <sheetFormatPr defaultRowHeight="15"/>
  <cols>
    <col min="1" max="1" width="4.7109375" customWidth="1"/>
    <col min="5" max="5" width="24.85546875" customWidth="1"/>
    <col min="6" max="6" width="6.7109375" customWidth="1"/>
    <col min="7" max="7" width="7" customWidth="1"/>
    <col min="8" max="8" width="16.140625" customWidth="1"/>
  </cols>
  <sheetData>
    <row r="2" spans="1:9" s="6" customFormat="1" ht="21">
      <c r="A2" s="77"/>
      <c r="B2" s="214" t="s">
        <v>53</v>
      </c>
      <c r="C2" s="214"/>
      <c r="D2" s="214"/>
      <c r="E2" s="214"/>
      <c r="F2" s="214"/>
      <c r="G2" s="214"/>
      <c r="H2" s="214"/>
      <c r="I2" s="214"/>
    </row>
    <row r="3" spans="1:9" s="6" customFormat="1" ht="21">
      <c r="B3" s="110"/>
      <c r="C3" s="110"/>
      <c r="D3" s="110"/>
      <c r="E3" s="110"/>
      <c r="F3" s="110"/>
      <c r="G3" s="110"/>
      <c r="H3" s="110"/>
    </row>
    <row r="4" spans="1:9" s="6" customFormat="1" ht="21">
      <c r="B4" s="7" t="s">
        <v>22</v>
      </c>
      <c r="F4" s="109"/>
      <c r="G4" s="109"/>
      <c r="H4" s="109"/>
    </row>
    <row r="5" spans="1:9" s="111" customFormat="1" ht="21">
      <c r="B5" s="51" t="s">
        <v>183</v>
      </c>
      <c r="F5" s="109"/>
      <c r="G5" s="109"/>
      <c r="H5" s="109"/>
    </row>
    <row r="6" spans="1:9" s="6" customFormat="1" ht="21.75" thickBot="1">
      <c r="F6" s="64"/>
      <c r="G6" s="64"/>
      <c r="H6" s="64"/>
    </row>
    <row r="7" spans="1:9" s="6" customFormat="1" ht="21.75" thickTop="1">
      <c r="B7" s="245" t="s">
        <v>4</v>
      </c>
      <c r="C7" s="246"/>
      <c r="D7" s="246"/>
      <c r="E7" s="247"/>
      <c r="F7" s="254"/>
      <c r="G7" s="256" t="s">
        <v>5</v>
      </c>
      <c r="H7" s="256" t="s">
        <v>6</v>
      </c>
    </row>
    <row r="8" spans="1:9" s="6" customFormat="1" ht="21.75" thickBot="1">
      <c r="B8" s="248"/>
      <c r="C8" s="249"/>
      <c r="D8" s="249"/>
      <c r="E8" s="250"/>
      <c r="F8" s="255"/>
      <c r="G8" s="257"/>
      <c r="H8" s="257"/>
    </row>
    <row r="9" spans="1:9" s="6" customFormat="1" ht="21.75" thickTop="1">
      <c r="B9" s="21" t="s">
        <v>15</v>
      </c>
      <c r="C9" s="22"/>
      <c r="D9" s="22"/>
      <c r="E9" s="23"/>
      <c r="F9" s="63"/>
      <c r="G9" s="17"/>
      <c r="H9" s="63"/>
      <c r="I9" s="8"/>
    </row>
    <row r="10" spans="1:9" s="6" customFormat="1" ht="21">
      <c r="B10" s="258" t="s">
        <v>122</v>
      </c>
      <c r="C10" s="259"/>
      <c r="D10" s="259"/>
      <c r="E10" s="260"/>
      <c r="F10" s="25">
        <f>DATA!Z69</f>
        <v>2.7910447761194028</v>
      </c>
      <c r="G10" s="25">
        <f>DATA!Z70</f>
        <v>0.91349003465788725</v>
      </c>
      <c r="H10" s="26" t="str">
        <f>IF(F10&gt;4.5,"มากที่สุด",IF(F10&gt;3.5,"มาก",IF(F10&gt;2.5,"ปานกลาง",IF(F10&gt;1.5,"น้อย",IF(F10&lt;=1.5,"น้อยที่สุด")))))</f>
        <v>ปานกลาง</v>
      </c>
      <c r="I10" s="8"/>
    </row>
    <row r="11" spans="1:9" s="6" customFormat="1" ht="21" customHeight="1">
      <c r="B11" s="251" t="s">
        <v>123</v>
      </c>
      <c r="C11" s="252"/>
      <c r="D11" s="252"/>
      <c r="E11" s="252"/>
      <c r="F11" s="159">
        <f>DATA!AA69</f>
        <v>2.8955223880597014</v>
      </c>
      <c r="G11" s="159">
        <f>DATA!AA70</f>
        <v>0.83728146598324948</v>
      </c>
      <c r="H11" s="162" t="str">
        <f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6" customFormat="1" ht="21" customHeight="1">
      <c r="B12" s="239" t="s">
        <v>124</v>
      </c>
      <c r="C12" s="240"/>
      <c r="D12" s="240"/>
      <c r="E12" s="240"/>
      <c r="F12" s="164"/>
      <c r="G12" s="164"/>
      <c r="H12" s="163"/>
    </row>
    <row r="13" spans="1:9" s="6" customFormat="1" ht="21.75" thickBot="1">
      <c r="B13" s="241" t="s">
        <v>16</v>
      </c>
      <c r="C13" s="242"/>
      <c r="D13" s="242"/>
      <c r="E13" s="243"/>
      <c r="F13" s="160">
        <f>DATA!AA72</f>
        <v>2.8432835820895521</v>
      </c>
      <c r="G13" s="156">
        <f>DATA!AA71</f>
        <v>0.87448784248022493</v>
      </c>
      <c r="H13" s="161" t="str">
        <f t="shared" ref="H13" si="0">IF(F13&gt;4.5,"มากที่สุด",IF(F13&gt;3.5,"มาก",IF(F13&gt;2.5,"ปานกลาง",IF(F13&gt;1.5,"น้อย",IF(F13&lt;=1.5,"น้อยที่สุด")))))</f>
        <v>ปานกลาง</v>
      </c>
    </row>
    <row r="14" spans="1:9" s="6" customFormat="1" ht="21.75" thickTop="1">
      <c r="B14" s="27" t="s">
        <v>17</v>
      </c>
      <c r="C14" s="28"/>
      <c r="D14" s="28"/>
      <c r="E14" s="29"/>
      <c r="F14" s="30"/>
      <c r="G14" s="30"/>
      <c r="H14" s="29"/>
    </row>
    <row r="15" spans="1:9" s="6" customFormat="1" ht="21">
      <c r="B15" s="31" t="s">
        <v>125</v>
      </c>
      <c r="C15" s="31"/>
      <c r="D15" s="31"/>
      <c r="E15" s="31"/>
      <c r="F15" s="171">
        <f>DATA!AB69</f>
        <v>4.1641791044776122</v>
      </c>
      <c r="G15" s="24">
        <f>DATA!AB70</f>
        <v>0.61784118105813268</v>
      </c>
      <c r="H15" s="172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6" customFormat="1" ht="21">
      <c r="B16" s="251" t="s">
        <v>126</v>
      </c>
      <c r="C16" s="252"/>
      <c r="D16" s="252"/>
      <c r="E16" s="253"/>
      <c r="F16" s="167">
        <f>DATA!AC69</f>
        <v>4.044776119402985</v>
      </c>
      <c r="G16" s="165">
        <f>DATA!AC70</f>
        <v>0.63800911508867075</v>
      </c>
      <c r="H16" s="168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2:10" s="6" customFormat="1" ht="21" customHeight="1">
      <c r="B17" s="239" t="s">
        <v>124</v>
      </c>
      <c r="C17" s="240"/>
      <c r="D17" s="240"/>
      <c r="E17" s="244"/>
      <c r="F17" s="169"/>
      <c r="G17" s="155"/>
      <c r="H17" s="170"/>
    </row>
    <row r="18" spans="2:10" s="6" customFormat="1" ht="21.75" thickBot="1">
      <c r="B18" s="241" t="s">
        <v>16</v>
      </c>
      <c r="C18" s="242"/>
      <c r="D18" s="242"/>
      <c r="E18" s="243"/>
      <c r="F18" s="156">
        <f>DATA!AC72</f>
        <v>4.1044776119402986</v>
      </c>
      <c r="G18" s="166">
        <f>DATA!AC71</f>
        <v>0.62850409245433458</v>
      </c>
      <c r="H18" s="161" t="str">
        <f t="shared" ref="H18" si="1">IF(F18&gt;4.5,"มากที่สุด",IF(F18&gt;3.5,"มาก",IF(F18&gt;2.5,"ปานกลาง",IF(F18&gt;1.5,"น้อย",IF(F18&lt;=1.5,"น้อยที่สุด")))))</f>
        <v>มาก</v>
      </c>
      <c r="J18" s="32"/>
    </row>
    <row r="19" spans="2:10" s="6" customFormat="1" ht="16.5" customHeight="1" thickTop="1">
      <c r="B19" s="8"/>
      <c r="C19" s="8"/>
      <c r="D19" s="8"/>
      <c r="E19" s="8"/>
      <c r="F19" s="76"/>
      <c r="G19" s="33"/>
      <c r="H19" s="33"/>
    </row>
    <row r="20" spans="2:10" s="6" customFormat="1" ht="21">
      <c r="B20" s="111"/>
      <c r="C20" s="111" t="s">
        <v>184</v>
      </c>
      <c r="D20" s="111"/>
      <c r="E20" s="111"/>
      <c r="F20" s="111"/>
      <c r="G20" s="111"/>
      <c r="H20" s="111"/>
      <c r="I20" s="111"/>
      <c r="J20" s="111"/>
    </row>
    <row r="21" spans="2:10" s="6" customFormat="1" ht="21">
      <c r="B21" s="111" t="s">
        <v>141</v>
      </c>
      <c r="C21" s="111"/>
      <c r="D21" s="111"/>
      <c r="E21" s="111"/>
      <c r="F21" s="111"/>
      <c r="G21" s="111"/>
      <c r="H21" s="111"/>
      <c r="I21" s="111"/>
      <c r="J21" s="111"/>
    </row>
    <row r="22" spans="2:10" s="6" customFormat="1" ht="21">
      <c r="B22" s="111" t="s">
        <v>142</v>
      </c>
      <c r="C22" s="111"/>
      <c r="D22" s="111"/>
      <c r="E22" s="111"/>
      <c r="F22" s="111"/>
      <c r="G22" s="111"/>
      <c r="H22" s="111"/>
      <c r="I22" s="111"/>
      <c r="J22" s="111"/>
    </row>
  </sheetData>
  <mergeCells count="12">
    <mergeCell ref="B2:I2"/>
    <mergeCell ref="B12:E12"/>
    <mergeCell ref="B13:E13"/>
    <mergeCell ref="B17:E17"/>
    <mergeCell ref="B18:E18"/>
    <mergeCell ref="B7:E8"/>
    <mergeCell ref="B16:E16"/>
    <mergeCell ref="F7:F8"/>
    <mergeCell ref="G7:G8"/>
    <mergeCell ref="H7:H8"/>
    <mergeCell ref="B11:E11"/>
    <mergeCell ref="B10:E10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 sizeWithCells="1">
              <from>
                <xdr:col>5</xdr:col>
                <xdr:colOff>209550</xdr:colOff>
                <xdr:row>6</xdr:row>
                <xdr:rowOff>209550</xdr:rowOff>
              </from>
              <to>
                <xdr:col>5</xdr:col>
                <xdr:colOff>352425</xdr:colOff>
                <xdr:row>7</xdr:row>
                <xdr:rowOff>85725</xdr:rowOff>
              </to>
            </anchor>
          </objectPr>
        </oleObject>
      </mc:Choice>
      <mc:Fallback>
        <oleObject progId="Equation.3" shapeId="1843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8"/>
  <sheetViews>
    <sheetView topLeftCell="A40" zoomScale="130" zoomScaleNormal="130" workbookViewId="0">
      <selection activeCell="E46" sqref="E46"/>
    </sheetView>
  </sheetViews>
  <sheetFormatPr defaultRowHeight="15"/>
  <cols>
    <col min="1" max="1" width="4.85546875" customWidth="1"/>
    <col min="5" max="5" width="32.7109375" customWidth="1"/>
    <col min="6" max="6" width="6" customWidth="1"/>
    <col min="7" max="7" width="5.42578125" customWidth="1"/>
    <col min="8" max="8" width="14.5703125" customWidth="1"/>
  </cols>
  <sheetData>
    <row r="1" spans="2:10" s="6" customFormat="1" ht="21">
      <c r="B1" s="111"/>
      <c r="C1" s="111"/>
      <c r="D1" s="111"/>
      <c r="E1" s="111"/>
      <c r="F1" s="111"/>
      <c r="G1" s="111"/>
      <c r="H1" s="111"/>
      <c r="I1" s="111"/>
      <c r="J1" s="111"/>
    </row>
    <row r="2" spans="2:10" s="6" customFormat="1" ht="21">
      <c r="B2" s="214" t="s">
        <v>54</v>
      </c>
      <c r="C2" s="214"/>
      <c r="D2" s="214"/>
      <c r="E2" s="214"/>
      <c r="F2" s="214"/>
      <c r="G2" s="214"/>
      <c r="H2" s="214"/>
      <c r="I2" s="111"/>
      <c r="J2" s="111"/>
    </row>
    <row r="3" spans="2:10" s="6" customFormat="1" ht="21">
      <c r="B3" s="110"/>
      <c r="C3" s="110"/>
      <c r="D3" s="110"/>
      <c r="E3" s="110"/>
      <c r="F3" s="110"/>
      <c r="G3" s="110"/>
      <c r="H3" s="110"/>
      <c r="I3" s="111"/>
      <c r="J3" s="111"/>
    </row>
    <row r="4" spans="2:10" s="6" customFormat="1" ht="21">
      <c r="B4" s="15" t="s">
        <v>185</v>
      </c>
      <c r="F4" s="109"/>
      <c r="G4" s="109"/>
      <c r="H4" s="109"/>
    </row>
    <row r="5" spans="2:10" s="9" customFormat="1" ht="21.75" thickBot="1">
      <c r="B5" s="34"/>
      <c r="F5" s="65"/>
      <c r="G5" s="65"/>
      <c r="H5" s="65"/>
    </row>
    <row r="6" spans="2:10" s="9" customFormat="1" ht="21.75" thickTop="1">
      <c r="B6" s="274" t="s">
        <v>4</v>
      </c>
      <c r="C6" s="275"/>
      <c r="D6" s="275"/>
      <c r="E6" s="276"/>
      <c r="F6" s="280"/>
      <c r="G6" s="282" t="s">
        <v>5</v>
      </c>
      <c r="H6" s="282" t="s">
        <v>6</v>
      </c>
    </row>
    <row r="7" spans="2:10" s="9" customFormat="1" ht="13.5" customHeight="1" thickBot="1">
      <c r="B7" s="277"/>
      <c r="C7" s="278"/>
      <c r="D7" s="278"/>
      <c r="E7" s="279"/>
      <c r="F7" s="281"/>
      <c r="G7" s="283"/>
      <c r="H7" s="283"/>
    </row>
    <row r="8" spans="2:10" s="9" customFormat="1" ht="21.75" thickTop="1">
      <c r="B8" s="284" t="s">
        <v>7</v>
      </c>
      <c r="C8" s="285"/>
      <c r="D8" s="285"/>
      <c r="E8" s="286"/>
      <c r="F8" s="66"/>
      <c r="G8" s="67"/>
      <c r="H8" s="67"/>
    </row>
    <row r="9" spans="2:10" s="9" customFormat="1" ht="21">
      <c r="B9" s="268" t="s">
        <v>8</v>
      </c>
      <c r="C9" s="269"/>
      <c r="D9" s="269"/>
      <c r="E9" s="270"/>
      <c r="F9" s="35">
        <f>DATA!P69</f>
        <v>4.7611940298507465</v>
      </c>
      <c r="G9" s="35">
        <f>DATA!P70</f>
        <v>0.42957174723720271</v>
      </c>
      <c r="H9" s="36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9" customFormat="1" ht="21">
      <c r="B10" s="37" t="s">
        <v>127</v>
      </c>
      <c r="C10" s="37"/>
      <c r="D10" s="37"/>
      <c r="E10" s="37"/>
      <c r="F10" s="35">
        <f>DATA!Q69</f>
        <v>4.6119402985074629</v>
      </c>
      <c r="G10" s="35">
        <f>DATA!Q70</f>
        <v>0.54924807776375761</v>
      </c>
      <c r="H10" s="36" t="str">
        <f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0" s="9" customFormat="1" ht="21">
      <c r="B11" s="37" t="s">
        <v>128</v>
      </c>
      <c r="C11" s="37"/>
      <c r="D11" s="37"/>
      <c r="E11" s="37"/>
      <c r="F11" s="35">
        <f>DATA!R69</f>
        <v>4.4626865671641793</v>
      </c>
      <c r="G11" s="35">
        <f>DATA!R70</f>
        <v>0.65893298065785411</v>
      </c>
      <c r="H11" s="36" t="str">
        <f t="shared" ref="H11:H26" si="0">IF(F11&gt;4.5,"มากที่สุด",IF(F11&gt;3.5,"มาก",IF(F11&gt;2.5,"ปานกลาง",IF(F11&gt;1.5,"น้อย",IF(F11&lt;=1.5,"น้อยที่สุด")))))</f>
        <v>มาก</v>
      </c>
    </row>
    <row r="12" spans="2:10" s="9" customFormat="1" ht="21">
      <c r="B12" s="37" t="s">
        <v>166</v>
      </c>
      <c r="C12" s="37"/>
      <c r="D12" s="37"/>
      <c r="E12" s="37"/>
      <c r="F12" s="35">
        <f>DATA!S69</f>
        <v>4.6865671641791042</v>
      </c>
      <c r="G12" s="35">
        <f>DATA!S70</f>
        <v>0.4673897609088612</v>
      </c>
      <c r="H12" s="36" t="str">
        <f t="shared" ref="H12" si="1">IF(F12&gt;4.5,"มากที่สุด",IF(F12&gt;3.5,"มาก",IF(F12&gt;2.5,"ปานกลาง",IF(F12&gt;1.5,"น้อย",IF(F12&lt;=1.5,"น้อยที่สุด")))))</f>
        <v>มากที่สุด</v>
      </c>
    </row>
    <row r="13" spans="2:10" s="9" customFormat="1" ht="21">
      <c r="B13" s="265" t="s">
        <v>9</v>
      </c>
      <c r="C13" s="266"/>
      <c r="D13" s="266"/>
      <c r="E13" s="267"/>
      <c r="F13" s="38">
        <f>DATA!S72</f>
        <v>4.6305970149253728</v>
      </c>
      <c r="G13" s="38">
        <f>DATA!S71</f>
        <v>0.54197967151510862</v>
      </c>
      <c r="H13" s="39" t="str">
        <f>IF(F13&gt;4.5,"มากที่สุด",IF(F13&gt;3.5,"มาก",IF(F13&gt;2.5,"ปานกลาง",IF(F13&gt;1.5,"น้อย",IF(F13&lt;=1.5,"น้อยที่สุด")))))</f>
        <v>มากที่สุด</v>
      </c>
      <c r="J13" s="40"/>
    </row>
    <row r="14" spans="2:10" s="9" customFormat="1" ht="21">
      <c r="B14" s="268" t="s">
        <v>10</v>
      </c>
      <c r="C14" s="269"/>
      <c r="D14" s="269"/>
      <c r="E14" s="270"/>
      <c r="F14" s="36"/>
      <c r="G14" s="36"/>
      <c r="H14" s="36"/>
    </row>
    <row r="15" spans="2:10" s="9" customFormat="1" ht="21">
      <c r="B15" s="37" t="s">
        <v>11</v>
      </c>
      <c r="C15" s="37"/>
      <c r="D15" s="37"/>
      <c r="E15" s="37"/>
      <c r="F15" s="35">
        <f>DATA!T69</f>
        <v>4.8059701492537314</v>
      </c>
      <c r="G15" s="35">
        <f>DATA!T70</f>
        <v>0.39843656466886795</v>
      </c>
      <c r="H15" s="36" t="str">
        <f t="shared" si="0"/>
        <v>มากที่สุด</v>
      </c>
    </row>
    <row r="16" spans="2:10" s="9" customFormat="1" ht="21">
      <c r="B16" s="268" t="s">
        <v>12</v>
      </c>
      <c r="C16" s="269"/>
      <c r="D16" s="269"/>
      <c r="E16" s="270"/>
      <c r="F16" s="35">
        <f>DATA!U69</f>
        <v>4.7910447761194028</v>
      </c>
      <c r="G16" s="35">
        <f>DATA!U70</f>
        <v>0.40963078101212141</v>
      </c>
      <c r="H16" s="36" t="str">
        <f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9" customFormat="1" ht="21">
      <c r="B17" s="265" t="s">
        <v>20</v>
      </c>
      <c r="C17" s="266"/>
      <c r="D17" s="266"/>
      <c r="E17" s="267"/>
      <c r="F17" s="41">
        <f>DATA!U72</f>
        <v>4.7985074626865671</v>
      </c>
      <c r="G17" s="41">
        <f>DATA!U71</f>
        <v>0.40262019167061397</v>
      </c>
      <c r="H17" s="42" t="str">
        <f t="shared" si="0"/>
        <v>มากที่สุด</v>
      </c>
    </row>
    <row r="18" spans="2:8" s="9" customFormat="1" ht="21">
      <c r="B18" s="268" t="s">
        <v>13</v>
      </c>
      <c r="C18" s="269"/>
      <c r="D18" s="269"/>
      <c r="E18" s="270"/>
      <c r="F18" s="35"/>
      <c r="G18" s="35"/>
      <c r="H18" s="36"/>
    </row>
    <row r="19" spans="2:8" s="9" customFormat="1" ht="21">
      <c r="B19" s="268" t="s">
        <v>129</v>
      </c>
      <c r="C19" s="269"/>
      <c r="D19" s="269"/>
      <c r="E19" s="270"/>
      <c r="F19" s="35">
        <f>DATA!V69</f>
        <v>4.7611940298507465</v>
      </c>
      <c r="G19" s="35">
        <f>DATA!V70</f>
        <v>0.42957174723720259</v>
      </c>
      <c r="H19" s="36" t="str">
        <f t="shared" si="0"/>
        <v>มากที่สุด</v>
      </c>
    </row>
    <row r="20" spans="2:8" s="9" customFormat="1" ht="21">
      <c r="B20" s="37" t="s">
        <v>170</v>
      </c>
      <c r="C20" s="37"/>
      <c r="D20" s="37"/>
      <c r="E20" s="37"/>
      <c r="F20" s="35">
        <f>DATA!W69</f>
        <v>4.7611940298507465</v>
      </c>
      <c r="G20" s="35">
        <f>DATA!W70</f>
        <v>0.42957174723720271</v>
      </c>
      <c r="H20" s="36" t="str">
        <f t="shared" si="0"/>
        <v>มากที่สุด</v>
      </c>
    </row>
    <row r="21" spans="2:8" s="9" customFormat="1" ht="21">
      <c r="B21" s="268" t="s">
        <v>171</v>
      </c>
      <c r="C21" s="269"/>
      <c r="D21" s="269"/>
      <c r="E21" s="270"/>
      <c r="F21" s="35">
        <f>DATA!X69</f>
        <v>4.6716417910447765</v>
      </c>
      <c r="G21" s="35">
        <f>DATA!X70</f>
        <v>0.53337290671816773</v>
      </c>
      <c r="H21" s="36" t="str">
        <f t="shared" si="0"/>
        <v>มากที่สุด</v>
      </c>
    </row>
    <row r="22" spans="2:8" s="9" customFormat="1" ht="21">
      <c r="B22" s="268" t="s">
        <v>130</v>
      </c>
      <c r="C22" s="269"/>
      <c r="D22" s="269"/>
      <c r="E22" s="270"/>
      <c r="F22" s="35">
        <f>DATA!Y69</f>
        <v>4.6567164179104479</v>
      </c>
      <c r="G22" s="35">
        <f>DATA!Y70</f>
        <v>0.59166531299811531</v>
      </c>
      <c r="H22" s="36" t="str">
        <f t="shared" si="0"/>
        <v>มากที่สุด</v>
      </c>
    </row>
    <row r="23" spans="2:8" s="9" customFormat="1" ht="21">
      <c r="B23" s="265" t="s">
        <v>21</v>
      </c>
      <c r="C23" s="266"/>
      <c r="D23" s="266"/>
      <c r="E23" s="267"/>
      <c r="F23" s="41">
        <f>DATA!Y72</f>
        <v>4.7126865671641793</v>
      </c>
      <c r="G23" s="41">
        <f>DATA!Y71</f>
        <v>0.50047492677280769</v>
      </c>
      <c r="H23" s="43" t="str">
        <f t="shared" si="0"/>
        <v>มากที่สุด</v>
      </c>
    </row>
    <row r="24" spans="2:8" s="9" customFormat="1" ht="21">
      <c r="B24" s="268" t="s">
        <v>172</v>
      </c>
      <c r="C24" s="269"/>
      <c r="D24" s="269"/>
      <c r="E24" s="270"/>
      <c r="F24" s="41"/>
      <c r="G24" s="41"/>
      <c r="H24" s="43"/>
    </row>
    <row r="25" spans="2:8" s="9" customFormat="1" ht="40.5" customHeight="1">
      <c r="B25" s="271" t="s">
        <v>131</v>
      </c>
      <c r="C25" s="271"/>
      <c r="D25" s="271"/>
      <c r="E25" s="271"/>
      <c r="F25" s="45">
        <f>DATA!AD69</f>
        <v>4.2272727272727275</v>
      </c>
      <c r="G25" s="45">
        <f>DATA!AD70</f>
        <v>0.65151786197733919</v>
      </c>
      <c r="H25" s="46" t="str">
        <f t="shared" si="0"/>
        <v>มาก</v>
      </c>
    </row>
    <row r="26" spans="2:8" s="9" customFormat="1" ht="21">
      <c r="B26" s="265" t="s">
        <v>23</v>
      </c>
      <c r="C26" s="266"/>
      <c r="D26" s="266"/>
      <c r="E26" s="267"/>
      <c r="F26" s="41">
        <f>DATA!AD72</f>
        <v>4.2272727272727275</v>
      </c>
      <c r="G26" s="41">
        <f>DATA!AD71</f>
        <v>0.65151786197733919</v>
      </c>
      <c r="H26" s="43" t="str">
        <f t="shared" si="0"/>
        <v>มาก</v>
      </c>
    </row>
    <row r="27" spans="2:8" s="9" customFormat="1" ht="21">
      <c r="B27" s="268" t="s">
        <v>26</v>
      </c>
      <c r="C27" s="269"/>
      <c r="D27" s="269"/>
      <c r="E27" s="270"/>
      <c r="F27" s="44"/>
      <c r="G27" s="44"/>
      <c r="H27" s="26"/>
    </row>
    <row r="28" spans="2:8" s="9" customFormat="1" ht="21">
      <c r="B28" s="37" t="s">
        <v>167</v>
      </c>
      <c r="C28" s="37"/>
      <c r="D28" s="37"/>
      <c r="E28" s="37"/>
      <c r="F28" s="44">
        <f>DATA!AE69</f>
        <v>4.2686567164179108</v>
      </c>
      <c r="G28" s="44">
        <f>DATA!AE70</f>
        <v>0.53885652085489588</v>
      </c>
      <c r="H28" s="36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9" customFormat="1" ht="42" customHeight="1">
      <c r="B29" s="272" t="s">
        <v>168</v>
      </c>
      <c r="C29" s="273"/>
      <c r="D29" s="273"/>
      <c r="E29" s="273"/>
      <c r="F29" s="45">
        <f>DATA!AF69</f>
        <v>4.2388059701492535</v>
      </c>
      <c r="G29" s="45">
        <f>DATA!AF70</f>
        <v>0.60526859148860856</v>
      </c>
      <c r="H29" s="46" t="str">
        <f t="shared" si="2"/>
        <v>มาก</v>
      </c>
    </row>
    <row r="30" spans="2:8" s="9" customFormat="1" ht="21">
      <c r="B30" s="37" t="s">
        <v>169</v>
      </c>
      <c r="C30" s="37"/>
      <c r="D30" s="37"/>
      <c r="E30" s="37"/>
      <c r="F30" s="44">
        <f>DATA!AG69</f>
        <v>4.3432835820895521</v>
      </c>
      <c r="G30" s="44">
        <f>DATA!AG70</f>
        <v>0.56547750821949361</v>
      </c>
      <c r="H30" s="36" t="str">
        <f t="shared" si="2"/>
        <v>มาก</v>
      </c>
    </row>
    <row r="31" spans="2:8" s="9" customFormat="1" ht="21">
      <c r="B31" s="265" t="s">
        <v>27</v>
      </c>
      <c r="C31" s="266"/>
      <c r="D31" s="266"/>
      <c r="E31" s="267"/>
      <c r="F31" s="41">
        <f>DATA!AG72</f>
        <v>4.2835820895522385</v>
      </c>
      <c r="G31" s="41">
        <f>DATA!AG71</f>
        <v>0.5693672843407952</v>
      </c>
      <c r="H31" s="43" t="str">
        <f t="shared" si="2"/>
        <v>มาก</v>
      </c>
    </row>
    <row r="32" spans="2:8" s="9" customFormat="1" ht="21.75" thickBot="1">
      <c r="B32" s="261" t="s">
        <v>14</v>
      </c>
      <c r="C32" s="262"/>
      <c r="D32" s="262"/>
      <c r="E32" s="263"/>
      <c r="F32" s="47">
        <f>DATA!AH69</f>
        <v>4.601607347876004</v>
      </c>
      <c r="G32" s="47">
        <f>DATA!AH70</f>
        <v>0.50823032669248858</v>
      </c>
      <c r="H32" s="48" t="str">
        <f t="shared" si="2"/>
        <v>มากที่สุด</v>
      </c>
    </row>
    <row r="33" spans="2:8" s="9" customFormat="1" ht="21.75" thickTop="1">
      <c r="B33" s="58"/>
      <c r="C33" s="58"/>
      <c r="D33" s="58"/>
      <c r="E33" s="58"/>
      <c r="F33" s="59"/>
      <c r="G33" s="59"/>
      <c r="H33" s="60"/>
    </row>
    <row r="34" spans="2:8" s="9" customFormat="1" ht="21">
      <c r="B34" s="58"/>
      <c r="C34" s="58"/>
      <c r="D34" s="58"/>
      <c r="E34" s="58"/>
      <c r="F34" s="59"/>
      <c r="G34" s="59"/>
      <c r="H34" s="60"/>
    </row>
    <row r="35" spans="2:8" s="9" customFormat="1" ht="21">
      <c r="B35" s="58"/>
      <c r="C35" s="58"/>
      <c r="D35" s="58"/>
      <c r="E35" s="58"/>
      <c r="F35" s="59"/>
      <c r="G35" s="59"/>
      <c r="H35" s="60"/>
    </row>
    <row r="36" spans="2:8" s="9" customFormat="1" ht="21">
      <c r="B36" s="214" t="s">
        <v>48</v>
      </c>
      <c r="C36" s="214"/>
      <c r="D36" s="214"/>
      <c r="E36" s="214"/>
      <c r="F36" s="214"/>
      <c r="G36" s="214"/>
      <c r="H36" s="214"/>
    </row>
    <row r="37" spans="2:8" s="13" customFormat="1" ht="21">
      <c r="B37" s="49"/>
      <c r="C37" s="49"/>
      <c r="D37" s="49"/>
      <c r="E37" s="49"/>
      <c r="F37" s="50"/>
      <c r="G37" s="50"/>
      <c r="H37" s="49"/>
    </row>
    <row r="38" spans="2:8" s="6" customFormat="1" ht="21">
      <c r="B38" s="17"/>
      <c r="C38" s="264" t="s">
        <v>186</v>
      </c>
      <c r="D38" s="264"/>
      <c r="E38" s="264"/>
      <c r="F38" s="264"/>
      <c r="G38" s="264"/>
      <c r="H38" s="264"/>
    </row>
    <row r="39" spans="2:8" s="6" customFormat="1" ht="21">
      <c r="B39" s="205" t="s">
        <v>137</v>
      </c>
      <c r="C39" s="206"/>
      <c r="D39" s="206"/>
      <c r="E39" s="206"/>
      <c r="F39" s="206"/>
      <c r="G39" s="206"/>
      <c r="H39" s="206"/>
    </row>
    <row r="40" spans="2:8" s="6" customFormat="1" ht="21">
      <c r="B40" s="205" t="s">
        <v>138</v>
      </c>
      <c r="C40" s="206"/>
      <c r="D40" s="206"/>
      <c r="E40" s="206"/>
      <c r="F40" s="206"/>
      <c r="G40" s="206"/>
      <c r="H40" s="206"/>
    </row>
    <row r="41" spans="2:8" s="6" customFormat="1" ht="21">
      <c r="B41" s="107" t="s">
        <v>139</v>
      </c>
      <c r="C41" s="108"/>
      <c r="D41" s="108"/>
      <c r="E41" s="108"/>
      <c r="F41" s="108"/>
      <c r="G41" s="108"/>
      <c r="H41" s="108"/>
    </row>
    <row r="42" spans="2:8" s="6" customFormat="1" ht="21">
      <c r="B42" s="57"/>
      <c r="C42" s="205" t="s">
        <v>132</v>
      </c>
      <c r="D42" s="205"/>
      <c r="E42" s="205"/>
      <c r="F42" s="205"/>
      <c r="G42" s="205"/>
      <c r="H42" s="205"/>
    </row>
    <row r="43" spans="2:8" s="6" customFormat="1" ht="21">
      <c r="B43" s="57" t="s">
        <v>133</v>
      </c>
      <c r="C43" s="107"/>
      <c r="D43" s="107"/>
      <c r="E43" s="107"/>
      <c r="F43" s="107"/>
      <c r="G43" s="107"/>
      <c r="H43" s="107"/>
    </row>
    <row r="44" spans="2:8" s="6" customFormat="1" ht="21">
      <c r="B44" s="205" t="s">
        <v>134</v>
      </c>
      <c r="C44" s="206"/>
      <c r="D44" s="206"/>
      <c r="E44" s="206"/>
      <c r="F44" s="206"/>
      <c r="G44" s="206"/>
      <c r="H44" s="206"/>
    </row>
    <row r="45" spans="2:8" s="6" customFormat="1" ht="21">
      <c r="B45" s="6" t="s">
        <v>135</v>
      </c>
    </row>
    <row r="46" spans="2:8" s="6" customFormat="1" ht="21">
      <c r="B46" s="6" t="s">
        <v>227</v>
      </c>
    </row>
    <row r="47" spans="2:8" s="13" customFormat="1" ht="21"/>
    <row r="48" spans="2:8" s="13" customFormat="1" ht="21"/>
    <row r="49" s="13" customFormat="1" ht="21"/>
    <row r="50" s="13" customFormat="1" ht="21"/>
    <row r="51" s="13" customFormat="1" ht="21"/>
    <row r="52" s="13" customFormat="1" ht="21"/>
    <row r="53" s="13" customFormat="1" ht="21"/>
    <row r="54" s="13" customFormat="1" ht="21"/>
    <row r="55" s="13" customFormat="1" ht="21"/>
    <row r="56" s="13" customFormat="1" ht="21"/>
    <row r="57" s="13" customFormat="1" ht="21"/>
    <row r="58" s="13" customFormat="1" ht="21"/>
  </sheetData>
  <mergeCells count="29">
    <mergeCell ref="B18:E18"/>
    <mergeCell ref="B2:H2"/>
    <mergeCell ref="B6:E7"/>
    <mergeCell ref="F6:F7"/>
    <mergeCell ref="G6:G7"/>
    <mergeCell ref="H6:H7"/>
    <mergeCell ref="B8:E8"/>
    <mergeCell ref="B9:E9"/>
    <mergeCell ref="B13:E13"/>
    <mergeCell ref="B14:E14"/>
    <mergeCell ref="B16:E16"/>
    <mergeCell ref="B17:E17"/>
    <mergeCell ref="B31:E31"/>
    <mergeCell ref="B19:E19"/>
    <mergeCell ref="B21:E21"/>
    <mergeCell ref="B22:E22"/>
    <mergeCell ref="B23:E23"/>
    <mergeCell ref="B24:E24"/>
    <mergeCell ref="B25:E25"/>
    <mergeCell ref="B26:E26"/>
    <mergeCell ref="B27:E27"/>
    <mergeCell ref="B29:E29"/>
    <mergeCell ref="B44:H44"/>
    <mergeCell ref="B32:E32"/>
    <mergeCell ref="B36:H36"/>
    <mergeCell ref="C38:H38"/>
    <mergeCell ref="B39:H39"/>
    <mergeCell ref="B40:H40"/>
    <mergeCell ref="C42:H42"/>
  </mergeCells>
  <pageMargins left="0.7" right="0.2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autoPict="0" r:id="rId5">
            <anchor moveWithCells="1" sizeWithCells="1">
              <from>
                <xdr:col>5</xdr:col>
                <xdr:colOff>161925</xdr:colOff>
                <xdr:row>5</xdr:row>
                <xdr:rowOff>190500</xdr:rowOff>
              </from>
              <to>
                <xdr:col>5</xdr:col>
                <xdr:colOff>295275</xdr:colOff>
                <xdr:row>6</xdr:row>
                <xdr:rowOff>47625</xdr:rowOff>
              </to>
            </anchor>
          </objectPr>
        </oleObject>
      </mc:Choice>
      <mc:Fallback>
        <oleObject progId="Equation.3" shapeId="1740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topLeftCell="A7" zoomScale="120" zoomScaleNormal="120" workbookViewId="0">
      <selection activeCell="C13" sqref="C13"/>
    </sheetView>
  </sheetViews>
  <sheetFormatPr defaultRowHeight="21"/>
  <cols>
    <col min="1" max="1" width="4.7109375" style="6" customWidth="1"/>
    <col min="2" max="2" width="4.5703125" style="6" customWidth="1"/>
    <col min="3" max="3" width="69.85546875" style="6" customWidth="1"/>
    <col min="4" max="4" width="6.7109375" style="6" customWidth="1"/>
    <col min="5" max="252" width="9.140625" style="6"/>
    <col min="253" max="253" width="5.85546875" style="6" customWidth="1"/>
    <col min="254" max="254" width="5.5703125" style="6" customWidth="1"/>
    <col min="255" max="255" width="69.28515625" style="6" customWidth="1"/>
    <col min="256" max="256" width="7.42578125" style="6" customWidth="1"/>
    <col min="257" max="508" width="9.140625" style="6"/>
    <col min="509" max="509" width="5.85546875" style="6" customWidth="1"/>
    <col min="510" max="510" width="5.5703125" style="6" customWidth="1"/>
    <col min="511" max="511" width="69.28515625" style="6" customWidth="1"/>
    <col min="512" max="512" width="7.42578125" style="6" customWidth="1"/>
    <col min="513" max="764" width="9.140625" style="6"/>
    <col min="765" max="765" width="5.85546875" style="6" customWidth="1"/>
    <col min="766" max="766" width="5.5703125" style="6" customWidth="1"/>
    <col min="767" max="767" width="69.28515625" style="6" customWidth="1"/>
    <col min="768" max="768" width="7.42578125" style="6" customWidth="1"/>
    <col min="769" max="1020" width="9.140625" style="6"/>
    <col min="1021" max="1021" width="5.85546875" style="6" customWidth="1"/>
    <col min="1022" max="1022" width="5.5703125" style="6" customWidth="1"/>
    <col min="1023" max="1023" width="69.28515625" style="6" customWidth="1"/>
    <col min="1024" max="1024" width="7.42578125" style="6" customWidth="1"/>
    <col min="1025" max="1276" width="9.140625" style="6"/>
    <col min="1277" max="1277" width="5.85546875" style="6" customWidth="1"/>
    <col min="1278" max="1278" width="5.5703125" style="6" customWidth="1"/>
    <col min="1279" max="1279" width="69.28515625" style="6" customWidth="1"/>
    <col min="1280" max="1280" width="7.42578125" style="6" customWidth="1"/>
    <col min="1281" max="1532" width="9.140625" style="6"/>
    <col min="1533" max="1533" width="5.85546875" style="6" customWidth="1"/>
    <col min="1534" max="1534" width="5.5703125" style="6" customWidth="1"/>
    <col min="1535" max="1535" width="69.28515625" style="6" customWidth="1"/>
    <col min="1536" max="1536" width="7.42578125" style="6" customWidth="1"/>
    <col min="1537" max="1788" width="9.140625" style="6"/>
    <col min="1789" max="1789" width="5.85546875" style="6" customWidth="1"/>
    <col min="1790" max="1790" width="5.5703125" style="6" customWidth="1"/>
    <col min="1791" max="1791" width="69.28515625" style="6" customWidth="1"/>
    <col min="1792" max="1792" width="7.42578125" style="6" customWidth="1"/>
    <col min="1793" max="2044" width="9.140625" style="6"/>
    <col min="2045" max="2045" width="5.85546875" style="6" customWidth="1"/>
    <col min="2046" max="2046" width="5.5703125" style="6" customWidth="1"/>
    <col min="2047" max="2047" width="69.28515625" style="6" customWidth="1"/>
    <col min="2048" max="2048" width="7.42578125" style="6" customWidth="1"/>
    <col min="2049" max="2300" width="9.140625" style="6"/>
    <col min="2301" max="2301" width="5.85546875" style="6" customWidth="1"/>
    <col min="2302" max="2302" width="5.5703125" style="6" customWidth="1"/>
    <col min="2303" max="2303" width="69.28515625" style="6" customWidth="1"/>
    <col min="2304" max="2304" width="7.42578125" style="6" customWidth="1"/>
    <col min="2305" max="2556" width="9.140625" style="6"/>
    <col min="2557" max="2557" width="5.85546875" style="6" customWidth="1"/>
    <col min="2558" max="2558" width="5.5703125" style="6" customWidth="1"/>
    <col min="2559" max="2559" width="69.28515625" style="6" customWidth="1"/>
    <col min="2560" max="2560" width="7.42578125" style="6" customWidth="1"/>
    <col min="2561" max="2812" width="9.140625" style="6"/>
    <col min="2813" max="2813" width="5.85546875" style="6" customWidth="1"/>
    <col min="2814" max="2814" width="5.5703125" style="6" customWidth="1"/>
    <col min="2815" max="2815" width="69.28515625" style="6" customWidth="1"/>
    <col min="2816" max="2816" width="7.42578125" style="6" customWidth="1"/>
    <col min="2817" max="3068" width="9.140625" style="6"/>
    <col min="3069" max="3069" width="5.85546875" style="6" customWidth="1"/>
    <col min="3070" max="3070" width="5.5703125" style="6" customWidth="1"/>
    <col min="3071" max="3071" width="69.28515625" style="6" customWidth="1"/>
    <col min="3072" max="3072" width="7.42578125" style="6" customWidth="1"/>
    <col min="3073" max="3324" width="9.140625" style="6"/>
    <col min="3325" max="3325" width="5.85546875" style="6" customWidth="1"/>
    <col min="3326" max="3326" width="5.5703125" style="6" customWidth="1"/>
    <col min="3327" max="3327" width="69.28515625" style="6" customWidth="1"/>
    <col min="3328" max="3328" width="7.42578125" style="6" customWidth="1"/>
    <col min="3329" max="3580" width="9.140625" style="6"/>
    <col min="3581" max="3581" width="5.85546875" style="6" customWidth="1"/>
    <col min="3582" max="3582" width="5.5703125" style="6" customWidth="1"/>
    <col min="3583" max="3583" width="69.28515625" style="6" customWidth="1"/>
    <col min="3584" max="3584" width="7.42578125" style="6" customWidth="1"/>
    <col min="3585" max="3836" width="9.140625" style="6"/>
    <col min="3837" max="3837" width="5.85546875" style="6" customWidth="1"/>
    <col min="3838" max="3838" width="5.5703125" style="6" customWidth="1"/>
    <col min="3839" max="3839" width="69.28515625" style="6" customWidth="1"/>
    <col min="3840" max="3840" width="7.42578125" style="6" customWidth="1"/>
    <col min="3841" max="4092" width="9.140625" style="6"/>
    <col min="4093" max="4093" width="5.85546875" style="6" customWidth="1"/>
    <col min="4094" max="4094" width="5.5703125" style="6" customWidth="1"/>
    <col min="4095" max="4095" width="69.28515625" style="6" customWidth="1"/>
    <col min="4096" max="4096" width="7.42578125" style="6" customWidth="1"/>
    <col min="4097" max="4348" width="9.140625" style="6"/>
    <col min="4349" max="4349" width="5.85546875" style="6" customWidth="1"/>
    <col min="4350" max="4350" width="5.5703125" style="6" customWidth="1"/>
    <col min="4351" max="4351" width="69.28515625" style="6" customWidth="1"/>
    <col min="4352" max="4352" width="7.42578125" style="6" customWidth="1"/>
    <col min="4353" max="4604" width="9.140625" style="6"/>
    <col min="4605" max="4605" width="5.85546875" style="6" customWidth="1"/>
    <col min="4606" max="4606" width="5.5703125" style="6" customWidth="1"/>
    <col min="4607" max="4607" width="69.28515625" style="6" customWidth="1"/>
    <col min="4608" max="4608" width="7.42578125" style="6" customWidth="1"/>
    <col min="4609" max="4860" width="9.140625" style="6"/>
    <col min="4861" max="4861" width="5.85546875" style="6" customWidth="1"/>
    <col min="4862" max="4862" width="5.5703125" style="6" customWidth="1"/>
    <col min="4863" max="4863" width="69.28515625" style="6" customWidth="1"/>
    <col min="4864" max="4864" width="7.42578125" style="6" customWidth="1"/>
    <col min="4865" max="5116" width="9.140625" style="6"/>
    <col min="5117" max="5117" width="5.85546875" style="6" customWidth="1"/>
    <col min="5118" max="5118" width="5.5703125" style="6" customWidth="1"/>
    <col min="5119" max="5119" width="69.28515625" style="6" customWidth="1"/>
    <col min="5120" max="5120" width="7.42578125" style="6" customWidth="1"/>
    <col min="5121" max="5372" width="9.140625" style="6"/>
    <col min="5373" max="5373" width="5.85546875" style="6" customWidth="1"/>
    <col min="5374" max="5374" width="5.5703125" style="6" customWidth="1"/>
    <col min="5375" max="5375" width="69.28515625" style="6" customWidth="1"/>
    <col min="5376" max="5376" width="7.42578125" style="6" customWidth="1"/>
    <col min="5377" max="5628" width="9.140625" style="6"/>
    <col min="5629" max="5629" width="5.85546875" style="6" customWidth="1"/>
    <col min="5630" max="5630" width="5.5703125" style="6" customWidth="1"/>
    <col min="5631" max="5631" width="69.28515625" style="6" customWidth="1"/>
    <col min="5632" max="5632" width="7.42578125" style="6" customWidth="1"/>
    <col min="5633" max="5884" width="9.140625" style="6"/>
    <col min="5885" max="5885" width="5.85546875" style="6" customWidth="1"/>
    <col min="5886" max="5886" width="5.5703125" style="6" customWidth="1"/>
    <col min="5887" max="5887" width="69.28515625" style="6" customWidth="1"/>
    <col min="5888" max="5888" width="7.42578125" style="6" customWidth="1"/>
    <col min="5889" max="6140" width="9.140625" style="6"/>
    <col min="6141" max="6141" width="5.85546875" style="6" customWidth="1"/>
    <col min="6142" max="6142" width="5.5703125" style="6" customWidth="1"/>
    <col min="6143" max="6143" width="69.28515625" style="6" customWidth="1"/>
    <col min="6144" max="6144" width="7.42578125" style="6" customWidth="1"/>
    <col min="6145" max="6396" width="9.140625" style="6"/>
    <col min="6397" max="6397" width="5.85546875" style="6" customWidth="1"/>
    <col min="6398" max="6398" width="5.5703125" style="6" customWidth="1"/>
    <col min="6399" max="6399" width="69.28515625" style="6" customWidth="1"/>
    <col min="6400" max="6400" width="7.42578125" style="6" customWidth="1"/>
    <col min="6401" max="6652" width="9.140625" style="6"/>
    <col min="6653" max="6653" width="5.85546875" style="6" customWidth="1"/>
    <col min="6654" max="6654" width="5.5703125" style="6" customWidth="1"/>
    <col min="6655" max="6655" width="69.28515625" style="6" customWidth="1"/>
    <col min="6656" max="6656" width="7.42578125" style="6" customWidth="1"/>
    <col min="6657" max="6908" width="9.140625" style="6"/>
    <col min="6909" max="6909" width="5.85546875" style="6" customWidth="1"/>
    <col min="6910" max="6910" width="5.5703125" style="6" customWidth="1"/>
    <col min="6911" max="6911" width="69.28515625" style="6" customWidth="1"/>
    <col min="6912" max="6912" width="7.42578125" style="6" customWidth="1"/>
    <col min="6913" max="7164" width="9.140625" style="6"/>
    <col min="7165" max="7165" width="5.85546875" style="6" customWidth="1"/>
    <col min="7166" max="7166" width="5.5703125" style="6" customWidth="1"/>
    <col min="7167" max="7167" width="69.28515625" style="6" customWidth="1"/>
    <col min="7168" max="7168" width="7.42578125" style="6" customWidth="1"/>
    <col min="7169" max="7420" width="9.140625" style="6"/>
    <col min="7421" max="7421" width="5.85546875" style="6" customWidth="1"/>
    <col min="7422" max="7422" width="5.5703125" style="6" customWidth="1"/>
    <col min="7423" max="7423" width="69.28515625" style="6" customWidth="1"/>
    <col min="7424" max="7424" width="7.42578125" style="6" customWidth="1"/>
    <col min="7425" max="7676" width="9.140625" style="6"/>
    <col min="7677" max="7677" width="5.85546875" style="6" customWidth="1"/>
    <col min="7678" max="7678" width="5.5703125" style="6" customWidth="1"/>
    <col min="7679" max="7679" width="69.28515625" style="6" customWidth="1"/>
    <col min="7680" max="7680" width="7.42578125" style="6" customWidth="1"/>
    <col min="7681" max="7932" width="9.140625" style="6"/>
    <col min="7933" max="7933" width="5.85546875" style="6" customWidth="1"/>
    <col min="7934" max="7934" width="5.5703125" style="6" customWidth="1"/>
    <col min="7935" max="7935" width="69.28515625" style="6" customWidth="1"/>
    <col min="7936" max="7936" width="7.42578125" style="6" customWidth="1"/>
    <col min="7937" max="8188" width="9.140625" style="6"/>
    <col min="8189" max="8189" width="5.85546875" style="6" customWidth="1"/>
    <col min="8190" max="8190" width="5.5703125" style="6" customWidth="1"/>
    <col min="8191" max="8191" width="69.28515625" style="6" customWidth="1"/>
    <col min="8192" max="8192" width="7.42578125" style="6" customWidth="1"/>
    <col min="8193" max="8444" width="9.140625" style="6"/>
    <col min="8445" max="8445" width="5.85546875" style="6" customWidth="1"/>
    <col min="8446" max="8446" width="5.5703125" style="6" customWidth="1"/>
    <col min="8447" max="8447" width="69.28515625" style="6" customWidth="1"/>
    <col min="8448" max="8448" width="7.42578125" style="6" customWidth="1"/>
    <col min="8449" max="8700" width="9.140625" style="6"/>
    <col min="8701" max="8701" width="5.85546875" style="6" customWidth="1"/>
    <col min="8702" max="8702" width="5.5703125" style="6" customWidth="1"/>
    <col min="8703" max="8703" width="69.28515625" style="6" customWidth="1"/>
    <col min="8704" max="8704" width="7.42578125" style="6" customWidth="1"/>
    <col min="8705" max="8956" width="9.140625" style="6"/>
    <col min="8957" max="8957" width="5.85546875" style="6" customWidth="1"/>
    <col min="8958" max="8958" width="5.5703125" style="6" customWidth="1"/>
    <col min="8959" max="8959" width="69.28515625" style="6" customWidth="1"/>
    <col min="8960" max="8960" width="7.42578125" style="6" customWidth="1"/>
    <col min="8961" max="9212" width="9.140625" style="6"/>
    <col min="9213" max="9213" width="5.85546875" style="6" customWidth="1"/>
    <col min="9214" max="9214" width="5.5703125" style="6" customWidth="1"/>
    <col min="9215" max="9215" width="69.28515625" style="6" customWidth="1"/>
    <col min="9216" max="9216" width="7.42578125" style="6" customWidth="1"/>
    <col min="9217" max="9468" width="9.140625" style="6"/>
    <col min="9469" max="9469" width="5.85546875" style="6" customWidth="1"/>
    <col min="9470" max="9470" width="5.5703125" style="6" customWidth="1"/>
    <col min="9471" max="9471" width="69.28515625" style="6" customWidth="1"/>
    <col min="9472" max="9472" width="7.42578125" style="6" customWidth="1"/>
    <col min="9473" max="9724" width="9.140625" style="6"/>
    <col min="9725" max="9725" width="5.85546875" style="6" customWidth="1"/>
    <col min="9726" max="9726" width="5.5703125" style="6" customWidth="1"/>
    <col min="9727" max="9727" width="69.28515625" style="6" customWidth="1"/>
    <col min="9728" max="9728" width="7.42578125" style="6" customWidth="1"/>
    <col min="9729" max="9980" width="9.140625" style="6"/>
    <col min="9981" max="9981" width="5.85546875" style="6" customWidth="1"/>
    <col min="9982" max="9982" width="5.5703125" style="6" customWidth="1"/>
    <col min="9983" max="9983" width="69.28515625" style="6" customWidth="1"/>
    <col min="9984" max="9984" width="7.42578125" style="6" customWidth="1"/>
    <col min="9985" max="10236" width="9.140625" style="6"/>
    <col min="10237" max="10237" width="5.85546875" style="6" customWidth="1"/>
    <col min="10238" max="10238" width="5.5703125" style="6" customWidth="1"/>
    <col min="10239" max="10239" width="69.28515625" style="6" customWidth="1"/>
    <col min="10240" max="10240" width="7.42578125" style="6" customWidth="1"/>
    <col min="10241" max="10492" width="9.140625" style="6"/>
    <col min="10493" max="10493" width="5.85546875" style="6" customWidth="1"/>
    <col min="10494" max="10494" width="5.5703125" style="6" customWidth="1"/>
    <col min="10495" max="10495" width="69.28515625" style="6" customWidth="1"/>
    <col min="10496" max="10496" width="7.42578125" style="6" customWidth="1"/>
    <col min="10497" max="10748" width="9.140625" style="6"/>
    <col min="10749" max="10749" width="5.85546875" style="6" customWidth="1"/>
    <col min="10750" max="10750" width="5.5703125" style="6" customWidth="1"/>
    <col min="10751" max="10751" width="69.28515625" style="6" customWidth="1"/>
    <col min="10752" max="10752" width="7.42578125" style="6" customWidth="1"/>
    <col min="10753" max="11004" width="9.140625" style="6"/>
    <col min="11005" max="11005" width="5.85546875" style="6" customWidth="1"/>
    <col min="11006" max="11006" width="5.5703125" style="6" customWidth="1"/>
    <col min="11007" max="11007" width="69.28515625" style="6" customWidth="1"/>
    <col min="11008" max="11008" width="7.42578125" style="6" customWidth="1"/>
    <col min="11009" max="11260" width="9.140625" style="6"/>
    <col min="11261" max="11261" width="5.85546875" style="6" customWidth="1"/>
    <col min="11262" max="11262" width="5.5703125" style="6" customWidth="1"/>
    <col min="11263" max="11263" width="69.28515625" style="6" customWidth="1"/>
    <col min="11264" max="11264" width="7.42578125" style="6" customWidth="1"/>
    <col min="11265" max="11516" width="9.140625" style="6"/>
    <col min="11517" max="11517" width="5.85546875" style="6" customWidth="1"/>
    <col min="11518" max="11518" width="5.5703125" style="6" customWidth="1"/>
    <col min="11519" max="11519" width="69.28515625" style="6" customWidth="1"/>
    <col min="11520" max="11520" width="7.42578125" style="6" customWidth="1"/>
    <col min="11521" max="11772" width="9.140625" style="6"/>
    <col min="11773" max="11773" width="5.85546875" style="6" customWidth="1"/>
    <col min="11774" max="11774" width="5.5703125" style="6" customWidth="1"/>
    <col min="11775" max="11775" width="69.28515625" style="6" customWidth="1"/>
    <col min="11776" max="11776" width="7.42578125" style="6" customWidth="1"/>
    <col min="11777" max="12028" width="9.140625" style="6"/>
    <col min="12029" max="12029" width="5.85546875" style="6" customWidth="1"/>
    <col min="12030" max="12030" width="5.5703125" style="6" customWidth="1"/>
    <col min="12031" max="12031" width="69.28515625" style="6" customWidth="1"/>
    <col min="12032" max="12032" width="7.42578125" style="6" customWidth="1"/>
    <col min="12033" max="12284" width="9.140625" style="6"/>
    <col min="12285" max="12285" width="5.85546875" style="6" customWidth="1"/>
    <col min="12286" max="12286" width="5.5703125" style="6" customWidth="1"/>
    <col min="12287" max="12287" width="69.28515625" style="6" customWidth="1"/>
    <col min="12288" max="12288" width="7.42578125" style="6" customWidth="1"/>
    <col min="12289" max="12540" width="9.140625" style="6"/>
    <col min="12541" max="12541" width="5.85546875" style="6" customWidth="1"/>
    <col min="12542" max="12542" width="5.5703125" style="6" customWidth="1"/>
    <col min="12543" max="12543" width="69.28515625" style="6" customWidth="1"/>
    <col min="12544" max="12544" width="7.42578125" style="6" customWidth="1"/>
    <col min="12545" max="12796" width="9.140625" style="6"/>
    <col min="12797" max="12797" width="5.85546875" style="6" customWidth="1"/>
    <col min="12798" max="12798" width="5.5703125" style="6" customWidth="1"/>
    <col min="12799" max="12799" width="69.28515625" style="6" customWidth="1"/>
    <col min="12800" max="12800" width="7.42578125" style="6" customWidth="1"/>
    <col min="12801" max="13052" width="9.140625" style="6"/>
    <col min="13053" max="13053" width="5.85546875" style="6" customWidth="1"/>
    <col min="13054" max="13054" width="5.5703125" style="6" customWidth="1"/>
    <col min="13055" max="13055" width="69.28515625" style="6" customWidth="1"/>
    <col min="13056" max="13056" width="7.42578125" style="6" customWidth="1"/>
    <col min="13057" max="13308" width="9.140625" style="6"/>
    <col min="13309" max="13309" width="5.85546875" style="6" customWidth="1"/>
    <col min="13310" max="13310" width="5.5703125" style="6" customWidth="1"/>
    <col min="13311" max="13311" width="69.28515625" style="6" customWidth="1"/>
    <col min="13312" max="13312" width="7.42578125" style="6" customWidth="1"/>
    <col min="13313" max="13564" width="9.140625" style="6"/>
    <col min="13565" max="13565" width="5.85546875" style="6" customWidth="1"/>
    <col min="13566" max="13566" width="5.5703125" style="6" customWidth="1"/>
    <col min="13567" max="13567" width="69.28515625" style="6" customWidth="1"/>
    <col min="13568" max="13568" width="7.42578125" style="6" customWidth="1"/>
    <col min="13569" max="13820" width="9.140625" style="6"/>
    <col min="13821" max="13821" width="5.85546875" style="6" customWidth="1"/>
    <col min="13822" max="13822" width="5.5703125" style="6" customWidth="1"/>
    <col min="13823" max="13823" width="69.28515625" style="6" customWidth="1"/>
    <col min="13824" max="13824" width="7.42578125" style="6" customWidth="1"/>
    <col min="13825" max="14076" width="9.140625" style="6"/>
    <col min="14077" max="14077" width="5.85546875" style="6" customWidth="1"/>
    <col min="14078" max="14078" width="5.5703125" style="6" customWidth="1"/>
    <col min="14079" max="14079" width="69.28515625" style="6" customWidth="1"/>
    <col min="14080" max="14080" width="7.42578125" style="6" customWidth="1"/>
    <col min="14081" max="14332" width="9.140625" style="6"/>
    <col min="14333" max="14333" width="5.85546875" style="6" customWidth="1"/>
    <col min="14334" max="14334" width="5.5703125" style="6" customWidth="1"/>
    <col min="14335" max="14335" width="69.28515625" style="6" customWidth="1"/>
    <col min="14336" max="14336" width="7.42578125" style="6" customWidth="1"/>
    <col min="14337" max="14588" width="9.140625" style="6"/>
    <col min="14589" max="14589" width="5.85546875" style="6" customWidth="1"/>
    <col min="14590" max="14590" width="5.5703125" style="6" customWidth="1"/>
    <col min="14591" max="14591" width="69.28515625" style="6" customWidth="1"/>
    <col min="14592" max="14592" width="7.42578125" style="6" customWidth="1"/>
    <col min="14593" max="14844" width="9.140625" style="6"/>
    <col min="14845" max="14845" width="5.85546875" style="6" customWidth="1"/>
    <col min="14846" max="14846" width="5.5703125" style="6" customWidth="1"/>
    <col min="14847" max="14847" width="69.28515625" style="6" customWidth="1"/>
    <col min="14848" max="14848" width="7.42578125" style="6" customWidth="1"/>
    <col min="14849" max="15100" width="9.140625" style="6"/>
    <col min="15101" max="15101" width="5.85546875" style="6" customWidth="1"/>
    <col min="15102" max="15102" width="5.5703125" style="6" customWidth="1"/>
    <col min="15103" max="15103" width="69.28515625" style="6" customWidth="1"/>
    <col min="15104" max="15104" width="7.42578125" style="6" customWidth="1"/>
    <col min="15105" max="15356" width="9.140625" style="6"/>
    <col min="15357" max="15357" width="5.85546875" style="6" customWidth="1"/>
    <col min="15358" max="15358" width="5.5703125" style="6" customWidth="1"/>
    <col min="15359" max="15359" width="69.28515625" style="6" customWidth="1"/>
    <col min="15360" max="15360" width="7.42578125" style="6" customWidth="1"/>
    <col min="15361" max="15612" width="9.140625" style="6"/>
    <col min="15613" max="15613" width="5.85546875" style="6" customWidth="1"/>
    <col min="15614" max="15614" width="5.5703125" style="6" customWidth="1"/>
    <col min="15615" max="15615" width="69.28515625" style="6" customWidth="1"/>
    <col min="15616" max="15616" width="7.42578125" style="6" customWidth="1"/>
    <col min="15617" max="15868" width="9.140625" style="6"/>
    <col min="15869" max="15869" width="5.85546875" style="6" customWidth="1"/>
    <col min="15870" max="15870" width="5.5703125" style="6" customWidth="1"/>
    <col min="15871" max="15871" width="69.28515625" style="6" customWidth="1"/>
    <col min="15872" max="15872" width="7.42578125" style="6" customWidth="1"/>
    <col min="15873" max="16124" width="9.140625" style="6"/>
    <col min="16125" max="16125" width="5.85546875" style="6" customWidth="1"/>
    <col min="16126" max="16126" width="5.5703125" style="6" customWidth="1"/>
    <col min="16127" max="16127" width="69.28515625" style="6" customWidth="1"/>
    <col min="16128" max="16128" width="7.42578125" style="6" customWidth="1"/>
    <col min="16129" max="16384" width="9.140625" style="6"/>
  </cols>
  <sheetData>
    <row r="2" spans="1:4" ht="21" customHeight="1">
      <c r="A2" s="214" t="s">
        <v>49</v>
      </c>
      <c r="B2" s="214"/>
      <c r="C2" s="214"/>
      <c r="D2" s="214"/>
    </row>
    <row r="3" spans="1:4" ht="21" customHeight="1">
      <c r="A3" s="78"/>
      <c r="B3" s="78"/>
      <c r="C3" s="78"/>
    </row>
    <row r="4" spans="1:4">
      <c r="A4" s="7" t="s">
        <v>31</v>
      </c>
    </row>
    <row r="5" spans="1:4" s="88" customFormat="1">
      <c r="A5" s="7"/>
      <c r="B5" s="287" t="s">
        <v>32</v>
      </c>
      <c r="C5" s="287"/>
    </row>
    <row r="6" spans="1:4">
      <c r="B6" s="85" t="s">
        <v>33</v>
      </c>
      <c r="C6" s="85" t="s">
        <v>4</v>
      </c>
      <c r="D6" s="85" t="s">
        <v>34</v>
      </c>
    </row>
    <row r="7" spans="1:4">
      <c r="B7" s="142">
        <v>1</v>
      </c>
      <c r="C7" s="37" t="s">
        <v>41</v>
      </c>
      <c r="D7" s="36">
        <v>3</v>
      </c>
    </row>
    <row r="8" spans="1:4">
      <c r="B8" s="136">
        <v>2</v>
      </c>
      <c r="C8" s="137" t="s">
        <v>81</v>
      </c>
      <c r="D8" s="136">
        <v>2</v>
      </c>
    </row>
    <row r="9" spans="1:4">
      <c r="B9" s="138"/>
      <c r="C9" s="139" t="s">
        <v>82</v>
      </c>
      <c r="D9" s="138"/>
    </row>
    <row r="10" spans="1:4">
      <c r="B10" s="10">
        <v>3</v>
      </c>
      <c r="C10" s="31" t="s">
        <v>80</v>
      </c>
      <c r="D10" s="10">
        <v>1</v>
      </c>
    </row>
    <row r="11" spans="1:4" s="9" customFormat="1">
      <c r="B11" s="67">
        <v>4</v>
      </c>
      <c r="C11" s="141" t="s">
        <v>95</v>
      </c>
      <c r="D11" s="67">
        <v>1</v>
      </c>
    </row>
    <row r="12" spans="1:4" s="9" customFormat="1">
      <c r="B12" s="142">
        <v>5</v>
      </c>
      <c r="C12" s="37" t="s">
        <v>98</v>
      </c>
      <c r="D12" s="36">
        <v>1</v>
      </c>
    </row>
    <row r="13" spans="1:4" s="9" customFormat="1">
      <c r="B13" s="67">
        <v>6</v>
      </c>
      <c r="C13" s="140" t="s">
        <v>93</v>
      </c>
      <c r="D13" s="36">
        <v>1</v>
      </c>
    </row>
    <row r="14" spans="1:4">
      <c r="B14" s="67">
        <v>7</v>
      </c>
      <c r="C14" s="89" t="s">
        <v>101</v>
      </c>
      <c r="D14" s="10">
        <v>1</v>
      </c>
    </row>
    <row r="15" spans="1:4">
      <c r="B15" s="142">
        <v>8</v>
      </c>
      <c r="C15" s="89" t="s">
        <v>228</v>
      </c>
      <c r="D15" s="10">
        <v>1</v>
      </c>
    </row>
    <row r="16" spans="1:4">
      <c r="B16" s="67">
        <v>9</v>
      </c>
      <c r="C16" s="89" t="s">
        <v>104</v>
      </c>
      <c r="D16" s="10">
        <v>1</v>
      </c>
    </row>
    <row r="17" spans="2:4">
      <c r="B17" s="86"/>
      <c r="C17" s="87" t="s">
        <v>3</v>
      </c>
      <c r="D17" s="85">
        <f>SUM(D7:D16)</f>
        <v>12</v>
      </c>
    </row>
    <row r="19" spans="2:4" s="88" customFormat="1">
      <c r="B19" s="88" t="s">
        <v>92</v>
      </c>
    </row>
    <row r="20" spans="2:4">
      <c r="B20" s="85" t="s">
        <v>33</v>
      </c>
      <c r="C20" s="85" t="s">
        <v>4</v>
      </c>
      <c r="D20" s="85" t="s">
        <v>34</v>
      </c>
    </row>
    <row r="21" spans="2:4">
      <c r="B21" s="10">
        <v>1</v>
      </c>
      <c r="C21" s="31" t="s">
        <v>91</v>
      </c>
      <c r="D21" s="10">
        <v>2</v>
      </c>
    </row>
    <row r="22" spans="2:4" s="9" customFormat="1">
      <c r="B22" s="36">
        <v>2</v>
      </c>
      <c r="C22" s="37" t="s">
        <v>96</v>
      </c>
      <c r="D22" s="36">
        <v>1</v>
      </c>
    </row>
    <row r="23" spans="2:4" s="9" customFormat="1">
      <c r="B23" s="10">
        <v>3</v>
      </c>
      <c r="C23" s="140" t="s">
        <v>97</v>
      </c>
      <c r="D23" s="36">
        <v>1</v>
      </c>
    </row>
    <row r="24" spans="2:4" s="9" customFormat="1">
      <c r="B24" s="36">
        <v>4</v>
      </c>
      <c r="C24" s="37" t="s">
        <v>99</v>
      </c>
      <c r="D24" s="36">
        <v>1</v>
      </c>
    </row>
    <row r="25" spans="2:4" s="9" customFormat="1">
      <c r="B25" s="10">
        <v>5</v>
      </c>
      <c r="C25" s="37" t="s">
        <v>100</v>
      </c>
      <c r="D25" s="36">
        <v>1</v>
      </c>
    </row>
    <row r="26" spans="2:4">
      <c r="B26" s="36">
        <v>6</v>
      </c>
      <c r="C26" s="89" t="s">
        <v>102</v>
      </c>
      <c r="D26" s="10">
        <v>1</v>
      </c>
    </row>
    <row r="27" spans="2:4">
      <c r="B27" s="86"/>
      <c r="C27" s="87" t="s">
        <v>3</v>
      </c>
      <c r="D27" s="85">
        <f>SUM(D21:D26)</f>
        <v>7</v>
      </c>
    </row>
  </sheetData>
  <mergeCells count="2">
    <mergeCell ref="B5:C5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ต่อบทสรุป</vt:lpstr>
      <vt:lpstr>สรุป</vt:lpstr>
      <vt:lpstr>ตาราง 5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2017-07-05T02:09:31Z</cp:lastPrinted>
  <dcterms:created xsi:type="dcterms:W3CDTF">2014-10-15T08:34:52Z</dcterms:created>
  <dcterms:modified xsi:type="dcterms:W3CDTF">2017-07-05T02:27:26Z</dcterms:modified>
</cp:coreProperties>
</file>