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งานทำที่บ้าน25 มี.ค.-30 เม.ย.63\"/>
    </mc:Choice>
  </mc:AlternateContent>
  <bookViews>
    <workbookView xWindow="0" yWindow="0" windowWidth="20490" windowHeight="7755" activeTab="4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5" sheetId="14" r:id="rId5"/>
  </sheets>
  <definedNames>
    <definedName name="_xlnm._FilterDatabase" localSheetId="0" hidden="1">DATA!$C$1:$C$176</definedName>
  </definedNames>
  <calcPr calcId="162913"/>
</workbook>
</file>

<file path=xl/calcChain.xml><?xml version="1.0" encoding="utf-8"?>
<calcChain xmlns="http://schemas.openxmlformats.org/spreadsheetml/2006/main">
  <c r="K54" i="1" l="1"/>
  <c r="J57" i="1"/>
  <c r="J56" i="1"/>
  <c r="H56" i="1"/>
  <c r="G54" i="1"/>
  <c r="H18" i="14" l="1"/>
  <c r="G18" i="14"/>
  <c r="M55" i="1"/>
  <c r="M54" i="1"/>
  <c r="L57" i="1"/>
  <c r="H17" i="14" s="1"/>
  <c r="L56" i="1"/>
  <c r="G17" i="14" s="1"/>
  <c r="G13" i="14"/>
  <c r="F56" i="1" l="1"/>
  <c r="G11" i="14" s="1"/>
  <c r="F57" i="1" l="1"/>
  <c r="H11" i="14" s="1"/>
  <c r="G23" i="12"/>
  <c r="F23" i="12"/>
  <c r="H23" i="12" s="1"/>
  <c r="F15" i="12"/>
  <c r="H15" i="12" s="1"/>
  <c r="H57" i="1"/>
  <c r="G15" i="12" s="1"/>
  <c r="F25" i="2" l="1"/>
  <c r="G20" i="2" s="1"/>
  <c r="B69" i="1"/>
  <c r="B68" i="1"/>
  <c r="B67" i="1"/>
  <c r="B66" i="1"/>
  <c r="B65" i="1"/>
  <c r="B60" i="1"/>
  <c r="B59" i="1"/>
  <c r="F9" i="12"/>
  <c r="H9" i="12" s="1"/>
  <c r="G23" i="2" l="1"/>
  <c r="G19" i="2"/>
  <c r="G22" i="2"/>
  <c r="G25" i="2"/>
  <c r="G21" i="2"/>
  <c r="G24" i="2"/>
  <c r="B70" i="1"/>
  <c r="B61" i="1"/>
  <c r="E54" i="1"/>
  <c r="G8" i="14" s="1"/>
  <c r="F54" i="1"/>
  <c r="G9" i="14" s="1"/>
  <c r="H54" i="1"/>
  <c r="I54" i="1"/>
  <c r="F17" i="12" s="1"/>
  <c r="H17" i="12" s="1"/>
  <c r="J54" i="1"/>
  <c r="L54" i="1"/>
  <c r="G15" i="14" s="1"/>
  <c r="E55" i="1"/>
  <c r="H8" i="14" s="1"/>
  <c r="F55" i="1"/>
  <c r="H9" i="14" s="1"/>
  <c r="G55" i="1"/>
  <c r="G9" i="12" s="1"/>
  <c r="H55" i="1"/>
  <c r="G12" i="12" s="1"/>
  <c r="I55" i="1"/>
  <c r="G17" i="12" s="1"/>
  <c r="J55" i="1"/>
  <c r="G20" i="12" s="1"/>
  <c r="K55" i="1"/>
  <c r="H13" i="14" s="1"/>
  <c r="L55" i="1"/>
  <c r="H15" i="14" s="1"/>
  <c r="D55" i="1"/>
  <c r="H7" i="14" s="1"/>
  <c r="D54" i="1"/>
  <c r="G7" i="14" s="1"/>
  <c r="F20" i="12" l="1"/>
  <c r="F12" i="12"/>
  <c r="H12" i="12" s="1"/>
  <c r="F12" i="2" l="1"/>
  <c r="I18" i="14" l="1"/>
  <c r="I15" i="14"/>
  <c r="I13" i="14"/>
  <c r="I9" i="14"/>
  <c r="I8" i="14"/>
  <c r="I7" i="14"/>
  <c r="I17" i="14" l="1"/>
  <c r="I11" i="14"/>
  <c r="G11" i="2" l="1"/>
  <c r="G10" i="2" l="1"/>
  <c r="G12" i="2"/>
</calcChain>
</file>

<file path=xl/sharedStrings.xml><?xml version="1.0" encoding="utf-8"?>
<sst xmlns="http://schemas.openxmlformats.org/spreadsheetml/2006/main" count="245" uniqueCount="121">
  <si>
    <t>คณะ</t>
  </si>
  <si>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</si>
  <si>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</si>
  <si>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</si>
  <si>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</si>
  <si>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</si>
  <si>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</si>
  <si>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</si>
  <si>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</si>
  <si>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</si>
  <si>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</si>
  <si>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</si>
  <si>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</si>
  <si>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</si>
  <si>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</si>
  <si>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</si>
  <si>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</si>
  <si>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</si>
  <si>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</si>
  <si>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</si>
  <si>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</si>
  <si>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</si>
  <si>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ความคิดเห็นเกี่ยวกับการจัดโครงการอบรมการใช้งานระบบสารสนเทศของบัณฑิตวิทยาลัย (iThesis) </t>
  </si>
  <si>
    <t>วิศวกรรมศาสตร์</t>
  </si>
  <si>
    <t>เพศ</t>
  </si>
  <si>
    <t>หญิง</t>
  </si>
  <si>
    <t>ชาย</t>
  </si>
  <si>
    <t xml:space="preserve">            เฉลี่ยรวมด้านคุณภาพการให้บริการ</t>
  </si>
  <si>
    <t xml:space="preserve">   1.1  ความสะดวกในการสมัครเข้ารับการอบรม</t>
  </si>
  <si>
    <t>คณะวิศวกรรมศาสตร์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</si>
  <si>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</si>
  <si>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</si>
  <si>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r>
      <rPr>
        <b/>
        <sz val="16"/>
        <rFont val="TH SarabunPSK"/>
        <family val="2"/>
      </rPr>
      <t xml:space="preserve">       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</si>
  <si>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2. ด้านคุณภาพการให้บริการ (โครงการอบรมการเขียนโปรแกรม iThesis)</t>
  </si>
  <si>
    <t>สำหรับคณาจารย์บัณฑิตศึกษา (ดูผ่าน YouTube)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</si>
  <si>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</si>
  <si>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 xml:space="preserve">         (เวลา 09.00 - 12.00 น.)</t>
  </si>
  <si>
    <t xml:space="preserve">          จากตาราง 4 พบว่า ผู้ตอบแบบสอบถามมีความคิดเห็นเกี่ยวกับการจัดโครงการอบรมเชิงปฏิบัติการ</t>
  </si>
  <si>
    <t xml:space="preserve">   1.2  ความเหมาะสมของวันจัดโครงการ (วันพฤหัสบดีที่ 12 มีนาคม 2563)</t>
  </si>
  <si>
    <t xml:space="preserve">          จากการจัดโครงการอบรมเชิงปฏิบัติการการใช้งานระบบสารสนเทศของบัณฑิตวิทยาลัย (iThesis)  </t>
  </si>
  <si>
    <t xml:space="preserve">ในวันพฤหัสบดีที่ 12 มีนาคม 2563 (ดูผ่าน YouTube) โดยมีวัตถุประสงค์ เพื่อสร้างความรู้ความเข้าใจ </t>
  </si>
  <si>
    <t xml:space="preserve">ให้กับนิสิตบัณฑิตศึกษาเกี่ยวกับวิธีการเขียนวิทยานิพนธ์ด้วยระบบ (iThesis) เป้าหมายผู้เข้าร่วมโครงการ </t>
  </si>
  <si>
    <t>ในวันพฤหัสบดีที่ 12 มีนาคม 2563</t>
  </si>
  <si>
    <t>Timestamp</t>
  </si>
  <si>
    <t>1. สถานภาพ</t>
  </si>
  <si>
    <t>1. ท่านได้รับความสะดวกในการสมัครเข้ารับการอบรม</t>
  </si>
  <si>
    <t>ข้อคิดเห็นและข้อเสนอแนะอื่นๆ</t>
  </si>
  <si>
    <t>มาก</t>
  </si>
  <si>
    <t>ทันตแพทยศาสตร์</t>
  </si>
  <si>
    <t>อยากให้เเชร์วิด๊โอสำหรับการอบรมอีกครั้งเนื่องจากมีบางตอนตามไม่ทัน</t>
  </si>
  <si>
    <t xml:space="preserve">วิทยาศาสตร์การแพทย์ </t>
  </si>
  <si>
    <t>วิทยาศาสตร์</t>
  </si>
  <si>
    <t>ดีแล้วค่ะ เป็นกำลังใจให้นะคะ ช่วงนี้สถานการณ์ไวรัสไม่ค่อยเป็นใจต่อการเข้าอบรมโครงการต่างๆ</t>
  </si>
  <si>
    <t>วิทยาศาสตร์การแพทย์</t>
  </si>
  <si>
    <t>เนื่องจากนิสิตที่ปรึกษายังไม่ได้ลงทะเบียน หรือใส่ข้อมูลใน iThesis ดังนั้น จึงยังไม่ทราบกระบวนการหรือปัญหาที่เกิดขึ้นจริง</t>
  </si>
  <si>
    <t>มนุษยศาสตร์</t>
  </si>
  <si>
    <t>วิทยาลัยโลจิสติกส์และโซ่อุปทาน</t>
  </si>
  <si>
    <t xml:space="preserve">วิทยากรอาจมีความรู้ในระบบและเรื่องที่นำเสนอ แต่ไม่มีความสามารถในการถ่ายทอดความรู้ ไม่ได้นำเสนอเป็นขั้นตอนที่เหมาะสม ไม่ประเมินว่าข้อมูลใดมีความสำคัญต่ออาจารย์ที่ปรึกษา  ข้อมูลบางอย่างไม่จำเป็นต้องบอกเพราะมีประโยชน์น้อย หรือข้อมูลบางอย่างอาจไม่เกี่ยวข้อง เช่น ใน session นี้เป็นการอบรมให้ อ.ที่ปรึกษา ดังนั้นจึงควรนำเสนอสิ่งที่ อ.ที่ปรึกษาควรรู้และควรปฏิบัติให้ได้  วิทยากรควรคำนึงถึงผู้ฟังให้มากกว่านี้ และควรพยายามถ่ายทอดให้เป็นลำดับและเป็นระบบที่ละขั้นตอน </t>
  </si>
  <si>
    <t>2. คณะ</t>
  </si>
  <si>
    <t>2. ความเหมาะสมของวันที่จัดอบรม (วันที่ 12 มีนาคม 2563)</t>
  </si>
  <si>
    <t>3. ความเหมาะสมของระยะเวลาในการจัดการอบรม (09.00-12.00 น.)</t>
  </si>
  <si>
    <t>4. ก่อนเข้ารับการอบรมท่านมีความรู้ความเข้าใจในภาพรวมของระบบการทำงานของระบบการเขียนวิทยานิพนธ์อิเล็กทรอนิกส์อยู่ในระดับใด</t>
  </si>
  <si>
    <t>5. ก่อนเข้ารับการอบรมท่านมีความรู้ความเข้าใจบทบาทอาจารย์ที่ปรึกษาในระบบการเขียนวิทยานิพนธ์อิเล็กทรอนิกส์อยู่ในระดับใด</t>
  </si>
  <si>
    <t>6. ภายหลังการอบรมท่านมีความรู้ความเข้าใจในภาพรวมกระบวนการทำงานของระบบการเขียนวิทยานิพนธ์อิเล็กทรอนิกส์อยู่ในระดับใด</t>
  </si>
  <si>
    <t>7. ภายหลังการอบรมท่านมีความรู้ความเข้าใจบทบาทอาจารย์ที่ในระบบการเขียนวิทยานิพนธ์อิเล็กทรอนิกส์อยู่ในระดับใด</t>
  </si>
  <si>
    <t>8. ความรู้ และความสามารถในการถ่ายทอดความรู้ของวิทยากรในความคิดเห็นของท่านอยู่ในระดับใด</t>
  </si>
  <si>
    <t>9. การเข้ารับการอบรมฯ ในครั้งนี้เป็นประโยชน์ต่อท่านในการให้คำปรึกษาการทำวิทยานิพนธ์อยู่ในระดับใด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</si>
  <si>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</si>
  <si>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เพศชาย</t>
  </si>
  <si>
    <t>เพศหญิง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</si>
  <si>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</si>
  <si>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คณะวิทยาศาสตร์การแพทย์</t>
  </si>
  <si>
    <t>คณะมนุษยศาสตร์</t>
  </si>
  <si>
    <t>คณะวิทยาศาสตร์</t>
  </si>
  <si>
    <t>คณะทันตแพทยศาสตร์</t>
  </si>
  <si>
    <t xml:space="preserve">     จากตาราง 2 พบว่า ผู้ตอบแบบสอบถามส่วนใหญ่สังกัดคณะวิทยาศาสตร์การแพทย์ คิดเป็นร้อยละ 38.46 </t>
  </si>
  <si>
    <t xml:space="preserve">           รองลงมาคือ คณะมนุษยศาสตร์ คิดเป็นร้อยละ 23.08</t>
  </si>
  <si>
    <t>(N = 52)</t>
  </si>
  <si>
    <t>ระบบการทำงานของระบบการเขียนวิทยานิพนธ์อิเล็กทรอนิกส์</t>
  </si>
  <si>
    <t>อยู่ในระดับใด</t>
  </si>
  <si>
    <t>4. ก่อนเข้ารับการอบรมท่านมีความรู้ความเข้าใจในภาพรวมของ</t>
  </si>
  <si>
    <t>5. ก่อนเข้ารับการอบรมท่านมีความรู้ความเข้าใจบทบาทอาจารย์</t>
  </si>
  <si>
    <t>ที่ปรึกษาในระบบการเขียนวิทยานิพนธ์อิเล็กทรอนิกส์</t>
  </si>
  <si>
    <t>6. ภายหลังการอบรมท่านมีความรู้ความเข้าใจในภาพรวม</t>
  </si>
  <si>
    <t>กระบวนการทำงานของระบบการเขียนวิทยานิพนธ์</t>
  </si>
  <si>
    <t>อิเล็กทรอนิกส์อยู่ในระดับใด</t>
  </si>
  <si>
    <t>7. ภายหลังการอบรมท่านมีความรู้ความเข้าใจบทบาทอาจารย์</t>
  </si>
  <si>
    <t>ที่จัดในโครงการฯ ภาพรวม อยู่ในระดับปานกลาง (ค่าเฉลี่ย 2.92)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</si>
  <si>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3.62) 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</si>
  <si>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52)</t>
    </r>
  </si>
  <si>
    <t>ในความคิดเห็นของท่านอยู่ในระดับใด</t>
  </si>
  <si>
    <t>ในการให้คำปรึกษาการทำวิทยานิพนธ์อยู่ในระดับใด</t>
  </si>
  <si>
    <t xml:space="preserve">   2.1 ความรู้ และความสามารถในการถ่ายทอดความรู้ของวิทยากร
</t>
  </si>
  <si>
    <t xml:space="preserve">   2.2 การเข้ารับการอบรมฯ ในครั้งนี้เป็นประโยชน์ต่อท่าน</t>
  </si>
  <si>
    <t xml:space="preserve">          เมื่อพิจารณารายด้านแล้ว พบว่า ด้านกระบวนการและขั้นตอนการให้บริการ มีค่าเฉลี่ยสูงสุด  </t>
  </si>
  <si>
    <t xml:space="preserve">(ค่าเฉลี่ย 4.03) รองลงมาคือ ด้านคุณภาพการให้บริการ (ค่าเฉลี่ย 3.82) เมื่อพิจารณารายข้อแล้ว </t>
  </si>
  <si>
    <t xml:space="preserve">พบว่า ข้อที่มีค่าเฉลี่ยสูงที่สุดคือ ความสะดวกในการสมัครเข้ารับการอบรม (ค่าเฉลี่ย 4.38) </t>
  </si>
  <si>
    <t xml:space="preserve">      ข้อเสนอแนะการจัดโครงการอบรมเชิงปฏิบัติการการใช้งานระบบสารสนเทศของบัณฑิตวิทยาลัย</t>
  </si>
  <si>
    <t>(iThesis) ในครั้งต่อไป</t>
  </si>
  <si>
    <t xml:space="preserve">วิทยากรอาจมีความรู้ในระบบและเรื่องที่นำเสนอ แต่ควรพยายามถ่ายทอดให้เป็นลำดับและเป็นระบบ </t>
  </si>
  <si>
    <t>ทีละขั้นตอน</t>
  </si>
  <si>
    <t xml:space="preserve">จำนวน 80 คน มีผู้เข้าร่วมโครงการจำนวน 52 คน ผู้ตอบแบบสอบถาม จำนวนทั้งสิ้น 52 คน </t>
  </si>
  <si>
    <t xml:space="preserve">คิดเป็นร้อยละ 100.00 ของผู้เข้าร่วมโครงการ โดยผู้เข้าร่วมโครงการเป็นเพศหญิง คิดเป็นร้อยละ 69.23 </t>
  </si>
  <si>
    <t>รองลงมาคือ เพศชาย คิดเป็นร้อยละ 30.77</t>
  </si>
  <si>
    <t>ส่วนใหญ่ผู้ตอบแบบสอบถามเป็นเพศหญิง คิดเป็นร้อยละ 69.23 รองลงมาคือ เพศชาย คิดเป็นร้อยละ 30.77</t>
  </si>
  <si>
    <t xml:space="preserve">          ผู้ตอบแบบสอบถามส่วนใหญ่สังกัดคณะวิทยาศาสตร์การแพทย์ คิดเป็นร้อยละ 38.46 รองลงมาคือ</t>
  </si>
  <si>
    <t>ผู้เข้าร่วมหลังเข้ารับการอบรมค่าเฉลี่ย ความรู้ ความเข้าใจสูงขึ้น อยู่ในระดับปานกลาง (ค่าเฉลี่ย 2.92)</t>
  </si>
  <si>
    <t xml:space="preserve">เมื่อเทียบกับก่อนการเข้ารับการอบรม อยู่ในระดับมาก (ค่าเฉลี่ย 3.62) </t>
  </si>
  <si>
    <t xml:space="preserve">ภาพรวมอยู่ในระดับมาก (ค่าเฉลี่ย 2.92) และหลังเข้ารับการอบรมค่าเฉลี่ยความรู้ ความเข้าใจสูงขึ้น </t>
  </si>
  <si>
    <t>อยู่ในระดับน้อย (ค่าเฉลี่ย 3.62) เมื่อพิจารณารายข้อพบว่า ผู้เข้าร่วมโครงการมีความรู้ความเข้าใจ</t>
  </si>
  <si>
    <t>ในภาพรวมระบบการทำงานของระบบการเขียนวิทยานิพนธ์อิเล็กทรอนิกส์เพิ่มมากขึ้น (ค่าเฉลี่ยก่อน 2.62)</t>
  </si>
  <si>
    <t>(ค่าเฉลี่ยหลัง 3.54) ตามลำดับ ในทำนองเดียวกันกับผู้เข้าร่วมโครงการมีความรู้ความเข้าใจกระบวนการ</t>
  </si>
  <si>
    <t xml:space="preserve">            ทำงานของระบบการเขียนวิทยานิพนธ์อิเล็กทรอนิกส์เพิ่มมากขึ้น (ค่าเฉลี่ยก่อน 3.23) (ค่าเฉลี่ยหลัง 3.69) </t>
  </si>
  <si>
    <t xml:space="preserve">            ตามลำดับ</t>
  </si>
  <si>
    <r>
      <rPr>
        <b/>
        <sz val="16"/>
        <rFont val="TH SarabunPSK"/>
        <family val="2"/>
      </rPr>
      <t xml:space="preserve">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วิทยากรอาจมีความรู้ในระบบและเรื่องที่นำเสนอ </t>
    </r>
  </si>
  <si>
    <t xml:space="preserve">            แต่ควรพยายามถ่ายทอดให้เป็นลำดับและเป็นระบบทีละขั้นตอน</t>
  </si>
  <si>
    <t xml:space="preserve">           คณะมนุษยศาสตร์ คิดเป็นร้อยละ 23.08</t>
  </si>
  <si>
    <t>การใช้งานระบบสารสนเทศของบัณฑิตวิทยาลัย (iThesis)  ในวันพฤหัสบดีที่ 12 มีนาคม 2563</t>
  </si>
  <si>
    <t>(ดูผ่าน YouTube) ในภาพรวมพบว่า ผู้เข้าร่วมโครงการฯ มีความคิดเห็นอยู่ในระดับมาก (ค่าเฉลี่ย 3.94)</t>
  </si>
  <si>
    <t>รองลงมาคือ ความเหมาะสมของระยะเวลาในการจัดโครงการ (เวลา 09.00 - 12.00 น.) (ค่าเฉลี่ย 3.92)</t>
  </si>
  <si>
    <t>จากตาราง 1  แสดงจำนวนและร้อยละของผู้ตอบแบบสอบถาม จำแนกตามเพศ พบว่า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</si>
</sst>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4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Arial"/>
    </font>
    <font>
      <sz val="16"/>
      <color rgb="FF000000"/>
      <name val="AngsanaUPC"/>
      <family val="1"/>
      <charset val="22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6" fillId="0" borderId="15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/>
    <xf numFmtId="0" fontId="17" fillId="0" borderId="28" xfId="0" applyFont="1" applyBorder="1"/>
    <xf numFmtId="0" fontId="17" fillId="0" borderId="29" xfId="0" applyFont="1" applyBorder="1"/>
    <xf numFmtId="0" fontId="17" fillId="0" borderId="27" xfId="0" applyFont="1" applyBorder="1"/>
    <xf numFmtId="0" fontId="17" fillId="0" borderId="24" xfId="0" applyFont="1" applyBorder="1"/>
    <xf numFmtId="0" fontId="17" fillId="0" borderId="25" xfId="0" applyFont="1" applyBorder="1"/>
    <xf numFmtId="0" fontId="17" fillId="0" borderId="26" xfId="0" applyFont="1" applyBorder="1"/>
    <xf numFmtId="2" fontId="19" fillId="0" borderId="8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2" fontId="17" fillId="0" borderId="0" xfId="0" applyNumberFormat="1" applyFont="1"/>
    <xf numFmtId="2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2" fontId="20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center" vertical="top"/>
    </xf>
    <xf numFmtId="0" fontId="21" fillId="0" borderId="0" xfId="0" applyFont="1"/>
    <xf numFmtId="0" fontId="0" fillId="0" borderId="0" xfId="0" applyFont="1" applyAlignment="1"/>
    <xf numFmtId="164" fontId="21" fillId="0" borderId="0" xfId="0" applyNumberFormat="1" applyFont="1" applyAlignment="1"/>
    <xf numFmtId="0" fontId="21" fillId="0" borderId="0" xfId="0" applyFont="1" applyAlignment="1"/>
    <xf numFmtId="2" fontId="22" fillId="2" borderId="0" xfId="0" applyNumberFormat="1" applyFont="1" applyFill="1" applyAlignment="1">
      <alignment vertical="top"/>
    </xf>
    <xf numFmtId="2" fontId="22" fillId="3" borderId="0" xfId="0" applyNumberFormat="1" applyFont="1" applyFill="1" applyAlignment="1">
      <alignment vertical="top"/>
    </xf>
    <xf numFmtId="2" fontId="22" fillId="0" borderId="0" xfId="0" applyNumberFormat="1" applyFont="1" applyAlignment="1">
      <alignment vertical="top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23" fillId="0" borderId="0" xfId="0" applyNumberFormat="1" applyFont="1" applyAlignment="1"/>
    <xf numFmtId="0" fontId="7" fillId="4" borderId="12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23" fillId="0" borderId="0" xfId="0" applyFont="1"/>
    <xf numFmtId="0" fontId="1" fillId="0" borderId="8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/>
    </xf>
    <xf numFmtId="2" fontId="1" fillId="0" borderId="3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6" fillId="0" borderId="30" xfId="0" applyFont="1" applyBorder="1"/>
    <xf numFmtId="2" fontId="1" fillId="0" borderId="24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vertical="top"/>
    </xf>
    <xf numFmtId="2" fontId="18" fillId="0" borderId="9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17" fillId="0" borderId="9" xfId="0" applyFont="1" applyBorder="1" applyAlignment="1">
      <alignment horizontal="center"/>
    </xf>
    <xf numFmtId="2" fontId="18" fillId="0" borderId="29" xfId="0" applyNumberFormat="1" applyFont="1" applyBorder="1" applyAlignment="1"/>
    <xf numFmtId="2" fontId="18" fillId="0" borderId="25" xfId="0" applyNumberFormat="1" applyFont="1" applyBorder="1" applyAlignment="1"/>
    <xf numFmtId="0" fontId="1" fillId="0" borderId="8" xfId="0" applyFont="1" applyFill="1" applyBorder="1" applyAlignment="1">
      <alignment horizontal="center"/>
    </xf>
    <xf numFmtId="0" fontId="21" fillId="5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2" fontId="1" fillId="0" borderId="8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2" fontId="17" fillId="0" borderId="9" xfId="0" applyNumberFormat="1" applyFont="1" applyBorder="1" applyAlignment="1">
      <alignment horizontal="center" vertical="top"/>
    </xf>
    <xf numFmtId="2" fontId="17" fillId="0" borderId="13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16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16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15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16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16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16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16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19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20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18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19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20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topLeftCell="B1" zoomScale="130" zoomScaleNormal="130" workbookViewId="0">
      <pane ySplit="765" topLeftCell="A37" activePane="bottomLeft"/>
      <selection activeCell="F1" sqref="F1"/>
      <selection pane="bottomLeft" activeCell="K55" sqref="K55"/>
    </sheetView>
  </sheetViews>
  <sheetFormatPr defaultColWidth="14.42578125" defaultRowHeight="15"/>
  <cols>
    <col min="1" max="1" width="27.5703125" style="111" bestFit="1" customWidth="1"/>
    <col min="2" max="2" width="21.5703125" style="111" customWidth="1"/>
    <col min="3" max="3" width="26.42578125" style="111" bestFit="1" customWidth="1"/>
    <col min="4" max="23" width="21.5703125" style="111" customWidth="1"/>
    <col min="24" max="16384" width="14.42578125" style="111"/>
  </cols>
  <sheetData>
    <row r="1" spans="1:13">
      <c r="A1" s="110" t="s">
        <v>43</v>
      </c>
      <c r="B1" s="110" t="s">
        <v>44</v>
      </c>
      <c r="C1" s="110" t="s">
        <v>58</v>
      </c>
      <c r="D1" s="124" t="s">
        <v>45</v>
      </c>
      <c r="E1" s="124" t="s">
        <v>59</v>
      </c>
      <c r="F1" s="124" t="s">
        <v>60</v>
      </c>
      <c r="G1" s="124" t="s">
        <v>61</v>
      </c>
      <c r="H1" s="124" t="s">
        <v>62</v>
      </c>
      <c r="I1" s="124" t="s">
        <v>63</v>
      </c>
      <c r="J1" s="124" t="s">
        <v>64</v>
      </c>
      <c r="K1" s="124" t="s">
        <v>65</v>
      </c>
      <c r="L1" s="124" t="s">
        <v>66</v>
      </c>
      <c r="M1" s="110" t="s">
        <v>46</v>
      </c>
    </row>
    <row r="2" spans="1:13">
      <c r="A2" s="112">
        <v>43902.46793353009</v>
      </c>
      <c r="B2" s="113" t="s">
        <v>25</v>
      </c>
      <c r="C2" s="113" t="s">
        <v>48</v>
      </c>
      <c r="D2" s="113">
        <v>5</v>
      </c>
      <c r="E2" s="113">
        <v>4</v>
      </c>
      <c r="F2" s="113">
        <v>4</v>
      </c>
      <c r="G2" s="144">
        <v>1</v>
      </c>
      <c r="H2" s="144">
        <v>3</v>
      </c>
      <c r="I2" s="144">
        <v>3</v>
      </c>
      <c r="J2" s="144">
        <v>4</v>
      </c>
      <c r="K2" s="113">
        <v>3</v>
      </c>
      <c r="L2" s="113">
        <v>4</v>
      </c>
    </row>
    <row r="3" spans="1:13">
      <c r="A3" s="112">
        <v>43902.474085833332</v>
      </c>
      <c r="B3" s="113" t="s">
        <v>26</v>
      </c>
      <c r="C3" s="113" t="s">
        <v>48</v>
      </c>
      <c r="D3" s="113">
        <v>5</v>
      </c>
      <c r="E3" s="113">
        <v>4</v>
      </c>
      <c r="F3" s="113">
        <v>4</v>
      </c>
      <c r="G3" s="144">
        <v>3</v>
      </c>
      <c r="H3" s="144">
        <v>3</v>
      </c>
      <c r="I3" s="144">
        <v>4</v>
      </c>
      <c r="J3" s="144">
        <v>4</v>
      </c>
      <c r="K3" s="113">
        <v>4</v>
      </c>
      <c r="L3" s="113">
        <v>4</v>
      </c>
    </row>
    <row r="4" spans="1:13">
      <c r="A4" s="112">
        <v>43902.596564143518</v>
      </c>
      <c r="B4" s="113" t="s">
        <v>25</v>
      </c>
      <c r="C4" s="113" t="s">
        <v>50</v>
      </c>
      <c r="D4" s="113">
        <v>4</v>
      </c>
      <c r="E4" s="113">
        <v>3</v>
      </c>
      <c r="F4" s="113">
        <v>4</v>
      </c>
      <c r="G4" s="144">
        <v>2</v>
      </c>
      <c r="H4" s="144">
        <v>3</v>
      </c>
      <c r="I4" s="144">
        <v>3</v>
      </c>
      <c r="J4" s="144">
        <v>4</v>
      </c>
      <c r="K4" s="113">
        <v>4</v>
      </c>
      <c r="L4" s="113">
        <v>4</v>
      </c>
      <c r="M4" s="113" t="s">
        <v>49</v>
      </c>
    </row>
    <row r="5" spans="1:13">
      <c r="A5" s="112">
        <v>43902.618906967589</v>
      </c>
      <c r="B5" s="113" t="s">
        <v>26</v>
      </c>
      <c r="C5" s="113" t="s">
        <v>50</v>
      </c>
      <c r="D5" s="113">
        <v>4</v>
      </c>
      <c r="E5" s="113">
        <v>4</v>
      </c>
      <c r="F5" s="113">
        <v>4</v>
      </c>
      <c r="G5" s="144">
        <v>3</v>
      </c>
      <c r="H5" s="144">
        <v>3</v>
      </c>
      <c r="I5" s="144">
        <v>4</v>
      </c>
      <c r="J5" s="144">
        <v>4</v>
      </c>
      <c r="K5" s="113">
        <v>4</v>
      </c>
      <c r="L5" s="113">
        <v>4</v>
      </c>
    </row>
    <row r="6" spans="1:13">
      <c r="A6" s="112">
        <v>43902.651877615739</v>
      </c>
      <c r="B6" s="113" t="s">
        <v>25</v>
      </c>
      <c r="C6" s="113" t="s">
        <v>51</v>
      </c>
      <c r="D6" s="113">
        <v>4</v>
      </c>
      <c r="E6" s="113">
        <v>4</v>
      </c>
      <c r="F6" s="113">
        <v>4</v>
      </c>
      <c r="G6" s="144">
        <v>3</v>
      </c>
      <c r="H6" s="144">
        <v>3</v>
      </c>
      <c r="I6" s="144">
        <v>4</v>
      </c>
      <c r="J6" s="144">
        <v>4</v>
      </c>
      <c r="K6" s="113">
        <v>5</v>
      </c>
      <c r="L6" s="113">
        <v>4</v>
      </c>
      <c r="M6" s="113" t="s">
        <v>52</v>
      </c>
    </row>
    <row r="7" spans="1:13">
      <c r="A7" s="112">
        <v>43902.674398310184</v>
      </c>
      <c r="B7" s="113" t="s">
        <v>25</v>
      </c>
      <c r="C7" s="113" t="s">
        <v>23</v>
      </c>
      <c r="D7" s="113">
        <v>5</v>
      </c>
      <c r="E7" s="113">
        <v>5</v>
      </c>
      <c r="F7" s="113">
        <v>5</v>
      </c>
      <c r="G7" s="144">
        <v>5</v>
      </c>
      <c r="H7" s="144">
        <v>5</v>
      </c>
      <c r="I7" s="144">
        <v>5</v>
      </c>
      <c r="J7" s="144">
        <v>5</v>
      </c>
      <c r="K7" s="113">
        <v>5</v>
      </c>
      <c r="L7" s="113">
        <v>5</v>
      </c>
    </row>
    <row r="8" spans="1:13">
      <c r="A8" s="112">
        <v>43902.699948611116</v>
      </c>
      <c r="B8" s="113" t="s">
        <v>25</v>
      </c>
      <c r="C8" s="113" t="s">
        <v>53</v>
      </c>
      <c r="D8" s="113">
        <v>5</v>
      </c>
      <c r="E8" s="113">
        <v>5</v>
      </c>
      <c r="F8" s="113">
        <v>3</v>
      </c>
      <c r="G8" s="144">
        <v>2</v>
      </c>
      <c r="H8" s="144">
        <v>3</v>
      </c>
      <c r="I8" s="144">
        <v>3</v>
      </c>
      <c r="J8" s="144">
        <v>3</v>
      </c>
      <c r="K8" s="113">
        <v>4</v>
      </c>
      <c r="L8" s="113">
        <v>3</v>
      </c>
      <c r="M8" s="113" t="s">
        <v>54</v>
      </c>
    </row>
    <row r="9" spans="1:13">
      <c r="A9" s="112">
        <v>43902.892250266203</v>
      </c>
      <c r="B9" s="113" t="s">
        <v>25</v>
      </c>
      <c r="C9" s="113" t="s">
        <v>55</v>
      </c>
      <c r="D9" s="113">
        <v>5</v>
      </c>
      <c r="E9" s="113">
        <v>3</v>
      </c>
      <c r="F9" s="113">
        <v>4</v>
      </c>
      <c r="G9" s="144">
        <v>2</v>
      </c>
      <c r="H9" s="144">
        <v>3</v>
      </c>
      <c r="I9" s="144">
        <v>4</v>
      </c>
      <c r="J9" s="144">
        <v>4</v>
      </c>
      <c r="K9" s="113">
        <v>4</v>
      </c>
      <c r="L9" s="113">
        <v>4</v>
      </c>
    </row>
    <row r="10" spans="1:13">
      <c r="A10" s="112">
        <v>43902.930469768515</v>
      </c>
      <c r="B10" s="113" t="s">
        <v>25</v>
      </c>
      <c r="C10" s="113" t="s">
        <v>55</v>
      </c>
      <c r="D10" s="113">
        <v>3</v>
      </c>
      <c r="E10" s="113">
        <v>3</v>
      </c>
      <c r="F10" s="113">
        <v>3</v>
      </c>
      <c r="G10" s="144">
        <v>2</v>
      </c>
      <c r="H10" s="144">
        <v>5</v>
      </c>
      <c r="I10" s="144">
        <v>3</v>
      </c>
      <c r="J10" s="144">
        <v>3</v>
      </c>
      <c r="K10" s="113">
        <v>3</v>
      </c>
      <c r="L10" s="113">
        <v>3</v>
      </c>
    </row>
    <row r="11" spans="1:13">
      <c r="A11" s="112">
        <v>43903.415623564812</v>
      </c>
      <c r="B11" s="113" t="s">
        <v>26</v>
      </c>
      <c r="C11" s="113" t="s">
        <v>56</v>
      </c>
      <c r="D11" s="113">
        <v>4</v>
      </c>
      <c r="E11" s="113">
        <v>3</v>
      </c>
      <c r="F11" s="113">
        <v>4</v>
      </c>
      <c r="G11" s="144">
        <v>3</v>
      </c>
      <c r="H11" s="144">
        <v>3</v>
      </c>
      <c r="I11" s="144">
        <v>4</v>
      </c>
      <c r="J11" s="144">
        <v>4</v>
      </c>
      <c r="K11" s="113">
        <v>4</v>
      </c>
      <c r="L11" s="113">
        <v>4</v>
      </c>
    </row>
    <row r="12" spans="1:13">
      <c r="A12" s="112">
        <v>43903.43653846065</v>
      </c>
      <c r="B12" s="113" t="s">
        <v>25</v>
      </c>
      <c r="C12" s="113" t="s">
        <v>53</v>
      </c>
      <c r="D12" s="113">
        <v>4</v>
      </c>
      <c r="E12" s="113">
        <v>3</v>
      </c>
      <c r="F12" s="113">
        <v>3</v>
      </c>
      <c r="G12" s="144">
        <v>2</v>
      </c>
      <c r="H12" s="144">
        <v>2</v>
      </c>
      <c r="I12" s="144">
        <v>3</v>
      </c>
      <c r="J12" s="144">
        <v>3</v>
      </c>
      <c r="K12" s="113">
        <v>4</v>
      </c>
      <c r="L12" s="113">
        <v>4</v>
      </c>
    </row>
    <row r="13" spans="1:13">
      <c r="A13" s="112">
        <v>43904.81371559028</v>
      </c>
      <c r="B13" s="113" t="s">
        <v>25</v>
      </c>
      <c r="C13" s="113" t="s">
        <v>53</v>
      </c>
      <c r="D13" s="113">
        <v>4</v>
      </c>
      <c r="E13" s="113">
        <v>3</v>
      </c>
      <c r="F13" s="113">
        <v>4</v>
      </c>
      <c r="G13" s="144">
        <v>3</v>
      </c>
      <c r="H13" s="144">
        <v>4</v>
      </c>
      <c r="I13" s="144">
        <v>4</v>
      </c>
      <c r="J13" s="144">
        <v>4</v>
      </c>
      <c r="K13" s="113">
        <v>4</v>
      </c>
      <c r="L13" s="113">
        <v>4</v>
      </c>
    </row>
    <row r="14" spans="1:13">
      <c r="A14" s="112">
        <v>43906.611578194439</v>
      </c>
      <c r="B14" s="113" t="s">
        <v>26</v>
      </c>
      <c r="C14" s="113" t="s">
        <v>55</v>
      </c>
      <c r="D14" s="113">
        <v>5</v>
      </c>
      <c r="E14" s="113">
        <v>5</v>
      </c>
      <c r="F14" s="113">
        <v>5</v>
      </c>
      <c r="G14" s="144">
        <v>2</v>
      </c>
      <c r="H14" s="144">
        <v>2</v>
      </c>
      <c r="I14" s="144">
        <v>2</v>
      </c>
      <c r="J14" s="144">
        <v>2</v>
      </c>
      <c r="K14" s="113">
        <v>2</v>
      </c>
      <c r="L14" s="113">
        <v>2</v>
      </c>
      <c r="M14" s="113" t="s">
        <v>57</v>
      </c>
    </row>
    <row r="15" spans="1:13">
      <c r="A15" s="112">
        <v>43902.46793353009</v>
      </c>
      <c r="B15" s="113" t="s">
        <v>25</v>
      </c>
      <c r="C15" s="113" t="s">
        <v>48</v>
      </c>
      <c r="D15" s="113">
        <v>5</v>
      </c>
      <c r="E15" s="113">
        <v>4</v>
      </c>
      <c r="F15" s="113">
        <v>4</v>
      </c>
      <c r="G15" s="144">
        <v>5</v>
      </c>
      <c r="H15" s="144">
        <v>3</v>
      </c>
      <c r="I15" s="144">
        <v>3</v>
      </c>
      <c r="J15" s="144">
        <v>4</v>
      </c>
      <c r="K15" s="113">
        <v>3</v>
      </c>
      <c r="L15" s="113">
        <v>4</v>
      </c>
    </row>
    <row r="16" spans="1:13">
      <c r="A16" s="112">
        <v>43902.474085833332</v>
      </c>
      <c r="B16" s="113" t="s">
        <v>26</v>
      </c>
      <c r="C16" s="113" t="s">
        <v>48</v>
      </c>
      <c r="D16" s="113">
        <v>5</v>
      </c>
      <c r="E16" s="113">
        <v>4</v>
      </c>
      <c r="F16" s="113">
        <v>4</v>
      </c>
      <c r="G16" s="144">
        <v>3</v>
      </c>
      <c r="H16" s="144">
        <v>3</v>
      </c>
      <c r="I16" s="144">
        <v>4</v>
      </c>
      <c r="J16" s="144">
        <v>4</v>
      </c>
      <c r="K16" s="113">
        <v>4</v>
      </c>
      <c r="L16" s="113">
        <v>4</v>
      </c>
    </row>
    <row r="17" spans="1:12">
      <c r="A17" s="112">
        <v>43902.596564143518</v>
      </c>
      <c r="B17" s="113" t="s">
        <v>25</v>
      </c>
      <c r="C17" s="113" t="s">
        <v>50</v>
      </c>
      <c r="D17" s="113">
        <v>4</v>
      </c>
      <c r="E17" s="113">
        <v>3</v>
      </c>
      <c r="F17" s="113">
        <v>4</v>
      </c>
      <c r="G17" s="144">
        <v>2</v>
      </c>
      <c r="H17" s="144">
        <v>3</v>
      </c>
      <c r="I17" s="144">
        <v>3</v>
      </c>
      <c r="J17" s="144">
        <v>4</v>
      </c>
      <c r="K17" s="113">
        <v>4</v>
      </c>
      <c r="L17" s="113">
        <v>4</v>
      </c>
    </row>
    <row r="18" spans="1:12">
      <c r="A18" s="112">
        <v>43902.618906967589</v>
      </c>
      <c r="B18" s="113" t="s">
        <v>26</v>
      </c>
      <c r="C18" s="113" t="s">
        <v>50</v>
      </c>
      <c r="D18" s="113">
        <v>4</v>
      </c>
      <c r="E18" s="113">
        <v>4</v>
      </c>
      <c r="F18" s="113">
        <v>4</v>
      </c>
      <c r="G18" s="144">
        <v>3</v>
      </c>
      <c r="H18" s="144">
        <v>3</v>
      </c>
      <c r="I18" s="144">
        <v>4</v>
      </c>
      <c r="J18" s="144">
        <v>4</v>
      </c>
      <c r="K18" s="113">
        <v>4</v>
      </c>
      <c r="L18" s="113">
        <v>4</v>
      </c>
    </row>
    <row r="19" spans="1:12">
      <c r="A19" s="112">
        <v>43902.651877615739</v>
      </c>
      <c r="B19" s="113" t="s">
        <v>25</v>
      </c>
      <c r="C19" s="113" t="s">
        <v>51</v>
      </c>
      <c r="D19" s="113">
        <v>4</v>
      </c>
      <c r="E19" s="113">
        <v>4</v>
      </c>
      <c r="F19" s="113">
        <v>4</v>
      </c>
      <c r="G19" s="144">
        <v>3</v>
      </c>
      <c r="H19" s="144">
        <v>3</v>
      </c>
      <c r="I19" s="144">
        <v>4</v>
      </c>
      <c r="J19" s="144">
        <v>4</v>
      </c>
      <c r="K19" s="113">
        <v>5</v>
      </c>
      <c r="L19" s="113">
        <v>4</v>
      </c>
    </row>
    <row r="20" spans="1:12">
      <c r="A20" s="112">
        <v>43902.674398310184</v>
      </c>
      <c r="B20" s="113" t="s">
        <v>25</v>
      </c>
      <c r="C20" s="113" t="s">
        <v>23</v>
      </c>
      <c r="D20" s="113">
        <v>5</v>
      </c>
      <c r="E20" s="113">
        <v>5</v>
      </c>
      <c r="F20" s="113">
        <v>5</v>
      </c>
      <c r="G20" s="144">
        <v>5</v>
      </c>
      <c r="H20" s="144">
        <v>5</v>
      </c>
      <c r="I20" s="144">
        <v>5</v>
      </c>
      <c r="J20" s="144">
        <v>5</v>
      </c>
      <c r="K20" s="113">
        <v>5</v>
      </c>
      <c r="L20" s="113">
        <v>5</v>
      </c>
    </row>
    <row r="21" spans="1:12">
      <c r="A21" s="112">
        <v>43902.699948611116</v>
      </c>
      <c r="B21" s="113" t="s">
        <v>25</v>
      </c>
      <c r="C21" s="113" t="s">
        <v>53</v>
      </c>
      <c r="D21" s="113">
        <v>5</v>
      </c>
      <c r="E21" s="113">
        <v>5</v>
      </c>
      <c r="F21" s="113">
        <v>3</v>
      </c>
      <c r="G21" s="144">
        <v>2</v>
      </c>
      <c r="H21" s="144">
        <v>3</v>
      </c>
      <c r="I21" s="144">
        <v>3</v>
      </c>
      <c r="J21" s="144">
        <v>3</v>
      </c>
      <c r="K21" s="113">
        <v>4</v>
      </c>
      <c r="L21" s="113">
        <v>3</v>
      </c>
    </row>
    <row r="22" spans="1:12">
      <c r="A22" s="112">
        <v>43902.892250266203</v>
      </c>
      <c r="B22" s="113" t="s">
        <v>25</v>
      </c>
      <c r="C22" s="113" t="s">
        <v>55</v>
      </c>
      <c r="D22" s="113">
        <v>5</v>
      </c>
      <c r="E22" s="113">
        <v>3</v>
      </c>
      <c r="F22" s="113">
        <v>4</v>
      </c>
      <c r="G22" s="144">
        <v>2</v>
      </c>
      <c r="H22" s="144">
        <v>3</v>
      </c>
      <c r="I22" s="144">
        <v>4</v>
      </c>
      <c r="J22" s="144">
        <v>4</v>
      </c>
      <c r="K22" s="113">
        <v>4</v>
      </c>
      <c r="L22" s="113">
        <v>4</v>
      </c>
    </row>
    <row r="23" spans="1:12">
      <c r="A23" s="112">
        <v>43902.930469768515</v>
      </c>
      <c r="B23" s="113" t="s">
        <v>25</v>
      </c>
      <c r="C23" s="113" t="s">
        <v>55</v>
      </c>
      <c r="D23" s="113">
        <v>3</v>
      </c>
      <c r="E23" s="113">
        <v>3</v>
      </c>
      <c r="F23" s="113">
        <v>3</v>
      </c>
      <c r="G23" s="144">
        <v>2</v>
      </c>
      <c r="H23" s="144">
        <v>5</v>
      </c>
      <c r="I23" s="144">
        <v>3</v>
      </c>
      <c r="J23" s="144">
        <v>3</v>
      </c>
      <c r="K23" s="113">
        <v>3</v>
      </c>
      <c r="L23" s="113">
        <v>3</v>
      </c>
    </row>
    <row r="24" spans="1:12">
      <c r="A24" s="112">
        <v>43903.415623564812</v>
      </c>
      <c r="B24" s="113" t="s">
        <v>26</v>
      </c>
      <c r="C24" s="113" t="s">
        <v>56</v>
      </c>
      <c r="D24" s="113">
        <v>4</v>
      </c>
      <c r="E24" s="113">
        <v>3</v>
      </c>
      <c r="F24" s="113">
        <v>4</v>
      </c>
      <c r="G24" s="144">
        <v>3</v>
      </c>
      <c r="H24" s="144">
        <v>3</v>
      </c>
      <c r="I24" s="144">
        <v>4</v>
      </c>
      <c r="J24" s="144">
        <v>4</v>
      </c>
      <c r="K24" s="113">
        <v>4</v>
      </c>
      <c r="L24" s="113">
        <v>4</v>
      </c>
    </row>
    <row r="25" spans="1:12">
      <c r="A25" s="112">
        <v>43903.43653846065</v>
      </c>
      <c r="B25" s="113" t="s">
        <v>25</v>
      </c>
      <c r="C25" s="113" t="s">
        <v>53</v>
      </c>
      <c r="D25" s="113">
        <v>4</v>
      </c>
      <c r="E25" s="113">
        <v>3</v>
      </c>
      <c r="F25" s="113">
        <v>3</v>
      </c>
      <c r="G25" s="144">
        <v>2</v>
      </c>
      <c r="H25" s="144">
        <v>2</v>
      </c>
      <c r="I25" s="144">
        <v>3</v>
      </c>
      <c r="J25" s="144">
        <v>3</v>
      </c>
      <c r="K25" s="113">
        <v>4</v>
      </c>
      <c r="L25" s="113">
        <v>4</v>
      </c>
    </row>
    <row r="26" spans="1:12">
      <c r="A26" s="112">
        <v>43904.81371559028</v>
      </c>
      <c r="B26" s="113" t="s">
        <v>25</v>
      </c>
      <c r="C26" s="113" t="s">
        <v>53</v>
      </c>
      <c r="D26" s="113">
        <v>4</v>
      </c>
      <c r="E26" s="113">
        <v>3</v>
      </c>
      <c r="F26" s="113">
        <v>4</v>
      </c>
      <c r="G26" s="144">
        <v>3</v>
      </c>
      <c r="H26" s="144">
        <v>4</v>
      </c>
      <c r="I26" s="144">
        <v>4</v>
      </c>
      <c r="J26" s="144">
        <v>4</v>
      </c>
      <c r="K26" s="113">
        <v>4</v>
      </c>
      <c r="L26" s="113">
        <v>4</v>
      </c>
    </row>
    <row r="27" spans="1:12">
      <c r="A27" s="112">
        <v>43906.611578194439</v>
      </c>
      <c r="B27" s="113" t="s">
        <v>26</v>
      </c>
      <c r="C27" s="113" t="s">
        <v>55</v>
      </c>
      <c r="D27" s="113">
        <v>5</v>
      </c>
      <c r="E27" s="113">
        <v>5</v>
      </c>
      <c r="F27" s="113">
        <v>5</v>
      </c>
      <c r="G27" s="144">
        <v>2</v>
      </c>
      <c r="H27" s="144">
        <v>2</v>
      </c>
      <c r="I27" s="144">
        <v>2</v>
      </c>
      <c r="J27" s="144">
        <v>2</v>
      </c>
      <c r="K27" s="113">
        <v>2</v>
      </c>
      <c r="L27" s="113">
        <v>2</v>
      </c>
    </row>
    <row r="28" spans="1:12">
      <c r="A28" s="112">
        <v>43902.46793353009</v>
      </c>
      <c r="B28" s="113" t="s">
        <v>25</v>
      </c>
      <c r="C28" s="113" t="s">
        <v>48</v>
      </c>
      <c r="D28" s="113">
        <v>5</v>
      </c>
      <c r="E28" s="113">
        <v>4</v>
      </c>
      <c r="F28" s="113">
        <v>4</v>
      </c>
      <c r="G28" s="144">
        <v>1</v>
      </c>
      <c r="H28" s="144">
        <v>3</v>
      </c>
      <c r="I28" s="144">
        <v>3</v>
      </c>
      <c r="J28" s="144">
        <v>4</v>
      </c>
      <c r="K28" s="113">
        <v>3</v>
      </c>
      <c r="L28" s="113">
        <v>4</v>
      </c>
    </row>
    <row r="29" spans="1:12">
      <c r="A29" s="112">
        <v>43902.474085833332</v>
      </c>
      <c r="B29" s="113" t="s">
        <v>26</v>
      </c>
      <c r="C29" s="113" t="s">
        <v>48</v>
      </c>
      <c r="D29" s="113">
        <v>5</v>
      </c>
      <c r="E29" s="113">
        <v>4</v>
      </c>
      <c r="F29" s="113">
        <v>4</v>
      </c>
      <c r="G29" s="144">
        <v>3</v>
      </c>
      <c r="H29" s="144">
        <v>3</v>
      </c>
      <c r="I29" s="144">
        <v>4</v>
      </c>
      <c r="J29" s="144">
        <v>4</v>
      </c>
      <c r="K29" s="113">
        <v>4</v>
      </c>
      <c r="L29" s="113">
        <v>4</v>
      </c>
    </row>
    <row r="30" spans="1:12">
      <c r="A30" s="112">
        <v>43902.596564143518</v>
      </c>
      <c r="B30" s="113" t="s">
        <v>25</v>
      </c>
      <c r="C30" s="113" t="s">
        <v>50</v>
      </c>
      <c r="D30" s="113">
        <v>4</v>
      </c>
      <c r="E30" s="113">
        <v>3</v>
      </c>
      <c r="F30" s="113">
        <v>4</v>
      </c>
      <c r="G30" s="144">
        <v>2</v>
      </c>
      <c r="H30" s="144">
        <v>3</v>
      </c>
      <c r="I30" s="144">
        <v>3</v>
      </c>
      <c r="J30" s="144">
        <v>4</v>
      </c>
      <c r="K30" s="113">
        <v>4</v>
      </c>
      <c r="L30" s="113">
        <v>4</v>
      </c>
    </row>
    <row r="31" spans="1:12">
      <c r="A31" s="112">
        <v>43902.618906967589</v>
      </c>
      <c r="B31" s="113" t="s">
        <v>26</v>
      </c>
      <c r="C31" s="113" t="s">
        <v>50</v>
      </c>
      <c r="D31" s="113">
        <v>4</v>
      </c>
      <c r="E31" s="113">
        <v>4</v>
      </c>
      <c r="F31" s="113">
        <v>4</v>
      </c>
      <c r="G31" s="144">
        <v>3</v>
      </c>
      <c r="H31" s="144">
        <v>3</v>
      </c>
      <c r="I31" s="144">
        <v>4</v>
      </c>
      <c r="J31" s="144">
        <v>4</v>
      </c>
      <c r="K31" s="113">
        <v>4</v>
      </c>
      <c r="L31" s="113">
        <v>4</v>
      </c>
    </row>
    <row r="32" spans="1:12">
      <c r="A32" s="112">
        <v>43902.651877615739</v>
      </c>
      <c r="B32" s="113" t="s">
        <v>25</v>
      </c>
      <c r="C32" s="113" t="s">
        <v>51</v>
      </c>
      <c r="D32" s="113">
        <v>4</v>
      </c>
      <c r="E32" s="113">
        <v>4</v>
      </c>
      <c r="F32" s="113">
        <v>4</v>
      </c>
      <c r="G32" s="144">
        <v>3</v>
      </c>
      <c r="H32" s="144">
        <v>3</v>
      </c>
      <c r="I32" s="144">
        <v>4</v>
      </c>
      <c r="J32" s="144">
        <v>4</v>
      </c>
      <c r="K32" s="113">
        <v>5</v>
      </c>
      <c r="L32" s="113">
        <v>4</v>
      </c>
    </row>
    <row r="33" spans="1:12">
      <c r="A33" s="112">
        <v>43902.674398310184</v>
      </c>
      <c r="B33" s="113" t="s">
        <v>25</v>
      </c>
      <c r="C33" s="113" t="s">
        <v>23</v>
      </c>
      <c r="D33" s="113">
        <v>5</v>
      </c>
      <c r="E33" s="113">
        <v>5</v>
      </c>
      <c r="F33" s="113">
        <v>5</v>
      </c>
      <c r="G33" s="144">
        <v>5</v>
      </c>
      <c r="H33" s="144">
        <v>5</v>
      </c>
      <c r="I33" s="144">
        <v>5</v>
      </c>
      <c r="J33" s="144">
        <v>5</v>
      </c>
      <c r="K33" s="113">
        <v>5</v>
      </c>
      <c r="L33" s="113">
        <v>5</v>
      </c>
    </row>
    <row r="34" spans="1:12">
      <c r="A34" s="112">
        <v>43902.699948611116</v>
      </c>
      <c r="B34" s="113" t="s">
        <v>25</v>
      </c>
      <c r="C34" s="113" t="s">
        <v>53</v>
      </c>
      <c r="D34" s="113">
        <v>5</v>
      </c>
      <c r="E34" s="113">
        <v>5</v>
      </c>
      <c r="F34" s="113">
        <v>3</v>
      </c>
      <c r="G34" s="144">
        <v>2</v>
      </c>
      <c r="H34" s="144">
        <v>3</v>
      </c>
      <c r="I34" s="144">
        <v>3</v>
      </c>
      <c r="J34" s="144">
        <v>3</v>
      </c>
      <c r="K34" s="113">
        <v>4</v>
      </c>
      <c r="L34" s="113">
        <v>3</v>
      </c>
    </row>
    <row r="35" spans="1:12">
      <c r="A35" s="112">
        <v>43902.892250266203</v>
      </c>
      <c r="B35" s="113" t="s">
        <v>25</v>
      </c>
      <c r="C35" s="113" t="s">
        <v>55</v>
      </c>
      <c r="D35" s="113">
        <v>5</v>
      </c>
      <c r="E35" s="113">
        <v>3</v>
      </c>
      <c r="F35" s="113">
        <v>4</v>
      </c>
      <c r="G35" s="144">
        <v>2</v>
      </c>
      <c r="H35" s="144">
        <v>3</v>
      </c>
      <c r="I35" s="144">
        <v>4</v>
      </c>
      <c r="J35" s="144">
        <v>4</v>
      </c>
      <c r="K35" s="113">
        <v>4</v>
      </c>
      <c r="L35" s="113">
        <v>4</v>
      </c>
    </row>
    <row r="36" spans="1:12">
      <c r="A36" s="112">
        <v>43902.930469768515</v>
      </c>
      <c r="B36" s="113" t="s">
        <v>25</v>
      </c>
      <c r="C36" s="113" t="s">
        <v>55</v>
      </c>
      <c r="D36" s="113">
        <v>3</v>
      </c>
      <c r="E36" s="113">
        <v>3</v>
      </c>
      <c r="F36" s="113">
        <v>3</v>
      </c>
      <c r="G36" s="144">
        <v>2</v>
      </c>
      <c r="H36" s="144">
        <v>5</v>
      </c>
      <c r="I36" s="144">
        <v>3</v>
      </c>
      <c r="J36" s="144">
        <v>3</v>
      </c>
      <c r="K36" s="113">
        <v>3</v>
      </c>
      <c r="L36" s="113">
        <v>3</v>
      </c>
    </row>
    <row r="37" spans="1:12">
      <c r="A37" s="112">
        <v>43903.415623564812</v>
      </c>
      <c r="B37" s="113" t="s">
        <v>26</v>
      </c>
      <c r="C37" s="113" t="s">
        <v>56</v>
      </c>
      <c r="D37" s="113">
        <v>4</v>
      </c>
      <c r="E37" s="113">
        <v>3</v>
      </c>
      <c r="F37" s="113">
        <v>4</v>
      </c>
      <c r="G37" s="144">
        <v>3</v>
      </c>
      <c r="H37" s="144">
        <v>3</v>
      </c>
      <c r="I37" s="144">
        <v>4</v>
      </c>
      <c r="J37" s="144">
        <v>4</v>
      </c>
      <c r="K37" s="113">
        <v>4</v>
      </c>
      <c r="L37" s="113">
        <v>4</v>
      </c>
    </row>
    <row r="38" spans="1:12">
      <c r="A38" s="112">
        <v>43903.43653846065</v>
      </c>
      <c r="B38" s="113" t="s">
        <v>25</v>
      </c>
      <c r="C38" s="113" t="s">
        <v>53</v>
      </c>
      <c r="D38" s="113">
        <v>4</v>
      </c>
      <c r="E38" s="113">
        <v>3</v>
      </c>
      <c r="F38" s="113">
        <v>3</v>
      </c>
      <c r="G38" s="144">
        <v>2</v>
      </c>
      <c r="H38" s="144">
        <v>2</v>
      </c>
      <c r="I38" s="144">
        <v>3</v>
      </c>
      <c r="J38" s="144">
        <v>3</v>
      </c>
      <c r="K38" s="113">
        <v>4</v>
      </c>
      <c r="L38" s="113">
        <v>4</v>
      </c>
    </row>
    <row r="39" spans="1:12">
      <c r="A39" s="112">
        <v>43904.81371559028</v>
      </c>
      <c r="B39" s="113" t="s">
        <v>25</v>
      </c>
      <c r="C39" s="113" t="s">
        <v>53</v>
      </c>
      <c r="D39" s="113">
        <v>4</v>
      </c>
      <c r="E39" s="113">
        <v>3</v>
      </c>
      <c r="F39" s="113">
        <v>4</v>
      </c>
      <c r="G39" s="144">
        <v>3</v>
      </c>
      <c r="H39" s="144">
        <v>4</v>
      </c>
      <c r="I39" s="144">
        <v>4</v>
      </c>
      <c r="J39" s="144">
        <v>4</v>
      </c>
      <c r="K39" s="113">
        <v>4</v>
      </c>
      <c r="L39" s="113">
        <v>4</v>
      </c>
    </row>
    <row r="40" spans="1:12">
      <c r="A40" s="112">
        <v>43906.611578194439</v>
      </c>
      <c r="B40" s="113" t="s">
        <v>26</v>
      </c>
      <c r="C40" s="113" t="s">
        <v>55</v>
      </c>
      <c r="D40" s="113">
        <v>5</v>
      </c>
      <c r="E40" s="113">
        <v>5</v>
      </c>
      <c r="F40" s="113">
        <v>5</v>
      </c>
      <c r="G40" s="144">
        <v>2</v>
      </c>
      <c r="H40" s="144">
        <v>2</v>
      </c>
      <c r="I40" s="144">
        <v>2</v>
      </c>
      <c r="J40" s="144">
        <v>2</v>
      </c>
      <c r="K40" s="113">
        <v>2</v>
      </c>
      <c r="L40" s="113">
        <v>2</v>
      </c>
    </row>
    <row r="41" spans="1:12">
      <c r="A41" s="112">
        <v>43902.46793353009</v>
      </c>
      <c r="B41" s="113" t="s">
        <v>25</v>
      </c>
      <c r="C41" s="113" t="s">
        <v>48</v>
      </c>
      <c r="D41" s="113">
        <v>5</v>
      </c>
      <c r="E41" s="113">
        <v>4</v>
      </c>
      <c r="F41" s="113">
        <v>4</v>
      </c>
      <c r="G41" s="144">
        <v>1</v>
      </c>
      <c r="H41" s="144">
        <v>3</v>
      </c>
      <c r="I41" s="144">
        <v>3</v>
      </c>
      <c r="J41" s="144">
        <v>4</v>
      </c>
      <c r="K41" s="113">
        <v>3</v>
      </c>
      <c r="L41" s="113">
        <v>4</v>
      </c>
    </row>
    <row r="42" spans="1:12">
      <c r="A42" s="112">
        <v>43902.474085833332</v>
      </c>
      <c r="B42" s="113" t="s">
        <v>26</v>
      </c>
      <c r="C42" s="113" t="s">
        <v>48</v>
      </c>
      <c r="D42" s="113">
        <v>5</v>
      </c>
      <c r="E42" s="113">
        <v>4</v>
      </c>
      <c r="F42" s="113">
        <v>4</v>
      </c>
      <c r="G42" s="144">
        <v>3</v>
      </c>
      <c r="H42" s="144">
        <v>3</v>
      </c>
      <c r="I42" s="144">
        <v>4</v>
      </c>
      <c r="J42" s="144">
        <v>4</v>
      </c>
      <c r="K42" s="113">
        <v>4</v>
      </c>
      <c r="L42" s="113">
        <v>4</v>
      </c>
    </row>
    <row r="43" spans="1:12">
      <c r="A43" s="112">
        <v>43902.596564143518</v>
      </c>
      <c r="B43" s="113" t="s">
        <v>25</v>
      </c>
      <c r="C43" s="113" t="s">
        <v>50</v>
      </c>
      <c r="D43" s="113">
        <v>4</v>
      </c>
      <c r="E43" s="113">
        <v>3</v>
      </c>
      <c r="F43" s="113">
        <v>4</v>
      </c>
      <c r="G43" s="144">
        <v>2</v>
      </c>
      <c r="H43" s="144">
        <v>3</v>
      </c>
      <c r="I43" s="144">
        <v>3</v>
      </c>
      <c r="J43" s="144">
        <v>4</v>
      </c>
      <c r="K43" s="113">
        <v>4</v>
      </c>
      <c r="L43" s="113">
        <v>4</v>
      </c>
    </row>
    <row r="44" spans="1:12">
      <c r="A44" s="112">
        <v>43902.618906967589</v>
      </c>
      <c r="B44" s="113" t="s">
        <v>26</v>
      </c>
      <c r="C44" s="113" t="s">
        <v>50</v>
      </c>
      <c r="D44" s="113">
        <v>4</v>
      </c>
      <c r="E44" s="113">
        <v>4</v>
      </c>
      <c r="F44" s="113">
        <v>4</v>
      </c>
      <c r="G44" s="144">
        <v>3</v>
      </c>
      <c r="H44" s="144">
        <v>3</v>
      </c>
      <c r="I44" s="144">
        <v>4</v>
      </c>
      <c r="J44" s="144">
        <v>4</v>
      </c>
      <c r="K44" s="113">
        <v>4</v>
      </c>
      <c r="L44" s="113">
        <v>4</v>
      </c>
    </row>
    <row r="45" spans="1:12">
      <c r="A45" s="112">
        <v>43902.651877615739</v>
      </c>
      <c r="B45" s="113" t="s">
        <v>25</v>
      </c>
      <c r="C45" s="113" t="s">
        <v>51</v>
      </c>
      <c r="D45" s="113">
        <v>4</v>
      </c>
      <c r="E45" s="113">
        <v>4</v>
      </c>
      <c r="F45" s="113">
        <v>4</v>
      </c>
      <c r="G45" s="144">
        <v>3</v>
      </c>
      <c r="H45" s="144">
        <v>3</v>
      </c>
      <c r="I45" s="144">
        <v>4</v>
      </c>
      <c r="J45" s="144">
        <v>4</v>
      </c>
      <c r="K45" s="113">
        <v>5</v>
      </c>
      <c r="L45" s="113">
        <v>4</v>
      </c>
    </row>
    <row r="46" spans="1:12">
      <c r="A46" s="112">
        <v>43902.674398310184</v>
      </c>
      <c r="B46" s="113" t="s">
        <v>25</v>
      </c>
      <c r="C46" s="113" t="s">
        <v>23</v>
      </c>
      <c r="D46" s="113">
        <v>5</v>
      </c>
      <c r="E46" s="113">
        <v>5</v>
      </c>
      <c r="F46" s="113">
        <v>5</v>
      </c>
      <c r="G46" s="144">
        <v>5</v>
      </c>
      <c r="H46" s="144">
        <v>5</v>
      </c>
      <c r="I46" s="144">
        <v>5</v>
      </c>
      <c r="J46" s="144">
        <v>5</v>
      </c>
      <c r="K46" s="113">
        <v>5</v>
      </c>
      <c r="L46" s="113">
        <v>5</v>
      </c>
    </row>
    <row r="47" spans="1:12">
      <c r="A47" s="112">
        <v>43902.699948611116</v>
      </c>
      <c r="B47" s="113" t="s">
        <v>25</v>
      </c>
      <c r="C47" s="113" t="s">
        <v>53</v>
      </c>
      <c r="D47" s="113">
        <v>5</v>
      </c>
      <c r="E47" s="113">
        <v>5</v>
      </c>
      <c r="F47" s="113">
        <v>3</v>
      </c>
      <c r="G47" s="144">
        <v>2</v>
      </c>
      <c r="H47" s="144">
        <v>3</v>
      </c>
      <c r="I47" s="144">
        <v>3</v>
      </c>
      <c r="J47" s="144">
        <v>3</v>
      </c>
      <c r="K47" s="113">
        <v>4</v>
      </c>
      <c r="L47" s="113">
        <v>3</v>
      </c>
    </row>
    <row r="48" spans="1:12">
      <c r="A48" s="112">
        <v>43902.892250266203</v>
      </c>
      <c r="B48" s="113" t="s">
        <v>25</v>
      </c>
      <c r="C48" s="113" t="s">
        <v>55</v>
      </c>
      <c r="D48" s="113">
        <v>5</v>
      </c>
      <c r="E48" s="113">
        <v>3</v>
      </c>
      <c r="F48" s="113">
        <v>4</v>
      </c>
      <c r="G48" s="144">
        <v>2</v>
      </c>
      <c r="H48" s="144">
        <v>3</v>
      </c>
      <c r="I48" s="144">
        <v>4</v>
      </c>
      <c r="J48" s="144">
        <v>4</v>
      </c>
      <c r="K48" s="113">
        <v>4</v>
      </c>
      <c r="L48" s="113">
        <v>4</v>
      </c>
    </row>
    <row r="49" spans="1:22">
      <c r="A49" s="112">
        <v>43902.930469768515</v>
      </c>
      <c r="B49" s="113" t="s">
        <v>25</v>
      </c>
      <c r="C49" s="113" t="s">
        <v>55</v>
      </c>
      <c r="D49" s="113">
        <v>3</v>
      </c>
      <c r="E49" s="113">
        <v>3</v>
      </c>
      <c r="F49" s="113">
        <v>3</v>
      </c>
      <c r="G49" s="144">
        <v>2</v>
      </c>
      <c r="H49" s="144">
        <v>5</v>
      </c>
      <c r="I49" s="144">
        <v>3</v>
      </c>
      <c r="J49" s="144">
        <v>3</v>
      </c>
      <c r="K49" s="113">
        <v>4</v>
      </c>
      <c r="L49" s="113">
        <v>3</v>
      </c>
    </row>
    <row r="50" spans="1:22">
      <c r="A50" s="112">
        <v>43903.415623564812</v>
      </c>
      <c r="B50" s="113" t="s">
        <v>26</v>
      </c>
      <c r="C50" s="113" t="s">
        <v>56</v>
      </c>
      <c r="D50" s="113">
        <v>4</v>
      </c>
      <c r="E50" s="113">
        <v>3</v>
      </c>
      <c r="F50" s="113">
        <v>4</v>
      </c>
      <c r="G50" s="144">
        <v>3</v>
      </c>
      <c r="H50" s="144">
        <v>3</v>
      </c>
      <c r="I50" s="144">
        <v>4</v>
      </c>
      <c r="J50" s="144">
        <v>4</v>
      </c>
      <c r="K50" s="113">
        <v>4</v>
      </c>
      <c r="L50" s="113">
        <v>4</v>
      </c>
    </row>
    <row r="51" spans="1:22">
      <c r="A51" s="112">
        <v>43903.43653846065</v>
      </c>
      <c r="B51" s="113" t="s">
        <v>25</v>
      </c>
      <c r="C51" s="113" t="s">
        <v>53</v>
      </c>
      <c r="D51" s="113">
        <v>4</v>
      </c>
      <c r="E51" s="113">
        <v>3</v>
      </c>
      <c r="F51" s="113">
        <v>3</v>
      </c>
      <c r="G51" s="144">
        <v>2</v>
      </c>
      <c r="H51" s="144">
        <v>2</v>
      </c>
      <c r="I51" s="144">
        <v>3</v>
      </c>
      <c r="J51" s="144">
        <v>3</v>
      </c>
      <c r="K51" s="113">
        <v>4</v>
      </c>
      <c r="L51" s="113">
        <v>4</v>
      </c>
    </row>
    <row r="52" spans="1:22">
      <c r="A52" s="112">
        <v>43904.81371559028</v>
      </c>
      <c r="B52" s="113" t="s">
        <v>25</v>
      </c>
      <c r="C52" s="113" t="s">
        <v>53</v>
      </c>
      <c r="D52" s="113">
        <v>4</v>
      </c>
      <c r="E52" s="113">
        <v>3</v>
      </c>
      <c r="F52" s="113">
        <v>4</v>
      </c>
      <c r="G52" s="144">
        <v>3</v>
      </c>
      <c r="H52" s="144">
        <v>4</v>
      </c>
      <c r="I52" s="144">
        <v>4</v>
      </c>
      <c r="J52" s="144">
        <v>4</v>
      </c>
      <c r="K52" s="113">
        <v>4</v>
      </c>
      <c r="L52" s="113">
        <v>4</v>
      </c>
    </row>
    <row r="53" spans="1:22">
      <c r="A53" s="112">
        <v>43906.611578194439</v>
      </c>
      <c r="B53" s="113" t="s">
        <v>26</v>
      </c>
      <c r="C53" s="113" t="s">
        <v>55</v>
      </c>
      <c r="D53" s="113">
        <v>5</v>
      </c>
      <c r="E53" s="113">
        <v>5</v>
      </c>
      <c r="F53" s="113">
        <v>5</v>
      </c>
      <c r="G53" s="144">
        <v>2</v>
      </c>
      <c r="H53" s="144">
        <v>2</v>
      </c>
      <c r="I53" s="144">
        <v>2</v>
      </c>
      <c r="J53" s="144">
        <v>2</v>
      </c>
      <c r="K53" s="113">
        <v>2</v>
      </c>
      <c r="L53" s="113">
        <v>2</v>
      </c>
    </row>
    <row r="54" spans="1:22" ht="23.25">
      <c r="D54" s="114">
        <f>AVERAGE(D2:D53)</f>
        <v>4.384615384615385</v>
      </c>
      <c r="E54" s="114">
        <f t="shared" ref="E54:L54" si="0">AVERAGE(E2:E53)</f>
        <v>3.7692307692307692</v>
      </c>
      <c r="F54" s="114">
        <f t="shared" si="0"/>
        <v>3.9230769230769229</v>
      </c>
      <c r="G54" s="114">
        <f>AVERAGE(G2:G53)</f>
        <v>2.6153846153846154</v>
      </c>
      <c r="H54" s="114">
        <f t="shared" si="0"/>
        <v>3.2307692307692308</v>
      </c>
      <c r="I54" s="114">
        <f t="shared" si="0"/>
        <v>3.5384615384615383</v>
      </c>
      <c r="J54" s="114">
        <f t="shared" si="0"/>
        <v>3.6923076923076925</v>
      </c>
      <c r="K54" s="114">
        <f>AVERAGE(K2:K53)</f>
        <v>3.8653846153846154</v>
      </c>
      <c r="L54" s="114">
        <f t="shared" si="0"/>
        <v>3.7692307692307692</v>
      </c>
      <c r="M54" s="89">
        <f>AVERAGE(D2:F53,K2:L53)</f>
        <v>3.9423076923076925</v>
      </c>
    </row>
    <row r="55" spans="1:22" ht="23.25">
      <c r="D55" s="115">
        <f>STDEV(D2:D53)</f>
        <v>0.63102301483295198</v>
      </c>
      <c r="E55" s="115">
        <f t="shared" ref="E55:L55" si="1">STDEV(E2:E53)</f>
        <v>0.80720735279557554</v>
      </c>
      <c r="F55" s="115">
        <f t="shared" si="1"/>
        <v>0.62138850990449457</v>
      </c>
      <c r="G55" s="115">
        <f t="shared" si="1"/>
        <v>0.97324696408054945</v>
      </c>
      <c r="H55" s="115">
        <f t="shared" si="1"/>
        <v>0.89913650549028434</v>
      </c>
      <c r="I55" s="115">
        <f t="shared" si="1"/>
        <v>0.7530731407734903</v>
      </c>
      <c r="J55" s="115">
        <f t="shared" si="1"/>
        <v>0.72864261495730909</v>
      </c>
      <c r="K55" s="115">
        <f t="shared" si="1"/>
        <v>0.76770210097218261</v>
      </c>
      <c r="L55" s="115">
        <f t="shared" si="1"/>
        <v>0.70336403469981434</v>
      </c>
      <c r="M55" s="89">
        <f>STDEVA(D2:F53,K2:L53)</f>
        <v>0.7407984198027816</v>
      </c>
    </row>
    <row r="56" spans="1:22" ht="23.25">
      <c r="D56" s="116"/>
      <c r="E56" s="116"/>
      <c r="F56" s="116">
        <f>AVERAGE(D2:F53)</f>
        <v>4.0256410256410255</v>
      </c>
      <c r="G56" s="116"/>
      <c r="H56" s="116">
        <f>AVERAGE(G2:H53)</f>
        <v>2.9230769230769229</v>
      </c>
      <c r="I56" s="116"/>
      <c r="J56" s="116">
        <f>AVERAGE(I2:J53)</f>
        <v>3.6153846153846154</v>
      </c>
      <c r="K56" s="116"/>
      <c r="L56" s="116">
        <f>AVERAGE(K2:L53)</f>
        <v>3.8173076923076925</v>
      </c>
    </row>
    <row r="57" spans="1:22" ht="23.25">
      <c r="A57" s="112"/>
      <c r="B57" s="113"/>
      <c r="C57" s="113"/>
      <c r="D57" s="116"/>
      <c r="E57" s="116"/>
      <c r="F57" s="116">
        <f>STDEV(D2:F53)</f>
        <v>0.73571310983525251</v>
      </c>
      <c r="G57" s="116"/>
      <c r="H57" s="116">
        <f>STDEV(G2:H53)</f>
        <v>0.98229281708226457</v>
      </c>
      <c r="I57" s="116"/>
      <c r="J57" s="116">
        <f>STDEV(I2:J53)</f>
        <v>0.7413932345959896</v>
      </c>
      <c r="K57" s="116"/>
      <c r="L57" s="116">
        <f>STDEV(K2:L53)</f>
        <v>0.73424451731176732</v>
      </c>
    </row>
    <row r="58" spans="1:22">
      <c r="A58" s="112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ht="24">
      <c r="A59" s="117" t="s">
        <v>26</v>
      </c>
      <c r="B59" s="118">
        <f>COUNTIF(B2:B53,"ชาย")</f>
        <v>16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2" ht="24">
      <c r="A60" s="117" t="s">
        <v>25</v>
      </c>
      <c r="B60" s="118">
        <f>COUNTIF(B2:B53,"หญิง")</f>
        <v>36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ht="24">
      <c r="A61" s="119"/>
      <c r="B61" s="120">
        <f>SUM(B59:B60)</f>
        <v>52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1:22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>
      <c r="A63" s="121" t="s">
        <v>0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24">
      <c r="A64" s="122" t="s">
        <v>53</v>
      </c>
      <c r="B64" s="118">
        <v>20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24">
      <c r="A65" s="122" t="s">
        <v>55</v>
      </c>
      <c r="B65" s="118">
        <f>COUNTIF(C2:C54,"มนุษยศาสตร์")</f>
        <v>12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2" ht="24">
      <c r="A66" s="122" t="s">
        <v>56</v>
      </c>
      <c r="B66" s="118">
        <f>COUNTIF(C2:C53,"วิทยาลัยโลจิสติกส์และโซ่อุปทาน")</f>
        <v>4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1:22" ht="24">
      <c r="A67" s="122" t="s">
        <v>23</v>
      </c>
      <c r="B67" s="118">
        <f>COUNTIF(C2:C53,"วิศวกรรมศาสตร์")</f>
        <v>4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1:22" ht="24">
      <c r="A68" s="122" t="s">
        <v>51</v>
      </c>
      <c r="B68" s="118">
        <f>COUNTIF(C2:C57,"วิทยาศาสตร์")</f>
        <v>4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</row>
    <row r="69" spans="1:22" ht="24">
      <c r="A69" s="122" t="s">
        <v>48</v>
      </c>
      <c r="B69" s="118">
        <f>COUNTIF(C2:C53,"ทันตแพทยศาสตร์")</f>
        <v>8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1:22" ht="24">
      <c r="A70" s="119"/>
      <c r="B70" s="120">
        <f>SUM(B64:B69)</f>
        <v>52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1:22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2">
      <c r="A73" s="112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1:22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</row>
    <row r="75" spans="1:22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</row>
    <row r="76" spans="1:22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</row>
    <row r="77" spans="1:22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</row>
    <row r="78" spans="1:22">
      <c r="A78" s="112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2">
      <c r="A79" s="112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</row>
    <row r="80" spans="1:22">
      <c r="A80" s="112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</row>
    <row r="82" spans="1:22">
      <c r="A82" s="112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</row>
    <row r="83" spans="1:22">
      <c r="A83" s="112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</row>
    <row r="84" spans="1:22">
      <c r="A84" s="11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</row>
    <row r="85" spans="1:22">
      <c r="A85" s="112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:22">
      <c r="A86" s="112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</row>
    <row r="87" spans="1:22">
      <c r="A87" s="112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</row>
    <row r="88" spans="1:22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</row>
    <row r="89" spans="1:22">
      <c r="A89" s="11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</row>
    <row r="90" spans="1:22">
      <c r="A90" s="11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</row>
    <row r="91" spans="1:22">
      <c r="A91" s="112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</row>
    <row r="92" spans="1:22">
      <c r="A92" s="112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</row>
    <row r="93" spans="1:22">
      <c r="A93" s="11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</row>
    <row r="94" spans="1:22">
      <c r="A94" s="11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</row>
    <row r="95" spans="1:22">
      <c r="A95" s="112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</row>
    <row r="96" spans="1:22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</row>
    <row r="97" spans="1:22">
      <c r="A97" s="112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</row>
    <row r="98" spans="1:22">
      <c r="A98" s="112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</row>
    <row r="99" spans="1:22">
      <c r="A99" s="112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</row>
    <row r="100" spans="1:22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</row>
    <row r="101" spans="1:22">
      <c r="A101" s="112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</row>
    <row r="102" spans="1:22">
      <c r="A102" s="112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</row>
    <row r="103" spans="1:22">
      <c r="A103" s="112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</row>
    <row r="104" spans="1:22">
      <c r="A104" s="112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</row>
    <row r="105" spans="1:22">
      <c r="A105" s="112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</row>
    <row r="106" spans="1:22">
      <c r="A106" s="112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>
      <c r="A107" s="112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</row>
    <row r="108" spans="1:22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</row>
    <row r="109" spans="1:22">
      <c r="A109" s="112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</row>
    <row r="110" spans="1:22">
      <c r="A110" s="112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</row>
    <row r="111" spans="1:22">
      <c r="A111" s="112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</row>
    <row r="112" spans="1:22">
      <c r="A112" s="112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</row>
    <row r="113" spans="1:22">
      <c r="A113" s="11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</row>
    <row r="114" spans="1:22">
      <c r="A114" s="112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</row>
    <row r="115" spans="1:22">
      <c r="A115" s="112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</row>
    <row r="116" spans="1:22">
      <c r="A116" s="112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</row>
    <row r="117" spans="1:22">
      <c r="A117" s="112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</row>
    <row r="118" spans="1:22">
      <c r="A118" s="112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</row>
    <row r="119" spans="1:22">
      <c r="A119" s="112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</row>
    <row r="120" spans="1:22">
      <c r="A120" s="112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</row>
    <row r="121" spans="1:22">
      <c r="A121" s="112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</row>
    <row r="122" spans="1:22">
      <c r="A122" s="112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</row>
    <row r="123" spans="1:22">
      <c r="A123" s="112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</row>
    <row r="124" spans="1:22">
      <c r="A124" s="112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</row>
    <row r="125" spans="1:22">
      <c r="A125" s="112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</row>
    <row r="126" spans="1:22">
      <c r="A126" s="112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</row>
    <row r="127" spans="1:22">
      <c r="A127" s="112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</row>
    <row r="128" spans="1:22">
      <c r="A128" s="11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</row>
    <row r="129" spans="1:22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</row>
    <row r="130" spans="1:22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</row>
    <row r="131" spans="1:22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</row>
    <row r="132" spans="1:22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</row>
    <row r="133" spans="1:22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</row>
    <row r="134" spans="1:22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</row>
    <row r="135" spans="1:22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</row>
    <row r="136" spans="1:22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</row>
    <row r="137" spans="1:22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</row>
    <row r="138" spans="1:22">
      <c r="A138" s="112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</row>
    <row r="139" spans="1:22">
      <c r="A139" s="112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</row>
    <row r="140" spans="1:22">
      <c r="A140" s="112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</row>
    <row r="141" spans="1:22">
      <c r="A141" s="112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</row>
    <row r="142" spans="1:22">
      <c r="A142" s="112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</row>
    <row r="143" spans="1:22">
      <c r="A143" s="112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</row>
    <row r="144" spans="1:22">
      <c r="A144" s="112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</row>
    <row r="145" spans="1:22">
      <c r="A145" s="112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</row>
    <row r="146" spans="1:22">
      <c r="A146" s="112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</row>
    <row r="147" spans="1:22">
      <c r="A147" s="112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</row>
    <row r="148" spans="1:22"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</row>
    <row r="149" spans="1:22"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</row>
    <row r="150" spans="1:22"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</row>
    <row r="151" spans="1:22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</row>
    <row r="152" spans="1:22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</row>
    <row r="153" spans="1:22"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</row>
    <row r="154" spans="1:22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</row>
    <row r="155" spans="1:22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</row>
    <row r="156" spans="1:22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</row>
    <row r="157" spans="1:22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</row>
    <row r="158" spans="1:22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</row>
    <row r="159" spans="1:22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</row>
  </sheetData>
  <autoFilter ref="C1:C176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60" zoomScaleNormal="160" workbookViewId="0">
      <selection activeCell="F9" sqref="F9"/>
    </sheetView>
  </sheetViews>
  <sheetFormatPr defaultColWidth="9.140625" defaultRowHeight="15"/>
  <cols>
    <col min="1" max="1" width="9.140625" style="29" customWidth="1"/>
    <col min="2" max="2" width="9.140625" style="29"/>
    <col min="3" max="3" width="9.140625" style="29" customWidth="1"/>
    <col min="4" max="4" width="9.140625" style="29"/>
    <col min="5" max="5" width="9.140625" style="29" customWidth="1"/>
    <col min="6" max="6" width="49.7109375" style="29" customWidth="1"/>
    <col min="7" max="16384" width="9.140625" style="29"/>
  </cols>
  <sheetData>
    <row r="1" spans="1:6" s="28" customFormat="1" ht="27.75">
      <c r="A1" s="147" t="s">
        <v>13</v>
      </c>
      <c r="B1" s="147"/>
      <c r="C1" s="147"/>
      <c r="D1" s="147"/>
      <c r="E1" s="147"/>
      <c r="F1" s="147"/>
    </row>
    <row r="2" spans="1:6" s="28" customFormat="1" ht="27.75">
      <c r="A2" s="147" t="s">
        <v>35</v>
      </c>
      <c r="B2" s="147"/>
      <c r="C2" s="147"/>
      <c r="D2" s="147"/>
      <c r="E2" s="147"/>
      <c r="F2" s="147"/>
    </row>
    <row r="3" spans="1:6" ht="27.75">
      <c r="A3" s="147" t="s">
        <v>42</v>
      </c>
      <c r="B3" s="147"/>
      <c r="C3" s="147"/>
      <c r="D3" s="147"/>
      <c r="E3" s="147"/>
      <c r="F3" s="147"/>
    </row>
    <row r="4" spans="1:6" ht="27.75">
      <c r="A4" s="147" t="s">
        <v>34</v>
      </c>
      <c r="B4" s="147"/>
      <c r="C4" s="147"/>
      <c r="D4" s="147"/>
      <c r="E4" s="147"/>
      <c r="F4" s="147"/>
    </row>
    <row r="5" spans="1:6" ht="24">
      <c r="A5" s="91"/>
      <c r="B5" s="91"/>
      <c r="C5" s="91"/>
      <c r="D5" s="91"/>
      <c r="E5" s="91"/>
      <c r="F5" s="91"/>
    </row>
    <row r="6" spans="1:6" s="31" customFormat="1" ht="24">
      <c r="A6" s="30" t="s">
        <v>39</v>
      </c>
      <c r="B6" s="30"/>
      <c r="C6" s="30"/>
      <c r="D6" s="30"/>
      <c r="E6" s="30"/>
      <c r="F6" s="30"/>
    </row>
    <row r="7" spans="1:6" s="31" customFormat="1" ht="24">
      <c r="A7" s="30" t="s">
        <v>40</v>
      </c>
      <c r="B7" s="30"/>
      <c r="C7" s="30"/>
      <c r="D7" s="30"/>
      <c r="E7" s="30"/>
      <c r="F7" s="30"/>
    </row>
    <row r="8" spans="1:6" s="31" customFormat="1" ht="24">
      <c r="A8" s="43" t="s">
        <v>41</v>
      </c>
      <c r="B8" s="43"/>
      <c r="C8" s="43"/>
      <c r="D8" s="43"/>
      <c r="E8" s="43"/>
      <c r="F8" s="43"/>
    </row>
    <row r="9" spans="1:6" s="31" customFormat="1" ht="24">
      <c r="A9" s="30" t="s">
        <v>101</v>
      </c>
      <c r="B9" s="30"/>
      <c r="C9" s="30"/>
      <c r="D9" s="30"/>
      <c r="E9" s="30"/>
      <c r="F9" s="30"/>
    </row>
    <row r="10" spans="1:6" s="31" customFormat="1" ht="24">
      <c r="A10" s="30" t="s">
        <v>102</v>
      </c>
      <c r="B10" s="30"/>
      <c r="C10" s="30"/>
      <c r="D10" s="30"/>
      <c r="E10" s="30"/>
      <c r="F10" s="30"/>
    </row>
    <row r="11" spans="1:6" s="31" customFormat="1" ht="24">
      <c r="A11" s="40" t="s">
        <v>103</v>
      </c>
      <c r="B11" s="40"/>
      <c r="C11" s="40"/>
      <c r="D11" s="40"/>
      <c r="E11" s="40"/>
      <c r="F11" s="40"/>
    </row>
    <row r="12" spans="1:6" s="4" customFormat="1" ht="24">
      <c r="A12" s="48" t="s">
        <v>105</v>
      </c>
      <c r="B12" s="48"/>
      <c r="C12" s="48"/>
      <c r="D12" s="48"/>
      <c r="E12" s="48"/>
      <c r="F12" s="48"/>
    </row>
    <row r="13" spans="1:6" s="4" customFormat="1" ht="24">
      <c r="A13" s="8" t="s">
        <v>116</v>
      </c>
      <c r="B13" s="8"/>
      <c r="C13" s="8"/>
      <c r="D13" s="8"/>
      <c r="E13" s="8"/>
      <c r="F13" s="8"/>
    </row>
    <row r="14" spans="1:6" s="4" customFormat="1" ht="24">
      <c r="A14" s="46" t="s">
        <v>18</v>
      </c>
      <c r="B14" s="46"/>
      <c r="C14" s="46"/>
      <c r="D14" s="46"/>
      <c r="E14" s="46"/>
      <c r="F14" s="46"/>
    </row>
    <row r="15" spans="1:6" s="4" customFormat="1" ht="24">
      <c r="A15" s="46" t="s">
        <v>106</v>
      </c>
      <c r="B15" s="46"/>
      <c r="C15" s="46"/>
      <c r="D15" s="46"/>
      <c r="E15" s="46"/>
      <c r="F15" s="46"/>
    </row>
    <row r="16" spans="1:6" s="4" customFormat="1" ht="24">
      <c r="A16" s="46" t="s">
        <v>107</v>
      </c>
      <c r="B16" s="46"/>
      <c r="C16" s="46"/>
      <c r="D16" s="46"/>
      <c r="E16" s="46"/>
      <c r="F16" s="46"/>
    </row>
    <row r="17" spans="1:9" s="4" customFormat="1" ht="24">
      <c r="A17" s="78"/>
      <c r="B17" s="78" t="s">
        <v>22</v>
      </c>
      <c r="C17" s="78"/>
      <c r="D17" s="78"/>
      <c r="E17" s="78"/>
      <c r="F17" s="78"/>
    </row>
    <row r="18" spans="1:9" s="4" customFormat="1" ht="24">
      <c r="A18" s="146" t="s">
        <v>21</v>
      </c>
      <c r="B18" s="146"/>
      <c r="C18" s="146"/>
      <c r="D18" s="146"/>
      <c r="E18" s="146"/>
      <c r="F18" s="146"/>
      <c r="G18" s="8"/>
      <c r="H18" s="79"/>
    </row>
    <row r="19" spans="1:9" s="4" customFormat="1" ht="24">
      <c r="A19" s="79" t="s">
        <v>108</v>
      </c>
      <c r="B19" s="79"/>
      <c r="C19" s="79"/>
      <c r="D19" s="79"/>
      <c r="E19" s="79"/>
      <c r="F19" s="79"/>
      <c r="G19" s="8"/>
      <c r="H19" s="79"/>
    </row>
    <row r="20" spans="1:9" s="4" customFormat="1" ht="24">
      <c r="A20" s="79" t="s">
        <v>109</v>
      </c>
      <c r="B20" s="79"/>
      <c r="C20" s="79"/>
      <c r="D20" s="79"/>
      <c r="E20" s="79"/>
      <c r="F20" s="79"/>
      <c r="G20" s="8"/>
      <c r="H20" s="79"/>
    </row>
    <row r="21" spans="1:9" s="4" customFormat="1" ht="24">
      <c r="A21" s="79" t="s">
        <v>110</v>
      </c>
      <c r="B21" s="79"/>
      <c r="C21" s="79"/>
      <c r="D21" s="79"/>
      <c r="E21" s="79"/>
      <c r="F21" s="79"/>
      <c r="G21" s="8"/>
      <c r="H21" s="79"/>
    </row>
    <row r="22" spans="1:9" s="4" customFormat="1" ht="24">
      <c r="A22" s="79" t="s">
        <v>111</v>
      </c>
      <c r="B22" s="79"/>
      <c r="C22" s="79"/>
      <c r="D22" s="79"/>
      <c r="E22" s="79"/>
      <c r="F22" s="79"/>
      <c r="G22" s="8"/>
      <c r="H22" s="79"/>
    </row>
    <row r="23" spans="1:9" s="4" customFormat="1" ht="24">
      <c r="A23" s="80" t="s">
        <v>112</v>
      </c>
      <c r="B23" s="80"/>
      <c r="C23" s="80"/>
      <c r="D23" s="80"/>
      <c r="E23" s="80"/>
      <c r="F23" s="80"/>
      <c r="G23" s="80"/>
      <c r="H23" s="80"/>
      <c r="I23" s="80"/>
    </row>
    <row r="24" spans="1:9" s="4" customFormat="1" ht="24">
      <c r="A24" s="108" t="s">
        <v>113</v>
      </c>
      <c r="B24" s="108"/>
      <c r="C24" s="108"/>
      <c r="D24" s="108"/>
      <c r="E24" s="108"/>
      <c r="F24" s="108"/>
      <c r="G24" s="108"/>
      <c r="H24" s="108"/>
      <c r="I24" s="108"/>
    </row>
    <row r="25" spans="1:9" ht="24">
      <c r="A25" s="145" t="s">
        <v>114</v>
      </c>
      <c r="B25" s="145"/>
      <c r="C25" s="145"/>
      <c r="D25" s="145"/>
      <c r="E25" s="145"/>
      <c r="F25" s="145"/>
    </row>
    <row r="26" spans="1:9" s="4" customFormat="1" ht="24">
      <c r="A26" s="145" t="s">
        <v>115</v>
      </c>
      <c r="B26" s="145"/>
      <c r="C26" s="145"/>
      <c r="D26" s="145"/>
      <c r="E26" s="145"/>
      <c r="F26" s="145"/>
    </row>
    <row r="27" spans="1:9" s="4" customFormat="1" ht="24">
      <c r="B27" s="41"/>
    </row>
  </sheetData>
  <mergeCells count="7">
    <mergeCell ref="A26:F26"/>
    <mergeCell ref="A18:F18"/>
    <mergeCell ref="A25:F25"/>
    <mergeCell ref="A1:F1"/>
    <mergeCell ref="A2:F2"/>
    <mergeCell ref="A3:F3"/>
    <mergeCell ref="A4:F4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="120" zoomScaleNormal="120" workbookViewId="0">
      <selection activeCell="E16" sqref="E16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8.28515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51" t="s">
        <v>1</v>
      </c>
      <c r="C1" s="151"/>
      <c r="D1" s="151"/>
      <c r="E1" s="151"/>
      <c r="F1" s="151"/>
      <c r="G1" s="151"/>
      <c r="H1" s="42"/>
    </row>
    <row r="2" spans="2:9">
      <c r="B2" s="85"/>
      <c r="C2" s="85"/>
      <c r="D2" s="85"/>
      <c r="E2" s="85"/>
      <c r="F2" s="85"/>
      <c r="G2" s="85"/>
      <c r="H2" s="42"/>
    </row>
    <row r="3" spans="2:9" s="10" customFormat="1" ht="27.75">
      <c r="B3" s="147" t="s">
        <v>35</v>
      </c>
      <c r="C3" s="147"/>
      <c r="D3" s="147"/>
      <c r="E3" s="147"/>
      <c r="F3" s="147"/>
      <c r="G3" s="147"/>
      <c r="H3" s="76"/>
      <c r="I3" s="9"/>
    </row>
    <row r="4" spans="2:9" s="10" customFormat="1" ht="27.75">
      <c r="B4" s="147" t="s">
        <v>42</v>
      </c>
      <c r="C4" s="147"/>
      <c r="D4" s="147"/>
      <c r="E4" s="147"/>
      <c r="F4" s="147"/>
      <c r="G4" s="147"/>
      <c r="H4" s="9"/>
      <c r="I4" s="9"/>
    </row>
    <row r="5" spans="2:9" s="10" customFormat="1" ht="27.75">
      <c r="B5" s="147" t="s">
        <v>34</v>
      </c>
      <c r="C5" s="147"/>
      <c r="D5" s="147"/>
      <c r="E5" s="147"/>
      <c r="F5" s="147"/>
      <c r="G5" s="147"/>
      <c r="H5" s="9"/>
      <c r="I5" s="9"/>
    </row>
    <row r="6" spans="2:9">
      <c r="B6" s="152"/>
      <c r="C6" s="152"/>
      <c r="D6" s="152"/>
      <c r="E6" s="152"/>
      <c r="F6" s="152"/>
      <c r="G6" s="152"/>
      <c r="H6" s="152"/>
    </row>
    <row r="7" spans="2:9" s="4" customFormat="1" ht="24">
      <c r="B7" s="5" t="s">
        <v>16</v>
      </c>
      <c r="F7" s="11"/>
      <c r="G7" s="11"/>
      <c r="H7" s="11"/>
    </row>
    <row r="8" spans="2:9" s="4" customFormat="1" ht="24">
      <c r="B8" s="12" t="s">
        <v>67</v>
      </c>
      <c r="C8" s="49"/>
      <c r="D8" s="49"/>
      <c r="E8" s="49"/>
      <c r="F8" s="50"/>
      <c r="G8" s="50"/>
      <c r="H8" s="11"/>
    </row>
    <row r="9" spans="2:9" s="4" customFormat="1" ht="24.75" thickBot="1">
      <c r="B9" s="12"/>
      <c r="C9" s="153" t="s">
        <v>24</v>
      </c>
      <c r="D9" s="153"/>
      <c r="E9" s="153"/>
      <c r="F9" s="44" t="s">
        <v>2</v>
      </c>
      <c r="G9" s="44" t="s">
        <v>3</v>
      </c>
      <c r="H9" s="11"/>
    </row>
    <row r="10" spans="2:9" s="4" customFormat="1" ht="24.75" thickTop="1">
      <c r="B10" s="12"/>
      <c r="C10" s="148" t="s">
        <v>68</v>
      </c>
      <c r="D10" s="149"/>
      <c r="E10" s="150"/>
      <c r="F10" s="13">
        <v>16</v>
      </c>
      <c r="G10" s="37">
        <f>F10*100/F$12</f>
        <v>30.76923076923077</v>
      </c>
      <c r="H10" s="77"/>
    </row>
    <row r="11" spans="2:9" s="4" customFormat="1" ht="24">
      <c r="B11" s="12"/>
      <c r="C11" s="148" t="s">
        <v>69</v>
      </c>
      <c r="D11" s="149"/>
      <c r="E11" s="150"/>
      <c r="F11" s="13">
        <v>36</v>
      </c>
      <c r="G11" s="37">
        <f>F11*100/F$12</f>
        <v>69.230769230769226</v>
      </c>
      <c r="H11" s="84"/>
    </row>
    <row r="12" spans="2:9" s="4" customFormat="1" ht="24.75" thickBot="1">
      <c r="B12" s="12"/>
      <c r="C12" s="153" t="s">
        <v>4</v>
      </c>
      <c r="D12" s="153"/>
      <c r="E12" s="153"/>
      <c r="F12" s="45">
        <f>SUM(F10:F11)</f>
        <v>52</v>
      </c>
      <c r="G12" s="27">
        <f>F12*100/F$12</f>
        <v>100</v>
      </c>
    </row>
    <row r="13" spans="2:9" s="4" customFormat="1" ht="14.25" customHeight="1" thickTop="1">
      <c r="B13" s="12"/>
      <c r="C13" s="15"/>
      <c r="D13" s="15"/>
      <c r="E13" s="15"/>
      <c r="F13" s="16"/>
      <c r="G13" s="17"/>
    </row>
    <row r="14" spans="2:9" s="4" customFormat="1" ht="24">
      <c r="B14" s="12"/>
      <c r="C14" s="4" t="s">
        <v>120</v>
      </c>
      <c r="F14" s="11"/>
      <c r="G14" s="11"/>
    </row>
    <row r="15" spans="2:9" s="4" customFormat="1" ht="24">
      <c r="B15" s="4" t="s">
        <v>104</v>
      </c>
      <c r="F15" s="11"/>
      <c r="G15" s="11"/>
    </row>
    <row r="16" spans="2:9" s="4" customFormat="1" ht="24">
      <c r="F16" s="47"/>
      <c r="G16" s="47"/>
    </row>
    <row r="17" spans="1:8" s="4" customFormat="1" ht="24">
      <c r="B17" s="12" t="s">
        <v>70</v>
      </c>
      <c r="F17" s="11"/>
      <c r="G17" s="11"/>
    </row>
    <row r="18" spans="1:8" s="4" customFormat="1" ht="24.75" thickBot="1">
      <c r="C18" s="158" t="s">
        <v>0</v>
      </c>
      <c r="D18" s="159"/>
      <c r="E18" s="159"/>
      <c r="F18" s="94" t="s">
        <v>2</v>
      </c>
      <c r="G18" s="94" t="s">
        <v>3</v>
      </c>
    </row>
    <row r="19" spans="1:8" s="4" customFormat="1" ht="24.75" thickTop="1">
      <c r="C19" s="157" t="s">
        <v>71</v>
      </c>
      <c r="D19" s="157" t="s">
        <v>53</v>
      </c>
      <c r="E19" s="157" t="s">
        <v>53</v>
      </c>
      <c r="F19" s="123">
        <v>20</v>
      </c>
      <c r="G19" s="14">
        <f>F19*100/F$25</f>
        <v>38.46153846153846</v>
      </c>
    </row>
    <row r="20" spans="1:8" s="4" customFormat="1" ht="24">
      <c r="C20" s="157" t="s">
        <v>72</v>
      </c>
      <c r="D20" s="157" t="s">
        <v>55</v>
      </c>
      <c r="E20" s="157" t="s">
        <v>55</v>
      </c>
      <c r="F20" s="18">
        <v>12</v>
      </c>
      <c r="G20" s="14">
        <f t="shared" ref="G20:G25" si="0">F20*100/F$25</f>
        <v>23.076923076923077</v>
      </c>
    </row>
    <row r="21" spans="1:8" s="4" customFormat="1" ht="24">
      <c r="C21" s="95" t="s">
        <v>74</v>
      </c>
      <c r="D21" s="102"/>
      <c r="E21" s="103"/>
      <c r="F21" s="18">
        <v>8</v>
      </c>
      <c r="G21" s="14">
        <f t="shared" si="0"/>
        <v>15.384615384615385</v>
      </c>
    </row>
    <row r="22" spans="1:8" s="4" customFormat="1" ht="24">
      <c r="C22" s="101" t="s">
        <v>56</v>
      </c>
      <c r="D22" s="102"/>
      <c r="E22" s="103"/>
      <c r="F22" s="18">
        <v>4</v>
      </c>
      <c r="G22" s="14">
        <f t="shared" si="0"/>
        <v>7.6923076923076925</v>
      </c>
    </row>
    <row r="23" spans="1:8" s="4" customFormat="1" ht="24">
      <c r="C23" s="148" t="s">
        <v>29</v>
      </c>
      <c r="D23" s="149" t="s">
        <v>23</v>
      </c>
      <c r="E23" s="150" t="s">
        <v>23</v>
      </c>
      <c r="F23" s="18">
        <v>4</v>
      </c>
      <c r="G23" s="14">
        <f t="shared" si="0"/>
        <v>7.6923076923076925</v>
      </c>
    </row>
    <row r="24" spans="1:8" s="4" customFormat="1" ht="24">
      <c r="C24" s="95" t="s">
        <v>73</v>
      </c>
      <c r="D24" s="96"/>
      <c r="E24" s="96"/>
      <c r="F24" s="97">
        <v>4</v>
      </c>
      <c r="G24" s="14">
        <f t="shared" si="0"/>
        <v>7.6923076923076925</v>
      </c>
    </row>
    <row r="25" spans="1:8" s="4" customFormat="1" ht="24.75" thickBot="1">
      <c r="C25" s="154" t="s">
        <v>4</v>
      </c>
      <c r="D25" s="155"/>
      <c r="E25" s="156"/>
      <c r="F25" s="19">
        <f>SUM(F19:F24)</f>
        <v>52</v>
      </c>
      <c r="G25" s="27">
        <f t="shared" si="0"/>
        <v>100</v>
      </c>
    </row>
    <row r="26" spans="1:8" s="4" customFormat="1" ht="24.75" thickTop="1">
      <c r="B26" s="92"/>
      <c r="C26" s="92"/>
      <c r="D26" s="92"/>
      <c r="E26" s="92"/>
      <c r="F26" s="92"/>
      <c r="G26" s="92"/>
    </row>
    <row r="27" spans="1:8" s="4" customFormat="1" ht="24">
      <c r="B27" s="86" t="s">
        <v>75</v>
      </c>
      <c r="C27" s="98"/>
      <c r="D27" s="98"/>
      <c r="E27" s="99"/>
      <c r="F27" s="100"/>
      <c r="G27" s="87"/>
    </row>
    <row r="28" spans="1:8" s="4" customFormat="1" ht="24">
      <c r="A28" s="4" t="s">
        <v>76</v>
      </c>
      <c r="B28" s="98"/>
      <c r="C28" s="98"/>
      <c r="D28" s="98"/>
      <c r="E28" s="99"/>
      <c r="F28" s="100"/>
      <c r="G28" s="87"/>
    </row>
    <row r="29" spans="1:8" s="4" customFormat="1" ht="24">
      <c r="B29" s="85"/>
      <c r="C29" s="85"/>
      <c r="D29" s="85"/>
      <c r="E29" s="85"/>
      <c r="F29" s="85"/>
      <c r="G29" s="85"/>
      <c r="H29" s="84"/>
    </row>
  </sheetData>
  <mergeCells count="14">
    <mergeCell ref="C25:E25"/>
    <mergeCell ref="C12:E12"/>
    <mergeCell ref="C19:E19"/>
    <mergeCell ref="C20:E20"/>
    <mergeCell ref="C18:E18"/>
    <mergeCell ref="C23:E23"/>
    <mergeCell ref="C11:E11"/>
    <mergeCell ref="B1:G1"/>
    <mergeCell ref="B6:H6"/>
    <mergeCell ref="C9:E9"/>
    <mergeCell ref="B4:G4"/>
    <mergeCell ref="B5:G5"/>
    <mergeCell ref="B3:G3"/>
    <mergeCell ref="C10:E10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opLeftCell="A7" zoomScale="120" zoomScaleNormal="120" workbookViewId="0">
      <selection activeCell="I19" sqref="I19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20.710937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7" customFormat="1" ht="24">
      <c r="A1" s="189" t="s">
        <v>15</v>
      </c>
      <c r="B1" s="189"/>
      <c r="C1" s="189"/>
      <c r="D1" s="189"/>
      <c r="E1" s="189"/>
      <c r="F1" s="189"/>
      <c r="G1" s="189"/>
      <c r="H1" s="189"/>
    </row>
    <row r="2" spans="1:9">
      <c r="B2" s="2"/>
      <c r="C2" s="2"/>
      <c r="D2" s="2"/>
      <c r="E2" s="2"/>
      <c r="I2" s="3"/>
    </row>
    <row r="3" spans="1:9" s="4" customFormat="1" ht="24">
      <c r="B3" s="5" t="s">
        <v>17</v>
      </c>
      <c r="F3" s="36"/>
      <c r="G3" s="36"/>
      <c r="H3" s="36"/>
    </row>
    <row r="4" spans="1:9" s="8" customFormat="1" ht="25.5" customHeight="1">
      <c r="B4" s="26" t="s">
        <v>30</v>
      </c>
      <c r="F4" s="36"/>
      <c r="G4" s="36"/>
      <c r="H4" s="36"/>
    </row>
    <row r="5" spans="1:9" s="8" customFormat="1" ht="24.75" thickBot="1">
      <c r="B5" s="8" t="s">
        <v>77</v>
      </c>
      <c r="F5" s="38"/>
      <c r="G5" s="38"/>
      <c r="H5" s="38"/>
    </row>
    <row r="6" spans="1:9" s="4" customFormat="1" ht="24.75" thickTop="1">
      <c r="B6" s="169" t="s">
        <v>5</v>
      </c>
      <c r="C6" s="170"/>
      <c r="D6" s="170"/>
      <c r="E6" s="171"/>
      <c r="F6" s="175"/>
      <c r="G6" s="177" t="s">
        <v>6</v>
      </c>
      <c r="H6" s="177" t="s">
        <v>7</v>
      </c>
    </row>
    <row r="7" spans="1:9" s="4" customFormat="1" ht="24.75" thickBot="1">
      <c r="B7" s="172"/>
      <c r="C7" s="173"/>
      <c r="D7" s="173"/>
      <c r="E7" s="174"/>
      <c r="F7" s="176"/>
      <c r="G7" s="178"/>
      <c r="H7" s="178"/>
    </row>
    <row r="8" spans="1:9" s="4" customFormat="1" ht="24.75" thickTop="1">
      <c r="B8" s="126" t="s">
        <v>10</v>
      </c>
      <c r="C8" s="106"/>
      <c r="D8" s="106"/>
      <c r="E8" s="107"/>
      <c r="F8" s="52"/>
      <c r="G8" s="39"/>
      <c r="H8" s="143"/>
      <c r="I8" s="6"/>
    </row>
    <row r="9" spans="1:9" s="4" customFormat="1" ht="24" customHeight="1">
      <c r="B9" s="161" t="s">
        <v>80</v>
      </c>
      <c r="C9" s="162"/>
      <c r="D9" s="162"/>
      <c r="E9" s="179"/>
      <c r="F9" s="160">
        <f>DATA!G54</f>
        <v>2.6153846153846154</v>
      </c>
      <c r="G9" s="185">
        <f>DATA!G55</f>
        <v>0.97324696408054945</v>
      </c>
      <c r="H9" s="131" t="str">
        <f t="shared" ref="H9" si="0">IF(F9&gt;4.5,"มากที่สุด",IF(F9&gt;3.5,"มาก",IF(F9&gt;2.5,"ปานกลาง",IF(F9&gt;1.5,"น้อย",IF(F9&lt;=1.5,"น้อยที่สุด")))))</f>
        <v>ปานกลาง</v>
      </c>
    </row>
    <row r="10" spans="1:9" s="4" customFormat="1" ht="24" customHeight="1">
      <c r="B10" s="161" t="s">
        <v>78</v>
      </c>
      <c r="C10" s="162"/>
      <c r="D10" s="162"/>
      <c r="E10" s="179"/>
      <c r="F10" s="160"/>
      <c r="G10" s="185"/>
      <c r="H10" s="125"/>
    </row>
    <row r="11" spans="1:9" s="4" customFormat="1" ht="24" customHeight="1">
      <c r="B11" s="161" t="s">
        <v>79</v>
      </c>
      <c r="C11" s="180"/>
      <c r="D11" s="180"/>
      <c r="E11" s="181"/>
      <c r="F11" s="104"/>
      <c r="G11" s="104"/>
      <c r="H11" s="105"/>
    </row>
    <row r="12" spans="1:9" s="4" customFormat="1" ht="24" customHeight="1">
      <c r="B12" s="186" t="s">
        <v>81</v>
      </c>
      <c r="C12" s="187"/>
      <c r="D12" s="187"/>
      <c r="E12" s="188"/>
      <c r="F12" s="160">
        <f>DATA!H54</f>
        <v>3.2307692307692308</v>
      </c>
      <c r="G12" s="160">
        <f>DATA!H55</f>
        <v>0.89913650549028434</v>
      </c>
      <c r="H12" s="132" t="str">
        <f t="shared" ref="H12" si="1">IF(F12&gt;4.5,"มากที่สุด",IF(F12&gt;3.5,"มาก",IF(F12&gt;2.5,"ปานกลาง",IF(F12&gt;1.5,"น้อย",IF(F12&lt;=1.5,"น้อยที่สุด")))))</f>
        <v>ปานกลาง</v>
      </c>
    </row>
    <row r="13" spans="1:9" s="4" customFormat="1" ht="24">
      <c r="B13" s="161" t="s">
        <v>82</v>
      </c>
      <c r="C13" s="162"/>
      <c r="D13" s="162"/>
      <c r="E13" s="179"/>
      <c r="F13" s="160"/>
      <c r="G13" s="160"/>
      <c r="H13" s="125"/>
    </row>
    <row r="14" spans="1:9" s="4" customFormat="1" ht="24">
      <c r="B14" s="182" t="s">
        <v>79</v>
      </c>
      <c r="C14" s="183"/>
      <c r="D14" s="183"/>
      <c r="E14" s="184"/>
      <c r="F14" s="104"/>
      <c r="G14" s="130"/>
      <c r="H14" s="105"/>
    </row>
    <row r="15" spans="1:9" s="4" customFormat="1" ht="24.75" thickBot="1">
      <c r="B15" s="166" t="s">
        <v>11</v>
      </c>
      <c r="C15" s="167"/>
      <c r="D15" s="167"/>
      <c r="E15" s="167"/>
      <c r="F15" s="20">
        <f>DATA!H56</f>
        <v>2.9230769230769229</v>
      </c>
      <c r="G15" s="20">
        <f>DATA!H57</f>
        <v>0.98229281708226457</v>
      </c>
      <c r="H15" s="21" t="str">
        <f t="shared" ref="H15" si="2">IF(F15&gt;4.5,"มากที่สุด",IF(F15&gt;3.5,"มาก",IF(F15&gt;2.5,"ปานกลาง",IF(F15&gt;1.5,"น้อย",IF(F15&lt;=1.5,"น้อยที่สุด")))))</f>
        <v>ปานกลาง</v>
      </c>
    </row>
    <row r="16" spans="1:9" s="4" customFormat="1" ht="24.75" thickTop="1">
      <c r="B16" s="129" t="s">
        <v>12</v>
      </c>
      <c r="C16" s="6"/>
      <c r="D16" s="6"/>
      <c r="E16" s="128"/>
      <c r="F16" s="134"/>
      <c r="G16" s="133"/>
      <c r="H16" s="131"/>
    </row>
    <row r="17" spans="1:10" s="4" customFormat="1" ht="24" customHeight="1">
      <c r="B17" s="161" t="s">
        <v>83</v>
      </c>
      <c r="C17" s="162"/>
      <c r="D17" s="162"/>
      <c r="E17" s="162"/>
      <c r="F17" s="185">
        <f>DATA!I54</f>
        <v>3.5384615384615383</v>
      </c>
      <c r="G17" s="160">
        <f>DATA!I55</f>
        <v>0.7530731407734903</v>
      </c>
      <c r="H17" s="131" t="str">
        <f t="shared" ref="H17" si="3">IF(F17&gt;4.5,"มากที่สุด",IF(F17&gt;3.5,"มาก",IF(F17&gt;2.5,"ปานกลาง",IF(F17&gt;1.5,"น้อย",IF(F17&lt;=1.5,"น้อยที่สุด")))))</f>
        <v>มาก</v>
      </c>
    </row>
    <row r="18" spans="1:10" s="4" customFormat="1" ht="24" customHeight="1">
      <c r="B18" s="161" t="s">
        <v>84</v>
      </c>
      <c r="C18" s="162"/>
      <c r="D18" s="162"/>
      <c r="E18" s="162"/>
      <c r="F18" s="185"/>
      <c r="G18" s="160"/>
      <c r="H18" s="125"/>
    </row>
    <row r="19" spans="1:10" s="4" customFormat="1" ht="24" customHeight="1">
      <c r="B19" s="182" t="s">
        <v>85</v>
      </c>
      <c r="C19" s="183"/>
      <c r="D19" s="183"/>
      <c r="E19" s="184"/>
      <c r="F19" s="104"/>
      <c r="G19" s="130"/>
      <c r="H19" s="105"/>
    </row>
    <row r="20" spans="1:10" s="4" customFormat="1" ht="24" customHeight="1">
      <c r="B20" s="186" t="s">
        <v>86</v>
      </c>
      <c r="C20" s="187"/>
      <c r="D20" s="187"/>
      <c r="E20" s="188"/>
      <c r="F20" s="160">
        <f>DATA!J54</f>
        <v>3.6923076923076925</v>
      </c>
      <c r="G20" s="160">
        <f>DATA!J55</f>
        <v>0.72864261495730909</v>
      </c>
      <c r="H20" s="163" t="s">
        <v>47</v>
      </c>
    </row>
    <row r="21" spans="1:10" s="4" customFormat="1" ht="24" customHeight="1">
      <c r="B21" s="161" t="s">
        <v>82</v>
      </c>
      <c r="C21" s="162"/>
      <c r="D21" s="162"/>
      <c r="E21" s="179"/>
      <c r="F21" s="160"/>
      <c r="G21" s="160"/>
      <c r="H21" s="164"/>
    </row>
    <row r="22" spans="1:10" s="4" customFormat="1" ht="24" customHeight="1">
      <c r="B22" s="182" t="s">
        <v>79</v>
      </c>
      <c r="C22" s="183"/>
      <c r="D22" s="183"/>
      <c r="E22" s="184"/>
      <c r="F22" s="127"/>
      <c r="G22" s="127"/>
      <c r="H22" s="165"/>
    </row>
    <row r="23" spans="1:10" s="4" customFormat="1" ht="24.75" thickBot="1">
      <c r="B23" s="166" t="s">
        <v>11</v>
      </c>
      <c r="C23" s="167"/>
      <c r="D23" s="167"/>
      <c r="E23" s="168"/>
      <c r="F23" s="20">
        <f>DATA!J56</f>
        <v>3.6153846153846154</v>
      </c>
      <c r="G23" s="22">
        <f>DATA!J57</f>
        <v>0.7413932345959896</v>
      </c>
      <c r="H23" s="21" t="str">
        <f t="shared" ref="H23" si="4">IF(F23&gt;4.5,"มากที่สุด",IF(F23&gt;3.5,"มาก",IF(F23&gt;2.5,"ปานกลาง",IF(F23&gt;1.5,"น้อย",IF(F23&lt;=1.5,"น้อยที่สุด")))))</f>
        <v>มาก</v>
      </c>
      <c r="J23" s="23"/>
    </row>
    <row r="24" spans="1:10" s="4" customFormat="1" ht="16.5" customHeight="1" thickTop="1">
      <c r="B24" s="6"/>
      <c r="C24" s="6"/>
      <c r="D24" s="6"/>
      <c r="E24" s="6"/>
      <c r="F24" s="24"/>
      <c r="G24" s="24"/>
      <c r="H24" s="24"/>
    </row>
    <row r="25" spans="1:10" s="4" customFormat="1" ht="24">
      <c r="B25" s="8"/>
      <c r="C25" s="8" t="s">
        <v>31</v>
      </c>
      <c r="D25" s="8"/>
      <c r="E25" s="8"/>
      <c r="F25" s="8"/>
      <c r="G25" s="8"/>
      <c r="H25" s="8"/>
      <c r="I25" s="8"/>
      <c r="J25" s="8"/>
    </row>
    <row r="26" spans="1:10" s="4" customFormat="1" ht="24">
      <c r="B26" s="8" t="s">
        <v>87</v>
      </c>
      <c r="C26" s="8"/>
      <c r="D26" s="8"/>
      <c r="E26" s="8"/>
      <c r="F26" s="8"/>
      <c r="G26" s="8"/>
      <c r="H26" s="8"/>
      <c r="I26" s="8"/>
      <c r="J26" s="8"/>
    </row>
    <row r="27" spans="1:10" s="4" customFormat="1" ht="24">
      <c r="B27" s="8" t="s">
        <v>88</v>
      </c>
      <c r="C27" s="8"/>
      <c r="D27" s="8"/>
      <c r="E27" s="8"/>
      <c r="F27" s="8"/>
      <c r="G27" s="8"/>
      <c r="H27" s="8"/>
      <c r="I27" s="8"/>
      <c r="J27" s="8"/>
    </row>
    <row r="28" spans="1:10" s="4" customFormat="1" ht="24">
      <c r="A28" s="35"/>
      <c r="B28" s="35"/>
      <c r="C28" s="35"/>
      <c r="D28" s="35"/>
      <c r="E28" s="35"/>
      <c r="F28" s="35"/>
      <c r="G28" s="8"/>
      <c r="H28" s="8"/>
    </row>
    <row r="29" spans="1:10" s="4" customFormat="1" ht="24">
      <c r="B29" s="8"/>
      <c r="C29" s="8"/>
      <c r="D29" s="8"/>
      <c r="E29" s="8"/>
      <c r="F29" s="8"/>
      <c r="G29" s="8"/>
      <c r="H29" s="8"/>
      <c r="I29" s="8"/>
      <c r="J29" s="8"/>
    </row>
    <row r="30" spans="1:10" s="4" customFormat="1" ht="24">
      <c r="B30" s="8"/>
      <c r="C30" s="8"/>
      <c r="D30" s="8"/>
      <c r="E30" s="8"/>
      <c r="F30" s="8"/>
      <c r="G30" s="8"/>
      <c r="H30" s="8"/>
      <c r="I30" s="8"/>
      <c r="J30" s="8"/>
    </row>
    <row r="31" spans="1:10" s="7" customFormat="1" ht="24">
      <c r="B31" s="32"/>
      <c r="C31" s="32"/>
      <c r="D31" s="32"/>
      <c r="E31" s="32"/>
      <c r="F31" s="33"/>
      <c r="G31" s="33"/>
      <c r="H31" s="34"/>
    </row>
  </sheetData>
  <mergeCells count="28">
    <mergeCell ref="A1:H1"/>
    <mergeCell ref="H6:H7"/>
    <mergeCell ref="B9:E9"/>
    <mergeCell ref="B12:E12"/>
    <mergeCell ref="B15:E15"/>
    <mergeCell ref="B10:E10"/>
    <mergeCell ref="F9:F10"/>
    <mergeCell ref="G9:G10"/>
    <mergeCell ref="B6:E7"/>
    <mergeCell ref="F6:F7"/>
    <mergeCell ref="G6:G7"/>
    <mergeCell ref="B21:E21"/>
    <mergeCell ref="F12:F13"/>
    <mergeCell ref="G12:G13"/>
    <mergeCell ref="B13:E13"/>
    <mergeCell ref="B11:E11"/>
    <mergeCell ref="B14:E14"/>
    <mergeCell ref="B18:E18"/>
    <mergeCell ref="F17:F18"/>
    <mergeCell ref="G17:G18"/>
    <mergeCell ref="B19:E19"/>
    <mergeCell ref="B20:E20"/>
    <mergeCell ref="F20:F21"/>
    <mergeCell ref="G20:G21"/>
    <mergeCell ref="B17:E17"/>
    <mergeCell ref="H20:H22"/>
    <mergeCell ref="B23:E23"/>
    <mergeCell ref="B22:E22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topLeftCell="A19" zoomScale="160" zoomScaleNormal="160" workbookViewId="0">
      <selection activeCell="C26" sqref="C26:I26"/>
    </sheetView>
  </sheetViews>
  <sheetFormatPr defaultRowHeight="23.25"/>
  <cols>
    <col min="1" max="1" width="7.140625" style="1" customWidth="1"/>
    <col min="2" max="2" width="4.5703125" style="1" customWidth="1"/>
    <col min="3" max="3" width="16.140625" style="1" customWidth="1"/>
    <col min="4" max="4" width="6.28515625" style="1" customWidth="1"/>
    <col min="5" max="5" width="15.42578125" style="1" customWidth="1"/>
    <col min="6" max="6" width="15.28515625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7" customFormat="1" ht="24">
      <c r="B1" s="189" t="s">
        <v>14</v>
      </c>
      <c r="C1" s="189"/>
      <c r="D1" s="189"/>
      <c r="E1" s="189"/>
      <c r="F1" s="189"/>
      <c r="G1" s="189"/>
      <c r="H1" s="189"/>
      <c r="I1" s="189"/>
    </row>
    <row r="2" spans="2:11" s="7" customFormat="1" ht="24">
      <c r="B2" s="51"/>
      <c r="C2" s="51"/>
      <c r="D2" s="51"/>
      <c r="E2" s="51"/>
      <c r="F2" s="51"/>
      <c r="G2" s="51"/>
      <c r="H2" s="51"/>
      <c r="I2" s="51"/>
    </row>
    <row r="3" spans="2:11" s="53" customFormat="1" ht="24" thickBot="1">
      <c r="C3" s="54" t="s">
        <v>89</v>
      </c>
      <c r="G3" s="55"/>
      <c r="H3" s="55"/>
      <c r="I3" s="55"/>
    </row>
    <row r="4" spans="2:11" s="53" customFormat="1" ht="19.5" customHeight="1" thickTop="1">
      <c r="C4" s="224" t="s">
        <v>5</v>
      </c>
      <c r="D4" s="225"/>
      <c r="E4" s="225"/>
      <c r="F4" s="226"/>
      <c r="G4" s="230"/>
      <c r="H4" s="232" t="s">
        <v>6</v>
      </c>
      <c r="I4" s="232" t="s">
        <v>7</v>
      </c>
    </row>
    <row r="5" spans="2:11" s="53" customFormat="1" ht="12" customHeight="1" thickBot="1">
      <c r="C5" s="227"/>
      <c r="D5" s="228"/>
      <c r="E5" s="228"/>
      <c r="F5" s="229"/>
      <c r="G5" s="231"/>
      <c r="H5" s="233"/>
      <c r="I5" s="233"/>
    </row>
    <row r="6" spans="2:11" s="53" customFormat="1" ht="24" thickTop="1">
      <c r="C6" s="213" t="s">
        <v>20</v>
      </c>
      <c r="D6" s="214"/>
      <c r="E6" s="214"/>
      <c r="F6" s="215"/>
      <c r="G6" s="56"/>
      <c r="H6" s="57"/>
      <c r="I6" s="57"/>
    </row>
    <row r="7" spans="2:11" s="53" customFormat="1">
      <c r="C7" s="216" t="s">
        <v>28</v>
      </c>
      <c r="D7" s="217"/>
      <c r="E7" s="217"/>
      <c r="F7" s="218"/>
      <c r="G7" s="58">
        <f>DATA!D54</f>
        <v>4.384615384615385</v>
      </c>
      <c r="H7" s="58">
        <f>DATA!D55</f>
        <v>0.63102301483295198</v>
      </c>
      <c r="I7" s="59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53" customFormat="1">
      <c r="C8" s="60" t="s">
        <v>38</v>
      </c>
      <c r="D8" s="60"/>
      <c r="E8" s="60"/>
      <c r="F8" s="60"/>
      <c r="G8" s="58">
        <f>DATA!E54</f>
        <v>3.7692307692307692</v>
      </c>
      <c r="H8" s="58">
        <f>DATA!E55</f>
        <v>0.80720735279557554</v>
      </c>
      <c r="I8" s="59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53" customFormat="1">
      <c r="C9" s="61" t="s">
        <v>19</v>
      </c>
      <c r="D9" s="62"/>
      <c r="E9" s="62"/>
      <c r="F9" s="63"/>
      <c r="G9" s="222">
        <f>DATA!F54</f>
        <v>3.9230769230769229</v>
      </c>
      <c r="H9" s="222">
        <f>DATA!F55</f>
        <v>0.62138850990449457</v>
      </c>
      <c r="I9" s="192" t="str">
        <f t="shared" ref="I9" si="0">IF(G9&gt;4.5,"มากที่สุด",IF(G9&gt;3.5,"มาก",IF(G9&gt;2.5,"ปานกลาง",IF(G9&gt;1.5,"น้อย",IF(G9&lt;=1.5,"น้อยที่สุด")))))</f>
        <v>มาก</v>
      </c>
    </row>
    <row r="10" spans="2:11" s="53" customFormat="1">
      <c r="C10" s="64" t="s">
        <v>36</v>
      </c>
      <c r="D10" s="65"/>
      <c r="E10" s="65"/>
      <c r="F10" s="66"/>
      <c r="G10" s="223"/>
      <c r="H10" s="223"/>
      <c r="I10" s="193"/>
    </row>
    <row r="11" spans="2:11" s="53" customFormat="1">
      <c r="C11" s="219" t="s">
        <v>8</v>
      </c>
      <c r="D11" s="220"/>
      <c r="E11" s="220"/>
      <c r="F11" s="221"/>
      <c r="G11" s="67">
        <f>DATA!F56</f>
        <v>4.0256410256410255</v>
      </c>
      <c r="H11" s="67">
        <f>DATA!F57</f>
        <v>0.73571310983525251</v>
      </c>
      <c r="I11" s="68" t="str">
        <f>IF(G11&gt;4.5,"มากที่สุด",IF(G11&gt;3.5,"มาก",IF(G11&gt;2.5,"ปานกลาง",IF(G11&gt;1.5,"น้อย",IF(G11&lt;=1.5,"น้อยที่สุด")))))</f>
        <v>มาก</v>
      </c>
      <c r="K11" s="69"/>
    </row>
    <row r="12" spans="2:11" s="53" customFormat="1">
      <c r="C12" s="201" t="s">
        <v>33</v>
      </c>
      <c r="D12" s="202"/>
      <c r="E12" s="202"/>
      <c r="F12" s="203"/>
      <c r="G12" s="136"/>
      <c r="H12" s="136"/>
      <c r="I12" s="139"/>
    </row>
    <row r="13" spans="2:11" s="53" customFormat="1" ht="23.25" customHeight="1">
      <c r="C13" s="204" t="s">
        <v>92</v>
      </c>
      <c r="D13" s="205"/>
      <c r="E13" s="205"/>
      <c r="F13" s="206"/>
      <c r="G13" s="141">
        <f>DATA!K54</f>
        <v>3.8653846153846154</v>
      </c>
      <c r="H13" s="137">
        <f>DATA!K55</f>
        <v>0.76770210097218261</v>
      </c>
      <c r="I13" s="140" t="str">
        <f t="shared" ref="I13:I18" si="1">IF(G13&gt;4.5,"มากที่สุด",IF(G13&gt;3.5,"มาก",IF(G13&gt;2.5,"ปานกลาง",IF(G13&gt;1.5,"น้อย",IF(G13&lt;=1.5,"น้อยที่สุด")))))</f>
        <v>มาก</v>
      </c>
    </row>
    <row r="14" spans="2:11" s="53" customFormat="1" ht="23.25" customHeight="1">
      <c r="C14" s="207" t="s">
        <v>90</v>
      </c>
      <c r="D14" s="208"/>
      <c r="E14" s="208"/>
      <c r="F14" s="209"/>
      <c r="G14" s="142"/>
      <c r="H14" s="138"/>
      <c r="I14" s="57"/>
    </row>
    <row r="15" spans="2:11" s="53" customFormat="1" ht="23.25" customHeight="1">
      <c r="C15" s="200" t="s">
        <v>93</v>
      </c>
      <c r="D15" s="200"/>
      <c r="E15" s="200"/>
      <c r="F15" s="200"/>
      <c r="G15" s="135">
        <f>DATA!L54</f>
        <v>3.7692307692307692</v>
      </c>
      <c r="H15" s="135">
        <f>DATA!L55</f>
        <v>0.70336403469981434</v>
      </c>
      <c r="I15" s="109" t="str">
        <f t="shared" si="1"/>
        <v>มาก</v>
      </c>
    </row>
    <row r="16" spans="2:11" s="53" customFormat="1" ht="23.25" customHeight="1">
      <c r="C16" s="210" t="s">
        <v>91</v>
      </c>
      <c r="D16" s="211"/>
      <c r="E16" s="211"/>
      <c r="F16" s="212"/>
      <c r="G16" s="72"/>
      <c r="H16" s="72"/>
      <c r="I16" s="73"/>
    </row>
    <row r="17" spans="1:9" s="53" customFormat="1">
      <c r="C17" s="194" t="s">
        <v>27</v>
      </c>
      <c r="D17" s="195"/>
      <c r="E17" s="195"/>
      <c r="F17" s="196"/>
      <c r="G17" s="70">
        <f>DATA!L56</f>
        <v>3.8173076923076925</v>
      </c>
      <c r="H17" s="70">
        <f>DATA!L57</f>
        <v>0.73424451731176732</v>
      </c>
      <c r="I17" s="71" t="str">
        <f t="shared" si="1"/>
        <v>มาก</v>
      </c>
    </row>
    <row r="18" spans="1:9" s="53" customFormat="1" ht="24" thickBot="1">
      <c r="C18" s="197" t="s">
        <v>9</v>
      </c>
      <c r="D18" s="198"/>
      <c r="E18" s="198"/>
      <c r="F18" s="199"/>
      <c r="G18" s="74">
        <f>DATA!M54</f>
        <v>3.9423076923076925</v>
      </c>
      <c r="H18" s="74">
        <f>DATA!M55</f>
        <v>0.7407984198027816</v>
      </c>
      <c r="I18" s="75" t="str">
        <f t="shared" si="1"/>
        <v>มาก</v>
      </c>
    </row>
    <row r="19" spans="1:9" s="53" customFormat="1" ht="24" thickTop="1">
      <c r="C19" s="81"/>
      <c r="D19" s="81"/>
      <c r="E19" s="81"/>
      <c r="F19" s="81"/>
      <c r="G19" s="82"/>
      <c r="H19" s="82"/>
      <c r="I19" s="83"/>
    </row>
    <row r="20" spans="1:9" s="4" customFormat="1" ht="24">
      <c r="C20" s="86" t="s">
        <v>37</v>
      </c>
      <c r="D20" s="88"/>
      <c r="E20" s="88"/>
      <c r="F20" s="88"/>
      <c r="G20" s="88"/>
      <c r="H20" s="88"/>
      <c r="I20" s="88"/>
    </row>
    <row r="21" spans="1:9" s="4" customFormat="1" ht="24">
      <c r="C21" s="190" t="s">
        <v>117</v>
      </c>
      <c r="D21" s="191"/>
      <c r="E21" s="191"/>
      <c r="F21" s="191"/>
      <c r="G21" s="191"/>
      <c r="H21" s="191"/>
      <c r="I21" s="191"/>
    </row>
    <row r="22" spans="1:9" s="4" customFormat="1" ht="24">
      <c r="C22" s="90" t="s">
        <v>118</v>
      </c>
      <c r="D22" s="93"/>
      <c r="E22" s="93"/>
      <c r="F22" s="93"/>
      <c r="G22" s="93"/>
      <c r="H22" s="93"/>
      <c r="I22" s="93"/>
    </row>
    <row r="23" spans="1:9" s="4" customFormat="1" ht="24">
      <c r="C23" s="25" t="s">
        <v>94</v>
      </c>
      <c r="D23" s="25"/>
      <c r="E23" s="25"/>
      <c r="F23" s="25"/>
      <c r="G23" s="25"/>
      <c r="H23" s="25"/>
      <c r="I23" s="25"/>
    </row>
    <row r="24" spans="1:9" s="4" customFormat="1" ht="24">
      <c r="C24" s="25" t="s">
        <v>95</v>
      </c>
      <c r="D24" s="90"/>
      <c r="E24" s="90"/>
      <c r="F24" s="90"/>
      <c r="G24" s="90"/>
      <c r="H24" s="90"/>
      <c r="I24" s="90"/>
    </row>
    <row r="25" spans="1:9" s="4" customFormat="1" ht="24">
      <c r="C25" s="25" t="s">
        <v>96</v>
      </c>
      <c r="D25" s="90"/>
      <c r="E25" s="90"/>
      <c r="F25" s="90"/>
      <c r="G25" s="90"/>
      <c r="H25" s="90"/>
      <c r="I25" s="90"/>
    </row>
    <row r="26" spans="1:9" s="4" customFormat="1" ht="24">
      <c r="C26" s="190" t="s">
        <v>119</v>
      </c>
      <c r="D26" s="191"/>
      <c r="E26" s="191"/>
      <c r="F26" s="191"/>
      <c r="G26" s="191"/>
      <c r="H26" s="191"/>
      <c r="I26" s="191"/>
    </row>
    <row r="27" spans="1:9" s="4" customFormat="1" ht="24">
      <c r="C27" s="90"/>
      <c r="D27" s="93"/>
      <c r="E27" s="93"/>
      <c r="F27" s="93"/>
      <c r="G27" s="93"/>
      <c r="H27" s="93"/>
      <c r="I27" s="93"/>
    </row>
    <row r="28" spans="1:9" s="4" customFormat="1" ht="24">
      <c r="A28" s="5" t="s">
        <v>32</v>
      </c>
    </row>
    <row r="29" spans="1:9" s="4" customFormat="1" ht="24">
      <c r="B29" s="41" t="s">
        <v>97</v>
      </c>
    </row>
    <row r="30" spans="1:9" s="41" customFormat="1" ht="24">
      <c r="C30" s="41" t="s">
        <v>98</v>
      </c>
    </row>
    <row r="31" spans="1:9" s="4" customFormat="1" ht="24">
      <c r="B31" s="41"/>
      <c r="C31" s="4" t="s">
        <v>99</v>
      </c>
    </row>
    <row r="32" spans="1:9" s="4" customFormat="1" ht="24">
      <c r="B32" s="41"/>
      <c r="C32" s="4" t="s">
        <v>100</v>
      </c>
    </row>
  </sheetData>
  <mergeCells count="20">
    <mergeCell ref="B1:I1"/>
    <mergeCell ref="C4:F5"/>
    <mergeCell ref="G4:G5"/>
    <mergeCell ref="H4:H5"/>
    <mergeCell ref="I4:I5"/>
    <mergeCell ref="C6:F6"/>
    <mergeCell ref="C7:F7"/>
    <mergeCell ref="C11:F11"/>
    <mergeCell ref="G9:G10"/>
    <mergeCell ref="H9:H10"/>
    <mergeCell ref="C21:I21"/>
    <mergeCell ref="C26:I26"/>
    <mergeCell ref="I9:I10"/>
    <mergeCell ref="C17:F17"/>
    <mergeCell ref="C18:F18"/>
    <mergeCell ref="C15:F15"/>
    <mergeCell ref="C12:F12"/>
    <mergeCell ref="C13:F13"/>
    <mergeCell ref="C14:F14"/>
    <mergeCell ref="C16:F16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สรุปตาราง1-2</vt:lpstr>
      <vt:lpstr>ก่อน-หลัง</vt:lpstr>
      <vt:lpstr>ตาราง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2020-05-05T06:26:50Z</cp:lastPrinted>
  <dcterms:created xsi:type="dcterms:W3CDTF">2014-10-15T08:34:52Z</dcterms:created>
  <dcterms:modified xsi:type="dcterms:W3CDTF">2020-05-05T06:27:25Z</dcterms:modified>
</cp:coreProperties>
</file>