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270" windowHeight="8640" tabRatio="601"/>
  </bookViews>
  <sheets>
    <sheet name="ประมวลผล (ป.โท)" sheetId="46" r:id="rId1"/>
    <sheet name="1. เกษตรฯ ป.โท" sheetId="39" r:id="rId2"/>
    <sheet name="2. วิทยาศาสตร์ ป.โท" sheetId="52" r:id="rId3"/>
    <sheet name="3. วิศวกรรม ป.โท" sheetId="35" r:id="rId4"/>
    <sheet name="4. สถาปัตย์ ป.โท" sheetId="36" r:id="rId5"/>
    <sheet name="5. พลังงาน ป.โท" sheetId="37" r:id="rId6"/>
    <sheet name="6. แพทย์ ป.โท" sheetId="53" r:id="rId7"/>
    <sheet name="7. พยาบาล ป.โท" sheetId="34" r:id="rId8"/>
    <sheet name="8. เภสัชศาสตร์ ป.โท" sheetId="54" r:id="rId9"/>
    <sheet name="9. วิทย์แพทย์ ป.โท" sheetId="45" r:id="rId10"/>
    <sheet name="10. สหเวช ป.โท" sheetId="55" r:id="rId11"/>
    <sheet name="11. สาธารณสุขศาสตร์ ป.โท" sheetId="56" r:id="rId12"/>
    <sheet name="12. มนุษย์ ป.โท" sheetId="1" r:id="rId13"/>
    <sheet name="13. ศึกษา ป.โท" sheetId="40" r:id="rId14"/>
    <sheet name="14. วิทยาการจัดการ ป.โท" sheetId="51" r:id="rId15"/>
    <sheet name="15. สังคม ป.โท" sheetId="43" r:id="rId16"/>
    <sheet name="ประมวลผล (ป.เอก)" sheetId="57" r:id="rId17"/>
    <sheet name="วิทย์ ป.เอก" sheetId="61" r:id="rId18"/>
    <sheet name="พลังงาน ป.เอก" sheetId="41" r:id="rId19"/>
    <sheet name="แพทย์ ป.เอก" sheetId="59" r:id="rId20"/>
    <sheet name="เภสัช (ป.เอก)" sheetId="60" r:id="rId21"/>
    <sheet name="วิทย์แพทย์ (ป.เอก)" sheetId="47" r:id="rId22"/>
    <sheet name="สาธารณสุข ป.เอก" sheetId="58" r:id="rId23"/>
    <sheet name="มนุษย์ ป.เอก" sheetId="49" r:id="rId24"/>
    <sheet name="ศึกษาฯ ป.เอก" sheetId="48" r:id="rId25"/>
    <sheet name="สังคม ป.เอก" sheetId="42" r:id="rId26"/>
    <sheet name="คู่มือ" sheetId="3" r:id="rId27"/>
    <sheet name="Sheet1" sheetId="62" r:id="rId28"/>
  </sheets>
  <definedNames>
    <definedName name="_xlnm._FilterDatabase" localSheetId="12" hidden="1">'12. มนุษย์ ป.โท'!$A$2:$BF$28</definedName>
    <definedName name="_xlnm.Print_Titles" localSheetId="0">'ประมวลผล (ป.โท)'!$A:$A,'ประมวลผล (ป.โท)'!$3:$3</definedName>
    <definedName name="_xlnm.Print_Titles" localSheetId="16">'ประมวลผล (ป.เอก)'!$A:$A</definedName>
  </definedNames>
  <calcPr calcId="144525"/>
</workbook>
</file>

<file path=xl/calcChain.xml><?xml version="1.0" encoding="utf-8"?>
<calcChain xmlns="http://schemas.openxmlformats.org/spreadsheetml/2006/main">
  <c r="G38" i="46" l="1"/>
  <c r="D4" i="59" l="1"/>
  <c r="D5" i="59"/>
  <c r="D3" i="59"/>
  <c r="G34" i="42" l="1"/>
  <c r="D2" i="42"/>
  <c r="C55" i="42"/>
  <c r="C54" i="42"/>
  <c r="C53" i="42"/>
  <c r="C56" i="42" s="1"/>
  <c r="C49" i="42"/>
  <c r="C48" i="42"/>
  <c r="C47" i="42"/>
  <c r="C50" i="42" s="1"/>
  <c r="G40" i="42"/>
  <c r="G39" i="42"/>
  <c r="G38" i="42"/>
  <c r="G37" i="42"/>
  <c r="G36" i="42"/>
  <c r="G35" i="42"/>
  <c r="G42" i="42"/>
  <c r="E30" i="42"/>
  <c r="E29" i="42"/>
  <c r="E28" i="42"/>
  <c r="E27" i="42"/>
  <c r="E26" i="42"/>
  <c r="E31" i="42" s="1"/>
  <c r="C22" i="42"/>
  <c r="C21" i="42"/>
  <c r="C20" i="42"/>
  <c r="C19" i="42"/>
  <c r="C18" i="42"/>
  <c r="C23" i="42" s="1"/>
  <c r="B14" i="42"/>
  <c r="B13" i="42"/>
  <c r="B12" i="42"/>
  <c r="B15" i="42" s="1"/>
  <c r="C71" i="48"/>
  <c r="C70" i="48"/>
  <c r="C69" i="48"/>
  <c r="C65" i="48"/>
  <c r="C63" i="48"/>
  <c r="C64" i="48"/>
  <c r="G54" i="48"/>
  <c r="G53" i="48"/>
  <c r="G56" i="48"/>
  <c r="G55" i="48"/>
  <c r="G52" i="48"/>
  <c r="G51" i="48"/>
  <c r="G50" i="48"/>
  <c r="E46" i="48"/>
  <c r="E45" i="48"/>
  <c r="E44" i="48"/>
  <c r="E43" i="48"/>
  <c r="E42" i="48"/>
  <c r="C38" i="48"/>
  <c r="C37" i="48"/>
  <c r="C36" i="48"/>
  <c r="C35" i="48"/>
  <c r="C34" i="48"/>
  <c r="B30" i="48"/>
  <c r="B29" i="48"/>
  <c r="B28" i="48"/>
  <c r="C72" i="48"/>
  <c r="C66" i="48"/>
  <c r="G58" i="48"/>
  <c r="E47" i="48"/>
  <c r="C39" i="48"/>
  <c r="B31" i="48"/>
  <c r="D4" i="48"/>
  <c r="D5" i="48"/>
  <c r="D6" i="48"/>
  <c r="D7" i="48"/>
  <c r="D8" i="48"/>
  <c r="D9" i="48"/>
  <c r="D10" i="48"/>
  <c r="D11" i="48"/>
  <c r="D12" i="48"/>
  <c r="D13" i="48"/>
  <c r="D14" i="48"/>
  <c r="D15" i="48"/>
  <c r="D16" i="48"/>
  <c r="D17" i="48"/>
  <c r="D18" i="48"/>
  <c r="D19" i="48"/>
  <c r="D3" i="48"/>
  <c r="G35" i="49"/>
  <c r="D3" i="49"/>
  <c r="C55" i="49"/>
  <c r="C54" i="49"/>
  <c r="C53" i="49"/>
  <c r="C56" i="49" s="1"/>
  <c r="C49" i="49"/>
  <c r="C48" i="49"/>
  <c r="C47" i="49"/>
  <c r="C50" i="49" s="1"/>
  <c r="G40" i="49"/>
  <c r="G39" i="49"/>
  <c r="G38" i="49"/>
  <c r="G37" i="49"/>
  <c r="G36" i="49"/>
  <c r="G34" i="49"/>
  <c r="G42" i="49" s="1"/>
  <c r="E30" i="49"/>
  <c r="E29" i="49"/>
  <c r="E28" i="49"/>
  <c r="E27" i="49"/>
  <c r="E26" i="49"/>
  <c r="E31" i="49" s="1"/>
  <c r="C22" i="49"/>
  <c r="C21" i="49"/>
  <c r="C20" i="49"/>
  <c r="C19" i="49"/>
  <c r="C18" i="49"/>
  <c r="C23" i="49" s="1"/>
  <c r="B14" i="49"/>
  <c r="B13" i="49"/>
  <c r="B12" i="49"/>
  <c r="B15" i="49" s="1"/>
  <c r="D6" i="49"/>
  <c r="BB6" i="49"/>
  <c r="BC6" i="49"/>
  <c r="BD6" i="49"/>
  <c r="BE6" i="49"/>
  <c r="BF6" i="49"/>
  <c r="C55" i="58"/>
  <c r="C54" i="58"/>
  <c r="C53" i="58"/>
  <c r="C56" i="58" s="1"/>
  <c r="C49" i="58"/>
  <c r="C48" i="58"/>
  <c r="C47" i="58"/>
  <c r="C50" i="58" s="1"/>
  <c r="G40" i="58"/>
  <c r="G39" i="58"/>
  <c r="G38" i="58"/>
  <c r="G37" i="58"/>
  <c r="G36" i="58"/>
  <c r="G35" i="58"/>
  <c r="G34" i="58"/>
  <c r="G42" i="58" s="1"/>
  <c r="E30" i="58"/>
  <c r="E29" i="58"/>
  <c r="E28" i="58"/>
  <c r="E27" i="58"/>
  <c r="E26" i="58"/>
  <c r="E31" i="58" s="1"/>
  <c r="C22" i="58"/>
  <c r="C21" i="58"/>
  <c r="C20" i="58"/>
  <c r="C19" i="58"/>
  <c r="C18" i="58"/>
  <c r="C23" i="58" s="1"/>
  <c r="B14" i="58"/>
  <c r="B13" i="58"/>
  <c r="B12" i="58"/>
  <c r="B15" i="58" s="1"/>
  <c r="D2" i="58"/>
  <c r="D3" i="47"/>
  <c r="D2" i="47"/>
  <c r="C55" i="47"/>
  <c r="C54" i="47"/>
  <c r="C53" i="47"/>
  <c r="C56" i="47" s="1"/>
  <c r="C49" i="47"/>
  <c r="C48" i="47"/>
  <c r="C47" i="47"/>
  <c r="C50" i="47" s="1"/>
  <c r="G40" i="47"/>
  <c r="G39" i="47"/>
  <c r="G38" i="47"/>
  <c r="G37" i="47"/>
  <c r="G36" i="47"/>
  <c r="G35" i="47"/>
  <c r="G34" i="47"/>
  <c r="G42" i="47" s="1"/>
  <c r="E30" i="47"/>
  <c r="E29" i="47"/>
  <c r="E28" i="47"/>
  <c r="E27" i="47"/>
  <c r="E26" i="47"/>
  <c r="E31" i="47" s="1"/>
  <c r="C22" i="47"/>
  <c r="C21" i="47"/>
  <c r="C20" i="47"/>
  <c r="C19" i="47"/>
  <c r="C18" i="47"/>
  <c r="C23" i="47" s="1"/>
  <c r="B14" i="47"/>
  <c r="B13" i="47"/>
  <c r="B12" i="47"/>
  <c r="B15" i="47" s="1"/>
  <c r="C55" i="60"/>
  <c r="C54" i="60"/>
  <c r="C53" i="60"/>
  <c r="C49" i="60"/>
  <c r="C48" i="60"/>
  <c r="C47" i="60"/>
  <c r="G39" i="60"/>
  <c r="G38" i="60"/>
  <c r="G37" i="60"/>
  <c r="G36" i="60"/>
  <c r="G35" i="60"/>
  <c r="G34" i="60"/>
  <c r="E30" i="60"/>
  <c r="E29" i="60"/>
  <c r="E28" i="60"/>
  <c r="E27" i="60"/>
  <c r="E26" i="60"/>
  <c r="C22" i="60"/>
  <c r="C21" i="60"/>
  <c r="C20" i="60"/>
  <c r="C19" i="60"/>
  <c r="C18" i="60"/>
  <c r="B14" i="60"/>
  <c r="B13" i="60"/>
  <c r="B12" i="60"/>
  <c r="C56" i="60"/>
  <c r="C50" i="60"/>
  <c r="G40" i="60"/>
  <c r="G42" i="60"/>
  <c r="E31" i="60"/>
  <c r="C23" i="60"/>
  <c r="B15" i="60"/>
  <c r="C55" i="59"/>
  <c r="C54" i="59"/>
  <c r="C53" i="59"/>
  <c r="C49" i="59"/>
  <c r="C48" i="59"/>
  <c r="C47" i="59"/>
  <c r="C47" i="61"/>
  <c r="G40" i="61"/>
  <c r="G39" i="61"/>
  <c r="G40" i="59"/>
  <c r="G39" i="59"/>
  <c r="G38" i="59"/>
  <c r="G37" i="59"/>
  <c r="G36" i="59"/>
  <c r="G35" i="59"/>
  <c r="G34" i="59"/>
  <c r="E30" i="59"/>
  <c r="E29" i="59"/>
  <c r="E28" i="59"/>
  <c r="E27" i="59"/>
  <c r="E26" i="59"/>
  <c r="C22" i="59"/>
  <c r="C21" i="59"/>
  <c r="C20" i="59"/>
  <c r="C19" i="59"/>
  <c r="C18" i="59"/>
  <c r="B14" i="59"/>
  <c r="B13" i="59"/>
  <c r="B12" i="59"/>
  <c r="C56" i="59"/>
  <c r="C50" i="59"/>
  <c r="G42" i="59"/>
  <c r="E31" i="59"/>
  <c r="C23" i="59"/>
  <c r="B15" i="59"/>
  <c r="D2" i="41"/>
  <c r="C55" i="41"/>
  <c r="C54" i="41"/>
  <c r="C53" i="41"/>
  <c r="C56" i="41" s="1"/>
  <c r="C49" i="41"/>
  <c r="C48" i="41"/>
  <c r="C47" i="41"/>
  <c r="C50" i="41" s="1"/>
  <c r="G40" i="41"/>
  <c r="G39" i="41"/>
  <c r="G38" i="41"/>
  <c r="G37" i="41"/>
  <c r="G36" i="41"/>
  <c r="G35" i="41"/>
  <c r="G34" i="41"/>
  <c r="G42" i="41" s="1"/>
  <c r="E30" i="41"/>
  <c r="E29" i="41"/>
  <c r="E28" i="41"/>
  <c r="E27" i="41"/>
  <c r="E26" i="41"/>
  <c r="E31" i="41" s="1"/>
  <c r="C22" i="41"/>
  <c r="C21" i="41"/>
  <c r="C20" i="41"/>
  <c r="C19" i="41"/>
  <c r="C18" i="41"/>
  <c r="C23" i="41" s="1"/>
  <c r="B14" i="41"/>
  <c r="B13" i="41"/>
  <c r="B12" i="41"/>
  <c r="B15" i="41" s="1"/>
  <c r="E30" i="61"/>
  <c r="E29" i="61"/>
  <c r="E28" i="61"/>
  <c r="E27" i="61"/>
  <c r="E26" i="61"/>
  <c r="C55" i="61"/>
  <c r="C54" i="61"/>
  <c r="C53" i="61"/>
  <c r="C49" i="61"/>
  <c r="C48" i="61"/>
  <c r="G38" i="61"/>
  <c r="G37" i="61"/>
  <c r="G36" i="61"/>
  <c r="G35" i="61"/>
  <c r="G34" i="61"/>
  <c r="C22" i="61"/>
  <c r="C21" i="61"/>
  <c r="C20" i="61"/>
  <c r="C19" i="61"/>
  <c r="C18" i="61"/>
  <c r="D2" i="61"/>
  <c r="B14" i="61"/>
  <c r="B13" i="61"/>
  <c r="B12" i="61"/>
  <c r="C56" i="61"/>
  <c r="C50" i="61"/>
  <c r="G42" i="61"/>
  <c r="E31" i="61"/>
  <c r="C23" i="61"/>
  <c r="B15" i="61"/>
  <c r="D4" i="45" l="1"/>
  <c r="D5" i="45"/>
  <c r="D6" i="45"/>
  <c r="D7" i="45"/>
  <c r="D8" i="45"/>
  <c r="D9" i="45"/>
  <c r="D10" i="45"/>
  <c r="D11" i="45"/>
  <c r="D12" i="45"/>
  <c r="D3" i="45"/>
  <c r="C79" i="43" l="1"/>
  <c r="C85" i="43"/>
  <c r="C84" i="43"/>
  <c r="C83" i="43"/>
  <c r="C78" i="43"/>
  <c r="C77" i="43"/>
  <c r="C80" i="43" s="1"/>
  <c r="G68" i="43"/>
  <c r="G67" i="43"/>
  <c r="G66" i="43"/>
  <c r="G65" i="43"/>
  <c r="G64" i="43"/>
  <c r="E60" i="43"/>
  <c r="E59" i="43"/>
  <c r="E58" i="43"/>
  <c r="E57" i="43"/>
  <c r="E56" i="43"/>
  <c r="B44" i="43"/>
  <c r="B43" i="43"/>
  <c r="B42" i="43"/>
  <c r="D3" i="43"/>
  <c r="D4" i="43"/>
  <c r="D5" i="43"/>
  <c r="D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2" i="43"/>
  <c r="C52" i="43" s="1"/>
  <c r="C179" i="51"/>
  <c r="C178" i="51"/>
  <c r="C177" i="51"/>
  <c r="C173" i="51"/>
  <c r="C172" i="51"/>
  <c r="C171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E152" i="51"/>
  <c r="E151" i="51"/>
  <c r="E150" i="51"/>
  <c r="E149" i="51"/>
  <c r="E148" i="51"/>
  <c r="D4" i="51"/>
  <c r="D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D103" i="51"/>
  <c r="D104" i="51"/>
  <c r="D105" i="51"/>
  <c r="D106" i="51"/>
  <c r="D107" i="51"/>
  <c r="D108" i="51"/>
  <c r="D109" i="51"/>
  <c r="D110" i="51"/>
  <c r="D111" i="51"/>
  <c r="D112" i="51"/>
  <c r="D113" i="51"/>
  <c r="D114" i="51"/>
  <c r="D115" i="51"/>
  <c r="D116" i="51"/>
  <c r="D117" i="51"/>
  <c r="D118" i="51"/>
  <c r="D119" i="51"/>
  <c r="D120" i="51"/>
  <c r="D121" i="51"/>
  <c r="D122" i="51"/>
  <c r="D123" i="51"/>
  <c r="D124" i="51"/>
  <c r="D3" i="51"/>
  <c r="C144" i="51"/>
  <c r="C143" i="51"/>
  <c r="C142" i="51"/>
  <c r="C141" i="51"/>
  <c r="C140" i="51"/>
  <c r="C145" i="51" s="1"/>
  <c r="B136" i="51"/>
  <c r="B135" i="51"/>
  <c r="B134" i="51"/>
  <c r="B137" i="51"/>
  <c r="C48" i="43" l="1"/>
  <c r="C49" i="43"/>
  <c r="C50" i="43"/>
  <c r="C51" i="43"/>
  <c r="C191" i="40"/>
  <c r="C190" i="40"/>
  <c r="C189" i="40"/>
  <c r="C185" i="40"/>
  <c r="C184" i="40"/>
  <c r="C183" i="40"/>
  <c r="G179" i="40"/>
  <c r="G178" i="40"/>
  <c r="G177" i="40"/>
  <c r="G176" i="40"/>
  <c r="G175" i="40"/>
  <c r="G174" i="40"/>
  <c r="G173" i="40"/>
  <c r="G172" i="40"/>
  <c r="G171" i="40"/>
  <c r="G170" i="40"/>
  <c r="E166" i="40"/>
  <c r="E165" i="40"/>
  <c r="E164" i="40"/>
  <c r="E163" i="40"/>
  <c r="E162" i="40"/>
  <c r="C158" i="40"/>
  <c r="C157" i="40"/>
  <c r="C156" i="40"/>
  <c r="C155" i="40"/>
  <c r="C154" i="40"/>
  <c r="B149" i="40"/>
  <c r="B151" i="40"/>
  <c r="B150" i="40"/>
  <c r="B148" i="40"/>
  <c r="C80" i="1"/>
  <c r="C79" i="1"/>
  <c r="C78" i="1"/>
  <c r="C74" i="1"/>
  <c r="C73" i="1"/>
  <c r="C72" i="1"/>
  <c r="C43" i="1"/>
  <c r="E56" i="1"/>
  <c r="C75" i="1"/>
  <c r="G67" i="1"/>
  <c r="G66" i="1"/>
  <c r="G65" i="1"/>
  <c r="G64" i="1"/>
  <c r="G63" i="1"/>
  <c r="G62" i="1"/>
  <c r="G61" i="1"/>
  <c r="G60" i="1"/>
  <c r="G59" i="1"/>
  <c r="G68" i="1"/>
  <c r="E55" i="1"/>
  <c r="E54" i="1"/>
  <c r="E53" i="1"/>
  <c r="E52" i="1"/>
  <c r="E51" i="1"/>
  <c r="C47" i="1"/>
  <c r="C46" i="1"/>
  <c r="C45" i="1"/>
  <c r="C44" i="1"/>
  <c r="B39" i="1"/>
  <c r="B38" i="1"/>
  <c r="B3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115" i="56"/>
  <c r="C114" i="56"/>
  <c r="C110" i="56"/>
  <c r="C111" i="56"/>
  <c r="C109" i="56"/>
  <c r="C108" i="56"/>
  <c r="G95" i="56"/>
  <c r="E91" i="56"/>
  <c r="E90" i="56"/>
  <c r="E89" i="56"/>
  <c r="E88" i="56"/>
  <c r="E87" i="56"/>
  <c r="C83" i="56"/>
  <c r="C82" i="56"/>
  <c r="C81" i="56"/>
  <c r="C80" i="56"/>
  <c r="C79" i="56"/>
  <c r="B75" i="56"/>
  <c r="B74" i="56"/>
  <c r="B73" i="56"/>
  <c r="D4" i="56"/>
  <c r="D5" i="56"/>
  <c r="D6" i="56"/>
  <c r="D7" i="56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3" i="56"/>
  <c r="C58" i="55"/>
  <c r="C60" i="55"/>
  <c r="C59" i="55"/>
  <c r="C54" i="55"/>
  <c r="C53" i="55"/>
  <c r="C52" i="55"/>
  <c r="G39" i="55"/>
  <c r="E35" i="55"/>
  <c r="E34" i="55"/>
  <c r="E33" i="55"/>
  <c r="E32" i="55"/>
  <c r="E31" i="55"/>
  <c r="D4" i="55"/>
  <c r="D5" i="55"/>
  <c r="D6" i="55"/>
  <c r="D7" i="55"/>
  <c r="D8" i="55"/>
  <c r="D9" i="55"/>
  <c r="D3" i="55"/>
  <c r="B20" i="55"/>
  <c r="B19" i="55"/>
  <c r="B18" i="55"/>
  <c r="B17" i="55"/>
  <c r="C67" i="45"/>
  <c r="C66" i="45"/>
  <c r="C65" i="45"/>
  <c r="C61" i="45"/>
  <c r="C60" i="45"/>
  <c r="C59" i="45"/>
  <c r="G51" i="45"/>
  <c r="G50" i="45"/>
  <c r="G49" i="45"/>
  <c r="G48" i="45"/>
  <c r="G47" i="45"/>
  <c r="G46" i="45"/>
  <c r="C83" i="54"/>
  <c r="C82" i="54"/>
  <c r="C81" i="54"/>
  <c r="C77" i="54"/>
  <c r="C76" i="54"/>
  <c r="C75" i="54"/>
  <c r="E58" i="54"/>
  <c r="E57" i="54"/>
  <c r="E56" i="54"/>
  <c r="E55" i="54"/>
  <c r="E54" i="54"/>
  <c r="C53" i="43" l="1"/>
  <c r="D4" i="54"/>
  <c r="D5" i="54"/>
  <c r="D6" i="54"/>
  <c r="D7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" i="54"/>
  <c r="C50" i="54"/>
  <c r="C49" i="54"/>
  <c r="C48" i="54"/>
  <c r="C47" i="54"/>
  <c r="C46" i="54"/>
  <c r="B43" i="54"/>
  <c r="B42" i="54"/>
  <c r="B41" i="54"/>
  <c r="B40" i="54"/>
  <c r="C63" i="34"/>
  <c r="C62" i="34"/>
  <c r="C61" i="34"/>
  <c r="C60" i="34"/>
  <c r="C57" i="34"/>
  <c r="C56" i="34"/>
  <c r="C55" i="34"/>
  <c r="C54" i="34"/>
  <c r="G42" i="34"/>
  <c r="G41" i="34"/>
  <c r="E38" i="34"/>
  <c r="E37" i="34"/>
  <c r="E36" i="34"/>
  <c r="E35" i="34"/>
  <c r="E34" i="34"/>
  <c r="E33" i="34"/>
  <c r="C29" i="34"/>
  <c r="C28" i="34"/>
  <c r="C27" i="34"/>
  <c r="C26" i="34"/>
  <c r="C25" i="34"/>
  <c r="B21" i="34"/>
  <c r="B20" i="34"/>
  <c r="D4" i="34"/>
  <c r="D5" i="34"/>
  <c r="D6" i="34"/>
  <c r="D7" i="34"/>
  <c r="D8" i="34"/>
  <c r="D9" i="34"/>
  <c r="D10" i="34"/>
  <c r="D3" i="34"/>
  <c r="B19" i="34"/>
  <c r="C56" i="53"/>
  <c r="C55" i="53"/>
  <c r="C54" i="53"/>
  <c r="C50" i="53"/>
  <c r="C49" i="53"/>
  <c r="C48" i="53"/>
  <c r="G43" i="53"/>
  <c r="G37" i="53"/>
  <c r="G36" i="53"/>
  <c r="G35" i="53"/>
  <c r="E32" i="53"/>
  <c r="E31" i="53"/>
  <c r="E30" i="53"/>
  <c r="E29" i="53"/>
  <c r="E28" i="53"/>
  <c r="E27" i="53"/>
  <c r="C24" i="53"/>
  <c r="C23" i="53"/>
  <c r="C22" i="53"/>
  <c r="C21" i="53"/>
  <c r="C20" i="53"/>
  <c r="C19" i="53"/>
  <c r="B15" i="53"/>
  <c r="B14" i="53"/>
  <c r="B13" i="53"/>
  <c r="B16" i="53" s="1"/>
  <c r="C57" i="37"/>
  <c r="C56" i="37"/>
  <c r="C55" i="37"/>
  <c r="C51" i="37"/>
  <c r="C50" i="37"/>
  <c r="C49" i="37"/>
  <c r="G36" i="37"/>
  <c r="E33" i="37"/>
  <c r="E32" i="37"/>
  <c r="E31" i="37"/>
  <c r="E30" i="37"/>
  <c r="E29" i="37"/>
  <c r="E28" i="37"/>
  <c r="C25" i="37"/>
  <c r="C24" i="37"/>
  <c r="C23" i="37"/>
  <c r="C22" i="37"/>
  <c r="C21" i="37"/>
  <c r="D3" i="37"/>
  <c r="C20" i="37"/>
  <c r="B17" i="37"/>
  <c r="B16" i="37"/>
  <c r="B15" i="37"/>
  <c r="B14" i="37"/>
  <c r="C57" i="36"/>
  <c r="C56" i="36"/>
  <c r="C55" i="36"/>
  <c r="C54" i="36"/>
  <c r="C50" i="36"/>
  <c r="C49" i="36"/>
  <c r="C48" i="36"/>
  <c r="G37" i="36"/>
  <c r="G36" i="36"/>
  <c r="G35" i="36"/>
  <c r="E31" i="36"/>
  <c r="E30" i="36"/>
  <c r="E29" i="36"/>
  <c r="E28" i="36"/>
  <c r="E27" i="36"/>
  <c r="C23" i="36"/>
  <c r="C22" i="36"/>
  <c r="C21" i="36"/>
  <c r="C20" i="36"/>
  <c r="C19" i="36"/>
  <c r="D3" i="36"/>
  <c r="B15" i="36"/>
  <c r="B14" i="36"/>
  <c r="B13" i="36"/>
  <c r="C67" i="35"/>
  <c r="C66" i="35"/>
  <c r="C65" i="35"/>
  <c r="C61" i="35"/>
  <c r="C60" i="35"/>
  <c r="C59" i="35"/>
  <c r="G53" i="35"/>
  <c r="G52" i="35"/>
  <c r="G51" i="35"/>
  <c r="G50" i="35"/>
  <c r="G49" i="35"/>
  <c r="G48" i="35"/>
  <c r="G47" i="35"/>
  <c r="G46" i="35"/>
  <c r="E42" i="35"/>
  <c r="E41" i="35"/>
  <c r="E40" i="35"/>
  <c r="E39" i="35"/>
  <c r="E38" i="35"/>
  <c r="C34" i="35"/>
  <c r="C33" i="35"/>
  <c r="C32" i="35"/>
  <c r="C31" i="35"/>
  <c r="C30" i="35"/>
  <c r="B27" i="35"/>
  <c r="B25" i="35"/>
  <c r="B26" i="35"/>
  <c r="D4" i="35"/>
  <c r="D5" i="35"/>
  <c r="D6" i="35"/>
  <c r="D7" i="35"/>
  <c r="D8" i="35"/>
  <c r="D9" i="35"/>
  <c r="D10" i="35"/>
  <c r="D11" i="35"/>
  <c r="D12" i="35"/>
  <c r="D13" i="35"/>
  <c r="D14" i="35"/>
  <c r="D15" i="35"/>
  <c r="D3" i="35"/>
  <c r="B24" i="35"/>
  <c r="C81" i="52"/>
  <c r="C80" i="52"/>
  <c r="C79" i="52"/>
  <c r="C74" i="52"/>
  <c r="C73" i="52"/>
  <c r="C76" i="52" s="1"/>
  <c r="C75" i="52"/>
  <c r="G71" i="52"/>
  <c r="G69" i="52"/>
  <c r="G68" i="52"/>
  <c r="G67" i="52"/>
  <c r="G66" i="52"/>
  <c r="G65" i="52"/>
  <c r="G64" i="52"/>
  <c r="G63" i="52"/>
  <c r="G62" i="52"/>
  <c r="G61" i="52"/>
  <c r="G60" i="52"/>
  <c r="E57" i="52"/>
  <c r="E56" i="52"/>
  <c r="E55" i="52"/>
  <c r="E54" i="52"/>
  <c r="E53" i="52"/>
  <c r="E52" i="52"/>
  <c r="C49" i="52"/>
  <c r="C48" i="52"/>
  <c r="C47" i="52"/>
  <c r="C46" i="52"/>
  <c r="D4" i="52"/>
  <c r="D5" i="52"/>
  <c r="D6" i="52"/>
  <c r="D7" i="52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" i="52"/>
  <c r="C45" i="52"/>
  <c r="C44" i="52"/>
  <c r="B40" i="52"/>
  <c r="B39" i="52"/>
  <c r="B38" i="52"/>
  <c r="C86" i="43"/>
  <c r="G72" i="43"/>
  <c r="E61" i="43"/>
  <c r="B45" i="43"/>
  <c r="C180" i="51"/>
  <c r="C174" i="51"/>
  <c r="E153" i="51"/>
  <c r="C192" i="40"/>
  <c r="C186" i="40"/>
  <c r="E167" i="40"/>
  <c r="C159" i="40"/>
  <c r="C81" i="1"/>
  <c r="C48" i="1"/>
  <c r="B40" i="1"/>
  <c r="C116" i="56"/>
  <c r="C117" i="56"/>
  <c r="G99" i="56"/>
  <c r="G98" i="56"/>
  <c r="G97" i="56"/>
  <c r="G96" i="56"/>
  <c r="G103" i="56"/>
  <c r="E92" i="56"/>
  <c r="C84" i="56"/>
  <c r="B76" i="56"/>
  <c r="C61" i="55"/>
  <c r="C55" i="55"/>
  <c r="G41" i="55"/>
  <c r="G40" i="55"/>
  <c r="G47" i="55"/>
  <c r="E36" i="55"/>
  <c r="C27" i="55"/>
  <c r="C26" i="55"/>
  <c r="C25" i="55"/>
  <c r="C24" i="55"/>
  <c r="C23" i="55"/>
  <c r="C28" i="55" s="1"/>
  <c r="C68" i="45"/>
  <c r="C62" i="45"/>
  <c r="G54" i="45"/>
  <c r="E42" i="45"/>
  <c r="E41" i="45"/>
  <c r="E40" i="45"/>
  <c r="E39" i="45"/>
  <c r="E38" i="45"/>
  <c r="E43" i="45" s="1"/>
  <c r="C34" i="45"/>
  <c r="C33" i="45"/>
  <c r="C32" i="45"/>
  <c r="C31" i="45"/>
  <c r="C30" i="45"/>
  <c r="C35" i="45" s="1"/>
  <c r="B26" i="45"/>
  <c r="B25" i="45"/>
  <c r="B24" i="45"/>
  <c r="B27" i="45" s="1"/>
  <c r="C84" i="54"/>
  <c r="C78" i="54"/>
  <c r="G66" i="54"/>
  <c r="G65" i="54"/>
  <c r="G64" i="54"/>
  <c r="G63" i="54"/>
  <c r="G62" i="54"/>
  <c r="G70" i="54" s="1"/>
  <c r="E59" i="54"/>
  <c r="C51" i="54"/>
  <c r="G49" i="34"/>
  <c r="C30" i="34"/>
  <c r="B22" i="34"/>
  <c r="C57" i="53"/>
  <c r="C51" i="53"/>
  <c r="C58" i="37"/>
  <c r="C52" i="37"/>
  <c r="G44" i="37"/>
  <c r="C51" i="36"/>
  <c r="E32" i="36"/>
  <c r="C24" i="36"/>
  <c r="B16" i="36"/>
  <c r="C68" i="35"/>
  <c r="C62" i="35"/>
  <c r="G54" i="35"/>
  <c r="E43" i="35"/>
  <c r="C82" i="52"/>
  <c r="B41" i="52"/>
  <c r="C69" i="39"/>
  <c r="C68" i="39"/>
  <c r="C67" i="39"/>
  <c r="C66" i="39"/>
  <c r="C63" i="39"/>
  <c r="C62" i="39"/>
  <c r="C61" i="39"/>
  <c r="C60" i="39"/>
  <c r="G55" i="39"/>
  <c r="G51" i="39"/>
  <c r="G50" i="39"/>
  <c r="G49" i="39"/>
  <c r="G48" i="39"/>
  <c r="G47" i="39"/>
  <c r="E44" i="39"/>
  <c r="E43" i="39"/>
  <c r="E42" i="39"/>
  <c r="E41" i="39"/>
  <c r="E40" i="39"/>
  <c r="E39" i="39"/>
  <c r="C36" i="39" l="1"/>
  <c r="B27" i="39"/>
  <c r="B26" i="39"/>
  <c r="B25" i="39"/>
  <c r="B28" i="39" s="1"/>
  <c r="D4" i="39"/>
  <c r="D3" i="39"/>
  <c r="AZ149" i="40" l="1"/>
  <c r="L43" i="43"/>
  <c r="I39" i="43"/>
  <c r="K39" i="43"/>
  <c r="BB33" i="43"/>
  <c r="BC33" i="43"/>
  <c r="BD33" i="43"/>
  <c r="BE33" i="43"/>
  <c r="BF33" i="43"/>
  <c r="BB34" i="43"/>
  <c r="BC34" i="43"/>
  <c r="BD34" i="43"/>
  <c r="BE34" i="43"/>
  <c r="BF34" i="43"/>
  <c r="BF32" i="43"/>
  <c r="BE32" i="43"/>
  <c r="BD32" i="43"/>
  <c r="BC32" i="43"/>
  <c r="BB32" i="43"/>
  <c r="BF31" i="43"/>
  <c r="BE31" i="43"/>
  <c r="BD31" i="43"/>
  <c r="BC31" i="43"/>
  <c r="BB31" i="43"/>
  <c r="BF30" i="43"/>
  <c r="BE30" i="43"/>
  <c r="BD30" i="43"/>
  <c r="BC30" i="43"/>
  <c r="BB30" i="43"/>
  <c r="BF29" i="43"/>
  <c r="BE29" i="43"/>
  <c r="BD29" i="43"/>
  <c r="BC29" i="43"/>
  <c r="BB29" i="43"/>
  <c r="BF28" i="43"/>
  <c r="BE28" i="43"/>
  <c r="BD28" i="43"/>
  <c r="BC28" i="43"/>
  <c r="BB28" i="43"/>
  <c r="BF27" i="43"/>
  <c r="BE27" i="43"/>
  <c r="BD27" i="43"/>
  <c r="BC27" i="43"/>
  <c r="BB27" i="43"/>
  <c r="BF26" i="43"/>
  <c r="BE26" i="43"/>
  <c r="BD26" i="43"/>
  <c r="BC26" i="43"/>
  <c r="BB26" i="43"/>
  <c r="BF25" i="43"/>
  <c r="BE25" i="43"/>
  <c r="BD25" i="43"/>
  <c r="BC25" i="43"/>
  <c r="BB25" i="43"/>
  <c r="BF24" i="43"/>
  <c r="BE24" i="43"/>
  <c r="BD24" i="43"/>
  <c r="BC24" i="43"/>
  <c r="BB24" i="43"/>
  <c r="BF23" i="43"/>
  <c r="BE23" i="43"/>
  <c r="BD23" i="43"/>
  <c r="BC23" i="43"/>
  <c r="BB23" i="43"/>
  <c r="BF22" i="43"/>
  <c r="BE22" i="43"/>
  <c r="BD22" i="43"/>
  <c r="BC22" i="43"/>
  <c r="BB22" i="43"/>
  <c r="I145" i="40" l="1"/>
  <c r="C59" i="46" s="1"/>
  <c r="BF138" i="40"/>
  <c r="BE138" i="40"/>
  <c r="BD138" i="40"/>
  <c r="BC138" i="40"/>
  <c r="BB138" i="40"/>
  <c r="D138" i="40"/>
  <c r="BF137" i="40"/>
  <c r="BE137" i="40"/>
  <c r="BD137" i="40"/>
  <c r="BC137" i="40"/>
  <c r="BB137" i="40"/>
  <c r="D137" i="40"/>
  <c r="D4" i="40"/>
  <c r="D5" i="40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D112" i="40"/>
  <c r="D113" i="40"/>
  <c r="D114" i="40"/>
  <c r="D115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29" i="40"/>
  <c r="D130" i="40"/>
  <c r="D131" i="40"/>
  <c r="D132" i="40"/>
  <c r="D133" i="40"/>
  <c r="D134" i="40"/>
  <c r="D135" i="40"/>
  <c r="D136" i="40"/>
  <c r="D139" i="40"/>
  <c r="D140" i="40"/>
  <c r="D3" i="40"/>
  <c r="L141" i="40"/>
  <c r="BF136" i="40" l="1"/>
  <c r="BE136" i="40"/>
  <c r="BD136" i="40"/>
  <c r="BC136" i="40"/>
  <c r="BB136" i="40"/>
  <c r="BF135" i="40"/>
  <c r="BE135" i="40"/>
  <c r="BD135" i="40"/>
  <c r="BC135" i="40"/>
  <c r="BB135" i="40"/>
  <c r="BF134" i="40"/>
  <c r="BE134" i="40"/>
  <c r="BD134" i="40"/>
  <c r="BC134" i="40"/>
  <c r="BB134" i="40"/>
  <c r="BF133" i="40"/>
  <c r="BE133" i="40"/>
  <c r="BD133" i="40"/>
  <c r="BC133" i="40"/>
  <c r="BB133" i="40"/>
  <c r="BF132" i="40"/>
  <c r="BE132" i="40"/>
  <c r="BD132" i="40"/>
  <c r="BC132" i="40"/>
  <c r="BB132" i="40"/>
  <c r="BF131" i="40"/>
  <c r="BE131" i="40"/>
  <c r="BD131" i="40"/>
  <c r="BC131" i="40"/>
  <c r="BB131" i="40"/>
  <c r="BF130" i="40"/>
  <c r="BE130" i="40"/>
  <c r="BD130" i="40"/>
  <c r="BC130" i="40"/>
  <c r="BB130" i="40"/>
  <c r="BF129" i="40"/>
  <c r="BE129" i="40"/>
  <c r="BD129" i="40"/>
  <c r="BC129" i="40"/>
  <c r="BB129" i="40"/>
  <c r="BF128" i="40"/>
  <c r="BE128" i="40"/>
  <c r="BD128" i="40"/>
  <c r="BC128" i="40"/>
  <c r="BB128" i="40"/>
  <c r="BF127" i="40"/>
  <c r="BE127" i="40"/>
  <c r="BD127" i="40"/>
  <c r="BC127" i="40"/>
  <c r="BB127" i="40"/>
  <c r="BF126" i="40"/>
  <c r="BE126" i="40"/>
  <c r="BD126" i="40"/>
  <c r="BC126" i="40"/>
  <c r="BB126" i="40"/>
  <c r="BF125" i="40"/>
  <c r="BE125" i="40"/>
  <c r="BD125" i="40"/>
  <c r="BC125" i="40"/>
  <c r="BB125" i="40"/>
  <c r="BF124" i="40"/>
  <c r="BE124" i="40"/>
  <c r="BD124" i="40"/>
  <c r="BC124" i="40"/>
  <c r="BB124" i="40"/>
  <c r="BF123" i="40"/>
  <c r="BE123" i="40"/>
  <c r="BD123" i="40"/>
  <c r="BC123" i="40"/>
  <c r="BB123" i="40"/>
  <c r="BF122" i="40"/>
  <c r="BE122" i="40"/>
  <c r="BD122" i="40"/>
  <c r="BC122" i="40"/>
  <c r="BB122" i="40"/>
  <c r="BF121" i="40"/>
  <c r="BE121" i="40"/>
  <c r="BD121" i="40"/>
  <c r="BC121" i="40"/>
  <c r="BB121" i="40"/>
  <c r="BF120" i="40"/>
  <c r="BE120" i="40"/>
  <c r="BD120" i="40"/>
  <c r="BC120" i="40"/>
  <c r="BB120" i="40"/>
  <c r="BF119" i="40"/>
  <c r="BE119" i="40"/>
  <c r="BD119" i="40"/>
  <c r="BC119" i="40"/>
  <c r="BB119" i="40"/>
  <c r="BF118" i="40"/>
  <c r="BE118" i="40"/>
  <c r="BD118" i="40"/>
  <c r="BC118" i="40"/>
  <c r="BB118" i="40"/>
  <c r="BF117" i="40"/>
  <c r="BE117" i="40"/>
  <c r="BD117" i="40"/>
  <c r="BC117" i="40"/>
  <c r="BB117" i="40"/>
  <c r="BF116" i="40"/>
  <c r="BE116" i="40"/>
  <c r="BD116" i="40"/>
  <c r="BC116" i="40"/>
  <c r="BB116" i="40"/>
  <c r="BF115" i="40"/>
  <c r="BE115" i="40"/>
  <c r="BD115" i="40"/>
  <c r="BC115" i="40"/>
  <c r="BB115" i="40"/>
  <c r="BF114" i="40"/>
  <c r="BE114" i="40"/>
  <c r="BD114" i="40"/>
  <c r="BC114" i="40"/>
  <c r="BB114" i="40"/>
  <c r="BF113" i="40"/>
  <c r="BE113" i="40"/>
  <c r="BD113" i="40"/>
  <c r="BC113" i="40"/>
  <c r="BB113" i="40"/>
  <c r="BF112" i="40"/>
  <c r="BE112" i="40"/>
  <c r="BD112" i="40"/>
  <c r="BC112" i="40"/>
  <c r="BB112" i="40"/>
  <c r="BF111" i="40"/>
  <c r="BE111" i="40"/>
  <c r="BD111" i="40"/>
  <c r="BC111" i="40"/>
  <c r="BB111" i="40"/>
  <c r="BF110" i="40"/>
  <c r="BE110" i="40"/>
  <c r="BD110" i="40"/>
  <c r="BC110" i="40"/>
  <c r="BB110" i="40"/>
  <c r="BF109" i="40"/>
  <c r="BE109" i="40"/>
  <c r="BD109" i="40"/>
  <c r="BC109" i="40"/>
  <c r="BB109" i="40"/>
  <c r="BF108" i="40"/>
  <c r="BE108" i="40"/>
  <c r="BD108" i="40"/>
  <c r="BC108" i="40"/>
  <c r="BB108" i="40"/>
  <c r="BF107" i="40"/>
  <c r="BE107" i="40"/>
  <c r="BD107" i="40"/>
  <c r="BC107" i="40"/>
  <c r="BB107" i="40"/>
  <c r="BF106" i="40"/>
  <c r="BE106" i="40"/>
  <c r="BD106" i="40"/>
  <c r="BC106" i="40"/>
  <c r="BB106" i="40"/>
  <c r="BF105" i="40"/>
  <c r="BE105" i="40"/>
  <c r="BD105" i="40"/>
  <c r="BC105" i="40"/>
  <c r="BB105" i="40"/>
  <c r="BF104" i="40"/>
  <c r="BE104" i="40"/>
  <c r="BD104" i="40"/>
  <c r="BC104" i="40"/>
  <c r="BB104" i="40"/>
  <c r="BF103" i="40"/>
  <c r="BE103" i="40"/>
  <c r="BD103" i="40"/>
  <c r="BC103" i="40"/>
  <c r="BB103" i="40"/>
  <c r="BF102" i="40"/>
  <c r="BE102" i="40"/>
  <c r="BD102" i="40"/>
  <c r="BC102" i="40"/>
  <c r="BB102" i="40"/>
  <c r="BF101" i="40"/>
  <c r="BE101" i="40"/>
  <c r="BD101" i="40"/>
  <c r="BC101" i="40"/>
  <c r="BB101" i="40"/>
  <c r="BF100" i="40"/>
  <c r="BE100" i="40"/>
  <c r="BD100" i="40"/>
  <c r="BC100" i="40"/>
  <c r="BB100" i="40"/>
  <c r="BF99" i="40"/>
  <c r="BE99" i="40"/>
  <c r="BD99" i="40"/>
  <c r="BC99" i="40"/>
  <c r="BB99" i="40"/>
  <c r="BF98" i="40"/>
  <c r="BE98" i="40"/>
  <c r="BD98" i="40"/>
  <c r="BC98" i="40"/>
  <c r="BB98" i="40"/>
  <c r="BF97" i="40"/>
  <c r="BE97" i="40"/>
  <c r="BD97" i="40"/>
  <c r="BC97" i="40"/>
  <c r="BB97" i="40"/>
  <c r="BF96" i="40"/>
  <c r="BE96" i="40"/>
  <c r="BD96" i="40"/>
  <c r="BC96" i="40"/>
  <c r="BB96" i="40"/>
  <c r="BF95" i="40"/>
  <c r="BE95" i="40"/>
  <c r="BD95" i="40"/>
  <c r="BC95" i="40"/>
  <c r="BB95" i="40"/>
  <c r="BF94" i="40"/>
  <c r="BE94" i="40"/>
  <c r="BD94" i="40"/>
  <c r="BC94" i="40"/>
  <c r="BB94" i="40"/>
  <c r="BF93" i="40"/>
  <c r="BE93" i="40"/>
  <c r="BD93" i="40"/>
  <c r="BC93" i="40"/>
  <c r="BB93" i="40"/>
  <c r="BF92" i="40"/>
  <c r="BE92" i="40"/>
  <c r="BD92" i="40"/>
  <c r="BC92" i="40"/>
  <c r="BB92" i="40"/>
  <c r="BF91" i="40"/>
  <c r="BE91" i="40"/>
  <c r="BD91" i="40"/>
  <c r="BC91" i="40"/>
  <c r="BB91" i="40"/>
  <c r="BF90" i="40"/>
  <c r="BE90" i="40"/>
  <c r="BD90" i="40"/>
  <c r="BC90" i="40"/>
  <c r="BB90" i="40"/>
  <c r="BF89" i="40"/>
  <c r="BE89" i="40"/>
  <c r="BD89" i="40"/>
  <c r="BC89" i="40"/>
  <c r="BB89" i="40"/>
  <c r="BF88" i="40"/>
  <c r="BE88" i="40"/>
  <c r="BD88" i="40"/>
  <c r="BC88" i="40"/>
  <c r="BB88" i="40"/>
  <c r="BF87" i="40"/>
  <c r="BE87" i="40"/>
  <c r="BD87" i="40"/>
  <c r="BC87" i="40"/>
  <c r="BB87" i="40"/>
  <c r="BF86" i="40"/>
  <c r="BE86" i="40"/>
  <c r="BD86" i="40"/>
  <c r="BC86" i="40"/>
  <c r="BB86" i="40"/>
  <c r="BF85" i="40"/>
  <c r="BE85" i="40"/>
  <c r="BD85" i="40"/>
  <c r="BC85" i="40"/>
  <c r="BB85" i="40"/>
  <c r="BF84" i="40"/>
  <c r="BE84" i="40"/>
  <c r="BD84" i="40"/>
  <c r="BC84" i="40"/>
  <c r="BB84" i="40"/>
  <c r="BF83" i="40"/>
  <c r="BE83" i="40"/>
  <c r="BD83" i="40"/>
  <c r="BC83" i="40"/>
  <c r="BB83" i="40"/>
  <c r="BF82" i="40"/>
  <c r="BE82" i="40"/>
  <c r="BD82" i="40"/>
  <c r="BC82" i="40"/>
  <c r="BB82" i="40"/>
  <c r="BF81" i="40"/>
  <c r="BE81" i="40"/>
  <c r="BD81" i="40"/>
  <c r="BC81" i="40"/>
  <c r="BB81" i="40"/>
  <c r="BF80" i="40"/>
  <c r="BE80" i="40"/>
  <c r="BD80" i="40"/>
  <c r="BC80" i="40"/>
  <c r="BB80" i="40"/>
  <c r="BF79" i="40"/>
  <c r="BE79" i="40"/>
  <c r="BD79" i="40"/>
  <c r="BC79" i="40"/>
  <c r="BB79" i="40"/>
  <c r="BF78" i="40"/>
  <c r="BE78" i="40"/>
  <c r="BD78" i="40"/>
  <c r="BC78" i="40"/>
  <c r="BB78" i="40"/>
  <c r="BF77" i="40"/>
  <c r="BE77" i="40"/>
  <c r="BD77" i="40"/>
  <c r="BC77" i="40"/>
  <c r="BB77" i="40"/>
  <c r="BF76" i="40"/>
  <c r="BE76" i="40"/>
  <c r="BD76" i="40"/>
  <c r="BC76" i="40"/>
  <c r="BB76" i="40"/>
  <c r="BF75" i="40"/>
  <c r="BE75" i="40"/>
  <c r="BD75" i="40"/>
  <c r="BC75" i="40"/>
  <c r="BB75" i="40"/>
  <c r="BF74" i="40"/>
  <c r="BE74" i="40"/>
  <c r="BD74" i="40"/>
  <c r="BC74" i="40"/>
  <c r="BB74" i="40"/>
  <c r="BF73" i="40"/>
  <c r="BE73" i="40"/>
  <c r="BD73" i="40"/>
  <c r="BC73" i="40"/>
  <c r="BB73" i="40"/>
  <c r="BF72" i="40"/>
  <c r="BE72" i="40"/>
  <c r="BD72" i="40"/>
  <c r="BC72" i="40"/>
  <c r="BB72" i="40"/>
  <c r="BF71" i="40"/>
  <c r="BE71" i="40"/>
  <c r="BD71" i="40"/>
  <c r="BC71" i="40"/>
  <c r="BB71" i="40"/>
  <c r="BF70" i="40"/>
  <c r="BE70" i="40"/>
  <c r="BD70" i="40"/>
  <c r="BC70" i="40"/>
  <c r="BB70" i="40"/>
  <c r="BF69" i="40"/>
  <c r="BE69" i="40"/>
  <c r="BD69" i="40"/>
  <c r="BC69" i="40"/>
  <c r="BB69" i="40"/>
  <c r="BF68" i="40"/>
  <c r="BE68" i="40"/>
  <c r="BD68" i="40"/>
  <c r="BC68" i="40"/>
  <c r="BB68" i="40"/>
  <c r="BF67" i="40"/>
  <c r="BE67" i="40"/>
  <c r="BD67" i="40"/>
  <c r="BC67" i="40"/>
  <c r="BB67" i="40"/>
  <c r="BF66" i="40"/>
  <c r="BE66" i="40"/>
  <c r="BD66" i="40"/>
  <c r="BC66" i="40"/>
  <c r="BB66" i="40"/>
  <c r="BF65" i="40"/>
  <c r="BE65" i="40"/>
  <c r="BD65" i="40"/>
  <c r="BC65" i="40"/>
  <c r="BB65" i="40"/>
  <c r="BF64" i="40"/>
  <c r="BE64" i="40"/>
  <c r="BD64" i="40"/>
  <c r="BC64" i="40"/>
  <c r="BB64" i="40"/>
  <c r="BF63" i="40"/>
  <c r="BE63" i="40"/>
  <c r="BD63" i="40"/>
  <c r="BC63" i="40"/>
  <c r="BB63" i="40"/>
  <c r="BF62" i="40"/>
  <c r="BE62" i="40"/>
  <c r="BD62" i="40"/>
  <c r="BC62" i="40"/>
  <c r="BB62" i="40"/>
  <c r="BF61" i="40"/>
  <c r="BE61" i="40"/>
  <c r="BD61" i="40"/>
  <c r="BC61" i="40"/>
  <c r="BB61" i="40"/>
  <c r="BF60" i="40"/>
  <c r="BE60" i="40"/>
  <c r="BD60" i="40"/>
  <c r="BC60" i="40"/>
  <c r="BB60" i="40"/>
  <c r="BF59" i="40"/>
  <c r="BE59" i="40"/>
  <c r="BD59" i="40"/>
  <c r="BC59" i="40"/>
  <c r="BB59" i="40"/>
  <c r="BF58" i="40"/>
  <c r="BE58" i="40"/>
  <c r="BD58" i="40"/>
  <c r="BC58" i="40"/>
  <c r="BB58" i="40"/>
  <c r="BF57" i="40"/>
  <c r="BE57" i="40"/>
  <c r="BD57" i="40"/>
  <c r="BC57" i="40"/>
  <c r="BB57" i="40"/>
  <c r="BF56" i="40"/>
  <c r="BE56" i="40"/>
  <c r="BD56" i="40"/>
  <c r="BC56" i="40"/>
  <c r="BB56" i="40"/>
  <c r="BF55" i="40"/>
  <c r="BE55" i="40"/>
  <c r="BD55" i="40"/>
  <c r="BC55" i="40"/>
  <c r="BB55" i="40"/>
  <c r="BF54" i="40"/>
  <c r="BE54" i="40"/>
  <c r="BD54" i="40"/>
  <c r="BC54" i="40"/>
  <c r="BB54" i="40"/>
  <c r="BF53" i="40"/>
  <c r="BE53" i="40"/>
  <c r="BD53" i="40"/>
  <c r="BC53" i="40"/>
  <c r="BB53" i="40"/>
  <c r="BF52" i="40"/>
  <c r="BE52" i="40"/>
  <c r="BD52" i="40"/>
  <c r="BC52" i="40"/>
  <c r="BB52" i="40"/>
  <c r="BF51" i="40"/>
  <c r="BE51" i="40"/>
  <c r="BD51" i="40"/>
  <c r="BC51" i="40"/>
  <c r="BB51" i="40"/>
  <c r="BF50" i="40"/>
  <c r="BE50" i="40"/>
  <c r="BD50" i="40"/>
  <c r="BC50" i="40"/>
  <c r="BB50" i="40"/>
  <c r="BF49" i="40"/>
  <c r="BE49" i="40"/>
  <c r="BD49" i="40"/>
  <c r="BC49" i="40"/>
  <c r="BB49" i="40"/>
  <c r="BF48" i="40"/>
  <c r="BE48" i="40"/>
  <c r="BD48" i="40"/>
  <c r="BC48" i="40"/>
  <c r="BB48" i="40"/>
  <c r="BF47" i="40"/>
  <c r="BE47" i="40"/>
  <c r="BD47" i="40"/>
  <c r="BC47" i="40"/>
  <c r="BB47" i="40"/>
  <c r="BF46" i="40"/>
  <c r="BE46" i="40"/>
  <c r="BD46" i="40"/>
  <c r="BC46" i="40"/>
  <c r="BB46" i="40"/>
  <c r="BF45" i="40"/>
  <c r="BE45" i="40"/>
  <c r="BD45" i="40"/>
  <c r="BC45" i="40"/>
  <c r="BB45" i="40"/>
  <c r="BF44" i="40"/>
  <c r="BE44" i="40"/>
  <c r="BD44" i="40"/>
  <c r="BC44" i="40"/>
  <c r="BB44" i="40"/>
  <c r="BF43" i="40"/>
  <c r="BE43" i="40"/>
  <c r="BD43" i="40"/>
  <c r="BC43" i="40"/>
  <c r="BB43" i="40"/>
  <c r="BF42" i="40"/>
  <c r="BE42" i="40"/>
  <c r="BD42" i="40"/>
  <c r="BC42" i="40"/>
  <c r="BB42" i="40"/>
  <c r="BF41" i="40"/>
  <c r="BE41" i="40"/>
  <c r="BD41" i="40"/>
  <c r="BC41" i="40"/>
  <c r="BB41" i="40"/>
  <c r="BF40" i="40"/>
  <c r="BE40" i="40"/>
  <c r="BD40" i="40"/>
  <c r="BC40" i="40"/>
  <c r="BB40" i="40"/>
  <c r="BF39" i="40"/>
  <c r="BE39" i="40"/>
  <c r="BD39" i="40"/>
  <c r="BC39" i="40"/>
  <c r="BB39" i="40"/>
  <c r="BF38" i="40"/>
  <c r="BE38" i="40"/>
  <c r="BD38" i="40"/>
  <c r="BC38" i="40"/>
  <c r="BB38" i="40"/>
  <c r="BF37" i="40"/>
  <c r="BE37" i="40"/>
  <c r="BD37" i="40"/>
  <c r="BC37" i="40"/>
  <c r="BB37" i="40"/>
  <c r="BF36" i="40"/>
  <c r="BE36" i="40"/>
  <c r="BD36" i="40"/>
  <c r="BC36" i="40"/>
  <c r="BB36" i="40"/>
  <c r="BF35" i="40"/>
  <c r="BE35" i="40"/>
  <c r="BD35" i="40"/>
  <c r="BC35" i="40"/>
  <c r="BB35" i="40"/>
  <c r="BF34" i="40"/>
  <c r="BE34" i="40"/>
  <c r="BD34" i="40"/>
  <c r="BC34" i="40"/>
  <c r="BB34" i="40"/>
  <c r="BF33" i="40"/>
  <c r="BE33" i="40"/>
  <c r="BD33" i="40"/>
  <c r="BC33" i="40"/>
  <c r="BB33" i="40"/>
  <c r="BF32" i="40"/>
  <c r="BE32" i="40"/>
  <c r="BD32" i="40"/>
  <c r="BC32" i="40"/>
  <c r="BB32" i="40"/>
  <c r="BF31" i="40"/>
  <c r="BE31" i="40"/>
  <c r="BD31" i="40"/>
  <c r="BC31" i="40"/>
  <c r="BB31" i="40"/>
  <c r="BF30" i="40"/>
  <c r="BE30" i="40"/>
  <c r="BD30" i="40"/>
  <c r="BC30" i="40"/>
  <c r="BB30" i="40"/>
  <c r="BF29" i="40"/>
  <c r="BE29" i="40"/>
  <c r="BD29" i="40"/>
  <c r="BC29" i="40"/>
  <c r="BB29" i="40"/>
  <c r="BF28" i="40"/>
  <c r="BE28" i="40"/>
  <c r="BD28" i="40"/>
  <c r="BC28" i="40"/>
  <c r="BB28" i="40"/>
  <c r="BF27" i="40"/>
  <c r="BE27" i="40"/>
  <c r="BD27" i="40"/>
  <c r="BC27" i="40"/>
  <c r="BB27" i="40"/>
  <c r="BF26" i="40"/>
  <c r="BE26" i="40"/>
  <c r="BD26" i="40"/>
  <c r="BC26" i="40"/>
  <c r="BB26" i="40"/>
  <c r="BF25" i="40"/>
  <c r="BE25" i="40"/>
  <c r="BD25" i="40"/>
  <c r="BC25" i="40"/>
  <c r="BB25" i="40"/>
  <c r="BF24" i="40"/>
  <c r="BE24" i="40"/>
  <c r="BD24" i="40"/>
  <c r="BC24" i="40"/>
  <c r="BB24" i="40"/>
  <c r="BF23" i="40"/>
  <c r="BE23" i="40"/>
  <c r="BD23" i="40"/>
  <c r="BC23" i="40"/>
  <c r="BB23" i="40"/>
  <c r="BF22" i="40"/>
  <c r="BE22" i="40"/>
  <c r="BD22" i="40"/>
  <c r="BC22" i="40"/>
  <c r="BB22" i="40"/>
  <c r="BF21" i="40"/>
  <c r="BE21" i="40"/>
  <c r="BD21" i="40"/>
  <c r="BC21" i="40"/>
  <c r="BB21" i="40"/>
  <c r="BF20" i="40"/>
  <c r="BE20" i="40"/>
  <c r="BD20" i="40"/>
  <c r="BC20" i="40"/>
  <c r="BB20" i="40"/>
  <c r="BF19" i="40"/>
  <c r="BE19" i="40"/>
  <c r="BD19" i="40"/>
  <c r="BC19" i="40"/>
  <c r="BB19" i="40"/>
  <c r="BF18" i="40"/>
  <c r="BE18" i="40"/>
  <c r="BD18" i="40"/>
  <c r="BC18" i="40"/>
  <c r="BB18" i="40"/>
  <c r="BF17" i="40"/>
  <c r="BE17" i="40"/>
  <c r="BD17" i="40"/>
  <c r="BC17" i="40"/>
  <c r="BB17" i="40"/>
  <c r="BF16" i="40"/>
  <c r="BE16" i="40"/>
  <c r="BD16" i="40"/>
  <c r="BC16" i="40"/>
  <c r="BB16" i="40"/>
  <c r="BF15" i="40"/>
  <c r="BE15" i="40"/>
  <c r="BD15" i="40"/>
  <c r="BC15" i="40"/>
  <c r="BB15" i="40"/>
  <c r="BF14" i="40"/>
  <c r="BE14" i="40"/>
  <c r="BD14" i="40"/>
  <c r="BC14" i="40"/>
  <c r="BB14" i="40"/>
  <c r="BF13" i="40"/>
  <c r="BE13" i="40"/>
  <c r="BD13" i="40"/>
  <c r="BC13" i="40"/>
  <c r="BB13" i="40"/>
  <c r="BF12" i="40"/>
  <c r="BE12" i="40"/>
  <c r="BD12" i="40"/>
  <c r="BC12" i="40"/>
  <c r="BB12" i="40"/>
  <c r="BF11" i="40"/>
  <c r="BE11" i="40"/>
  <c r="BD11" i="40"/>
  <c r="BC11" i="40"/>
  <c r="BB11" i="40"/>
  <c r="BF10" i="40"/>
  <c r="BE10" i="40"/>
  <c r="BD10" i="40"/>
  <c r="BC10" i="40"/>
  <c r="BB10" i="40"/>
  <c r="BF9" i="40"/>
  <c r="BE9" i="40"/>
  <c r="BD9" i="40"/>
  <c r="BC9" i="40"/>
  <c r="BB9" i="40"/>
  <c r="BF8" i="40"/>
  <c r="BE8" i="40"/>
  <c r="BD8" i="40"/>
  <c r="BC8" i="40"/>
  <c r="BB8" i="40"/>
  <c r="BF7" i="40"/>
  <c r="BE7" i="40"/>
  <c r="BD7" i="40"/>
  <c r="BC7" i="40"/>
  <c r="BB7" i="40"/>
  <c r="BF6" i="40"/>
  <c r="BE6" i="40"/>
  <c r="BD6" i="40"/>
  <c r="BC6" i="40"/>
  <c r="BB6" i="40"/>
  <c r="BF5" i="40"/>
  <c r="BE5" i="40"/>
  <c r="BD5" i="40"/>
  <c r="BC5" i="40"/>
  <c r="BB5" i="40"/>
  <c r="BF4" i="40"/>
  <c r="BE4" i="40"/>
  <c r="BD4" i="40"/>
  <c r="BC4" i="40"/>
  <c r="BB4" i="40"/>
  <c r="BF3" i="40"/>
  <c r="BE3" i="40"/>
  <c r="BD3" i="40"/>
  <c r="BC3" i="40"/>
  <c r="BB3" i="40"/>
  <c r="L29" i="48"/>
  <c r="L21" i="48"/>
  <c r="BF19" i="48"/>
  <c r="BE19" i="48"/>
  <c r="BD19" i="48"/>
  <c r="BC19" i="48"/>
  <c r="BB19" i="48"/>
  <c r="BF18" i="48"/>
  <c r="BE18" i="48"/>
  <c r="BD18" i="48"/>
  <c r="BC18" i="48"/>
  <c r="BB18" i="48"/>
  <c r="BF17" i="48"/>
  <c r="BE17" i="48"/>
  <c r="BD17" i="48"/>
  <c r="BC17" i="48"/>
  <c r="BB17" i="48"/>
  <c r="BF16" i="48"/>
  <c r="BE16" i="48"/>
  <c r="BD16" i="48"/>
  <c r="BC16" i="48"/>
  <c r="BB16" i="48"/>
  <c r="BF15" i="48"/>
  <c r="BE15" i="48"/>
  <c r="BD15" i="48"/>
  <c r="BC15" i="48"/>
  <c r="BB15" i="48"/>
  <c r="BF14" i="48"/>
  <c r="BE14" i="48"/>
  <c r="BD14" i="48"/>
  <c r="BC14" i="48"/>
  <c r="BB14" i="48"/>
  <c r="BF13" i="48"/>
  <c r="BE13" i="48"/>
  <c r="BD13" i="48"/>
  <c r="BC13" i="48"/>
  <c r="BB13" i="48"/>
  <c r="BF12" i="48"/>
  <c r="BE12" i="48"/>
  <c r="BD12" i="48"/>
  <c r="BC12" i="48"/>
  <c r="BB12" i="48"/>
  <c r="BF11" i="48"/>
  <c r="BE11" i="48"/>
  <c r="BD11" i="48"/>
  <c r="BC11" i="48"/>
  <c r="BB11" i="48"/>
  <c r="BF10" i="48"/>
  <c r="BE10" i="48"/>
  <c r="BD10" i="48"/>
  <c r="BC10" i="48"/>
  <c r="BB10" i="48"/>
  <c r="BF9" i="48"/>
  <c r="BE9" i="48"/>
  <c r="BD9" i="48"/>
  <c r="BC9" i="48"/>
  <c r="BB9" i="48"/>
  <c r="BF8" i="48"/>
  <c r="BE8" i="48"/>
  <c r="BD8" i="48"/>
  <c r="BC8" i="48"/>
  <c r="BB8" i="48"/>
  <c r="BF7" i="48"/>
  <c r="BE7" i="48"/>
  <c r="BD7" i="48"/>
  <c r="BC7" i="48"/>
  <c r="BB7" i="48"/>
  <c r="BF6" i="48"/>
  <c r="BE6" i="48"/>
  <c r="BD6" i="48"/>
  <c r="BC6" i="48"/>
  <c r="BB6" i="48"/>
  <c r="BF5" i="48"/>
  <c r="BE5" i="48"/>
  <c r="BD5" i="48"/>
  <c r="BC5" i="48"/>
  <c r="BB5" i="48"/>
  <c r="BF4" i="48"/>
  <c r="BE4" i="48"/>
  <c r="BD4" i="48"/>
  <c r="BC4" i="48"/>
  <c r="BB4" i="48"/>
  <c r="BF3" i="48"/>
  <c r="BE3" i="48"/>
  <c r="BD3" i="48"/>
  <c r="BC3" i="48"/>
  <c r="BB3" i="48"/>
  <c r="BB11" i="34" l="1"/>
  <c r="BC11" i="34"/>
  <c r="BD11" i="34"/>
  <c r="BE11" i="34"/>
  <c r="BF11" i="34"/>
  <c r="L12" i="34"/>
  <c r="L20" i="34"/>
  <c r="L41" i="54"/>
  <c r="U40" i="54"/>
  <c r="V40" i="54"/>
  <c r="W40" i="54"/>
  <c r="X40" i="54"/>
  <c r="Y40" i="54"/>
  <c r="Z40" i="54"/>
  <c r="AA40" i="54"/>
  <c r="AB40" i="54"/>
  <c r="AC40" i="54"/>
  <c r="AD40" i="54"/>
  <c r="AE40" i="54"/>
  <c r="AF40" i="54"/>
  <c r="AG40" i="54"/>
  <c r="AH40" i="54"/>
  <c r="AI40" i="54"/>
  <c r="AJ40" i="54"/>
  <c r="AK40" i="54"/>
  <c r="AL40" i="54"/>
  <c r="AM40" i="54"/>
  <c r="AN40" i="54"/>
  <c r="AO40" i="54"/>
  <c r="AP40" i="54"/>
  <c r="AQ40" i="54"/>
  <c r="AR40" i="54"/>
  <c r="AS40" i="54"/>
  <c r="AT40" i="54"/>
  <c r="AU40" i="54"/>
  <c r="AV40" i="54"/>
  <c r="AW40" i="54"/>
  <c r="AX40" i="54"/>
  <c r="AY40" i="54"/>
  <c r="AZ40" i="54"/>
  <c r="T40" i="54"/>
  <c r="M40" i="54"/>
  <c r="N40" i="54"/>
  <c r="O40" i="54"/>
  <c r="P40" i="54"/>
  <c r="Q40" i="54"/>
  <c r="R40" i="54"/>
  <c r="S40" i="54"/>
  <c r="L40" i="54"/>
  <c r="AR33" i="54"/>
  <c r="AS33" i="54"/>
  <c r="AT33" i="54"/>
  <c r="AU33" i="54"/>
  <c r="AV33" i="54"/>
  <c r="AW33" i="54"/>
  <c r="AX33" i="54"/>
  <c r="AY33" i="54"/>
  <c r="AZ33" i="54"/>
  <c r="AQ33" i="54"/>
  <c r="AJ33" i="54"/>
  <c r="AK33" i="54"/>
  <c r="AL33" i="54"/>
  <c r="AM33" i="54"/>
  <c r="AN33" i="54"/>
  <c r="AO33" i="54"/>
  <c r="AP33" i="54"/>
  <c r="AI33" i="54"/>
  <c r="AG33" i="54"/>
  <c r="AG32" i="54"/>
  <c r="Z33" i="54"/>
  <c r="AH33" i="54"/>
  <c r="AA33" i="54"/>
  <c r="AB33" i="54"/>
  <c r="AC33" i="54"/>
  <c r="AD33" i="54"/>
  <c r="AE33" i="54"/>
  <c r="AF33" i="54"/>
  <c r="U33" i="54"/>
  <c r="V33" i="54"/>
  <c r="W33" i="54"/>
  <c r="X33" i="54"/>
  <c r="Y33" i="54"/>
  <c r="T33" i="54"/>
  <c r="M33" i="54"/>
  <c r="N33" i="54"/>
  <c r="O33" i="54"/>
  <c r="P33" i="54"/>
  <c r="Q33" i="54"/>
  <c r="R33" i="54"/>
  <c r="S33" i="54"/>
  <c r="L33" i="54"/>
  <c r="AR32" i="54"/>
  <c r="AS32" i="54"/>
  <c r="AT32" i="54"/>
  <c r="AU32" i="54"/>
  <c r="AV32" i="54"/>
  <c r="AW32" i="54"/>
  <c r="AX32" i="54"/>
  <c r="AY32" i="54"/>
  <c r="AZ32" i="54"/>
  <c r="AQ32" i="54"/>
  <c r="AJ32" i="54"/>
  <c r="AK32" i="54"/>
  <c r="AL32" i="54"/>
  <c r="AM32" i="54"/>
  <c r="AN32" i="54"/>
  <c r="AO32" i="54"/>
  <c r="AP32" i="54"/>
  <c r="AI32" i="54"/>
  <c r="AA32" i="54"/>
  <c r="AB32" i="54"/>
  <c r="AC32" i="54"/>
  <c r="AD32" i="54"/>
  <c r="AE32" i="54"/>
  <c r="AF32" i="54"/>
  <c r="AH32" i="54"/>
  <c r="Z32" i="54"/>
  <c r="U32" i="54"/>
  <c r="V32" i="54"/>
  <c r="W32" i="54"/>
  <c r="X32" i="54"/>
  <c r="Y32" i="54"/>
  <c r="T32" i="54"/>
  <c r="M32" i="54"/>
  <c r="N32" i="54"/>
  <c r="O32" i="54"/>
  <c r="P32" i="54"/>
  <c r="Q32" i="54"/>
  <c r="R32" i="54"/>
  <c r="S32" i="54"/>
  <c r="L32" i="54"/>
  <c r="I25" i="48" l="1"/>
  <c r="C41" i="57" s="1"/>
  <c r="G19" i="57"/>
  <c r="F19" i="57"/>
  <c r="E19" i="57"/>
  <c r="D19" i="57"/>
  <c r="C19" i="57"/>
  <c r="B19" i="57"/>
  <c r="AJ7" i="46"/>
  <c r="AJ8" i="46"/>
  <c r="AJ12" i="46"/>
  <c r="AJ13" i="46"/>
  <c r="AJ14" i="46"/>
  <c r="Q3" i="57"/>
  <c r="AU3" i="57"/>
  <c r="AA3" i="57"/>
  <c r="AJ3" i="57"/>
  <c r="AL3" i="57"/>
  <c r="AM3" i="57"/>
  <c r="AN3" i="57"/>
  <c r="AO3" i="57"/>
  <c r="AP3" i="57"/>
  <c r="AQ3" i="57"/>
  <c r="AR3" i="57"/>
  <c r="AS3" i="57"/>
  <c r="AT3" i="57"/>
  <c r="AK3" i="57"/>
  <c r="AC3" i="57"/>
  <c r="AD3" i="57"/>
  <c r="AE3" i="57"/>
  <c r="AF3" i="57"/>
  <c r="AG3" i="57"/>
  <c r="AH3" i="57"/>
  <c r="AI3" i="57"/>
  <c r="AB3" i="57"/>
  <c r="S3" i="57"/>
  <c r="T3" i="57"/>
  <c r="U3" i="57"/>
  <c r="V3" i="57"/>
  <c r="W3" i="57"/>
  <c r="X3" i="57"/>
  <c r="Y3" i="57"/>
  <c r="Z3" i="57"/>
  <c r="R3" i="57"/>
  <c r="L3" i="57"/>
  <c r="M3" i="57"/>
  <c r="N3" i="57"/>
  <c r="O3" i="57"/>
  <c r="P3" i="57"/>
  <c r="K3" i="57"/>
  <c r="J3" i="57"/>
  <c r="AV3" i="57" s="1"/>
  <c r="C3" i="57"/>
  <c r="D3" i="57"/>
  <c r="E3" i="57"/>
  <c r="F3" i="57"/>
  <c r="G3" i="57"/>
  <c r="H3" i="57"/>
  <c r="I3" i="57"/>
  <c r="B3" i="57"/>
  <c r="D34" i="57"/>
  <c r="AZ14" i="61"/>
  <c r="AA18" i="61" s="1"/>
  <c r="AY14" i="61"/>
  <c r="Z18" i="61" s="1"/>
  <c r="AX14" i="61"/>
  <c r="Y18" i="61" s="1"/>
  <c r="AW14" i="61"/>
  <c r="X18" i="61" s="1"/>
  <c r="AV14" i="61"/>
  <c r="W18" i="61" s="1"/>
  <c r="AU14" i="61"/>
  <c r="V18" i="61" s="1"/>
  <c r="AT14" i="61"/>
  <c r="U18" i="61" s="1"/>
  <c r="AS14" i="61"/>
  <c r="T18" i="61" s="1"/>
  <c r="AR14" i="61"/>
  <c r="S18" i="61" s="1"/>
  <c r="AQ14" i="61"/>
  <c r="AP14" i="61"/>
  <c r="P25" i="61" s="1"/>
  <c r="AO14" i="61"/>
  <c r="AN14" i="61"/>
  <c r="AM14" i="61"/>
  <c r="M18" i="61" s="1"/>
  <c r="AL14" i="61"/>
  <c r="AK14" i="61"/>
  <c r="O25" i="61" s="1"/>
  <c r="AJ14" i="61"/>
  <c r="M25" i="61" s="1"/>
  <c r="AI14" i="61"/>
  <c r="L25" i="61" s="1"/>
  <c r="AH14" i="61"/>
  <c r="N31" i="61" s="1"/>
  <c r="AG14" i="61"/>
  <c r="M43" i="61" s="1"/>
  <c r="AF14" i="61"/>
  <c r="R18" i="61" s="1"/>
  <c r="AE14" i="61"/>
  <c r="AD14" i="61"/>
  <c r="AC14" i="61"/>
  <c r="M31" i="61" s="1"/>
  <c r="AB14" i="61"/>
  <c r="AA14" i="61"/>
  <c r="Z14" i="61"/>
  <c r="Y14" i="61"/>
  <c r="X14" i="61"/>
  <c r="L31" i="61" s="1"/>
  <c r="L33" i="61" s="1"/>
  <c r="W14" i="61"/>
  <c r="L18" i="61" s="1"/>
  <c r="V14" i="61"/>
  <c r="U14" i="61"/>
  <c r="T14" i="61"/>
  <c r="S14" i="61"/>
  <c r="Q18" i="61" s="1"/>
  <c r="R14" i="61"/>
  <c r="P18" i="61" s="1"/>
  <c r="Q14" i="61"/>
  <c r="P14" i="61"/>
  <c r="O18" i="61" s="1"/>
  <c r="O14" i="61"/>
  <c r="N14" i="61"/>
  <c r="M14" i="61"/>
  <c r="L14" i="61"/>
  <c r="AZ13" i="61"/>
  <c r="AA17" i="61" s="1"/>
  <c r="AY13" i="61"/>
  <c r="Z17" i="61" s="1"/>
  <c r="AX13" i="61"/>
  <c r="Y17" i="61" s="1"/>
  <c r="AW13" i="61"/>
  <c r="X17" i="61" s="1"/>
  <c r="AV13" i="61"/>
  <c r="W17" i="61" s="1"/>
  <c r="AU13" i="61"/>
  <c r="V17" i="61" s="1"/>
  <c r="AT13" i="61"/>
  <c r="U17" i="61" s="1"/>
  <c r="AS13" i="61"/>
  <c r="T17" i="61" s="1"/>
  <c r="AR13" i="61"/>
  <c r="S17" i="61" s="1"/>
  <c r="AQ13" i="61"/>
  <c r="AP13" i="61"/>
  <c r="P24" i="61" s="1"/>
  <c r="AO13" i="61"/>
  <c r="AN13" i="61"/>
  <c r="AM13" i="61"/>
  <c r="AL13" i="61"/>
  <c r="M17" i="61" s="1"/>
  <c r="AK13" i="61"/>
  <c r="O24" i="61" s="1"/>
  <c r="AJ13" i="61"/>
  <c r="M24" i="61" s="1"/>
  <c r="AI13" i="61"/>
  <c r="L24" i="61" s="1"/>
  <c r="AH13" i="61"/>
  <c r="N30" i="61" s="1"/>
  <c r="AG13" i="61"/>
  <c r="M42" i="61" s="1"/>
  <c r="AF13" i="61"/>
  <c r="R17" i="61" s="1"/>
  <c r="AE13" i="61"/>
  <c r="AD13" i="61"/>
  <c r="AC13" i="61"/>
  <c r="AB13" i="61"/>
  <c r="AA13" i="61"/>
  <c r="Z13" i="61"/>
  <c r="Y13" i="61"/>
  <c r="X13" i="61"/>
  <c r="W13" i="61"/>
  <c r="L17" i="61" s="1"/>
  <c r="V13" i="61"/>
  <c r="U13" i="61"/>
  <c r="T13" i="61"/>
  <c r="S13" i="61"/>
  <c r="Q17" i="61" s="1"/>
  <c r="R13" i="61"/>
  <c r="P17" i="61" s="1"/>
  <c r="Q13" i="61"/>
  <c r="P13" i="61"/>
  <c r="O17" i="61" s="1"/>
  <c r="O13" i="61"/>
  <c r="N24" i="61" s="1"/>
  <c r="N13" i="61"/>
  <c r="M13" i="61"/>
  <c r="L13" i="61"/>
  <c r="I9" i="61"/>
  <c r="K9" i="61" s="1"/>
  <c r="BB8" i="61"/>
  <c r="BB7" i="61"/>
  <c r="BF6" i="61"/>
  <c r="BE6" i="61"/>
  <c r="BD6" i="61"/>
  <c r="BC6" i="61"/>
  <c r="BB6" i="61"/>
  <c r="AZ6" i="61"/>
  <c r="AY6" i="61"/>
  <c r="AX6" i="61"/>
  <c r="AW6" i="61"/>
  <c r="AV6" i="61"/>
  <c r="AU6" i="61"/>
  <c r="AT6" i="61"/>
  <c r="AS6" i="61"/>
  <c r="AR6" i="61"/>
  <c r="AQ6" i="61"/>
  <c r="AP6" i="61"/>
  <c r="AO6" i="61"/>
  <c r="AN6" i="61"/>
  <c r="AM6" i="61"/>
  <c r="AL6" i="61"/>
  <c r="AK6" i="61"/>
  <c r="AJ6" i="61"/>
  <c r="AI6" i="61"/>
  <c r="AH6" i="61"/>
  <c r="AB37" i="61" s="1"/>
  <c r="AG6" i="61"/>
  <c r="AA37" i="61" s="1"/>
  <c r="AF6" i="61"/>
  <c r="Z37" i="61" s="1"/>
  <c r="AE6" i="61"/>
  <c r="Y37" i="61" s="1"/>
  <c r="AD6" i="61"/>
  <c r="X37" i="61" s="1"/>
  <c r="AC6" i="61"/>
  <c r="W37" i="61" s="1"/>
  <c r="AB6" i="61"/>
  <c r="V37" i="61" s="1"/>
  <c r="AA6" i="61"/>
  <c r="Z6" i="61"/>
  <c r="T37" i="61" s="1"/>
  <c r="Y6" i="61"/>
  <c r="X6" i="61"/>
  <c r="W6" i="61"/>
  <c r="V6" i="61"/>
  <c r="U6" i="61"/>
  <c r="T6" i="61"/>
  <c r="S6" i="61"/>
  <c r="S37" i="61" s="1"/>
  <c r="R6" i="61"/>
  <c r="R37" i="61" s="1"/>
  <c r="Q6" i="61"/>
  <c r="Q37" i="61" s="1"/>
  <c r="P6" i="61"/>
  <c r="P37" i="61" s="1"/>
  <c r="O6" i="61"/>
  <c r="O37" i="61" s="1"/>
  <c r="N6" i="61"/>
  <c r="N37" i="61" s="1"/>
  <c r="M6" i="61"/>
  <c r="M37" i="61" s="1"/>
  <c r="L6" i="61"/>
  <c r="L37" i="61" s="1"/>
  <c r="BF5" i="61"/>
  <c r="BE5" i="61"/>
  <c r="BD5" i="61"/>
  <c r="BC5" i="61"/>
  <c r="BB5" i="61"/>
  <c r="AZ5" i="61"/>
  <c r="AY5" i="61"/>
  <c r="AX5" i="61"/>
  <c r="AW5" i="61"/>
  <c r="AV5" i="61"/>
  <c r="AU5" i="61"/>
  <c r="AT5" i="61"/>
  <c r="AS5" i="61"/>
  <c r="AR5" i="61"/>
  <c r="AQ5" i="61"/>
  <c r="AP5" i="61"/>
  <c r="AO5" i="61"/>
  <c r="AN5" i="61"/>
  <c r="AM5" i="61"/>
  <c r="AL5" i="61"/>
  <c r="AK5" i="61"/>
  <c r="AJ5" i="61"/>
  <c r="AI5" i="61"/>
  <c r="AH5" i="61"/>
  <c r="AB36" i="61" s="1"/>
  <c r="AG5" i="61"/>
  <c r="AA36" i="61" s="1"/>
  <c r="AF5" i="61"/>
  <c r="Z36" i="61" s="1"/>
  <c r="AE5" i="61"/>
  <c r="Y36" i="61" s="1"/>
  <c r="AD5" i="61"/>
  <c r="X36" i="61" s="1"/>
  <c r="AC5" i="61"/>
  <c r="AB5" i="61"/>
  <c r="V36" i="61" s="1"/>
  <c r="AA5" i="61"/>
  <c r="Z5" i="61"/>
  <c r="T36" i="61" s="1"/>
  <c r="Y5" i="61"/>
  <c r="X5" i="61"/>
  <c r="L30" i="61" s="1"/>
  <c r="W5" i="61"/>
  <c r="V5" i="61"/>
  <c r="U5" i="61"/>
  <c r="T5" i="61"/>
  <c r="S5" i="61"/>
  <c r="S36" i="61" s="1"/>
  <c r="R5" i="61"/>
  <c r="R36" i="61" s="1"/>
  <c r="Q5" i="61"/>
  <c r="Q36" i="61" s="1"/>
  <c r="P5" i="61"/>
  <c r="P36" i="61" s="1"/>
  <c r="O5" i="61"/>
  <c r="O36" i="61" s="1"/>
  <c r="N5" i="61"/>
  <c r="N36" i="61" s="1"/>
  <c r="M5" i="61"/>
  <c r="M36" i="61" s="1"/>
  <c r="L5" i="61"/>
  <c r="L36" i="61" s="1"/>
  <c r="BF4" i="61"/>
  <c r="BE4" i="61"/>
  <c r="BD4" i="61"/>
  <c r="BC4" i="61"/>
  <c r="BB4" i="61"/>
  <c r="BF3" i="61"/>
  <c r="BE3" i="61"/>
  <c r="BD3" i="61"/>
  <c r="BC3" i="61"/>
  <c r="BB3" i="61"/>
  <c r="BF2" i="61"/>
  <c r="BE2" i="61"/>
  <c r="BD2" i="61"/>
  <c r="BC2" i="61"/>
  <c r="BB2" i="61"/>
  <c r="L42" i="61" l="1"/>
  <c r="L44" i="61" s="1"/>
  <c r="U36" i="61"/>
  <c r="L38" i="61" s="1"/>
  <c r="W36" i="61"/>
  <c r="M30" i="61"/>
  <c r="L32" i="61" s="1"/>
  <c r="L43" i="61"/>
  <c r="L45" i="61" s="1"/>
  <c r="U37" i="61"/>
  <c r="L39" i="61" s="1"/>
  <c r="L26" i="61"/>
  <c r="N25" i="61"/>
  <c r="N18" i="61"/>
  <c r="L20" i="61"/>
  <c r="L27" i="61"/>
  <c r="N17" i="61"/>
  <c r="L19" i="61" s="1"/>
  <c r="M48" i="61" s="1"/>
  <c r="O17" i="42"/>
  <c r="O18" i="42"/>
  <c r="AI11" i="57"/>
  <c r="O140" i="51"/>
  <c r="O141" i="51"/>
  <c r="O78" i="56"/>
  <c r="O79" i="56"/>
  <c r="O22" i="55"/>
  <c r="O23" i="55"/>
  <c r="O44" i="54"/>
  <c r="O45" i="54"/>
  <c r="O19" i="37"/>
  <c r="O20" i="37"/>
  <c r="O18" i="36"/>
  <c r="O19" i="36"/>
  <c r="L44" i="52"/>
  <c r="O43" i="52"/>
  <c r="O42" i="52"/>
  <c r="AI17" i="46"/>
  <c r="AI14" i="46"/>
  <c r="AI13" i="46"/>
  <c r="AI12" i="46"/>
  <c r="AI11" i="46"/>
  <c r="AI8" i="46"/>
  <c r="AI7" i="46"/>
  <c r="AI5" i="46"/>
  <c r="M49" i="61" l="1"/>
  <c r="AZ13" i="60" l="1"/>
  <c r="AT6" i="57" s="1"/>
  <c r="M14" i="60"/>
  <c r="N14" i="60"/>
  <c r="O14" i="60"/>
  <c r="P14" i="60"/>
  <c r="O18" i="60" s="1"/>
  <c r="Q14" i="60"/>
  <c r="R14" i="60"/>
  <c r="S14" i="60"/>
  <c r="T14" i="60"/>
  <c r="U14" i="60"/>
  <c r="V14" i="60"/>
  <c r="W14" i="60"/>
  <c r="X14" i="60"/>
  <c r="Y14" i="60"/>
  <c r="Z14" i="60"/>
  <c r="AA14" i="60"/>
  <c r="AB14" i="60"/>
  <c r="AC14" i="60"/>
  <c r="AD14" i="60"/>
  <c r="AE14" i="60"/>
  <c r="AF14" i="60"/>
  <c r="AG14" i="60"/>
  <c r="AH14" i="60"/>
  <c r="AI14" i="60"/>
  <c r="AJ14" i="60"/>
  <c r="AK14" i="60"/>
  <c r="AL14" i="60"/>
  <c r="AM14" i="60"/>
  <c r="AN14" i="60"/>
  <c r="AO14" i="60"/>
  <c r="AP14" i="60"/>
  <c r="AQ14" i="60"/>
  <c r="AR14" i="60"/>
  <c r="AS14" i="60"/>
  <c r="AT14" i="60"/>
  <c r="AU14" i="60"/>
  <c r="AV14" i="60"/>
  <c r="AW14" i="60"/>
  <c r="AX14" i="60"/>
  <c r="AY14" i="60"/>
  <c r="AZ14" i="60"/>
  <c r="L14" i="60"/>
  <c r="BF3" i="60"/>
  <c r="BE3" i="60"/>
  <c r="BD3" i="60"/>
  <c r="BC3" i="60"/>
  <c r="BB3" i="60"/>
  <c r="BF2" i="60"/>
  <c r="BE2" i="60"/>
  <c r="BD2" i="60"/>
  <c r="BC2" i="60"/>
  <c r="BB2" i="60"/>
  <c r="C42" i="57" l="1"/>
  <c r="C35" i="57"/>
  <c r="B42" i="57"/>
  <c r="B41" i="57"/>
  <c r="B40" i="57"/>
  <c r="B39" i="57"/>
  <c r="B38" i="57"/>
  <c r="B37" i="57"/>
  <c r="B36" i="57"/>
  <c r="B35" i="57"/>
  <c r="D42" i="57"/>
  <c r="D35" i="57"/>
  <c r="C60" i="46"/>
  <c r="C57" i="46"/>
  <c r="C56" i="46"/>
  <c r="C55" i="46"/>
  <c r="D55" i="46" s="1"/>
  <c r="C54" i="46"/>
  <c r="C51" i="46"/>
  <c r="C50" i="46"/>
  <c r="C48" i="46"/>
  <c r="B61" i="46"/>
  <c r="B60" i="46"/>
  <c r="B59" i="46"/>
  <c r="B58" i="46"/>
  <c r="B57" i="46"/>
  <c r="B55" i="46"/>
  <c r="B56" i="46"/>
  <c r="B54" i="46"/>
  <c r="B53" i="46"/>
  <c r="B52" i="46"/>
  <c r="B51" i="46"/>
  <c r="B50" i="46"/>
  <c r="B49" i="46"/>
  <c r="B48" i="46"/>
  <c r="B47" i="46"/>
  <c r="B62" i="46" s="1"/>
  <c r="B43" i="57" l="1"/>
  <c r="D41" i="57"/>
  <c r="G45" i="57"/>
  <c r="D60" i="46"/>
  <c r="D59" i="46"/>
  <c r="D57" i="46"/>
  <c r="D56" i="46"/>
  <c r="D54" i="46"/>
  <c r="D51" i="46"/>
  <c r="D50" i="46"/>
  <c r="D48" i="46"/>
  <c r="I10" i="49"/>
  <c r="C40" i="57" s="1"/>
  <c r="D40" i="57" s="1"/>
  <c r="BB9" i="37" l="1"/>
  <c r="BF3" i="37"/>
  <c r="BF4" i="55" l="1"/>
  <c r="BF5" i="55"/>
  <c r="BF6" i="55"/>
  <c r="BF7" i="55"/>
  <c r="BF3" i="55"/>
  <c r="BE4" i="55"/>
  <c r="BE5" i="55"/>
  <c r="BE6" i="55"/>
  <c r="BE7" i="55"/>
  <c r="BE3" i="55"/>
  <c r="BD4" i="55"/>
  <c r="BD5" i="55"/>
  <c r="BD6" i="55"/>
  <c r="BD7" i="55"/>
  <c r="BD3" i="55"/>
  <c r="BC4" i="55"/>
  <c r="BC5" i="55"/>
  <c r="BC6" i="55"/>
  <c r="BC7" i="55"/>
  <c r="BC3" i="55"/>
  <c r="BB4" i="55"/>
  <c r="BB5" i="55"/>
  <c r="BB6" i="55"/>
  <c r="BB7" i="55"/>
  <c r="BB8" i="55"/>
  <c r="BB9" i="55"/>
  <c r="BB3" i="55"/>
  <c r="BF9" i="55"/>
  <c r="BE9" i="55"/>
  <c r="BD9" i="55"/>
  <c r="BC9" i="55"/>
  <c r="BF8" i="55"/>
  <c r="BE8" i="55"/>
  <c r="BD8" i="55"/>
  <c r="BC8" i="55"/>
  <c r="L10" i="55"/>
  <c r="I9" i="42" l="1"/>
  <c r="K9" i="42"/>
  <c r="K25" i="48"/>
  <c r="K10" i="49"/>
  <c r="K8" i="41"/>
  <c r="BF5" i="49" l="1"/>
  <c r="BE5" i="49"/>
  <c r="BD5" i="49"/>
  <c r="BC5" i="49"/>
  <c r="BB5" i="49"/>
  <c r="D5" i="49"/>
  <c r="BF4" i="49"/>
  <c r="BE4" i="49"/>
  <c r="BD4" i="49"/>
  <c r="BC4" i="49"/>
  <c r="BB4" i="49"/>
  <c r="D4" i="49"/>
  <c r="BF3" i="49"/>
  <c r="BE3" i="49"/>
  <c r="BD3" i="49"/>
  <c r="BC3" i="49"/>
  <c r="BB3" i="49"/>
  <c r="BB33" i="52" l="1"/>
  <c r="BB32" i="52"/>
  <c r="BF31" i="52"/>
  <c r="BE31" i="52"/>
  <c r="BD31" i="52"/>
  <c r="BC31" i="52"/>
  <c r="BB31" i="52"/>
  <c r="BF30" i="52"/>
  <c r="BE30" i="52"/>
  <c r="BD30" i="52"/>
  <c r="BC30" i="52"/>
  <c r="BB30" i="52"/>
  <c r="BB29" i="52"/>
  <c r="M31" i="52"/>
  <c r="N31" i="52"/>
  <c r="O31" i="52"/>
  <c r="P31" i="52"/>
  <c r="Q31" i="52"/>
  <c r="R31" i="52"/>
  <c r="S31" i="52"/>
  <c r="T31" i="52"/>
  <c r="U31" i="52"/>
  <c r="V31" i="52"/>
  <c r="W31" i="52"/>
  <c r="X31" i="52"/>
  <c r="Y31" i="52"/>
  <c r="Z31" i="52"/>
  <c r="AA31" i="52"/>
  <c r="AB31" i="52"/>
  <c r="AC31" i="52"/>
  <c r="AD31" i="52"/>
  <c r="AE31" i="52"/>
  <c r="AF31" i="52"/>
  <c r="AG31" i="52"/>
  <c r="AH31" i="52"/>
  <c r="AI31" i="52"/>
  <c r="AJ31" i="52"/>
  <c r="AK31" i="52"/>
  <c r="AL31" i="52"/>
  <c r="AM31" i="52"/>
  <c r="AN31" i="52"/>
  <c r="AO31" i="52"/>
  <c r="AP31" i="52"/>
  <c r="AQ31" i="52"/>
  <c r="AR31" i="52"/>
  <c r="AS31" i="52"/>
  <c r="AT31" i="52"/>
  <c r="AU31" i="52"/>
  <c r="AV31" i="52"/>
  <c r="AW31" i="52"/>
  <c r="AX31" i="52"/>
  <c r="AY31" i="52"/>
  <c r="AZ31" i="52"/>
  <c r="L31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AE30" i="52"/>
  <c r="AF30" i="52"/>
  <c r="AG30" i="52"/>
  <c r="AH30" i="52"/>
  <c r="AI30" i="52"/>
  <c r="AJ30" i="52"/>
  <c r="AK30" i="52"/>
  <c r="AL30" i="52"/>
  <c r="AM30" i="52"/>
  <c r="AN30" i="52"/>
  <c r="AO30" i="52"/>
  <c r="AP30" i="52"/>
  <c r="AQ30" i="52"/>
  <c r="AR30" i="52"/>
  <c r="AS30" i="52"/>
  <c r="AT30" i="52"/>
  <c r="AU30" i="52"/>
  <c r="AV30" i="52"/>
  <c r="AW30" i="52"/>
  <c r="AX30" i="52"/>
  <c r="AY30" i="52"/>
  <c r="AZ30" i="52"/>
  <c r="L30" i="52"/>
  <c r="L61" i="52" s="1"/>
  <c r="M39" i="52"/>
  <c r="N39" i="52"/>
  <c r="O39" i="52"/>
  <c r="P39" i="52"/>
  <c r="Q39" i="52"/>
  <c r="R39" i="52"/>
  <c r="S39" i="52"/>
  <c r="T39" i="52"/>
  <c r="U39" i="52"/>
  <c r="V39" i="52"/>
  <c r="W39" i="52"/>
  <c r="X39" i="52"/>
  <c r="Y39" i="52"/>
  <c r="Z39" i="52"/>
  <c r="AA39" i="52"/>
  <c r="AB39" i="52"/>
  <c r="AC39" i="52"/>
  <c r="AD39" i="52"/>
  <c r="AE39" i="52"/>
  <c r="AF39" i="52"/>
  <c r="AG39" i="52"/>
  <c r="AH39" i="52"/>
  <c r="AI39" i="52"/>
  <c r="AJ39" i="52"/>
  <c r="AK39" i="52"/>
  <c r="AL39" i="52"/>
  <c r="AM39" i="52"/>
  <c r="AN39" i="52"/>
  <c r="AO39" i="52"/>
  <c r="AP39" i="52"/>
  <c r="AQ39" i="52"/>
  <c r="AR39" i="52"/>
  <c r="AS39" i="52"/>
  <c r="AT39" i="52"/>
  <c r="AU39" i="52"/>
  <c r="AV39" i="52"/>
  <c r="AW39" i="52"/>
  <c r="AX39" i="52"/>
  <c r="AY39" i="52"/>
  <c r="AZ39" i="52"/>
  <c r="L39" i="52"/>
  <c r="M38" i="52"/>
  <c r="N38" i="52"/>
  <c r="O38" i="52"/>
  <c r="P38" i="52"/>
  <c r="Q38" i="52"/>
  <c r="R38" i="52"/>
  <c r="S38" i="52"/>
  <c r="T38" i="52"/>
  <c r="U38" i="52"/>
  <c r="V38" i="52"/>
  <c r="W38" i="52"/>
  <c r="X38" i="52"/>
  <c r="Y38" i="52"/>
  <c r="Z38" i="52"/>
  <c r="AA38" i="52"/>
  <c r="AB38" i="52"/>
  <c r="AC38" i="52"/>
  <c r="AD38" i="52"/>
  <c r="AE38" i="52"/>
  <c r="AF38" i="52"/>
  <c r="AG38" i="52"/>
  <c r="AH38" i="52"/>
  <c r="AI38" i="52"/>
  <c r="AJ38" i="52"/>
  <c r="AK38" i="52"/>
  <c r="AL38" i="52"/>
  <c r="AM38" i="52"/>
  <c r="AN38" i="52"/>
  <c r="AO38" i="52"/>
  <c r="AP38" i="52"/>
  <c r="AQ38" i="52"/>
  <c r="AR38" i="52"/>
  <c r="AS38" i="52"/>
  <c r="AT38" i="52"/>
  <c r="AU38" i="52"/>
  <c r="AV38" i="52"/>
  <c r="AW38" i="52"/>
  <c r="AX38" i="52"/>
  <c r="AY38" i="52"/>
  <c r="AZ38" i="52"/>
  <c r="L38" i="52"/>
  <c r="I35" i="52"/>
  <c r="BF29" i="52"/>
  <c r="BE29" i="52"/>
  <c r="BD29" i="52"/>
  <c r="BC29" i="52"/>
  <c r="BF28" i="52"/>
  <c r="BE28" i="52"/>
  <c r="BD28" i="52"/>
  <c r="BC28" i="52"/>
  <c r="BB28" i="52"/>
  <c r="BF27" i="52"/>
  <c r="BE27" i="52"/>
  <c r="BD27" i="52"/>
  <c r="BC27" i="52"/>
  <c r="BB27" i="52"/>
  <c r="BF26" i="52"/>
  <c r="BE26" i="52"/>
  <c r="BD26" i="52"/>
  <c r="BC26" i="52"/>
  <c r="BB26" i="52"/>
  <c r="BF25" i="52"/>
  <c r="BE25" i="52"/>
  <c r="BD25" i="52"/>
  <c r="BC25" i="52"/>
  <c r="BB25" i="52"/>
  <c r="BF24" i="52"/>
  <c r="BE24" i="52"/>
  <c r="BD24" i="52"/>
  <c r="BC24" i="52"/>
  <c r="BB24" i="52"/>
  <c r="BF23" i="52"/>
  <c r="BE23" i="52"/>
  <c r="BD23" i="52"/>
  <c r="BC23" i="52"/>
  <c r="BB23" i="52"/>
  <c r="BF22" i="52"/>
  <c r="BE22" i="52"/>
  <c r="BD22" i="52"/>
  <c r="BC22" i="52"/>
  <c r="BB22" i="52"/>
  <c r="BF21" i="52"/>
  <c r="BE21" i="52"/>
  <c r="BD21" i="52"/>
  <c r="BC21" i="52"/>
  <c r="BB21" i="52"/>
  <c r="BF20" i="52"/>
  <c r="BE20" i="52"/>
  <c r="BD20" i="52"/>
  <c r="BC20" i="52"/>
  <c r="BB20" i="52"/>
  <c r="BF19" i="52"/>
  <c r="BE19" i="52"/>
  <c r="BD19" i="52"/>
  <c r="BC19" i="52"/>
  <c r="BB19" i="52"/>
  <c r="BF18" i="52"/>
  <c r="BE18" i="52"/>
  <c r="BD18" i="52"/>
  <c r="BC18" i="52"/>
  <c r="BB18" i="52"/>
  <c r="BF17" i="52"/>
  <c r="BE17" i="52"/>
  <c r="BD17" i="52"/>
  <c r="BC17" i="52"/>
  <c r="BB17" i="52"/>
  <c r="BF16" i="52"/>
  <c r="BE16" i="52"/>
  <c r="BD16" i="52"/>
  <c r="BC16" i="52"/>
  <c r="BB16" i="52"/>
  <c r="BF15" i="52"/>
  <c r="BE15" i="52"/>
  <c r="BD15" i="52"/>
  <c r="BC15" i="52"/>
  <c r="BB15" i="52"/>
  <c r="BF14" i="52"/>
  <c r="BE14" i="52"/>
  <c r="BD14" i="52"/>
  <c r="BC14" i="52"/>
  <c r="BB14" i="52"/>
  <c r="BF13" i="52"/>
  <c r="BE13" i="52"/>
  <c r="BD13" i="52"/>
  <c r="BC13" i="52"/>
  <c r="BB13" i="52"/>
  <c r="BF12" i="52"/>
  <c r="BE12" i="52"/>
  <c r="BD12" i="52"/>
  <c r="BC12" i="52"/>
  <c r="BB12" i="52"/>
  <c r="BF11" i="52"/>
  <c r="BE11" i="52"/>
  <c r="BD11" i="52"/>
  <c r="BC11" i="52"/>
  <c r="BB11" i="52"/>
  <c r="BF10" i="52"/>
  <c r="BE10" i="52"/>
  <c r="BD10" i="52"/>
  <c r="BC10" i="52"/>
  <c r="BB10" i="52"/>
  <c r="BF9" i="52"/>
  <c r="BE9" i="52"/>
  <c r="BD9" i="52"/>
  <c r="BC9" i="52"/>
  <c r="BB9" i="52"/>
  <c r="BF8" i="52"/>
  <c r="BE8" i="52"/>
  <c r="BD8" i="52"/>
  <c r="BC8" i="52"/>
  <c r="BB8" i="52"/>
  <c r="BF7" i="52"/>
  <c r="BE7" i="52"/>
  <c r="BD7" i="52"/>
  <c r="BC7" i="52"/>
  <c r="BB7" i="52"/>
  <c r="BF6" i="52"/>
  <c r="BE6" i="52"/>
  <c r="BD6" i="52"/>
  <c r="BC6" i="52"/>
  <c r="BB6" i="52"/>
  <c r="BF5" i="52"/>
  <c r="BE5" i="52"/>
  <c r="BD5" i="52"/>
  <c r="BC5" i="52"/>
  <c r="BB5" i="52"/>
  <c r="BF4" i="52"/>
  <c r="BE4" i="52"/>
  <c r="BD4" i="52"/>
  <c r="BC4" i="52"/>
  <c r="BB4" i="52"/>
  <c r="BF3" i="52"/>
  <c r="BE3" i="52"/>
  <c r="BD3" i="52"/>
  <c r="BC3" i="52"/>
  <c r="BB3" i="52"/>
  <c r="AZ16" i="49" l="1"/>
  <c r="AA20" i="49" s="1"/>
  <c r="AY16" i="49"/>
  <c r="Z20" i="49" s="1"/>
  <c r="AX16" i="49"/>
  <c r="Y20" i="49" s="1"/>
  <c r="AW16" i="49"/>
  <c r="X20" i="49" s="1"/>
  <c r="AV16" i="49"/>
  <c r="W20" i="49" s="1"/>
  <c r="AU16" i="49"/>
  <c r="V20" i="49" s="1"/>
  <c r="AT16" i="49"/>
  <c r="U20" i="49" s="1"/>
  <c r="AS16" i="49"/>
  <c r="T20" i="49" s="1"/>
  <c r="AR16" i="49"/>
  <c r="S20" i="49" s="1"/>
  <c r="AQ16" i="49"/>
  <c r="AP16" i="49"/>
  <c r="P27" i="49" s="1"/>
  <c r="AO16" i="49"/>
  <c r="AN16" i="49"/>
  <c r="AM16" i="49"/>
  <c r="M20" i="49" s="1"/>
  <c r="AL16" i="49"/>
  <c r="AK16" i="49"/>
  <c r="O27" i="49" s="1"/>
  <c r="AJ16" i="49"/>
  <c r="M27" i="49" s="1"/>
  <c r="AI16" i="49"/>
  <c r="L27" i="49" s="1"/>
  <c r="AH16" i="49"/>
  <c r="N33" i="49" s="1"/>
  <c r="AG16" i="49"/>
  <c r="M45" i="49" s="1"/>
  <c r="AF16" i="49"/>
  <c r="R20" i="49" s="1"/>
  <c r="AE16" i="49"/>
  <c r="AD16" i="49"/>
  <c r="AC16" i="49"/>
  <c r="M33" i="49" s="1"/>
  <c r="AB16" i="49"/>
  <c r="AA16" i="49"/>
  <c r="Z16" i="49"/>
  <c r="Y16" i="49"/>
  <c r="X16" i="49"/>
  <c r="L33" i="49" s="1"/>
  <c r="L35" i="49" s="1"/>
  <c r="W16" i="49"/>
  <c r="L20" i="49" s="1"/>
  <c r="V16" i="49"/>
  <c r="U16" i="49"/>
  <c r="T16" i="49"/>
  <c r="S16" i="49"/>
  <c r="Q20" i="49" s="1"/>
  <c r="R16" i="49"/>
  <c r="P20" i="49" s="1"/>
  <c r="Q16" i="49"/>
  <c r="P16" i="49"/>
  <c r="O20" i="49" s="1"/>
  <c r="O16" i="49"/>
  <c r="N16" i="49"/>
  <c r="M16" i="49"/>
  <c r="L16" i="49"/>
  <c r="AZ15" i="49"/>
  <c r="AY15" i="49"/>
  <c r="AX15" i="49"/>
  <c r="AW15" i="49"/>
  <c r="AV15" i="49"/>
  <c r="AU15" i="49"/>
  <c r="AT15" i="49"/>
  <c r="AS15" i="49"/>
  <c r="AR15" i="49"/>
  <c r="AQ15" i="49"/>
  <c r="AK9" i="57" s="1"/>
  <c r="AP15" i="49"/>
  <c r="AO15" i="49"/>
  <c r="AH9" i="57" s="1"/>
  <c r="AN15" i="49"/>
  <c r="AG9" i="57" s="1"/>
  <c r="AM15" i="49"/>
  <c r="AF9" i="57" s="1"/>
  <c r="AL15" i="49"/>
  <c r="AK15" i="49"/>
  <c r="AJ15" i="49"/>
  <c r="AI15" i="49"/>
  <c r="AH15" i="49"/>
  <c r="AG15" i="49"/>
  <c r="AF15" i="49"/>
  <c r="AE15" i="49"/>
  <c r="W9" i="57" s="1"/>
  <c r="AD15" i="49"/>
  <c r="V9" i="57" s="1"/>
  <c r="AC15" i="49"/>
  <c r="U9" i="57" s="1"/>
  <c r="AB15" i="49"/>
  <c r="T9" i="57" s="1"/>
  <c r="AA15" i="49"/>
  <c r="S9" i="57" s="1"/>
  <c r="Z15" i="49"/>
  <c r="R9" i="57" s="1"/>
  <c r="Y15" i="49"/>
  <c r="P9" i="57" s="1"/>
  <c r="X15" i="49"/>
  <c r="O9" i="57" s="1"/>
  <c r="W15" i="49"/>
  <c r="V15" i="49"/>
  <c r="M9" i="57" s="1"/>
  <c r="U15" i="49"/>
  <c r="L9" i="57" s="1"/>
  <c r="T15" i="49"/>
  <c r="K9" i="57" s="1"/>
  <c r="S15" i="49"/>
  <c r="R15" i="49"/>
  <c r="Q15" i="49"/>
  <c r="G9" i="57" s="1"/>
  <c r="P15" i="49"/>
  <c r="O15" i="49"/>
  <c r="N15" i="49"/>
  <c r="D9" i="57" s="1"/>
  <c r="M15" i="49"/>
  <c r="C9" i="57" s="1"/>
  <c r="L15" i="49"/>
  <c r="B9" i="57" s="1"/>
  <c r="BB10" i="49"/>
  <c r="BB9" i="49"/>
  <c r="BF8" i="49"/>
  <c r="BE8" i="49"/>
  <c r="BD8" i="49"/>
  <c r="BC8" i="49"/>
  <c r="BB8" i="49"/>
  <c r="AZ8" i="49"/>
  <c r="AY8" i="49"/>
  <c r="AX8" i="49"/>
  <c r="AW8" i="49"/>
  <c r="AV8" i="49"/>
  <c r="AU8" i="49"/>
  <c r="AT8" i="49"/>
  <c r="AS8" i="49"/>
  <c r="AR8" i="49"/>
  <c r="AQ8" i="49"/>
  <c r="AP8" i="49"/>
  <c r="AO8" i="49"/>
  <c r="AN8" i="49"/>
  <c r="AM8" i="49"/>
  <c r="AL8" i="49"/>
  <c r="AK8" i="49"/>
  <c r="AJ8" i="49"/>
  <c r="AI8" i="49"/>
  <c r="AH8" i="49"/>
  <c r="AB39" i="49" s="1"/>
  <c r="AG8" i="49"/>
  <c r="AA39" i="49" s="1"/>
  <c r="AF8" i="49"/>
  <c r="Z39" i="49" s="1"/>
  <c r="AE8" i="49"/>
  <c r="Y39" i="49" s="1"/>
  <c r="AD8" i="49"/>
  <c r="X39" i="49" s="1"/>
  <c r="AC8" i="49"/>
  <c r="W39" i="49" s="1"/>
  <c r="AB8" i="49"/>
  <c r="V39" i="49" s="1"/>
  <c r="AA8" i="49"/>
  <c r="Z8" i="49"/>
  <c r="T39" i="49" s="1"/>
  <c r="Y8" i="49"/>
  <c r="X8" i="49"/>
  <c r="W8" i="49"/>
  <c r="V8" i="49"/>
  <c r="U8" i="49"/>
  <c r="T8" i="49"/>
  <c r="S8" i="49"/>
  <c r="S39" i="49" s="1"/>
  <c r="R8" i="49"/>
  <c r="R39" i="49" s="1"/>
  <c r="Q8" i="49"/>
  <c r="Q39" i="49" s="1"/>
  <c r="P8" i="49"/>
  <c r="P39" i="49" s="1"/>
  <c r="O8" i="49"/>
  <c r="O39" i="49" s="1"/>
  <c r="N8" i="49"/>
  <c r="N39" i="49" s="1"/>
  <c r="M8" i="49"/>
  <c r="M39" i="49" s="1"/>
  <c r="L8" i="49"/>
  <c r="L39" i="49" s="1"/>
  <c r="BF7" i="49"/>
  <c r="BE7" i="49"/>
  <c r="BD7" i="49"/>
  <c r="BC7" i="49"/>
  <c r="BB7" i="49"/>
  <c r="AZ7" i="49"/>
  <c r="AY7" i="49"/>
  <c r="AX7" i="49"/>
  <c r="AW7" i="49"/>
  <c r="AV7" i="49"/>
  <c r="AU7" i="49"/>
  <c r="AT7" i="49"/>
  <c r="AS7" i="49"/>
  <c r="AR7" i="49"/>
  <c r="AQ7" i="49"/>
  <c r="AP7" i="49"/>
  <c r="AO7" i="49"/>
  <c r="AN7" i="49"/>
  <c r="AM7" i="49"/>
  <c r="AL7" i="49"/>
  <c r="AK7" i="49"/>
  <c r="AJ7" i="49"/>
  <c r="AI7" i="49"/>
  <c r="AH7" i="49"/>
  <c r="AB38" i="49" s="1"/>
  <c r="AG7" i="49"/>
  <c r="AA38" i="49" s="1"/>
  <c r="AF7" i="49"/>
  <c r="Z38" i="49" s="1"/>
  <c r="AE7" i="49"/>
  <c r="Y38" i="49" s="1"/>
  <c r="AD7" i="49"/>
  <c r="X38" i="49" s="1"/>
  <c r="AC7" i="49"/>
  <c r="AB7" i="49"/>
  <c r="V38" i="49" s="1"/>
  <c r="AA7" i="49"/>
  <c r="Z7" i="49"/>
  <c r="T38" i="49" s="1"/>
  <c r="Y7" i="49"/>
  <c r="X7" i="49"/>
  <c r="L32" i="49" s="1"/>
  <c r="W7" i="49"/>
  <c r="V7" i="49"/>
  <c r="U7" i="49"/>
  <c r="T7" i="49"/>
  <c r="S7" i="49"/>
  <c r="S38" i="49" s="1"/>
  <c r="R7" i="49"/>
  <c r="R38" i="49" s="1"/>
  <c r="Q7" i="49"/>
  <c r="Q38" i="49" s="1"/>
  <c r="P7" i="49"/>
  <c r="P38" i="49" s="1"/>
  <c r="O7" i="49"/>
  <c r="O38" i="49" s="1"/>
  <c r="N7" i="49"/>
  <c r="N38" i="49" s="1"/>
  <c r="M7" i="49"/>
  <c r="M38" i="49" s="1"/>
  <c r="L7" i="49"/>
  <c r="L38" i="49" s="1"/>
  <c r="AA18" i="60"/>
  <c r="Z18" i="60"/>
  <c r="Y18" i="60"/>
  <c r="X18" i="60"/>
  <c r="W18" i="60"/>
  <c r="V18" i="60"/>
  <c r="U18" i="60"/>
  <c r="T18" i="60"/>
  <c r="S18" i="60"/>
  <c r="P25" i="60"/>
  <c r="M18" i="60"/>
  <c r="O25" i="60"/>
  <c r="M25" i="60"/>
  <c r="L25" i="60"/>
  <c r="N31" i="60"/>
  <c r="M43" i="60"/>
  <c r="R18" i="60"/>
  <c r="M31" i="60"/>
  <c r="L31" i="60"/>
  <c r="L33" i="60" s="1"/>
  <c r="L18" i="60"/>
  <c r="Q18" i="60"/>
  <c r="P18" i="60"/>
  <c r="AA17" i="60"/>
  <c r="AY13" i="60"/>
  <c r="AX13" i="60"/>
  <c r="AW13" i="60"/>
  <c r="AV13" i="60"/>
  <c r="AU13" i="60"/>
  <c r="AT13" i="60"/>
  <c r="AS13" i="60"/>
  <c r="AR13" i="60"/>
  <c r="AQ13" i="60"/>
  <c r="AK6" i="57" s="1"/>
  <c r="AP13" i="60"/>
  <c r="AO13" i="60"/>
  <c r="AH6" i="57" s="1"/>
  <c r="AN13" i="60"/>
  <c r="AG6" i="57" s="1"/>
  <c r="AM13" i="60"/>
  <c r="AF6" i="57" s="1"/>
  <c r="AL13" i="60"/>
  <c r="AK13" i="60"/>
  <c r="AJ13" i="60"/>
  <c r="AI13" i="60"/>
  <c r="AH13" i="60"/>
  <c r="AG13" i="60"/>
  <c r="AF13" i="60"/>
  <c r="AE13" i="60"/>
  <c r="W6" i="57" s="1"/>
  <c r="AD13" i="60"/>
  <c r="V6" i="57" s="1"/>
  <c r="AC13" i="60"/>
  <c r="U6" i="57" s="1"/>
  <c r="AB13" i="60"/>
  <c r="T6" i="57" s="1"/>
  <c r="AA13" i="60"/>
  <c r="S6" i="57" s="1"/>
  <c r="Z13" i="60"/>
  <c r="R6" i="57" s="1"/>
  <c r="AA6" i="57" s="1"/>
  <c r="Y13" i="60"/>
  <c r="P6" i="57" s="1"/>
  <c r="X13" i="60"/>
  <c r="O6" i="57" s="1"/>
  <c r="W13" i="60"/>
  <c r="V13" i="60"/>
  <c r="M6" i="57" s="1"/>
  <c r="U13" i="60"/>
  <c r="L6" i="57" s="1"/>
  <c r="T13" i="60"/>
  <c r="K6" i="57" s="1"/>
  <c r="S13" i="60"/>
  <c r="R13" i="60"/>
  <c r="Q13" i="60"/>
  <c r="G6" i="57" s="1"/>
  <c r="P13" i="60"/>
  <c r="O13" i="60"/>
  <c r="N13" i="60"/>
  <c r="D6" i="57" s="1"/>
  <c r="M13" i="60"/>
  <c r="C6" i="57" s="1"/>
  <c r="L13" i="60"/>
  <c r="B6" i="57" s="1"/>
  <c r="I9" i="60"/>
  <c r="BB8" i="60"/>
  <c r="BB7" i="60"/>
  <c r="BF6" i="60"/>
  <c r="BE6" i="60"/>
  <c r="BD6" i="60"/>
  <c r="BC6" i="60"/>
  <c r="BB6" i="60"/>
  <c r="AZ6" i="60"/>
  <c r="AY6" i="60"/>
  <c r="AX6" i="60"/>
  <c r="AW6" i="60"/>
  <c r="AV6" i="60"/>
  <c r="AU6" i="60"/>
  <c r="AT6" i="60"/>
  <c r="AS6" i="60"/>
  <c r="AR6" i="60"/>
  <c r="AQ6" i="60"/>
  <c r="AP6" i="60"/>
  <c r="AO6" i="60"/>
  <c r="AN6" i="60"/>
  <c r="AM6" i="60"/>
  <c r="AL6" i="60"/>
  <c r="AK6" i="60"/>
  <c r="AJ6" i="60"/>
  <c r="AI6" i="60"/>
  <c r="AH6" i="60"/>
  <c r="AB37" i="60" s="1"/>
  <c r="AG6" i="60"/>
  <c r="AA37" i="60" s="1"/>
  <c r="AF6" i="60"/>
  <c r="Z37" i="60" s="1"/>
  <c r="AE6" i="60"/>
  <c r="Y37" i="60" s="1"/>
  <c r="AD6" i="60"/>
  <c r="X37" i="60" s="1"/>
  <c r="AC6" i="60"/>
  <c r="W37" i="60" s="1"/>
  <c r="AB6" i="60"/>
  <c r="V37" i="60" s="1"/>
  <c r="AA6" i="60"/>
  <c r="Z6" i="60"/>
  <c r="T37" i="60" s="1"/>
  <c r="Y6" i="60"/>
  <c r="X6" i="60"/>
  <c r="W6" i="60"/>
  <c r="V6" i="60"/>
  <c r="U6" i="60"/>
  <c r="T6" i="60"/>
  <c r="S6" i="60"/>
  <c r="S37" i="60" s="1"/>
  <c r="R6" i="60"/>
  <c r="R37" i="60" s="1"/>
  <c r="Q6" i="60"/>
  <c r="Q37" i="60" s="1"/>
  <c r="P6" i="60"/>
  <c r="P37" i="60" s="1"/>
  <c r="O6" i="60"/>
  <c r="O37" i="60" s="1"/>
  <c r="N6" i="60"/>
  <c r="N37" i="60" s="1"/>
  <c r="M6" i="60"/>
  <c r="M37" i="60" s="1"/>
  <c r="L6" i="60"/>
  <c r="L37" i="60" s="1"/>
  <c r="BF5" i="60"/>
  <c r="BE5" i="60"/>
  <c r="BD5" i="60"/>
  <c r="BC5" i="60"/>
  <c r="BB5" i="60"/>
  <c r="AZ5" i="60"/>
  <c r="AY5" i="60"/>
  <c r="AX5" i="60"/>
  <c r="AW5" i="60"/>
  <c r="AV5" i="60"/>
  <c r="AU5" i="60"/>
  <c r="AT5" i="60"/>
  <c r="AS5" i="60"/>
  <c r="AR5" i="60"/>
  <c r="AQ5" i="60"/>
  <c r="AP5" i="60"/>
  <c r="AO5" i="60"/>
  <c r="AN5" i="60"/>
  <c r="AM5" i="60"/>
  <c r="AL5" i="60"/>
  <c r="AK5" i="60"/>
  <c r="AJ5" i="60"/>
  <c r="AI5" i="60"/>
  <c r="AH5" i="60"/>
  <c r="AB36" i="60" s="1"/>
  <c r="AG5" i="60"/>
  <c r="AA36" i="60" s="1"/>
  <c r="AF5" i="60"/>
  <c r="Z36" i="60" s="1"/>
  <c r="AE5" i="60"/>
  <c r="Y36" i="60" s="1"/>
  <c r="AD5" i="60"/>
  <c r="X36" i="60" s="1"/>
  <c r="AC5" i="60"/>
  <c r="AB5" i="60"/>
  <c r="V36" i="60" s="1"/>
  <c r="AA5" i="60"/>
  <c r="Z5" i="60"/>
  <c r="T36" i="60" s="1"/>
  <c r="Y5" i="60"/>
  <c r="X5" i="60"/>
  <c r="L30" i="60" s="1"/>
  <c r="W5" i="60"/>
  <c r="V5" i="60"/>
  <c r="U5" i="60"/>
  <c r="T5" i="60"/>
  <c r="S5" i="60"/>
  <c r="S36" i="60" s="1"/>
  <c r="R5" i="60"/>
  <c r="R36" i="60" s="1"/>
  <c r="Q5" i="60"/>
  <c r="Q36" i="60" s="1"/>
  <c r="P5" i="60"/>
  <c r="P36" i="60" s="1"/>
  <c r="O5" i="60"/>
  <c r="O36" i="60" s="1"/>
  <c r="N5" i="60"/>
  <c r="N36" i="60" s="1"/>
  <c r="M5" i="60"/>
  <c r="M36" i="60" s="1"/>
  <c r="L5" i="60"/>
  <c r="L36" i="60" s="1"/>
  <c r="BF4" i="60"/>
  <c r="BE4" i="60"/>
  <c r="BD4" i="60"/>
  <c r="BC4" i="60"/>
  <c r="BB4" i="60"/>
  <c r="D4" i="60"/>
  <c r="F40" i="46"/>
  <c r="E40" i="46"/>
  <c r="D40" i="46"/>
  <c r="C40" i="46"/>
  <c r="AL14" i="46"/>
  <c r="AM14" i="46"/>
  <c r="AN14" i="46"/>
  <c r="AO14" i="46"/>
  <c r="AP14" i="46"/>
  <c r="AQ14" i="46"/>
  <c r="AR14" i="46"/>
  <c r="AS14" i="46"/>
  <c r="AT14" i="46"/>
  <c r="AK14" i="46"/>
  <c r="AU14" i="46" s="1"/>
  <c r="AC14" i="46"/>
  <c r="AD14" i="46"/>
  <c r="AE14" i="46"/>
  <c r="AF14" i="46"/>
  <c r="AG14" i="46"/>
  <c r="AH14" i="46"/>
  <c r="AB14" i="46"/>
  <c r="S14" i="46"/>
  <c r="T14" i="46"/>
  <c r="U14" i="46"/>
  <c r="V14" i="46"/>
  <c r="W14" i="46"/>
  <c r="X14" i="46"/>
  <c r="Y14" i="46"/>
  <c r="Z14" i="46"/>
  <c r="AA14" i="46"/>
  <c r="R14" i="46"/>
  <c r="F37" i="46"/>
  <c r="E37" i="46"/>
  <c r="D37" i="46"/>
  <c r="C37" i="46"/>
  <c r="G64" i="46"/>
  <c r="AZ16" i="59"/>
  <c r="AA20" i="59" s="1"/>
  <c r="AY16" i="59"/>
  <c r="Z20" i="59" s="1"/>
  <c r="AX16" i="59"/>
  <c r="Y20" i="59" s="1"/>
  <c r="AW16" i="59"/>
  <c r="X20" i="59" s="1"/>
  <c r="AV16" i="59"/>
  <c r="W20" i="59" s="1"/>
  <c r="AU16" i="59"/>
  <c r="V20" i="59" s="1"/>
  <c r="AT16" i="59"/>
  <c r="U20" i="59" s="1"/>
  <c r="AS16" i="59"/>
  <c r="T20" i="59" s="1"/>
  <c r="AR16" i="59"/>
  <c r="S20" i="59" s="1"/>
  <c r="AQ16" i="59"/>
  <c r="AP16" i="59"/>
  <c r="P27" i="59" s="1"/>
  <c r="AO16" i="59"/>
  <c r="AN16" i="59"/>
  <c r="AM16" i="59"/>
  <c r="M20" i="59" s="1"/>
  <c r="AL16" i="59"/>
  <c r="AK16" i="59"/>
  <c r="O27" i="59" s="1"/>
  <c r="AJ16" i="59"/>
  <c r="M27" i="59" s="1"/>
  <c r="AI16" i="59"/>
  <c r="L27" i="59" s="1"/>
  <c r="AH16" i="59"/>
  <c r="N33" i="59" s="1"/>
  <c r="AG16" i="59"/>
  <c r="M45" i="59" s="1"/>
  <c r="AF16" i="59"/>
  <c r="R20" i="59" s="1"/>
  <c r="AE16" i="59"/>
  <c r="AD16" i="59"/>
  <c r="AC16" i="59"/>
  <c r="M33" i="59" s="1"/>
  <c r="AB16" i="59"/>
  <c r="AA16" i="59"/>
  <c r="Z16" i="59"/>
  <c r="Y16" i="59"/>
  <c r="X16" i="59"/>
  <c r="L33" i="59" s="1"/>
  <c r="L35" i="59" s="1"/>
  <c r="W16" i="59"/>
  <c r="L20" i="59" s="1"/>
  <c r="V16" i="59"/>
  <c r="U16" i="59"/>
  <c r="T16" i="59"/>
  <c r="S16" i="59"/>
  <c r="Q20" i="59" s="1"/>
  <c r="R16" i="59"/>
  <c r="P20" i="59" s="1"/>
  <c r="Q16" i="59"/>
  <c r="P16" i="59"/>
  <c r="O20" i="59" s="1"/>
  <c r="O16" i="59"/>
  <c r="N16" i="59"/>
  <c r="M16" i="59"/>
  <c r="L16" i="59"/>
  <c r="AZ15" i="59"/>
  <c r="AA19" i="59" s="1"/>
  <c r="AY15" i="59"/>
  <c r="Z19" i="59" s="1"/>
  <c r="AX15" i="59"/>
  <c r="Y19" i="59" s="1"/>
  <c r="AW15" i="59"/>
  <c r="X19" i="59" s="1"/>
  <c r="AV15" i="59"/>
  <c r="W19" i="59" s="1"/>
  <c r="AU15" i="59"/>
  <c r="V19" i="59" s="1"/>
  <c r="AT15" i="59"/>
  <c r="U19" i="59" s="1"/>
  <c r="AS15" i="59"/>
  <c r="T19" i="59" s="1"/>
  <c r="AR15" i="59"/>
  <c r="S19" i="59" s="1"/>
  <c r="AQ15" i="59"/>
  <c r="AK5" i="57" s="1"/>
  <c r="AP15" i="59"/>
  <c r="AO15" i="59"/>
  <c r="AH5" i="57" s="1"/>
  <c r="AN15" i="59"/>
  <c r="AG5" i="57" s="1"/>
  <c r="AM15" i="59"/>
  <c r="AF5" i="57" s="1"/>
  <c r="AL15" i="59"/>
  <c r="M19" i="59" s="1"/>
  <c r="AK15" i="59"/>
  <c r="O26" i="59" s="1"/>
  <c r="AJ15" i="59"/>
  <c r="M26" i="59" s="1"/>
  <c r="AI15" i="59"/>
  <c r="L26" i="59" s="1"/>
  <c r="AH15" i="59"/>
  <c r="N32" i="59" s="1"/>
  <c r="AG15" i="59"/>
  <c r="M44" i="59" s="1"/>
  <c r="AF15" i="59"/>
  <c r="R19" i="59" s="1"/>
  <c r="AE15" i="59"/>
  <c r="W5" i="57" s="1"/>
  <c r="AD15" i="59"/>
  <c r="V5" i="57" s="1"/>
  <c r="AC15" i="59"/>
  <c r="U5" i="57" s="1"/>
  <c r="AB15" i="59"/>
  <c r="T5" i="57" s="1"/>
  <c r="AA15" i="59"/>
  <c r="S5" i="57" s="1"/>
  <c r="Z15" i="59"/>
  <c r="R5" i="57" s="1"/>
  <c r="Y15" i="59"/>
  <c r="P5" i="57" s="1"/>
  <c r="X15" i="59"/>
  <c r="O5" i="57" s="1"/>
  <c r="W15" i="59"/>
  <c r="L19" i="59" s="1"/>
  <c r="V15" i="59"/>
  <c r="M5" i="57" s="1"/>
  <c r="U15" i="59"/>
  <c r="L5" i="57" s="1"/>
  <c r="T15" i="59"/>
  <c r="K5" i="57" s="1"/>
  <c r="S15" i="59"/>
  <c r="Q19" i="59" s="1"/>
  <c r="R15" i="59"/>
  <c r="P19" i="59" s="1"/>
  <c r="Q15" i="59"/>
  <c r="G5" i="57" s="1"/>
  <c r="P15" i="59"/>
  <c r="O15" i="59"/>
  <c r="N26" i="59" s="1"/>
  <c r="N15" i="59"/>
  <c r="D5" i="57" s="1"/>
  <c r="M15" i="59"/>
  <c r="C5" i="57" s="1"/>
  <c r="L15" i="59"/>
  <c r="B5" i="57" s="1"/>
  <c r="J10" i="59"/>
  <c r="BB10" i="59"/>
  <c r="BB9" i="59"/>
  <c r="BF8" i="59"/>
  <c r="BE8" i="59"/>
  <c r="BD8" i="59"/>
  <c r="BC8" i="59"/>
  <c r="BB8" i="59"/>
  <c r="AZ8" i="59"/>
  <c r="AY8" i="59"/>
  <c r="AX8" i="59"/>
  <c r="AW8" i="59"/>
  <c r="AV8" i="59"/>
  <c r="AU8" i="59"/>
  <c r="AT8" i="59"/>
  <c r="AS8" i="59"/>
  <c r="AR8" i="59"/>
  <c r="AQ8" i="59"/>
  <c r="AP8" i="59"/>
  <c r="AO8" i="59"/>
  <c r="AN8" i="59"/>
  <c r="AM8" i="59"/>
  <c r="AL8" i="59"/>
  <c r="AK8" i="59"/>
  <c r="AJ8" i="59"/>
  <c r="AI8" i="59"/>
  <c r="AH8" i="59"/>
  <c r="AB39" i="59" s="1"/>
  <c r="AG8" i="59"/>
  <c r="AA39" i="59" s="1"/>
  <c r="AF8" i="59"/>
  <c r="Z39" i="59" s="1"/>
  <c r="AE8" i="59"/>
  <c r="Y39" i="59" s="1"/>
  <c r="AD8" i="59"/>
  <c r="X39" i="59" s="1"/>
  <c r="AC8" i="59"/>
  <c r="W39" i="59" s="1"/>
  <c r="AB8" i="59"/>
  <c r="V39" i="59" s="1"/>
  <c r="AA8" i="59"/>
  <c r="Z8" i="59"/>
  <c r="T39" i="59" s="1"/>
  <c r="Y8" i="59"/>
  <c r="X8" i="59"/>
  <c r="W8" i="59"/>
  <c r="V8" i="59"/>
  <c r="U8" i="59"/>
  <c r="T8" i="59"/>
  <c r="S8" i="59"/>
  <c r="S39" i="59" s="1"/>
  <c r="R8" i="59"/>
  <c r="R39" i="59" s="1"/>
  <c r="Q8" i="59"/>
  <c r="Q39" i="59" s="1"/>
  <c r="P8" i="59"/>
  <c r="P39" i="59" s="1"/>
  <c r="O8" i="59"/>
  <c r="O39" i="59" s="1"/>
  <c r="N8" i="59"/>
  <c r="N39" i="59" s="1"/>
  <c r="M8" i="59"/>
  <c r="M39" i="59" s="1"/>
  <c r="L8" i="59"/>
  <c r="L39" i="59" s="1"/>
  <c r="BF7" i="59"/>
  <c r="BE7" i="59"/>
  <c r="BD7" i="59"/>
  <c r="BC7" i="59"/>
  <c r="BB7" i="59"/>
  <c r="AZ7" i="59"/>
  <c r="AY7" i="59"/>
  <c r="AX7" i="59"/>
  <c r="AW7" i="59"/>
  <c r="AV7" i="59"/>
  <c r="AU7" i="59"/>
  <c r="AT7" i="59"/>
  <c r="AS7" i="59"/>
  <c r="AR7" i="59"/>
  <c r="AQ7" i="59"/>
  <c r="AP7" i="59"/>
  <c r="AO7" i="59"/>
  <c r="AN7" i="59"/>
  <c r="AM7" i="59"/>
  <c r="AL7" i="59"/>
  <c r="AK7" i="59"/>
  <c r="AJ7" i="59"/>
  <c r="AI7" i="59"/>
  <c r="AH7" i="59"/>
  <c r="AB38" i="59" s="1"/>
  <c r="AG7" i="59"/>
  <c r="AA38" i="59" s="1"/>
  <c r="AF7" i="59"/>
  <c r="Z38" i="59" s="1"/>
  <c r="AE7" i="59"/>
  <c r="Y38" i="59" s="1"/>
  <c r="AD7" i="59"/>
  <c r="X38" i="59" s="1"/>
  <c r="AC7" i="59"/>
  <c r="AB7" i="59"/>
  <c r="V38" i="59" s="1"/>
  <c r="AA7" i="59"/>
  <c r="Z7" i="59"/>
  <c r="T38" i="59" s="1"/>
  <c r="Y7" i="59"/>
  <c r="X7" i="59"/>
  <c r="L32" i="59" s="1"/>
  <c r="W7" i="59"/>
  <c r="V7" i="59"/>
  <c r="U7" i="59"/>
  <c r="T7" i="59"/>
  <c r="S7" i="59"/>
  <c r="S38" i="59" s="1"/>
  <c r="R7" i="59"/>
  <c r="R38" i="59" s="1"/>
  <c r="Q7" i="59"/>
  <c r="Q38" i="59" s="1"/>
  <c r="P7" i="59"/>
  <c r="P38" i="59" s="1"/>
  <c r="O7" i="59"/>
  <c r="O38" i="59" s="1"/>
  <c r="N7" i="59"/>
  <c r="N38" i="59" s="1"/>
  <c r="M7" i="59"/>
  <c r="M38" i="59" s="1"/>
  <c r="L7" i="59"/>
  <c r="L38" i="59" s="1"/>
  <c r="BF5" i="59"/>
  <c r="BE5" i="59"/>
  <c r="BD5" i="59"/>
  <c r="BC5" i="59"/>
  <c r="BB5" i="59"/>
  <c r="BF4" i="59"/>
  <c r="BE4" i="59"/>
  <c r="BD4" i="59"/>
  <c r="BC4" i="59"/>
  <c r="BB4" i="59"/>
  <c r="BF3" i="59"/>
  <c r="BE3" i="59"/>
  <c r="BD3" i="59"/>
  <c r="BC3" i="59"/>
  <c r="BB3" i="59"/>
  <c r="BG3" i="59" s="1"/>
  <c r="BF3" i="53"/>
  <c r="BE3" i="53"/>
  <c r="BD3" i="53"/>
  <c r="BC3" i="53"/>
  <c r="BB3" i="53"/>
  <c r="D3" i="53"/>
  <c r="G35" i="46"/>
  <c r="F35" i="46"/>
  <c r="E35" i="46"/>
  <c r="D35" i="46"/>
  <c r="C35" i="46"/>
  <c r="AZ13" i="58"/>
  <c r="AA17" i="58" s="1"/>
  <c r="AY13" i="58"/>
  <c r="Z17" i="58" s="1"/>
  <c r="AX13" i="58"/>
  <c r="Y17" i="58" s="1"/>
  <c r="AW13" i="58"/>
  <c r="X17" i="58" s="1"/>
  <c r="AV13" i="58"/>
  <c r="W17" i="58" s="1"/>
  <c r="AU13" i="58"/>
  <c r="V17" i="58" s="1"/>
  <c r="AT13" i="58"/>
  <c r="U17" i="58" s="1"/>
  <c r="AS13" i="58"/>
  <c r="T17" i="58" s="1"/>
  <c r="AR13" i="58"/>
  <c r="S17" i="58" s="1"/>
  <c r="AQ13" i="58"/>
  <c r="AP13" i="58"/>
  <c r="P24" i="58" s="1"/>
  <c r="AO13" i="58"/>
  <c r="AN13" i="58"/>
  <c r="AM13" i="58"/>
  <c r="M17" i="58" s="1"/>
  <c r="AL13" i="58"/>
  <c r="AK13" i="58"/>
  <c r="O24" i="58" s="1"/>
  <c r="AJ13" i="58"/>
  <c r="M24" i="58" s="1"/>
  <c r="AI13" i="58"/>
  <c r="L24" i="58" s="1"/>
  <c r="AH13" i="58"/>
  <c r="N30" i="58" s="1"/>
  <c r="AG13" i="58"/>
  <c r="M42" i="58" s="1"/>
  <c r="AF13" i="58"/>
  <c r="R17" i="58" s="1"/>
  <c r="AE13" i="58"/>
  <c r="AD13" i="58"/>
  <c r="AC13" i="58"/>
  <c r="M30" i="58" s="1"/>
  <c r="AB13" i="58"/>
  <c r="AA13" i="58"/>
  <c r="Z13" i="58"/>
  <c r="Y13" i="58"/>
  <c r="X13" i="58"/>
  <c r="L30" i="58" s="1"/>
  <c r="L32" i="58" s="1"/>
  <c r="W13" i="58"/>
  <c r="L17" i="58" s="1"/>
  <c r="V13" i="58"/>
  <c r="U13" i="58"/>
  <c r="T13" i="58"/>
  <c r="S13" i="58"/>
  <c r="Q17" i="58" s="1"/>
  <c r="R13" i="58"/>
  <c r="P17" i="58" s="1"/>
  <c r="Q13" i="58"/>
  <c r="P13" i="58"/>
  <c r="O17" i="58" s="1"/>
  <c r="O13" i="58"/>
  <c r="N13" i="58"/>
  <c r="M13" i="58"/>
  <c r="L13" i="58"/>
  <c r="AZ12" i="58"/>
  <c r="AA16" i="58" s="1"/>
  <c r="AY12" i="58"/>
  <c r="Z16" i="58" s="1"/>
  <c r="AX12" i="58"/>
  <c r="Y16" i="58" s="1"/>
  <c r="AW12" i="58"/>
  <c r="X16" i="58" s="1"/>
  <c r="AV12" i="58"/>
  <c r="W16" i="58" s="1"/>
  <c r="AU12" i="58"/>
  <c r="V16" i="58" s="1"/>
  <c r="AT12" i="58"/>
  <c r="U16" i="58" s="1"/>
  <c r="AS12" i="58"/>
  <c r="T16" i="58" s="1"/>
  <c r="AR12" i="58"/>
  <c r="S16" i="58" s="1"/>
  <c r="AQ12" i="58"/>
  <c r="AK8" i="57" s="1"/>
  <c r="AP12" i="58"/>
  <c r="AO12" i="58"/>
  <c r="AH8" i="57" s="1"/>
  <c r="AN12" i="58"/>
  <c r="AG8" i="57" s="1"/>
  <c r="AM12" i="58"/>
  <c r="AF8" i="57" s="1"/>
  <c r="AL12" i="58"/>
  <c r="M16" i="58" s="1"/>
  <c r="AK12" i="58"/>
  <c r="O23" i="58" s="1"/>
  <c r="AJ12" i="58"/>
  <c r="M23" i="58" s="1"/>
  <c r="AI12" i="58"/>
  <c r="L23" i="58" s="1"/>
  <c r="AH12" i="58"/>
  <c r="N29" i="58" s="1"/>
  <c r="AG12" i="58"/>
  <c r="M41" i="58" s="1"/>
  <c r="AF12" i="58"/>
  <c r="R16" i="58" s="1"/>
  <c r="AE12" i="58"/>
  <c r="W8" i="57" s="1"/>
  <c r="AD12" i="58"/>
  <c r="V8" i="57" s="1"/>
  <c r="AC12" i="58"/>
  <c r="U8" i="57" s="1"/>
  <c r="AB12" i="58"/>
  <c r="T8" i="57" s="1"/>
  <c r="AA12" i="58"/>
  <c r="S8" i="57" s="1"/>
  <c r="Z12" i="58"/>
  <c r="R8" i="57" s="1"/>
  <c r="Y12" i="58"/>
  <c r="P8" i="57" s="1"/>
  <c r="X12" i="58"/>
  <c r="O8" i="57" s="1"/>
  <c r="W12" i="58"/>
  <c r="L16" i="58" s="1"/>
  <c r="V12" i="58"/>
  <c r="M8" i="57" s="1"/>
  <c r="U12" i="58"/>
  <c r="L8" i="57" s="1"/>
  <c r="T12" i="58"/>
  <c r="K8" i="57" s="1"/>
  <c r="S12" i="58"/>
  <c r="Q16" i="58" s="1"/>
  <c r="R12" i="58"/>
  <c r="P16" i="58" s="1"/>
  <c r="Q12" i="58"/>
  <c r="G8" i="57" s="1"/>
  <c r="P12" i="58"/>
  <c r="O16" i="58" s="1"/>
  <c r="O12" i="58"/>
  <c r="N23" i="58" s="1"/>
  <c r="N12" i="58"/>
  <c r="D8" i="57" s="1"/>
  <c r="M12" i="58"/>
  <c r="C8" i="57" s="1"/>
  <c r="L12" i="58"/>
  <c r="B8" i="57" s="1"/>
  <c r="I8" i="58"/>
  <c r="BB7" i="58"/>
  <c r="BB6" i="58"/>
  <c r="BF5" i="58"/>
  <c r="BE5" i="58"/>
  <c r="BD5" i="58"/>
  <c r="BC5" i="58"/>
  <c r="BB5" i="58"/>
  <c r="AZ5" i="58"/>
  <c r="AY5" i="58"/>
  <c r="AX5" i="58"/>
  <c r="AW5" i="58"/>
  <c r="AV5" i="58"/>
  <c r="AU5" i="58"/>
  <c r="AT5" i="58"/>
  <c r="AS5" i="58"/>
  <c r="AR5" i="58"/>
  <c r="AQ5" i="58"/>
  <c r="AP5" i="58"/>
  <c r="AO5" i="58"/>
  <c r="AN5" i="58"/>
  <c r="AM5" i="58"/>
  <c r="AL5" i="58"/>
  <c r="AK5" i="58"/>
  <c r="AJ5" i="58"/>
  <c r="AI5" i="58"/>
  <c r="AH5" i="58"/>
  <c r="AB36" i="58" s="1"/>
  <c r="AG5" i="58"/>
  <c r="AA36" i="58" s="1"/>
  <c r="AF5" i="58"/>
  <c r="Z36" i="58" s="1"/>
  <c r="AE5" i="58"/>
  <c r="Y36" i="58" s="1"/>
  <c r="AD5" i="58"/>
  <c r="X36" i="58" s="1"/>
  <c r="AC5" i="58"/>
  <c r="W36" i="58" s="1"/>
  <c r="AB5" i="58"/>
  <c r="V36" i="58" s="1"/>
  <c r="AA5" i="58"/>
  <c r="Z5" i="58"/>
  <c r="T36" i="58" s="1"/>
  <c r="Y5" i="58"/>
  <c r="X5" i="58"/>
  <c r="W5" i="58"/>
  <c r="V5" i="58"/>
  <c r="U5" i="58"/>
  <c r="T5" i="58"/>
  <c r="S5" i="58"/>
  <c r="S36" i="58" s="1"/>
  <c r="R5" i="58"/>
  <c r="R36" i="58" s="1"/>
  <c r="Q5" i="58"/>
  <c r="Q36" i="58" s="1"/>
  <c r="P5" i="58"/>
  <c r="P36" i="58" s="1"/>
  <c r="O5" i="58"/>
  <c r="O36" i="58" s="1"/>
  <c r="N5" i="58"/>
  <c r="N36" i="58" s="1"/>
  <c r="M5" i="58"/>
  <c r="M36" i="58" s="1"/>
  <c r="L5" i="58"/>
  <c r="L36" i="58" s="1"/>
  <c r="BF4" i="58"/>
  <c r="BE4" i="58"/>
  <c r="BD4" i="58"/>
  <c r="BC4" i="58"/>
  <c r="BB4" i="58"/>
  <c r="AZ4" i="58"/>
  <c r="AY4" i="58"/>
  <c r="AX4" i="58"/>
  <c r="AW4" i="58"/>
  <c r="AV4" i="58"/>
  <c r="AU4" i="58"/>
  <c r="AT4" i="58"/>
  <c r="AS4" i="58"/>
  <c r="AR4" i="58"/>
  <c r="AQ4" i="58"/>
  <c r="AP4" i="58"/>
  <c r="AO4" i="58"/>
  <c r="AN4" i="58"/>
  <c r="AM4" i="58"/>
  <c r="AL4" i="58"/>
  <c r="AK4" i="58"/>
  <c r="AJ4" i="58"/>
  <c r="AI4" i="58"/>
  <c r="AH4" i="58"/>
  <c r="AB35" i="58" s="1"/>
  <c r="AG4" i="58"/>
  <c r="AA35" i="58" s="1"/>
  <c r="AF4" i="58"/>
  <c r="Z35" i="58" s="1"/>
  <c r="AE4" i="58"/>
  <c r="Y35" i="58" s="1"/>
  <c r="AD4" i="58"/>
  <c r="X35" i="58" s="1"/>
  <c r="AC4" i="58"/>
  <c r="AB4" i="58"/>
  <c r="V35" i="58" s="1"/>
  <c r="AA4" i="58"/>
  <c r="Z4" i="58"/>
  <c r="T35" i="58" s="1"/>
  <c r="Y4" i="58"/>
  <c r="X4" i="58"/>
  <c r="L29" i="58" s="1"/>
  <c r="W4" i="58"/>
  <c r="V4" i="58"/>
  <c r="U4" i="58"/>
  <c r="T4" i="58"/>
  <c r="S4" i="58"/>
  <c r="S35" i="58" s="1"/>
  <c r="R4" i="58"/>
  <c r="R35" i="58" s="1"/>
  <c r="Q4" i="58"/>
  <c r="Q35" i="58" s="1"/>
  <c r="P4" i="58"/>
  <c r="P35" i="58" s="1"/>
  <c r="O4" i="58"/>
  <c r="O35" i="58" s="1"/>
  <c r="N4" i="58"/>
  <c r="N35" i="58" s="1"/>
  <c r="M4" i="58"/>
  <c r="M35" i="58" s="1"/>
  <c r="L4" i="58"/>
  <c r="L35" i="58" s="1"/>
  <c r="BF3" i="58"/>
  <c r="BE3" i="58"/>
  <c r="BD3" i="58"/>
  <c r="BC3" i="58"/>
  <c r="BB3" i="58"/>
  <c r="BF2" i="58"/>
  <c r="BE2" i="58"/>
  <c r="BD2" i="58"/>
  <c r="BC2" i="58"/>
  <c r="BB2" i="58"/>
  <c r="B35" i="46"/>
  <c r="F30" i="46"/>
  <c r="E30" i="46"/>
  <c r="D30" i="46"/>
  <c r="C30" i="46"/>
  <c r="M41" i="54"/>
  <c r="N41" i="54"/>
  <c r="O41" i="54"/>
  <c r="P41" i="54"/>
  <c r="Q41" i="54"/>
  <c r="R41" i="54"/>
  <c r="S41" i="54"/>
  <c r="T41" i="54"/>
  <c r="U41" i="54"/>
  <c r="V41" i="54"/>
  <c r="W41" i="54"/>
  <c r="X41" i="54"/>
  <c r="Y41" i="54"/>
  <c r="Z41" i="54"/>
  <c r="AA41" i="54"/>
  <c r="AB41" i="54"/>
  <c r="AC41" i="54"/>
  <c r="AD41" i="54"/>
  <c r="AE41" i="54"/>
  <c r="AF41" i="54"/>
  <c r="AG41" i="54"/>
  <c r="AH41" i="54"/>
  <c r="AI41" i="54"/>
  <c r="AJ41" i="54"/>
  <c r="AK41" i="54"/>
  <c r="AL41" i="54"/>
  <c r="AM41" i="54"/>
  <c r="AN41" i="54"/>
  <c r="AO41" i="54"/>
  <c r="AP41" i="54"/>
  <c r="AQ41" i="54"/>
  <c r="AR41" i="54"/>
  <c r="AS41" i="54"/>
  <c r="AT41" i="54"/>
  <c r="AU41" i="54"/>
  <c r="AV41" i="54"/>
  <c r="AW41" i="54"/>
  <c r="AX41" i="54"/>
  <c r="AY41" i="54"/>
  <c r="AZ41" i="54"/>
  <c r="BF30" i="54"/>
  <c r="BE30" i="54"/>
  <c r="BD30" i="54"/>
  <c r="BC30" i="54"/>
  <c r="BB30" i="54"/>
  <c r="BF29" i="54"/>
  <c r="BE29" i="54"/>
  <c r="BD29" i="54"/>
  <c r="BC29" i="54"/>
  <c r="BB29" i="54"/>
  <c r="BF28" i="54"/>
  <c r="BE28" i="54"/>
  <c r="BD28" i="54"/>
  <c r="BC28" i="54"/>
  <c r="BB28" i="54"/>
  <c r="BF27" i="54"/>
  <c r="BE27" i="54"/>
  <c r="BD27" i="54"/>
  <c r="BC27" i="54"/>
  <c r="BB27" i="54"/>
  <c r="BF26" i="54"/>
  <c r="BE26" i="54"/>
  <c r="BD26" i="54"/>
  <c r="BC26" i="54"/>
  <c r="BB26" i="54"/>
  <c r="BF25" i="54"/>
  <c r="BE25" i="54"/>
  <c r="BD25" i="54"/>
  <c r="BC25" i="54"/>
  <c r="BB25" i="54"/>
  <c r="BF24" i="54"/>
  <c r="BE24" i="54"/>
  <c r="BD24" i="54"/>
  <c r="BC24" i="54"/>
  <c r="BB24" i="54"/>
  <c r="BF23" i="54"/>
  <c r="BE23" i="54"/>
  <c r="BD23" i="54"/>
  <c r="BC23" i="54"/>
  <c r="BB23" i="54"/>
  <c r="BF22" i="54"/>
  <c r="BE22" i="54"/>
  <c r="BD22" i="54"/>
  <c r="BC22" i="54"/>
  <c r="BB22" i="54"/>
  <c r="BF21" i="54"/>
  <c r="BE21" i="54"/>
  <c r="BD21" i="54"/>
  <c r="BC21" i="54"/>
  <c r="BB21" i="54"/>
  <c r="BF20" i="54"/>
  <c r="BE20" i="54"/>
  <c r="BD20" i="54"/>
  <c r="BC20" i="54"/>
  <c r="BB20" i="54"/>
  <c r="BF19" i="54"/>
  <c r="BE19" i="54"/>
  <c r="BD19" i="54"/>
  <c r="BC19" i="54"/>
  <c r="BB19" i="54"/>
  <c r="BF18" i="54"/>
  <c r="BE18" i="54"/>
  <c r="BD18" i="54"/>
  <c r="BC18" i="54"/>
  <c r="BB18" i="54"/>
  <c r="BF17" i="54"/>
  <c r="BE17" i="54"/>
  <c r="BD17" i="54"/>
  <c r="BC17" i="54"/>
  <c r="BB17" i="54"/>
  <c r="BF16" i="54"/>
  <c r="BE16" i="54"/>
  <c r="BD16" i="54"/>
  <c r="BC16" i="54"/>
  <c r="BB16" i="54"/>
  <c r="BF15" i="54"/>
  <c r="BE15" i="54"/>
  <c r="BD15" i="54"/>
  <c r="BC15" i="54"/>
  <c r="BB15" i="54"/>
  <c r="BF14" i="54"/>
  <c r="BE14" i="54"/>
  <c r="BD14" i="54"/>
  <c r="BC14" i="54"/>
  <c r="BB14" i="54"/>
  <c r="BF13" i="54"/>
  <c r="BE13" i="54"/>
  <c r="BD13" i="54"/>
  <c r="BC13" i="54"/>
  <c r="BB13" i="54"/>
  <c r="BF12" i="54"/>
  <c r="BE12" i="54"/>
  <c r="BD12" i="54"/>
  <c r="BC12" i="54"/>
  <c r="BB12" i="54"/>
  <c r="BF11" i="54"/>
  <c r="BE11" i="54"/>
  <c r="BD11" i="54"/>
  <c r="BC11" i="54"/>
  <c r="BB11" i="54"/>
  <c r="BF10" i="54"/>
  <c r="BE10" i="54"/>
  <c r="BD10" i="54"/>
  <c r="BC10" i="54"/>
  <c r="BB10" i="54"/>
  <c r="BF9" i="54"/>
  <c r="BE9" i="54"/>
  <c r="BD9" i="54"/>
  <c r="BC9" i="54"/>
  <c r="BB9" i="54"/>
  <c r="BF8" i="54"/>
  <c r="BE8" i="54"/>
  <c r="BD8" i="54"/>
  <c r="BC8" i="54"/>
  <c r="BB8" i="54"/>
  <c r="BF7" i="54"/>
  <c r="BE7" i="54"/>
  <c r="BD7" i="54"/>
  <c r="BC7" i="54"/>
  <c r="BB7" i="54"/>
  <c r="BF6" i="54"/>
  <c r="BE6" i="54"/>
  <c r="BD6" i="54"/>
  <c r="BC6" i="54"/>
  <c r="BB6" i="54"/>
  <c r="BF5" i="54"/>
  <c r="BE5" i="54"/>
  <c r="BD5" i="54"/>
  <c r="BC5" i="54"/>
  <c r="BB5" i="54"/>
  <c r="BF4" i="54"/>
  <c r="BE4" i="54"/>
  <c r="BD4" i="54"/>
  <c r="BC4" i="54"/>
  <c r="BB4" i="54"/>
  <c r="BF3" i="54"/>
  <c r="BE3" i="54"/>
  <c r="BD3" i="54"/>
  <c r="BC3" i="54"/>
  <c r="BB3" i="54"/>
  <c r="F9" i="57" l="1"/>
  <c r="O19" i="49"/>
  <c r="P26" i="49"/>
  <c r="AI9" i="57"/>
  <c r="K8" i="58"/>
  <c r="C39" i="57"/>
  <c r="D39" i="57" s="1"/>
  <c r="P23" i="58"/>
  <c r="AI8" i="57"/>
  <c r="I8" i="57"/>
  <c r="H8" i="57"/>
  <c r="F8" i="57"/>
  <c r="E8" i="57"/>
  <c r="N8" i="57"/>
  <c r="Z8" i="57"/>
  <c r="Y8" i="57"/>
  <c r="X8" i="57"/>
  <c r="AB8" i="57"/>
  <c r="AE8" i="57"/>
  <c r="AD8" i="57"/>
  <c r="AC8" i="57"/>
  <c r="AT8" i="57"/>
  <c r="AS8" i="57"/>
  <c r="AR8" i="57"/>
  <c r="AQ8" i="57"/>
  <c r="AP8" i="57"/>
  <c r="AO8" i="57"/>
  <c r="AN8" i="57"/>
  <c r="AM8" i="57"/>
  <c r="AL8" i="57"/>
  <c r="N24" i="60"/>
  <c r="E6" i="57"/>
  <c r="O17" i="60"/>
  <c r="F6" i="57"/>
  <c r="P17" i="60"/>
  <c r="H6" i="57"/>
  <c r="Q17" i="60"/>
  <c r="I6" i="57"/>
  <c r="L17" i="60"/>
  <c r="N6" i="57"/>
  <c r="Q6" i="57" s="1"/>
  <c r="R17" i="60"/>
  <c r="X6" i="57"/>
  <c r="M42" i="60"/>
  <c r="Y6" i="57"/>
  <c r="N30" i="60"/>
  <c r="Z6" i="57"/>
  <c r="L24" i="60"/>
  <c r="AB6" i="57"/>
  <c r="M24" i="60"/>
  <c r="AC6" i="57"/>
  <c r="O24" i="60"/>
  <c r="AD6" i="57"/>
  <c r="M17" i="60"/>
  <c r="AE6" i="57"/>
  <c r="P24" i="60"/>
  <c r="AI6" i="57"/>
  <c r="S17" i="60"/>
  <c r="AL6" i="57"/>
  <c r="T17" i="60"/>
  <c r="AM6" i="57"/>
  <c r="U17" i="60"/>
  <c r="AN6" i="57"/>
  <c r="V17" i="60"/>
  <c r="AO6" i="57"/>
  <c r="W17" i="60"/>
  <c r="AP6" i="57"/>
  <c r="X17" i="60"/>
  <c r="AQ6" i="57"/>
  <c r="Y17" i="60"/>
  <c r="AR6" i="57"/>
  <c r="Z17" i="60"/>
  <c r="AS6" i="57"/>
  <c r="F5" i="57"/>
  <c r="O19" i="59"/>
  <c r="P26" i="59"/>
  <c r="AI5" i="57"/>
  <c r="L10" i="59"/>
  <c r="C36" i="57"/>
  <c r="I5" i="57"/>
  <c r="H5" i="57"/>
  <c r="E5" i="57"/>
  <c r="N5" i="57"/>
  <c r="Z5" i="57"/>
  <c r="Y5" i="57"/>
  <c r="X5" i="57"/>
  <c r="AB5" i="57"/>
  <c r="AE5" i="57"/>
  <c r="AD5" i="57"/>
  <c r="AC5" i="57"/>
  <c r="AT5" i="57"/>
  <c r="AS5" i="57"/>
  <c r="AR5" i="57"/>
  <c r="AQ5" i="57"/>
  <c r="AP5" i="57"/>
  <c r="AO5" i="57"/>
  <c r="AN5" i="57"/>
  <c r="AM5" i="57"/>
  <c r="AL5" i="57"/>
  <c r="K9" i="60"/>
  <c r="C37" i="57"/>
  <c r="N26" i="49"/>
  <c r="E9" i="57"/>
  <c r="P19" i="49"/>
  <c r="H9" i="57"/>
  <c r="Q19" i="49"/>
  <c r="I9" i="57"/>
  <c r="L19" i="49"/>
  <c r="N9" i="57"/>
  <c r="R19" i="49"/>
  <c r="X9" i="57"/>
  <c r="M44" i="49"/>
  <c r="Y9" i="57"/>
  <c r="N32" i="49"/>
  <c r="Z9" i="57"/>
  <c r="L26" i="49"/>
  <c r="AB9" i="57"/>
  <c r="M26" i="49"/>
  <c r="AC9" i="57"/>
  <c r="O26" i="49"/>
  <c r="AD9" i="57"/>
  <c r="M19" i="49"/>
  <c r="AE9" i="57"/>
  <c r="S19" i="49"/>
  <c r="AL9" i="57"/>
  <c r="T19" i="49"/>
  <c r="AM9" i="57"/>
  <c r="U19" i="49"/>
  <c r="AN9" i="57"/>
  <c r="V19" i="49"/>
  <c r="AO9" i="57"/>
  <c r="W19" i="49"/>
  <c r="AP9" i="57"/>
  <c r="X19" i="49"/>
  <c r="AQ9" i="57"/>
  <c r="Y19" i="49"/>
  <c r="AR9" i="57"/>
  <c r="Z19" i="49"/>
  <c r="AS9" i="57"/>
  <c r="AA19" i="49"/>
  <c r="AT9" i="57"/>
  <c r="L44" i="49"/>
  <c r="L46" i="49" s="1"/>
  <c r="F25" i="57" s="1"/>
  <c r="U38" i="49"/>
  <c r="W38" i="49"/>
  <c r="M32" i="49"/>
  <c r="L34" i="49" s="1"/>
  <c r="D25" i="57" s="1"/>
  <c r="L45" i="49"/>
  <c r="L47" i="49" s="1"/>
  <c r="U39" i="49"/>
  <c r="L41" i="49" s="1"/>
  <c r="L28" i="49"/>
  <c r="C25" i="57" s="1"/>
  <c r="N27" i="49"/>
  <c r="N20" i="49"/>
  <c r="L22" i="49"/>
  <c r="L29" i="49"/>
  <c r="N19" i="49"/>
  <c r="R49" i="49" s="1"/>
  <c r="L42" i="60"/>
  <c r="L44" i="60" s="1"/>
  <c r="F22" i="57" s="1"/>
  <c r="U36" i="60"/>
  <c r="W36" i="60"/>
  <c r="M30" i="60"/>
  <c r="L32" i="60" s="1"/>
  <c r="D22" i="57" s="1"/>
  <c r="L43" i="60"/>
  <c r="L45" i="60" s="1"/>
  <c r="U37" i="60"/>
  <c r="L39" i="60" s="1"/>
  <c r="L26" i="60"/>
  <c r="C22" i="57" s="1"/>
  <c r="N25" i="60"/>
  <c r="N18" i="60"/>
  <c r="L20" i="60"/>
  <c r="L27" i="60"/>
  <c r="N17" i="60"/>
  <c r="R47" i="60" s="1"/>
  <c r="L44" i="59"/>
  <c r="L46" i="59" s="1"/>
  <c r="F21" i="57" s="1"/>
  <c r="U38" i="59"/>
  <c r="W38" i="59"/>
  <c r="M32" i="59"/>
  <c r="L34" i="59" s="1"/>
  <c r="D21" i="57" s="1"/>
  <c r="L45" i="59"/>
  <c r="L47" i="59" s="1"/>
  <c r="U39" i="59"/>
  <c r="L41" i="59" s="1"/>
  <c r="L28" i="59"/>
  <c r="C21" i="57" s="1"/>
  <c r="N27" i="59"/>
  <c r="N20" i="59"/>
  <c r="L22" i="59"/>
  <c r="L29" i="59"/>
  <c r="N19" i="59"/>
  <c r="R49" i="59" s="1"/>
  <c r="L41" i="58"/>
  <c r="L43" i="58" s="1"/>
  <c r="F24" i="57" s="1"/>
  <c r="U35" i="58"/>
  <c r="W35" i="58"/>
  <c r="M29" i="58"/>
  <c r="L31" i="58" s="1"/>
  <c r="D24" i="57" s="1"/>
  <c r="L42" i="58"/>
  <c r="L44" i="58" s="1"/>
  <c r="U36" i="58"/>
  <c r="L38" i="58" s="1"/>
  <c r="L25" i="58"/>
  <c r="C24" i="57" s="1"/>
  <c r="N24" i="58"/>
  <c r="N17" i="58"/>
  <c r="L19" i="58"/>
  <c r="L26" i="58"/>
  <c r="N16" i="58"/>
  <c r="R46" i="58" s="1"/>
  <c r="I70" i="56"/>
  <c r="M75" i="56"/>
  <c r="N75" i="56"/>
  <c r="O75" i="56"/>
  <c r="P75" i="56"/>
  <c r="Q75" i="56"/>
  <c r="R75" i="56"/>
  <c r="S75" i="56"/>
  <c r="T75" i="56"/>
  <c r="U75" i="56"/>
  <c r="V75" i="56"/>
  <c r="W75" i="56"/>
  <c r="X75" i="56"/>
  <c r="Y75" i="56"/>
  <c r="Z75" i="56"/>
  <c r="AA75" i="56"/>
  <c r="AB75" i="56"/>
  <c r="AC75" i="56"/>
  <c r="AD75" i="56"/>
  <c r="AE75" i="56"/>
  <c r="AF75" i="56"/>
  <c r="AG75" i="56"/>
  <c r="AH75" i="56"/>
  <c r="AI75" i="56"/>
  <c r="AJ75" i="56"/>
  <c r="AK75" i="56"/>
  <c r="AL75" i="56"/>
  <c r="AM75" i="56"/>
  <c r="AN75" i="56"/>
  <c r="AO75" i="56"/>
  <c r="AP75" i="56"/>
  <c r="AQ75" i="56"/>
  <c r="AR75" i="56"/>
  <c r="AS75" i="56"/>
  <c r="AT75" i="56"/>
  <c r="AU75" i="56"/>
  <c r="AV75" i="56"/>
  <c r="AW75" i="56"/>
  <c r="AX75" i="56"/>
  <c r="AY75" i="56"/>
  <c r="AZ75" i="56"/>
  <c r="L75" i="56"/>
  <c r="M74" i="56"/>
  <c r="N74" i="56"/>
  <c r="O74" i="56"/>
  <c r="P74" i="56"/>
  <c r="Q74" i="56"/>
  <c r="R74" i="56"/>
  <c r="S74" i="56"/>
  <c r="T74" i="56"/>
  <c r="U74" i="56"/>
  <c r="V74" i="56"/>
  <c r="W74" i="56"/>
  <c r="X74" i="56"/>
  <c r="Y74" i="56"/>
  <c r="Z74" i="56"/>
  <c r="AA74" i="56"/>
  <c r="AB74" i="56"/>
  <c r="AC74" i="56"/>
  <c r="AD74" i="56"/>
  <c r="AE74" i="56"/>
  <c r="AF74" i="56"/>
  <c r="AG74" i="56"/>
  <c r="AH74" i="56"/>
  <c r="AI74" i="56"/>
  <c r="AJ74" i="56"/>
  <c r="AK74" i="56"/>
  <c r="AL74" i="56"/>
  <c r="AM74" i="56"/>
  <c r="AN74" i="56"/>
  <c r="AO74" i="56"/>
  <c r="AP74" i="56"/>
  <c r="AQ74" i="56"/>
  <c r="AR74" i="56"/>
  <c r="AS74" i="56"/>
  <c r="AT74" i="56"/>
  <c r="AU74" i="56"/>
  <c r="AV74" i="56"/>
  <c r="AW74" i="56"/>
  <c r="AX74" i="56"/>
  <c r="AY74" i="56"/>
  <c r="AZ74" i="56"/>
  <c r="L74" i="56"/>
  <c r="L78" i="56"/>
  <c r="M78" i="56"/>
  <c r="L79" i="56"/>
  <c r="M79" i="56"/>
  <c r="L85" i="56"/>
  <c r="M85" i="56"/>
  <c r="L86" i="56"/>
  <c r="M86" i="56"/>
  <c r="L91" i="56"/>
  <c r="M91" i="56"/>
  <c r="L92" i="56"/>
  <c r="M92" i="56"/>
  <c r="L97" i="56"/>
  <c r="M97" i="56"/>
  <c r="L98" i="56"/>
  <c r="M98" i="56"/>
  <c r="L99" i="56"/>
  <c r="L100" i="56"/>
  <c r="L103" i="56"/>
  <c r="M103" i="56"/>
  <c r="L104" i="56"/>
  <c r="M104" i="56"/>
  <c r="L105" i="56"/>
  <c r="L106" i="56"/>
  <c r="M67" i="56"/>
  <c r="N67" i="56"/>
  <c r="O67" i="56"/>
  <c r="P67" i="56"/>
  <c r="Q67" i="56"/>
  <c r="R67" i="56"/>
  <c r="S67" i="56"/>
  <c r="T67" i="56"/>
  <c r="U67" i="56"/>
  <c r="V67" i="56"/>
  <c r="W67" i="56"/>
  <c r="X67" i="56"/>
  <c r="Y67" i="56"/>
  <c r="Z67" i="56"/>
  <c r="AA67" i="56"/>
  <c r="AB67" i="56"/>
  <c r="AC67" i="56"/>
  <c r="AD67" i="56"/>
  <c r="AE67" i="56"/>
  <c r="AF67" i="56"/>
  <c r="AG67" i="56"/>
  <c r="AH67" i="56"/>
  <c r="AI67" i="56"/>
  <c r="AJ67" i="56"/>
  <c r="AK67" i="56"/>
  <c r="AL67" i="56"/>
  <c r="AM67" i="56"/>
  <c r="AN67" i="56"/>
  <c r="AO67" i="56"/>
  <c r="AP67" i="56"/>
  <c r="AQ67" i="56"/>
  <c r="AR67" i="56"/>
  <c r="AS67" i="56"/>
  <c r="AT67" i="56"/>
  <c r="AU67" i="56"/>
  <c r="AV67" i="56"/>
  <c r="AW67" i="56"/>
  <c r="AX67" i="56"/>
  <c r="AY67" i="56"/>
  <c r="AZ67" i="56"/>
  <c r="L67" i="56"/>
  <c r="M66" i="56"/>
  <c r="N66" i="56"/>
  <c r="O66" i="56"/>
  <c r="P66" i="56"/>
  <c r="Q66" i="56"/>
  <c r="R66" i="56"/>
  <c r="S66" i="56"/>
  <c r="T66" i="56"/>
  <c r="U66" i="56"/>
  <c r="V66" i="56"/>
  <c r="W66" i="56"/>
  <c r="X66" i="56"/>
  <c r="Y66" i="56"/>
  <c r="Z66" i="56"/>
  <c r="AA66" i="56"/>
  <c r="AB66" i="56"/>
  <c r="AC66" i="56"/>
  <c r="AD66" i="56"/>
  <c r="AE66" i="56"/>
  <c r="AF66" i="56"/>
  <c r="AG66" i="56"/>
  <c r="AH66" i="56"/>
  <c r="AI66" i="56"/>
  <c r="AJ66" i="56"/>
  <c r="AK66" i="56"/>
  <c r="AL66" i="56"/>
  <c r="AM66" i="56"/>
  <c r="AN66" i="56"/>
  <c r="AO66" i="56"/>
  <c r="AP66" i="56"/>
  <c r="AQ66" i="56"/>
  <c r="AR66" i="56"/>
  <c r="AS66" i="56"/>
  <c r="AT66" i="56"/>
  <c r="AU66" i="56"/>
  <c r="AV66" i="56"/>
  <c r="AW66" i="56"/>
  <c r="AX66" i="56"/>
  <c r="AY66" i="56"/>
  <c r="AZ66" i="56"/>
  <c r="L66" i="56"/>
  <c r="BB64" i="56"/>
  <c r="BC64" i="56"/>
  <c r="BD64" i="56"/>
  <c r="BE64" i="56"/>
  <c r="BF64" i="56"/>
  <c r="BB65" i="56"/>
  <c r="BC65" i="56"/>
  <c r="BD65" i="56"/>
  <c r="BE65" i="56"/>
  <c r="BF65" i="56"/>
  <c r="BF60" i="56"/>
  <c r="BE60" i="56"/>
  <c r="BD60" i="56"/>
  <c r="BC60" i="56"/>
  <c r="BB60" i="56"/>
  <c r="BF59" i="56"/>
  <c r="BE59" i="56"/>
  <c r="BD59" i="56"/>
  <c r="BC59" i="56"/>
  <c r="BB59" i="56"/>
  <c r="BF58" i="56"/>
  <c r="BE58" i="56"/>
  <c r="BD58" i="56"/>
  <c r="BC58" i="56"/>
  <c r="BB58" i="56"/>
  <c r="BF57" i="56"/>
  <c r="BE57" i="56"/>
  <c r="BD57" i="56"/>
  <c r="BC57" i="56"/>
  <c r="BB57" i="56"/>
  <c r="BF56" i="56"/>
  <c r="BE56" i="56"/>
  <c r="BD56" i="56"/>
  <c r="BC56" i="56"/>
  <c r="BB56" i="56"/>
  <c r="BF55" i="56"/>
  <c r="BE55" i="56"/>
  <c r="BD55" i="56"/>
  <c r="BC55" i="56"/>
  <c r="BB55" i="56"/>
  <c r="BF54" i="56"/>
  <c r="BE54" i="56"/>
  <c r="BD54" i="56"/>
  <c r="BC54" i="56"/>
  <c r="BB54" i="56"/>
  <c r="BF53" i="56"/>
  <c r="BE53" i="56"/>
  <c r="BD53" i="56"/>
  <c r="BC53" i="56"/>
  <c r="BB53" i="56"/>
  <c r="BF52" i="56"/>
  <c r="BE52" i="56"/>
  <c r="BD52" i="56"/>
  <c r="BC52" i="56"/>
  <c r="BB52" i="56"/>
  <c r="BF51" i="56"/>
  <c r="BE51" i="56"/>
  <c r="BD51" i="56"/>
  <c r="BC51" i="56"/>
  <c r="BB51" i="56"/>
  <c r="BF50" i="56"/>
  <c r="BE50" i="56"/>
  <c r="BD50" i="56"/>
  <c r="BC50" i="56"/>
  <c r="BB50" i="56"/>
  <c r="BF49" i="56"/>
  <c r="BE49" i="56"/>
  <c r="BD49" i="56"/>
  <c r="BC49" i="56"/>
  <c r="BB49" i="56"/>
  <c r="BF48" i="56"/>
  <c r="BE48" i="56"/>
  <c r="BD48" i="56"/>
  <c r="BC48" i="56"/>
  <c r="BB48" i="56"/>
  <c r="BF47" i="56"/>
  <c r="BE47" i="56"/>
  <c r="BD47" i="56"/>
  <c r="BC47" i="56"/>
  <c r="BB47" i="56"/>
  <c r="BF46" i="56"/>
  <c r="BE46" i="56"/>
  <c r="BD46" i="56"/>
  <c r="BC46" i="56"/>
  <c r="BB46" i="56"/>
  <c r="BF45" i="56"/>
  <c r="BE45" i="56"/>
  <c r="BD45" i="56"/>
  <c r="BC45" i="56"/>
  <c r="BB45" i="56"/>
  <c r="BF44" i="56"/>
  <c r="BE44" i="56"/>
  <c r="BD44" i="56"/>
  <c r="BC44" i="56"/>
  <c r="BB44" i="56"/>
  <c r="BF43" i="56"/>
  <c r="BE43" i="56"/>
  <c r="BD43" i="56"/>
  <c r="BC43" i="56"/>
  <c r="BB43" i="56"/>
  <c r="BF42" i="56"/>
  <c r="BE42" i="56"/>
  <c r="BD42" i="56"/>
  <c r="BC42" i="56"/>
  <c r="BB42" i="56"/>
  <c r="BF41" i="56"/>
  <c r="BE41" i="56"/>
  <c r="BD41" i="56"/>
  <c r="BC41" i="56"/>
  <c r="BB41" i="56"/>
  <c r="BF40" i="56"/>
  <c r="BE40" i="56"/>
  <c r="BD40" i="56"/>
  <c r="BC40" i="56"/>
  <c r="BB40" i="56"/>
  <c r="BF39" i="56"/>
  <c r="BE39" i="56"/>
  <c r="BD39" i="56"/>
  <c r="BC39" i="56"/>
  <c r="BB39" i="56"/>
  <c r="BF38" i="56"/>
  <c r="BE38" i="56"/>
  <c r="BD38" i="56"/>
  <c r="BC38" i="56"/>
  <c r="BB38" i="56"/>
  <c r="BF37" i="56"/>
  <c r="BE37" i="56"/>
  <c r="BD37" i="56"/>
  <c r="BC37" i="56"/>
  <c r="BB37" i="56"/>
  <c r="BF36" i="56"/>
  <c r="BE36" i="56"/>
  <c r="BD36" i="56"/>
  <c r="BC36" i="56"/>
  <c r="BB36" i="56"/>
  <c r="BF35" i="56"/>
  <c r="BE35" i="56"/>
  <c r="BD35" i="56"/>
  <c r="BC35" i="56"/>
  <c r="BB35" i="56"/>
  <c r="BF34" i="56"/>
  <c r="BE34" i="56"/>
  <c r="BD34" i="56"/>
  <c r="BC34" i="56"/>
  <c r="BB34" i="56"/>
  <c r="BF33" i="56"/>
  <c r="BE33" i="56"/>
  <c r="BD33" i="56"/>
  <c r="BC33" i="56"/>
  <c r="BB33" i="56"/>
  <c r="BF32" i="56"/>
  <c r="BE32" i="56"/>
  <c r="BD32" i="56"/>
  <c r="BC32" i="56"/>
  <c r="BB32" i="56"/>
  <c r="BF31" i="56"/>
  <c r="BE31" i="56"/>
  <c r="BD31" i="56"/>
  <c r="BC31" i="56"/>
  <c r="BB31" i="56"/>
  <c r="BF30" i="56"/>
  <c r="BE30" i="56"/>
  <c r="BD30" i="56"/>
  <c r="BC30" i="56"/>
  <c r="BB30" i="56"/>
  <c r="BF29" i="56"/>
  <c r="BE29" i="56"/>
  <c r="BD29" i="56"/>
  <c r="BC29" i="56"/>
  <c r="BB29" i="56"/>
  <c r="BF28" i="56"/>
  <c r="BE28" i="56"/>
  <c r="BD28" i="56"/>
  <c r="BC28" i="56"/>
  <c r="BB28" i="56"/>
  <c r="BF27" i="56"/>
  <c r="BE27" i="56"/>
  <c r="BD27" i="56"/>
  <c r="BC27" i="56"/>
  <c r="BB27" i="56"/>
  <c r="BF26" i="56"/>
  <c r="BE26" i="56"/>
  <c r="BD26" i="56"/>
  <c r="BC26" i="56"/>
  <c r="BB26" i="56"/>
  <c r="BF25" i="56"/>
  <c r="BE25" i="56"/>
  <c r="BD25" i="56"/>
  <c r="BC25" i="56"/>
  <c r="BB25" i="56"/>
  <c r="BF24" i="56"/>
  <c r="BE24" i="56"/>
  <c r="BD24" i="56"/>
  <c r="BC24" i="56"/>
  <c r="BB24" i="56"/>
  <c r="BF23" i="56"/>
  <c r="BE23" i="56"/>
  <c r="BD23" i="56"/>
  <c r="BC23" i="56"/>
  <c r="BB23" i="56"/>
  <c r="BF22" i="56"/>
  <c r="BE22" i="56"/>
  <c r="BD22" i="56"/>
  <c r="BC22" i="56"/>
  <c r="BB22" i="56"/>
  <c r="BF21" i="56"/>
  <c r="BE21" i="56"/>
  <c r="BD21" i="56"/>
  <c r="BC21" i="56"/>
  <c r="BB21" i="56"/>
  <c r="BF20" i="56"/>
  <c r="BE20" i="56"/>
  <c r="BD20" i="56"/>
  <c r="BC20" i="56"/>
  <c r="BB20" i="56"/>
  <c r="BF19" i="56"/>
  <c r="BE19" i="56"/>
  <c r="BD19" i="56"/>
  <c r="BC19" i="56"/>
  <c r="BB19" i="56"/>
  <c r="BF18" i="56"/>
  <c r="BE18" i="56"/>
  <c r="BD18" i="56"/>
  <c r="BC18" i="56"/>
  <c r="BB18" i="56"/>
  <c r="BF17" i="56"/>
  <c r="BE17" i="56"/>
  <c r="BD17" i="56"/>
  <c r="BC17" i="56"/>
  <c r="BB17" i="56"/>
  <c r="BF16" i="56"/>
  <c r="BE16" i="56"/>
  <c r="BD16" i="56"/>
  <c r="BC16" i="56"/>
  <c r="BB16" i="56"/>
  <c r="BF15" i="56"/>
  <c r="BE15" i="56"/>
  <c r="BD15" i="56"/>
  <c r="BC15" i="56"/>
  <c r="BB15" i="56"/>
  <c r="BF14" i="56"/>
  <c r="BE14" i="56"/>
  <c r="BD14" i="56"/>
  <c r="BC14" i="56"/>
  <c r="BB14" i="56"/>
  <c r="BF13" i="56"/>
  <c r="BE13" i="56"/>
  <c r="BD13" i="56"/>
  <c r="BC13" i="56"/>
  <c r="BB13" i="56"/>
  <c r="BF12" i="56"/>
  <c r="BE12" i="56"/>
  <c r="BD12" i="56"/>
  <c r="BC12" i="56"/>
  <c r="BB12" i="56"/>
  <c r="BF11" i="56"/>
  <c r="BE11" i="56"/>
  <c r="BD11" i="56"/>
  <c r="BC11" i="56"/>
  <c r="BB11" i="56"/>
  <c r="BF10" i="56"/>
  <c r="BE10" i="56"/>
  <c r="BD10" i="56"/>
  <c r="BC10" i="56"/>
  <c r="BB10" i="56"/>
  <c r="BF9" i="56"/>
  <c r="BE9" i="56"/>
  <c r="BD9" i="56"/>
  <c r="BC9" i="56"/>
  <c r="BB9" i="56"/>
  <c r="BF8" i="56"/>
  <c r="BE8" i="56"/>
  <c r="BD8" i="56"/>
  <c r="BC8" i="56"/>
  <c r="BB8" i="56"/>
  <c r="BF7" i="56"/>
  <c r="BE7" i="56"/>
  <c r="BD7" i="56"/>
  <c r="BC7" i="56"/>
  <c r="BB7" i="56"/>
  <c r="BF6" i="56"/>
  <c r="BE6" i="56"/>
  <c r="BD6" i="56"/>
  <c r="BC6" i="56"/>
  <c r="BB6" i="56"/>
  <c r="BF5" i="56"/>
  <c r="BE5" i="56"/>
  <c r="BD5" i="56"/>
  <c r="BC5" i="56"/>
  <c r="BB5" i="56"/>
  <c r="BF4" i="56"/>
  <c r="BE4" i="56"/>
  <c r="BD4" i="56"/>
  <c r="BC4" i="56"/>
  <c r="BB4" i="56"/>
  <c r="BF3" i="56"/>
  <c r="BE3" i="56"/>
  <c r="BD3" i="56"/>
  <c r="BC3" i="56"/>
  <c r="BB3" i="56"/>
  <c r="AU6" i="57" l="1"/>
  <c r="J6" i="57"/>
  <c r="AJ6" i="57"/>
  <c r="AV6" i="57" s="1"/>
  <c r="D36" i="57"/>
  <c r="L38" i="60"/>
  <c r="E22" i="57" s="1"/>
  <c r="D37" i="57"/>
  <c r="L40" i="49"/>
  <c r="E25" i="57" s="1"/>
  <c r="M51" i="49"/>
  <c r="L21" i="49"/>
  <c r="M49" i="60"/>
  <c r="L19" i="60"/>
  <c r="L40" i="59"/>
  <c r="E21" i="57" s="1"/>
  <c r="M51" i="59"/>
  <c r="L21" i="59"/>
  <c r="L37" i="58"/>
  <c r="E24" i="57" s="1"/>
  <c r="M48" i="58"/>
  <c r="L18" i="58"/>
  <c r="M47" i="58" l="1"/>
  <c r="G24" i="57" s="1"/>
  <c r="B24" i="57"/>
  <c r="M48" i="60"/>
  <c r="G22" i="57" s="1"/>
  <c r="B22" i="57"/>
  <c r="M50" i="59"/>
  <c r="G21" i="57" s="1"/>
  <c r="B21" i="57"/>
  <c r="M50" i="49"/>
  <c r="G25" i="57" s="1"/>
  <c r="B25" i="57"/>
  <c r="BB19" i="39"/>
  <c r="AL17" i="46"/>
  <c r="AM17" i="46"/>
  <c r="AN17" i="46"/>
  <c r="AO17" i="46"/>
  <c r="AP17" i="46"/>
  <c r="AQ17" i="46"/>
  <c r="AR17" i="46"/>
  <c r="AS17" i="46"/>
  <c r="AT17" i="46"/>
  <c r="AK17" i="46"/>
  <c r="AC17" i="46"/>
  <c r="AD17" i="46"/>
  <c r="AE17" i="46"/>
  <c r="AF17" i="46"/>
  <c r="AG17" i="46"/>
  <c r="AH17" i="46"/>
  <c r="AB17" i="46"/>
  <c r="AJ17" i="46" s="1"/>
  <c r="S17" i="46"/>
  <c r="T17" i="46"/>
  <c r="U17" i="46"/>
  <c r="V17" i="46"/>
  <c r="W17" i="46"/>
  <c r="X17" i="46"/>
  <c r="Y17" i="46"/>
  <c r="Z17" i="46"/>
  <c r="R17" i="46"/>
  <c r="L17" i="46"/>
  <c r="M17" i="46"/>
  <c r="N17" i="46"/>
  <c r="O17" i="46"/>
  <c r="P17" i="46"/>
  <c r="K17" i="46"/>
  <c r="C17" i="46"/>
  <c r="D17" i="46"/>
  <c r="E17" i="46"/>
  <c r="F17" i="46"/>
  <c r="G17" i="46"/>
  <c r="H17" i="46"/>
  <c r="I17" i="46"/>
  <c r="B17" i="46"/>
  <c r="AL12" i="46"/>
  <c r="AM12" i="46"/>
  <c r="AN12" i="46"/>
  <c r="AO12" i="46"/>
  <c r="AP12" i="46"/>
  <c r="AQ12" i="46"/>
  <c r="AR12" i="46"/>
  <c r="AS12" i="46"/>
  <c r="AT12" i="46"/>
  <c r="AK12" i="46"/>
  <c r="AC12" i="46"/>
  <c r="AD12" i="46"/>
  <c r="AE12" i="46"/>
  <c r="AF12" i="46"/>
  <c r="AG12" i="46"/>
  <c r="AH12" i="46"/>
  <c r="AB12" i="46"/>
  <c r="S12" i="46"/>
  <c r="T12" i="46"/>
  <c r="U12" i="46"/>
  <c r="V12" i="46"/>
  <c r="W12" i="46"/>
  <c r="X12" i="46"/>
  <c r="Y12" i="46"/>
  <c r="Z12" i="46"/>
  <c r="R12" i="46"/>
  <c r="L12" i="46"/>
  <c r="M12" i="46"/>
  <c r="N12" i="46"/>
  <c r="O12" i="46"/>
  <c r="P12" i="46"/>
  <c r="K12" i="46"/>
  <c r="C12" i="46"/>
  <c r="D12" i="46"/>
  <c r="E12" i="46"/>
  <c r="F12" i="46"/>
  <c r="G12" i="46"/>
  <c r="H12" i="46"/>
  <c r="I12" i="46"/>
  <c r="B12" i="46"/>
  <c r="AA12" i="46"/>
  <c r="AA17" i="46"/>
  <c r="J12" i="46"/>
  <c r="J17" i="46"/>
  <c r="AL7" i="46"/>
  <c r="AM7" i="46"/>
  <c r="AN7" i="46"/>
  <c r="AO7" i="46"/>
  <c r="AP7" i="46"/>
  <c r="AQ7" i="46"/>
  <c r="AR7" i="46"/>
  <c r="AS7" i="46"/>
  <c r="AT7" i="46"/>
  <c r="AK7" i="46"/>
  <c r="AC7" i="46"/>
  <c r="AD7" i="46"/>
  <c r="AE7" i="46"/>
  <c r="AF7" i="46"/>
  <c r="AG7" i="46"/>
  <c r="AH7" i="46"/>
  <c r="AB7" i="46"/>
  <c r="S7" i="46"/>
  <c r="T7" i="46"/>
  <c r="U7" i="46"/>
  <c r="V7" i="46"/>
  <c r="W7" i="46"/>
  <c r="X7" i="46"/>
  <c r="Y7" i="46"/>
  <c r="Z7" i="46"/>
  <c r="R7" i="46"/>
  <c r="AA7" i="46" s="1"/>
  <c r="L7" i="46"/>
  <c r="M7" i="46"/>
  <c r="N7" i="46"/>
  <c r="O7" i="46"/>
  <c r="P7" i="46"/>
  <c r="K7" i="46"/>
  <c r="C7" i="46"/>
  <c r="D7" i="46"/>
  <c r="E7" i="46"/>
  <c r="F7" i="46"/>
  <c r="G7" i="46"/>
  <c r="H7" i="46"/>
  <c r="I7" i="46"/>
  <c r="B7" i="46"/>
  <c r="J7" i="46" s="1"/>
  <c r="C61" i="46"/>
  <c r="I131" i="51"/>
  <c r="I34" i="1"/>
  <c r="C58" i="46" s="1"/>
  <c r="D58" i="46" s="1"/>
  <c r="I14" i="55"/>
  <c r="I21" i="45"/>
  <c r="I37" i="54"/>
  <c r="I16" i="34"/>
  <c r="C53" i="46" s="1"/>
  <c r="D53" i="46" s="1"/>
  <c r="I10" i="53"/>
  <c r="C52" i="46" s="1"/>
  <c r="D52" i="46" s="1"/>
  <c r="I11" i="37"/>
  <c r="BB3" i="39"/>
  <c r="V18" i="39"/>
  <c r="T18" i="39"/>
  <c r="BB20" i="39"/>
  <c r="I10" i="36"/>
  <c r="I21" i="35"/>
  <c r="C49" i="46" s="1"/>
  <c r="K131" i="51"/>
  <c r="K145" i="40"/>
  <c r="K34" i="1"/>
  <c r="K70" i="56"/>
  <c r="K14" i="55"/>
  <c r="K21" i="45"/>
  <c r="K37" i="54"/>
  <c r="K16" i="34"/>
  <c r="K10" i="53"/>
  <c r="K11" i="37"/>
  <c r="K10" i="36"/>
  <c r="K21" i="35"/>
  <c r="K35" i="52"/>
  <c r="AU5" i="57"/>
  <c r="AU8" i="57"/>
  <c r="AU9" i="57"/>
  <c r="AJ5" i="57"/>
  <c r="AJ8" i="57"/>
  <c r="AJ9" i="57"/>
  <c r="AA5" i="57"/>
  <c r="AA8" i="57"/>
  <c r="AA9" i="57"/>
  <c r="Q5" i="57"/>
  <c r="Q8" i="57"/>
  <c r="Q9" i="57"/>
  <c r="J5" i="57"/>
  <c r="AV5" i="57" s="1"/>
  <c r="J8" i="57"/>
  <c r="AV8" i="57" s="1"/>
  <c r="J9" i="57"/>
  <c r="AV9" i="57" s="1"/>
  <c r="AA79" i="56"/>
  <c r="Z79" i="56"/>
  <c r="Y79" i="56"/>
  <c r="X79" i="56"/>
  <c r="W79" i="56"/>
  <c r="V79" i="56"/>
  <c r="U79" i="56"/>
  <c r="T79" i="56"/>
  <c r="S79" i="56"/>
  <c r="P86" i="56"/>
  <c r="O86" i="56"/>
  <c r="N92" i="56"/>
  <c r="L94" i="56" s="1"/>
  <c r="R79" i="56"/>
  <c r="Q79" i="56"/>
  <c r="P79" i="56"/>
  <c r="AA78" i="56"/>
  <c r="Z78" i="56"/>
  <c r="Y78" i="56"/>
  <c r="X78" i="56"/>
  <c r="W78" i="56"/>
  <c r="V78" i="56"/>
  <c r="U78" i="56"/>
  <c r="T78" i="56"/>
  <c r="S78" i="56"/>
  <c r="P85" i="56"/>
  <c r="O85" i="56"/>
  <c r="N91" i="56"/>
  <c r="L93" i="56" s="1"/>
  <c r="R78" i="56"/>
  <c r="P14" i="46"/>
  <c r="O14" i="46"/>
  <c r="M14" i="46"/>
  <c r="L14" i="46"/>
  <c r="K14" i="46"/>
  <c r="Q78" i="56"/>
  <c r="P78" i="56"/>
  <c r="G14" i="46"/>
  <c r="F14" i="46"/>
  <c r="N85" i="56"/>
  <c r="L87" i="56" s="1"/>
  <c r="D14" i="46"/>
  <c r="C14" i="46"/>
  <c r="B14" i="46"/>
  <c r="BB69" i="56"/>
  <c r="BB68" i="56"/>
  <c r="BF67" i="56"/>
  <c r="BE67" i="56"/>
  <c r="BD67" i="56"/>
  <c r="BC67" i="56"/>
  <c r="BB67" i="56"/>
  <c r="AB98" i="56"/>
  <c r="AA98" i="56"/>
  <c r="Z98" i="56"/>
  <c r="Y98" i="56"/>
  <c r="X98" i="56"/>
  <c r="W98" i="56"/>
  <c r="V98" i="56"/>
  <c r="T98" i="56"/>
  <c r="S98" i="56"/>
  <c r="R98" i="56"/>
  <c r="Q98" i="56"/>
  <c r="P98" i="56"/>
  <c r="O98" i="56"/>
  <c r="N98" i="56"/>
  <c r="BF66" i="56"/>
  <c r="BE66" i="56"/>
  <c r="BD66" i="56"/>
  <c r="BC66" i="56"/>
  <c r="BB66" i="56"/>
  <c r="AB97" i="56"/>
  <c r="AA97" i="56"/>
  <c r="Z97" i="56"/>
  <c r="Y97" i="56"/>
  <c r="X97" i="56"/>
  <c r="V97" i="56"/>
  <c r="T97" i="56"/>
  <c r="S97" i="56"/>
  <c r="R97" i="56"/>
  <c r="Q97" i="56"/>
  <c r="P97" i="56"/>
  <c r="O97" i="56"/>
  <c r="N97" i="56"/>
  <c r="AZ19" i="55"/>
  <c r="AA23" i="55" s="1"/>
  <c r="AY19" i="55"/>
  <c r="Z23" i="55" s="1"/>
  <c r="AX19" i="55"/>
  <c r="Y23" i="55" s="1"/>
  <c r="AW19" i="55"/>
  <c r="X23" i="55" s="1"/>
  <c r="AV19" i="55"/>
  <c r="W23" i="55" s="1"/>
  <c r="AU19" i="55"/>
  <c r="V23" i="55" s="1"/>
  <c r="AT19" i="55"/>
  <c r="U23" i="55" s="1"/>
  <c r="AS19" i="55"/>
  <c r="T23" i="55" s="1"/>
  <c r="AR19" i="55"/>
  <c r="S23" i="55" s="1"/>
  <c r="AQ19" i="55"/>
  <c r="AP19" i="55"/>
  <c r="P30" i="55" s="1"/>
  <c r="AO19" i="55"/>
  <c r="AN19" i="55"/>
  <c r="AM19" i="55"/>
  <c r="M23" i="55" s="1"/>
  <c r="AL19" i="55"/>
  <c r="AK19" i="55"/>
  <c r="O30" i="55" s="1"/>
  <c r="AJ19" i="55"/>
  <c r="M30" i="55" s="1"/>
  <c r="AI19" i="55"/>
  <c r="L30" i="55" s="1"/>
  <c r="AH19" i="55"/>
  <c r="N36" i="55" s="1"/>
  <c r="AG19" i="55"/>
  <c r="M48" i="55" s="1"/>
  <c r="AF19" i="55"/>
  <c r="R23" i="55" s="1"/>
  <c r="AE19" i="55"/>
  <c r="AD19" i="55"/>
  <c r="AC19" i="55"/>
  <c r="M36" i="55" s="1"/>
  <c r="AB19" i="55"/>
  <c r="AA19" i="55"/>
  <c r="Z19" i="55"/>
  <c r="Y19" i="55"/>
  <c r="X19" i="55"/>
  <c r="L36" i="55" s="1"/>
  <c r="L38" i="55" s="1"/>
  <c r="W19" i="55"/>
  <c r="L23" i="55" s="1"/>
  <c r="V19" i="55"/>
  <c r="U19" i="55"/>
  <c r="T19" i="55"/>
  <c r="S19" i="55"/>
  <c r="Q23" i="55" s="1"/>
  <c r="R19" i="55"/>
  <c r="P23" i="55" s="1"/>
  <c r="Q19" i="55"/>
  <c r="P19" i="55"/>
  <c r="O19" i="55"/>
  <c r="N19" i="55"/>
  <c r="M19" i="55"/>
  <c r="L19" i="55"/>
  <c r="AZ18" i="55"/>
  <c r="AA22" i="55" s="1"/>
  <c r="AY18" i="55"/>
  <c r="Z22" i="55" s="1"/>
  <c r="AX18" i="55"/>
  <c r="Y22" i="55" s="1"/>
  <c r="AW18" i="55"/>
  <c r="X22" i="55" s="1"/>
  <c r="AV18" i="55"/>
  <c r="W22" i="55" s="1"/>
  <c r="AU18" i="55"/>
  <c r="V22" i="55" s="1"/>
  <c r="AT18" i="55"/>
  <c r="U22" i="55" s="1"/>
  <c r="AS18" i="55"/>
  <c r="T22" i="55" s="1"/>
  <c r="AR18" i="55"/>
  <c r="S22" i="55" s="1"/>
  <c r="AQ18" i="55"/>
  <c r="AK13" i="46" s="1"/>
  <c r="AP18" i="55"/>
  <c r="P29" i="55" s="1"/>
  <c r="AO18" i="55"/>
  <c r="AH13" i="46" s="1"/>
  <c r="AN18" i="55"/>
  <c r="AG13" i="46" s="1"/>
  <c r="AM18" i="55"/>
  <c r="AF13" i="46" s="1"/>
  <c r="AL18" i="55"/>
  <c r="M22" i="55" s="1"/>
  <c r="AK18" i="55"/>
  <c r="O29" i="55" s="1"/>
  <c r="AJ18" i="55"/>
  <c r="M29" i="55" s="1"/>
  <c r="AI18" i="55"/>
  <c r="L29" i="55" s="1"/>
  <c r="AH18" i="55"/>
  <c r="N35" i="55" s="1"/>
  <c r="AG18" i="55"/>
  <c r="M47" i="55" s="1"/>
  <c r="AF18" i="55"/>
  <c r="R22" i="55" s="1"/>
  <c r="AE18" i="55"/>
  <c r="W13" i="46" s="1"/>
  <c r="AD18" i="55"/>
  <c r="V13" i="46" s="1"/>
  <c r="AC18" i="55"/>
  <c r="U13" i="46" s="1"/>
  <c r="AB18" i="55"/>
  <c r="T13" i="46" s="1"/>
  <c r="AA18" i="55"/>
  <c r="S13" i="46" s="1"/>
  <c r="Z18" i="55"/>
  <c r="R13" i="46" s="1"/>
  <c r="Y18" i="55"/>
  <c r="P13" i="46" s="1"/>
  <c r="X18" i="55"/>
  <c r="O13" i="46" s="1"/>
  <c r="W18" i="55"/>
  <c r="L22" i="55" s="1"/>
  <c r="V18" i="55"/>
  <c r="M13" i="46" s="1"/>
  <c r="U18" i="55"/>
  <c r="L13" i="46" s="1"/>
  <c r="T18" i="55"/>
  <c r="K13" i="46" s="1"/>
  <c r="S18" i="55"/>
  <c r="Q22" i="55" s="1"/>
  <c r="R18" i="55"/>
  <c r="P22" i="55" s="1"/>
  <c r="Q18" i="55"/>
  <c r="G13" i="46" s="1"/>
  <c r="P18" i="55"/>
  <c r="F13" i="46" s="1"/>
  <c r="O18" i="55"/>
  <c r="N29" i="55" s="1"/>
  <c r="N18" i="55"/>
  <c r="D13" i="46" s="1"/>
  <c r="M18" i="55"/>
  <c r="C13" i="46" s="1"/>
  <c r="L18" i="55"/>
  <c r="B13" i="46" s="1"/>
  <c r="BB13" i="55"/>
  <c r="BB12" i="55"/>
  <c r="BF11" i="55"/>
  <c r="BE11" i="55"/>
  <c r="BD11" i="55"/>
  <c r="BC11" i="55"/>
  <c r="BB11" i="55"/>
  <c r="AZ11" i="55"/>
  <c r="AY11" i="55"/>
  <c r="AX11" i="55"/>
  <c r="AW11" i="55"/>
  <c r="AV11" i="55"/>
  <c r="AU11" i="55"/>
  <c r="AT11" i="55"/>
  <c r="AS11" i="55"/>
  <c r="AR11" i="55"/>
  <c r="AQ11" i="55"/>
  <c r="AP11" i="55"/>
  <c r="AO11" i="55"/>
  <c r="AN11" i="55"/>
  <c r="AM11" i="55"/>
  <c r="AL11" i="55"/>
  <c r="AK11" i="55"/>
  <c r="AJ11" i="55"/>
  <c r="AI11" i="55"/>
  <c r="AH11" i="55"/>
  <c r="AB42" i="55" s="1"/>
  <c r="AG11" i="55"/>
  <c r="AA42" i="55" s="1"/>
  <c r="AF11" i="55"/>
  <c r="Z42" i="55" s="1"/>
  <c r="AE11" i="55"/>
  <c r="Y42" i="55" s="1"/>
  <c r="AD11" i="55"/>
  <c r="X42" i="55" s="1"/>
  <c r="AC11" i="55"/>
  <c r="W42" i="55" s="1"/>
  <c r="AB11" i="55"/>
  <c r="V42" i="55" s="1"/>
  <c r="AA11" i="55"/>
  <c r="Z11" i="55"/>
  <c r="T42" i="55" s="1"/>
  <c r="Y11" i="55"/>
  <c r="X11" i="55"/>
  <c r="W11" i="55"/>
  <c r="V11" i="55"/>
  <c r="U11" i="55"/>
  <c r="T11" i="55"/>
  <c r="S11" i="55"/>
  <c r="S42" i="55" s="1"/>
  <c r="R11" i="55"/>
  <c r="R42" i="55" s="1"/>
  <c r="Q11" i="55"/>
  <c r="Q42" i="55" s="1"/>
  <c r="P11" i="55"/>
  <c r="P42" i="55" s="1"/>
  <c r="O11" i="55"/>
  <c r="O42" i="55" s="1"/>
  <c r="N11" i="55"/>
  <c r="N42" i="55" s="1"/>
  <c r="M11" i="55"/>
  <c r="M42" i="55" s="1"/>
  <c r="L11" i="55"/>
  <c r="L42" i="55" s="1"/>
  <c r="BF10" i="55"/>
  <c r="BE10" i="55"/>
  <c r="BD10" i="55"/>
  <c r="BC10" i="55"/>
  <c r="BB10" i="55"/>
  <c r="AZ10" i="55"/>
  <c r="AY10" i="55"/>
  <c r="AX10" i="55"/>
  <c r="AW10" i="55"/>
  <c r="AV10" i="55"/>
  <c r="AU10" i="55"/>
  <c r="AT10" i="55"/>
  <c r="AS10" i="55"/>
  <c r="AR10" i="55"/>
  <c r="AQ10" i="55"/>
  <c r="AP10" i="55"/>
  <c r="AO10" i="55"/>
  <c r="AN10" i="55"/>
  <c r="AM10" i="55"/>
  <c r="AL10" i="55"/>
  <c r="AK10" i="55"/>
  <c r="AJ10" i="55"/>
  <c r="AI10" i="55"/>
  <c r="AH10" i="55"/>
  <c r="AB41" i="55" s="1"/>
  <c r="AG10" i="55"/>
  <c r="AA41" i="55" s="1"/>
  <c r="AF10" i="55"/>
  <c r="Z41" i="55" s="1"/>
  <c r="AE10" i="55"/>
  <c r="Y41" i="55" s="1"/>
  <c r="AD10" i="55"/>
  <c r="X41" i="55" s="1"/>
  <c r="AC10" i="55"/>
  <c r="AB10" i="55"/>
  <c r="V41" i="55" s="1"/>
  <c r="AA10" i="55"/>
  <c r="Z10" i="55"/>
  <c r="T41" i="55" s="1"/>
  <c r="Y10" i="55"/>
  <c r="X10" i="55"/>
  <c r="L35" i="55" s="1"/>
  <c r="W10" i="55"/>
  <c r="V10" i="55"/>
  <c r="U10" i="55"/>
  <c r="T10" i="55"/>
  <c r="S10" i="55"/>
  <c r="S41" i="55" s="1"/>
  <c r="R10" i="55"/>
  <c r="R41" i="55" s="1"/>
  <c r="Q10" i="55"/>
  <c r="Q41" i="55" s="1"/>
  <c r="P10" i="55"/>
  <c r="P41" i="55" s="1"/>
  <c r="O10" i="55"/>
  <c r="O41" i="55" s="1"/>
  <c r="N10" i="55"/>
  <c r="N41" i="55" s="1"/>
  <c r="M10" i="55"/>
  <c r="M41" i="55" s="1"/>
  <c r="L41" i="55"/>
  <c r="AA45" i="54"/>
  <c r="Z45" i="54"/>
  <c r="Y45" i="54"/>
  <c r="X45" i="54"/>
  <c r="W45" i="54"/>
  <c r="V45" i="54"/>
  <c r="U45" i="54"/>
  <c r="T45" i="54"/>
  <c r="S45" i="54"/>
  <c r="P52" i="54"/>
  <c r="M45" i="54"/>
  <c r="O52" i="54"/>
  <c r="M52" i="54"/>
  <c r="L52" i="54"/>
  <c r="N58" i="54"/>
  <c r="M70" i="54"/>
  <c r="R45" i="54"/>
  <c r="M58" i="54"/>
  <c r="L58" i="54"/>
  <c r="L60" i="54" s="1"/>
  <c r="L45" i="54"/>
  <c r="Q45" i="54"/>
  <c r="P45" i="54"/>
  <c r="AA44" i="54"/>
  <c r="Z44" i="54"/>
  <c r="Y44" i="54"/>
  <c r="X44" i="54"/>
  <c r="W44" i="54"/>
  <c r="V44" i="54"/>
  <c r="U44" i="54"/>
  <c r="T44" i="54"/>
  <c r="S44" i="54"/>
  <c r="AK11" i="46"/>
  <c r="P51" i="54"/>
  <c r="AH11" i="46"/>
  <c r="AG11" i="46"/>
  <c r="AF11" i="46"/>
  <c r="M44" i="54"/>
  <c r="O51" i="54"/>
  <c r="M51" i="54"/>
  <c r="L51" i="54"/>
  <c r="N57" i="54"/>
  <c r="M69" i="54"/>
  <c r="R44" i="54"/>
  <c r="W11" i="46"/>
  <c r="V11" i="46"/>
  <c r="U11" i="46"/>
  <c r="T11" i="46"/>
  <c r="S11" i="46"/>
  <c r="R11" i="46"/>
  <c r="P11" i="46"/>
  <c r="O11" i="46"/>
  <c r="L44" i="54"/>
  <c r="M11" i="46"/>
  <c r="L11" i="46"/>
  <c r="K11" i="46"/>
  <c r="Q44" i="54"/>
  <c r="P44" i="54"/>
  <c r="G11" i="46"/>
  <c r="F11" i="46"/>
  <c r="N51" i="54"/>
  <c r="D11" i="46"/>
  <c r="C11" i="46"/>
  <c r="B11" i="46"/>
  <c r="BB35" i="54"/>
  <c r="BB34" i="54"/>
  <c r="BF33" i="54"/>
  <c r="BE33" i="54"/>
  <c r="BD33" i="54"/>
  <c r="BC33" i="54"/>
  <c r="BB33" i="54"/>
  <c r="AB64" i="54"/>
  <c r="AA64" i="54"/>
  <c r="Z64" i="54"/>
  <c r="Y64" i="54"/>
  <c r="X64" i="54"/>
  <c r="W64" i="54"/>
  <c r="V64" i="54"/>
  <c r="T64" i="54"/>
  <c r="S64" i="54"/>
  <c r="R64" i="54"/>
  <c r="Q64" i="54"/>
  <c r="P64" i="54"/>
  <c r="O64" i="54"/>
  <c r="N64" i="54"/>
  <c r="M64" i="54"/>
  <c r="L64" i="54"/>
  <c r="BF32" i="54"/>
  <c r="BE32" i="54"/>
  <c r="BD32" i="54"/>
  <c r="BC32" i="54"/>
  <c r="BB32" i="54"/>
  <c r="AB63" i="54"/>
  <c r="AA63" i="54"/>
  <c r="Z63" i="54"/>
  <c r="Y63" i="54"/>
  <c r="X63" i="54"/>
  <c r="V63" i="54"/>
  <c r="T63" i="54"/>
  <c r="L57" i="54"/>
  <c r="S63" i="54"/>
  <c r="R63" i="54"/>
  <c r="Q63" i="54"/>
  <c r="P63" i="54"/>
  <c r="O63" i="54"/>
  <c r="N63" i="54"/>
  <c r="M63" i="54"/>
  <c r="L63" i="54"/>
  <c r="BF31" i="54"/>
  <c r="BE31" i="54"/>
  <c r="BD31" i="54"/>
  <c r="BC31" i="54"/>
  <c r="BB31" i="54"/>
  <c r="AZ14" i="53"/>
  <c r="AA18" i="53" s="1"/>
  <c r="AY14" i="53"/>
  <c r="Z18" i="53" s="1"/>
  <c r="AX14" i="53"/>
  <c r="Y18" i="53" s="1"/>
  <c r="AW14" i="53"/>
  <c r="X18" i="53" s="1"/>
  <c r="AV14" i="53"/>
  <c r="W18" i="53" s="1"/>
  <c r="AU14" i="53"/>
  <c r="V18" i="53" s="1"/>
  <c r="AT14" i="53"/>
  <c r="U18" i="53" s="1"/>
  <c r="AS14" i="53"/>
  <c r="T18" i="53" s="1"/>
  <c r="AR14" i="53"/>
  <c r="S18" i="53" s="1"/>
  <c r="AQ14" i="53"/>
  <c r="AP14" i="53"/>
  <c r="P25" i="53" s="1"/>
  <c r="AO14" i="53"/>
  <c r="AN14" i="53"/>
  <c r="AM14" i="53"/>
  <c r="M18" i="53" s="1"/>
  <c r="AL14" i="53"/>
  <c r="AK14" i="53"/>
  <c r="O25" i="53" s="1"/>
  <c r="AJ14" i="53"/>
  <c r="M25" i="53" s="1"/>
  <c r="AI14" i="53"/>
  <c r="L25" i="53" s="1"/>
  <c r="AH14" i="53"/>
  <c r="N31" i="53" s="1"/>
  <c r="AG14" i="53"/>
  <c r="M43" i="53" s="1"/>
  <c r="AF14" i="53"/>
  <c r="R18" i="53" s="1"/>
  <c r="AE14" i="53"/>
  <c r="AD14" i="53"/>
  <c r="AC14" i="53"/>
  <c r="M31" i="53" s="1"/>
  <c r="AB14" i="53"/>
  <c r="AA14" i="53"/>
  <c r="Z14" i="53"/>
  <c r="Y14" i="53"/>
  <c r="X14" i="53"/>
  <c r="L31" i="53" s="1"/>
  <c r="L33" i="53" s="1"/>
  <c r="W14" i="53"/>
  <c r="L18" i="53" s="1"/>
  <c r="V14" i="53"/>
  <c r="U14" i="53"/>
  <c r="T14" i="53"/>
  <c r="S14" i="53"/>
  <c r="Q18" i="53" s="1"/>
  <c r="R14" i="53"/>
  <c r="P18" i="53" s="1"/>
  <c r="Q14" i="53"/>
  <c r="P14" i="53"/>
  <c r="O18" i="53" s="1"/>
  <c r="O14" i="53"/>
  <c r="N14" i="53"/>
  <c r="M14" i="53"/>
  <c r="L14" i="53"/>
  <c r="AZ13" i="53"/>
  <c r="AA17" i="53" s="1"/>
  <c r="AY13" i="53"/>
  <c r="Z17" i="53" s="1"/>
  <c r="AX13" i="53"/>
  <c r="Y17" i="53" s="1"/>
  <c r="AW13" i="53"/>
  <c r="X17" i="53" s="1"/>
  <c r="AV13" i="53"/>
  <c r="W17" i="53" s="1"/>
  <c r="AU13" i="53"/>
  <c r="V17" i="53" s="1"/>
  <c r="AT13" i="53"/>
  <c r="U17" i="53" s="1"/>
  <c r="AS13" i="53"/>
  <c r="T17" i="53" s="1"/>
  <c r="AR13" i="53"/>
  <c r="S17" i="53" s="1"/>
  <c r="AQ13" i="53"/>
  <c r="AK9" i="46" s="1"/>
  <c r="AP13" i="53"/>
  <c r="AO13" i="53"/>
  <c r="AH9" i="46" s="1"/>
  <c r="AN13" i="53"/>
  <c r="AG9" i="46" s="1"/>
  <c r="AM13" i="53"/>
  <c r="AF9" i="46" s="1"/>
  <c r="AL13" i="53"/>
  <c r="M17" i="53" s="1"/>
  <c r="AK13" i="53"/>
  <c r="O24" i="53" s="1"/>
  <c r="AJ13" i="53"/>
  <c r="M24" i="53" s="1"/>
  <c r="AI13" i="53"/>
  <c r="L24" i="53" s="1"/>
  <c r="AH13" i="53"/>
  <c r="N30" i="53" s="1"/>
  <c r="AG13" i="53"/>
  <c r="M42" i="53" s="1"/>
  <c r="AF13" i="53"/>
  <c r="R17" i="53" s="1"/>
  <c r="AE13" i="53"/>
  <c r="W9" i="46" s="1"/>
  <c r="AD13" i="53"/>
  <c r="V9" i="46" s="1"/>
  <c r="AC13" i="53"/>
  <c r="U9" i="46" s="1"/>
  <c r="AB13" i="53"/>
  <c r="T9" i="46" s="1"/>
  <c r="AA13" i="53"/>
  <c r="S9" i="46" s="1"/>
  <c r="Z13" i="53"/>
  <c r="R9" i="46" s="1"/>
  <c r="Y13" i="53"/>
  <c r="X13" i="53"/>
  <c r="W13" i="53"/>
  <c r="L17" i="53" s="1"/>
  <c r="V13" i="53"/>
  <c r="U13" i="53"/>
  <c r="T13" i="53"/>
  <c r="S13" i="53"/>
  <c r="Q17" i="53" s="1"/>
  <c r="R13" i="53"/>
  <c r="P17" i="53" s="1"/>
  <c r="Q13" i="53"/>
  <c r="P13" i="53"/>
  <c r="O17" i="53" s="1"/>
  <c r="O13" i="53"/>
  <c r="N24" i="53" s="1"/>
  <c r="N13" i="53"/>
  <c r="M13" i="53"/>
  <c r="L13" i="53"/>
  <c r="BB8" i="53"/>
  <c r="BB7" i="53"/>
  <c r="BF6" i="53"/>
  <c r="BE6" i="53"/>
  <c r="BD6" i="53"/>
  <c r="BC6" i="53"/>
  <c r="BB6" i="53"/>
  <c r="AZ6" i="53"/>
  <c r="AY6" i="53"/>
  <c r="AX6" i="53"/>
  <c r="AW6" i="53"/>
  <c r="AV6" i="53"/>
  <c r="AU6" i="53"/>
  <c r="AT6" i="53"/>
  <c r="AS6" i="53"/>
  <c r="AR6" i="53"/>
  <c r="AQ6" i="53"/>
  <c r="AP6" i="53"/>
  <c r="AO6" i="53"/>
  <c r="AN6" i="53"/>
  <c r="AM6" i="53"/>
  <c r="AL6" i="53"/>
  <c r="AK6" i="53"/>
  <c r="AJ6" i="53"/>
  <c r="AI6" i="53"/>
  <c r="AH6" i="53"/>
  <c r="AB37" i="53" s="1"/>
  <c r="AG6" i="53"/>
  <c r="AA37" i="53" s="1"/>
  <c r="AF6" i="53"/>
  <c r="Z37" i="53" s="1"/>
  <c r="AE6" i="53"/>
  <c r="Y37" i="53" s="1"/>
  <c r="AD6" i="53"/>
  <c r="X37" i="53" s="1"/>
  <c r="AC6" i="53"/>
  <c r="W37" i="53" s="1"/>
  <c r="AB6" i="53"/>
  <c r="V37" i="53" s="1"/>
  <c r="AA6" i="53"/>
  <c r="Z6" i="53"/>
  <c r="T37" i="53" s="1"/>
  <c r="Y6" i="53"/>
  <c r="X6" i="53"/>
  <c r="W6" i="53"/>
  <c r="V6" i="53"/>
  <c r="U6" i="53"/>
  <c r="T6" i="53"/>
  <c r="S6" i="53"/>
  <c r="S37" i="53" s="1"/>
  <c r="R6" i="53"/>
  <c r="R37" i="53" s="1"/>
  <c r="Q6" i="53"/>
  <c r="Q37" i="53" s="1"/>
  <c r="P6" i="53"/>
  <c r="P37" i="53" s="1"/>
  <c r="O6" i="53"/>
  <c r="O37" i="53" s="1"/>
  <c r="N6" i="53"/>
  <c r="N37" i="53" s="1"/>
  <c r="M6" i="53"/>
  <c r="M37" i="53" s="1"/>
  <c r="L6" i="53"/>
  <c r="L37" i="53" s="1"/>
  <c r="BF5" i="53"/>
  <c r="BE5" i="53"/>
  <c r="BD5" i="53"/>
  <c r="BC5" i="53"/>
  <c r="BB5" i="53"/>
  <c r="AZ5" i="53"/>
  <c r="AY5" i="53"/>
  <c r="AX5" i="53"/>
  <c r="AW5" i="53"/>
  <c r="AV5" i="53"/>
  <c r="AU5" i="53"/>
  <c r="AT5" i="53"/>
  <c r="AS5" i="53"/>
  <c r="AR5" i="53"/>
  <c r="AQ5" i="53"/>
  <c r="AP5" i="53"/>
  <c r="AO5" i="53"/>
  <c r="AN5" i="53"/>
  <c r="AM5" i="53"/>
  <c r="AL5" i="53"/>
  <c r="AK5" i="53"/>
  <c r="AJ5" i="53"/>
  <c r="AI5" i="53"/>
  <c r="AH5" i="53"/>
  <c r="AB36" i="53" s="1"/>
  <c r="AG5" i="53"/>
  <c r="AA36" i="53" s="1"/>
  <c r="AF5" i="53"/>
  <c r="Z36" i="53" s="1"/>
  <c r="AE5" i="53"/>
  <c r="Y36" i="53" s="1"/>
  <c r="AD5" i="53"/>
  <c r="X36" i="53" s="1"/>
  <c r="AC5" i="53"/>
  <c r="AB5" i="53"/>
  <c r="V36" i="53" s="1"/>
  <c r="AA5" i="53"/>
  <c r="Z5" i="53"/>
  <c r="T36" i="53" s="1"/>
  <c r="Y5" i="53"/>
  <c r="P9" i="46" s="1"/>
  <c r="X5" i="53"/>
  <c r="L30" i="53" s="1"/>
  <c r="W5" i="53"/>
  <c r="N9" i="46" s="1"/>
  <c r="V5" i="53"/>
  <c r="M9" i="46" s="1"/>
  <c r="U5" i="53"/>
  <c r="L9" i="46" s="1"/>
  <c r="T5" i="53"/>
  <c r="K9" i="46" s="1"/>
  <c r="S5" i="53"/>
  <c r="S36" i="53" s="1"/>
  <c r="R5" i="53"/>
  <c r="R36" i="53" s="1"/>
  <c r="Q5" i="53"/>
  <c r="Q36" i="53" s="1"/>
  <c r="P5" i="53"/>
  <c r="P36" i="53" s="1"/>
  <c r="O5" i="53"/>
  <c r="O36" i="53" s="1"/>
  <c r="N5" i="53"/>
  <c r="N36" i="53" s="1"/>
  <c r="M5" i="53"/>
  <c r="M36" i="53" s="1"/>
  <c r="L5" i="53"/>
  <c r="L36" i="53" s="1"/>
  <c r="AA43" i="52"/>
  <c r="Z43" i="52"/>
  <c r="Y43" i="52"/>
  <c r="X43" i="52"/>
  <c r="W43" i="52"/>
  <c r="V43" i="52"/>
  <c r="U43" i="52"/>
  <c r="T43" i="52"/>
  <c r="S43" i="52"/>
  <c r="P50" i="52"/>
  <c r="M43" i="52"/>
  <c r="O50" i="52"/>
  <c r="M50" i="52"/>
  <c r="L50" i="52"/>
  <c r="N56" i="52"/>
  <c r="M68" i="52"/>
  <c r="R43" i="52"/>
  <c r="M56" i="52"/>
  <c r="L56" i="52"/>
  <c r="L58" i="52" s="1"/>
  <c r="L43" i="52"/>
  <c r="Q43" i="52"/>
  <c r="P43" i="52"/>
  <c r="AA42" i="52"/>
  <c r="Z42" i="52"/>
  <c r="Y42" i="52"/>
  <c r="X42" i="52"/>
  <c r="W42" i="52"/>
  <c r="V42" i="52"/>
  <c r="U42" i="52"/>
  <c r="T42" i="52"/>
  <c r="S42" i="52"/>
  <c r="AK5" i="46"/>
  <c r="P49" i="52"/>
  <c r="AH5" i="46"/>
  <c r="AG5" i="46"/>
  <c r="AF5" i="46"/>
  <c r="M42" i="52"/>
  <c r="O49" i="52"/>
  <c r="M49" i="52"/>
  <c r="L49" i="52"/>
  <c r="N55" i="52"/>
  <c r="M67" i="52"/>
  <c r="R42" i="52"/>
  <c r="W5" i="46"/>
  <c r="V5" i="46"/>
  <c r="U5" i="46"/>
  <c r="T5" i="46"/>
  <c r="S5" i="46"/>
  <c r="R5" i="46"/>
  <c r="P5" i="46"/>
  <c r="O5" i="46"/>
  <c r="L42" i="52"/>
  <c r="M5" i="46"/>
  <c r="L5" i="46"/>
  <c r="K5" i="46"/>
  <c r="Q42" i="52"/>
  <c r="P42" i="52"/>
  <c r="G5" i="46"/>
  <c r="F5" i="46"/>
  <c r="N49" i="52"/>
  <c r="D5" i="46"/>
  <c r="C5" i="46"/>
  <c r="B5" i="46"/>
  <c r="AB62" i="52"/>
  <c r="AA62" i="52"/>
  <c r="Z62" i="52"/>
  <c r="Y62" i="52"/>
  <c r="X62" i="52"/>
  <c r="W62" i="52"/>
  <c r="V62" i="52"/>
  <c r="T62" i="52"/>
  <c r="S62" i="52"/>
  <c r="R62" i="52"/>
  <c r="Q62" i="52"/>
  <c r="P62" i="52"/>
  <c r="O62" i="52"/>
  <c r="N62" i="52"/>
  <c r="M62" i="52"/>
  <c r="L62" i="52"/>
  <c r="AB61" i="52"/>
  <c r="AA61" i="52"/>
  <c r="Z61" i="52"/>
  <c r="Y61" i="52"/>
  <c r="X61" i="52"/>
  <c r="V61" i="52"/>
  <c r="T61" i="52"/>
  <c r="L55" i="52"/>
  <c r="S61" i="52"/>
  <c r="R61" i="52"/>
  <c r="Q61" i="52"/>
  <c r="P61" i="52"/>
  <c r="O61" i="52"/>
  <c r="N61" i="52"/>
  <c r="M61" i="52"/>
  <c r="BB131" i="51"/>
  <c r="L136" i="51"/>
  <c r="BF124" i="51"/>
  <c r="BE124" i="51"/>
  <c r="BD124" i="51"/>
  <c r="BC124" i="51"/>
  <c r="BB124" i="51"/>
  <c r="BF123" i="51"/>
  <c r="BE123" i="51"/>
  <c r="BD123" i="51"/>
  <c r="BC123" i="51"/>
  <c r="BB123" i="51"/>
  <c r="BF122" i="51"/>
  <c r="BE122" i="51"/>
  <c r="BD122" i="51"/>
  <c r="BC122" i="51"/>
  <c r="BB122" i="51"/>
  <c r="BF121" i="51"/>
  <c r="BE121" i="51"/>
  <c r="BD121" i="51"/>
  <c r="BC121" i="51"/>
  <c r="BB121" i="51"/>
  <c r="BF120" i="51"/>
  <c r="BE120" i="51"/>
  <c r="BD120" i="51"/>
  <c r="BC120" i="51"/>
  <c r="BB120" i="51"/>
  <c r="BF119" i="51"/>
  <c r="BE119" i="51"/>
  <c r="BD119" i="51"/>
  <c r="BC119" i="51"/>
  <c r="BB119" i="51"/>
  <c r="BF118" i="51"/>
  <c r="BE118" i="51"/>
  <c r="BD118" i="51"/>
  <c r="BC118" i="51"/>
  <c r="BB118" i="51"/>
  <c r="BF117" i="51"/>
  <c r="BE117" i="51"/>
  <c r="BD117" i="51"/>
  <c r="BC117" i="51"/>
  <c r="BB117" i="51"/>
  <c r="BF116" i="51"/>
  <c r="BE116" i="51"/>
  <c r="BD116" i="51"/>
  <c r="BC116" i="51"/>
  <c r="BB116" i="51"/>
  <c r="BF115" i="51"/>
  <c r="BE115" i="51"/>
  <c r="BD115" i="51"/>
  <c r="BC115" i="51"/>
  <c r="BB115" i="51"/>
  <c r="BF114" i="51"/>
  <c r="BE114" i="51"/>
  <c r="BD114" i="51"/>
  <c r="BC114" i="51"/>
  <c r="BB114" i="51"/>
  <c r="BF113" i="51"/>
  <c r="BE113" i="51"/>
  <c r="BD113" i="51"/>
  <c r="BC113" i="51"/>
  <c r="BB113" i="51"/>
  <c r="BF112" i="51"/>
  <c r="BE112" i="51"/>
  <c r="BD112" i="51"/>
  <c r="BC112" i="51"/>
  <c r="BB112" i="51"/>
  <c r="BF111" i="51"/>
  <c r="BE111" i="51"/>
  <c r="BD111" i="51"/>
  <c r="BC111" i="51"/>
  <c r="BB111" i="51"/>
  <c r="BF110" i="51"/>
  <c r="BE110" i="51"/>
  <c r="BD110" i="51"/>
  <c r="BC110" i="51"/>
  <c r="BB110" i="51"/>
  <c r="BF109" i="51"/>
  <c r="BE109" i="51"/>
  <c r="BD109" i="51"/>
  <c r="BC109" i="51"/>
  <c r="BB109" i="51"/>
  <c r="BF108" i="51"/>
  <c r="BE108" i="51"/>
  <c r="BD108" i="51"/>
  <c r="BC108" i="51"/>
  <c r="BB108" i="51"/>
  <c r="BF107" i="51"/>
  <c r="BE107" i="51"/>
  <c r="BD107" i="51"/>
  <c r="BC107" i="51"/>
  <c r="BB107" i="51"/>
  <c r="BF106" i="51"/>
  <c r="BE106" i="51"/>
  <c r="BD106" i="51"/>
  <c r="BC106" i="51"/>
  <c r="BB106" i="51"/>
  <c r="BF105" i="51"/>
  <c r="BE105" i="51"/>
  <c r="BD105" i="51"/>
  <c r="BC105" i="51"/>
  <c r="BB105" i="51"/>
  <c r="BF104" i="51"/>
  <c r="BE104" i="51"/>
  <c r="BD104" i="51"/>
  <c r="BC104" i="51"/>
  <c r="BB104" i="51"/>
  <c r="BF103" i="51"/>
  <c r="BE103" i="51"/>
  <c r="BD103" i="51"/>
  <c r="BC103" i="51"/>
  <c r="BB103" i="51"/>
  <c r="BF102" i="51"/>
  <c r="BE102" i="51"/>
  <c r="BD102" i="51"/>
  <c r="BC102" i="51"/>
  <c r="BB102" i="51"/>
  <c r="BF101" i="51"/>
  <c r="BE101" i="51"/>
  <c r="BD101" i="51"/>
  <c r="BC101" i="51"/>
  <c r="BB101" i="51"/>
  <c r="BF100" i="51"/>
  <c r="BE100" i="51"/>
  <c r="BD100" i="51"/>
  <c r="BC100" i="51"/>
  <c r="BB100" i="51"/>
  <c r="BF99" i="51"/>
  <c r="BE99" i="51"/>
  <c r="BD99" i="51"/>
  <c r="BC99" i="51"/>
  <c r="BB99" i="51"/>
  <c r="BF98" i="51"/>
  <c r="BE98" i="51"/>
  <c r="BD98" i="51"/>
  <c r="BC98" i="51"/>
  <c r="BB98" i="51"/>
  <c r="BF97" i="51"/>
  <c r="BE97" i="51"/>
  <c r="BD97" i="51"/>
  <c r="BC97" i="51"/>
  <c r="BB97" i="51"/>
  <c r="BF96" i="51"/>
  <c r="BE96" i="51"/>
  <c r="BD96" i="51"/>
  <c r="BC96" i="51"/>
  <c r="BB96" i="51"/>
  <c r="BF95" i="51"/>
  <c r="BE95" i="51"/>
  <c r="BD95" i="51"/>
  <c r="BC95" i="51"/>
  <c r="BB95" i="51"/>
  <c r="BF94" i="51"/>
  <c r="BE94" i="51"/>
  <c r="BD94" i="51"/>
  <c r="BC94" i="51"/>
  <c r="BB94" i="51"/>
  <c r="BF93" i="51"/>
  <c r="BE93" i="51"/>
  <c r="BD93" i="51"/>
  <c r="BC93" i="51"/>
  <c r="BB93" i="51"/>
  <c r="BF92" i="51"/>
  <c r="BE92" i="51"/>
  <c r="BD92" i="51"/>
  <c r="BC92" i="51"/>
  <c r="BB92" i="51"/>
  <c r="BF91" i="51"/>
  <c r="BE91" i="51"/>
  <c r="BD91" i="51"/>
  <c r="BC91" i="51"/>
  <c r="BB91" i="51"/>
  <c r="BF90" i="51"/>
  <c r="BE90" i="51"/>
  <c r="BD90" i="51"/>
  <c r="BC90" i="51"/>
  <c r="BB90" i="51"/>
  <c r="BF89" i="51"/>
  <c r="BE89" i="51"/>
  <c r="BD89" i="51"/>
  <c r="BC89" i="51"/>
  <c r="BB89" i="51"/>
  <c r="BF88" i="51"/>
  <c r="BE88" i="51"/>
  <c r="BD88" i="51"/>
  <c r="BC88" i="51"/>
  <c r="BB88" i="51"/>
  <c r="BF87" i="51"/>
  <c r="BE87" i="51"/>
  <c r="BD87" i="51"/>
  <c r="BC87" i="51"/>
  <c r="BB87" i="51"/>
  <c r="BF86" i="51"/>
  <c r="BE86" i="51"/>
  <c r="BD86" i="51"/>
  <c r="BC86" i="51"/>
  <c r="BB86" i="51"/>
  <c r="BF85" i="51"/>
  <c r="BE85" i="51"/>
  <c r="BD85" i="51"/>
  <c r="BC85" i="51"/>
  <c r="BB85" i="51"/>
  <c r="BF84" i="51"/>
  <c r="BE84" i="51"/>
  <c r="BD84" i="51"/>
  <c r="BC84" i="51"/>
  <c r="BB84" i="51"/>
  <c r="BF83" i="51"/>
  <c r="BE83" i="51"/>
  <c r="BD83" i="51"/>
  <c r="BC83" i="51"/>
  <c r="BB83" i="51"/>
  <c r="BF82" i="51"/>
  <c r="BE82" i="51"/>
  <c r="BD82" i="51"/>
  <c r="BC82" i="51"/>
  <c r="BB82" i="51"/>
  <c r="BF81" i="51"/>
  <c r="BE81" i="51"/>
  <c r="BD81" i="51"/>
  <c r="BC81" i="51"/>
  <c r="BF80" i="51"/>
  <c r="BE80" i="51"/>
  <c r="BD80" i="51"/>
  <c r="BC80" i="51"/>
  <c r="BB80" i="51"/>
  <c r="BF79" i="51"/>
  <c r="BE79" i="51"/>
  <c r="BD79" i="51"/>
  <c r="BC79" i="51"/>
  <c r="BB79" i="51"/>
  <c r="BF78" i="51"/>
  <c r="BE78" i="51"/>
  <c r="BD78" i="51"/>
  <c r="BC78" i="51"/>
  <c r="BB78" i="51"/>
  <c r="BF77" i="51"/>
  <c r="BE77" i="51"/>
  <c r="BD77" i="51"/>
  <c r="BC77" i="51"/>
  <c r="BB77" i="51"/>
  <c r="BF76" i="51"/>
  <c r="BE76" i="51"/>
  <c r="BD76" i="51"/>
  <c r="BC76" i="51"/>
  <c r="BB76" i="51"/>
  <c r="BF75" i="51"/>
  <c r="BE75" i="51"/>
  <c r="BD75" i="51"/>
  <c r="BC75" i="51"/>
  <c r="BB75" i="51"/>
  <c r="BF74" i="51"/>
  <c r="BE74" i="51"/>
  <c r="BD74" i="51"/>
  <c r="BC74" i="51"/>
  <c r="BB74" i="51"/>
  <c r="BF73" i="51"/>
  <c r="BE73" i="51"/>
  <c r="BD73" i="51"/>
  <c r="BC73" i="51"/>
  <c r="BB73" i="51"/>
  <c r="BF72" i="51"/>
  <c r="BE72" i="51"/>
  <c r="BD72" i="51"/>
  <c r="BC72" i="51"/>
  <c r="BB72" i="51"/>
  <c r="BF71" i="51"/>
  <c r="BE71" i="51"/>
  <c r="BD71" i="51"/>
  <c r="BC71" i="51"/>
  <c r="BB71" i="51"/>
  <c r="BF70" i="51"/>
  <c r="BE70" i="51"/>
  <c r="BD70" i="51"/>
  <c r="BC70" i="51"/>
  <c r="BB70" i="51"/>
  <c r="BF69" i="51"/>
  <c r="BE69" i="51"/>
  <c r="BD69" i="51"/>
  <c r="BC69" i="51"/>
  <c r="BB69" i="51"/>
  <c r="BF68" i="51"/>
  <c r="BE68" i="51"/>
  <c r="BD68" i="51"/>
  <c r="BC68" i="51"/>
  <c r="BB68" i="51"/>
  <c r="BF67" i="51"/>
  <c r="BE67" i="51"/>
  <c r="BD67" i="51"/>
  <c r="BC67" i="51"/>
  <c r="BB67" i="51"/>
  <c r="BF66" i="51"/>
  <c r="BE66" i="51"/>
  <c r="BD66" i="51"/>
  <c r="BC66" i="51"/>
  <c r="BB66" i="51"/>
  <c r="BF65" i="51"/>
  <c r="BE65" i="51"/>
  <c r="BD65" i="51"/>
  <c r="BC65" i="51"/>
  <c r="BB65" i="51"/>
  <c r="BF64" i="51"/>
  <c r="BE64" i="51"/>
  <c r="BD64" i="51"/>
  <c r="BC64" i="51"/>
  <c r="BB64" i="51"/>
  <c r="BF63" i="51"/>
  <c r="BE63" i="51"/>
  <c r="BD63" i="51"/>
  <c r="BC63" i="51"/>
  <c r="BB63" i="51"/>
  <c r="BF62" i="51"/>
  <c r="BE62" i="51"/>
  <c r="BD62" i="51"/>
  <c r="BC62" i="51"/>
  <c r="BB62" i="51"/>
  <c r="BF61" i="51"/>
  <c r="BE61" i="51"/>
  <c r="BD61" i="51"/>
  <c r="BC61" i="51"/>
  <c r="BB61" i="51"/>
  <c r="BF60" i="51"/>
  <c r="BE60" i="51"/>
  <c r="BD60" i="51"/>
  <c r="BC60" i="51"/>
  <c r="BB60" i="51"/>
  <c r="BF59" i="51"/>
  <c r="BE59" i="51"/>
  <c r="BD59" i="51"/>
  <c r="BC59" i="51"/>
  <c r="BB59" i="51"/>
  <c r="BF58" i="51"/>
  <c r="BE58" i="51"/>
  <c r="BD58" i="51"/>
  <c r="BC58" i="51"/>
  <c r="BB58" i="51"/>
  <c r="BF57" i="51"/>
  <c r="BE57" i="51"/>
  <c r="BD57" i="51"/>
  <c r="BC57" i="51"/>
  <c r="BB57" i="51"/>
  <c r="BF56" i="51"/>
  <c r="BE56" i="51"/>
  <c r="BD56" i="51"/>
  <c r="BC56" i="51"/>
  <c r="BB56" i="51"/>
  <c r="BF55" i="51"/>
  <c r="BE55" i="51"/>
  <c r="BD55" i="51"/>
  <c r="BC55" i="51"/>
  <c r="BB55" i="51"/>
  <c r="BF54" i="51"/>
  <c r="BE54" i="51"/>
  <c r="BD54" i="51"/>
  <c r="BC54" i="51"/>
  <c r="BB54" i="51"/>
  <c r="BF53" i="51"/>
  <c r="BE53" i="51"/>
  <c r="BD53" i="51"/>
  <c r="BC53" i="51"/>
  <c r="BB53" i="51"/>
  <c r="BF52" i="51"/>
  <c r="BE52" i="51"/>
  <c r="BD52" i="51"/>
  <c r="BC52" i="51"/>
  <c r="BB52" i="51"/>
  <c r="BF51" i="51"/>
  <c r="BE51" i="51"/>
  <c r="BD51" i="51"/>
  <c r="BC51" i="51"/>
  <c r="BB51" i="51"/>
  <c r="BF50" i="51"/>
  <c r="BE50" i="51"/>
  <c r="BD50" i="51"/>
  <c r="BC50" i="51"/>
  <c r="BB50" i="51"/>
  <c r="BF49" i="51"/>
  <c r="BE49" i="51"/>
  <c r="BD49" i="51"/>
  <c r="BC49" i="51"/>
  <c r="BB49" i="51"/>
  <c r="BF48" i="51"/>
  <c r="BE48" i="51"/>
  <c r="BD48" i="51"/>
  <c r="BC48" i="51"/>
  <c r="BB48" i="51"/>
  <c r="BF47" i="51"/>
  <c r="BE47" i="51"/>
  <c r="BD47" i="51"/>
  <c r="BC47" i="51"/>
  <c r="BB47" i="51"/>
  <c r="BF46" i="51"/>
  <c r="BE46" i="51"/>
  <c r="BD46" i="51"/>
  <c r="BC46" i="51"/>
  <c r="BB46" i="51"/>
  <c r="BF45" i="51"/>
  <c r="BE45" i="51"/>
  <c r="BD45" i="51"/>
  <c r="BC45" i="51"/>
  <c r="BB45" i="51"/>
  <c r="BF44" i="51"/>
  <c r="BE44" i="51"/>
  <c r="BD44" i="51"/>
  <c r="BC44" i="51"/>
  <c r="BB44" i="51"/>
  <c r="BF43" i="51"/>
  <c r="BE43" i="51"/>
  <c r="BD43" i="51"/>
  <c r="BC43" i="51"/>
  <c r="BB43" i="51"/>
  <c r="BF42" i="51"/>
  <c r="BE42" i="51"/>
  <c r="BD42" i="51"/>
  <c r="BC42" i="51"/>
  <c r="BB42" i="51"/>
  <c r="BF41" i="51"/>
  <c r="BE41" i="51"/>
  <c r="BD41" i="51"/>
  <c r="BC41" i="51"/>
  <c r="BB41" i="51"/>
  <c r="BF40" i="51"/>
  <c r="BE40" i="51"/>
  <c r="BD40" i="51"/>
  <c r="BC40" i="51"/>
  <c r="BB40" i="51"/>
  <c r="BF39" i="51"/>
  <c r="BE39" i="51"/>
  <c r="BD39" i="51"/>
  <c r="BC39" i="51"/>
  <c r="BB39" i="51"/>
  <c r="BF38" i="51"/>
  <c r="BE38" i="51"/>
  <c r="BD38" i="51"/>
  <c r="BC38" i="51"/>
  <c r="BB38" i="51"/>
  <c r="BF37" i="51"/>
  <c r="BE37" i="51"/>
  <c r="BD37" i="51"/>
  <c r="BC37" i="51"/>
  <c r="BB37" i="51"/>
  <c r="BF36" i="51"/>
  <c r="BE36" i="51"/>
  <c r="BD36" i="51"/>
  <c r="BC36" i="51"/>
  <c r="BB36" i="51"/>
  <c r="BF35" i="51"/>
  <c r="BE35" i="51"/>
  <c r="BD35" i="51"/>
  <c r="BC35" i="51"/>
  <c r="BB35" i="51"/>
  <c r="BF34" i="51"/>
  <c r="BE34" i="51"/>
  <c r="BD34" i="51"/>
  <c r="BC34" i="51"/>
  <c r="BB34" i="51"/>
  <c r="BF33" i="51"/>
  <c r="BE33" i="51"/>
  <c r="BD33" i="51"/>
  <c r="BC33" i="51"/>
  <c r="BB33" i="51"/>
  <c r="BF32" i="51"/>
  <c r="BE32" i="51"/>
  <c r="BD32" i="51"/>
  <c r="BC32" i="51"/>
  <c r="BB32" i="51"/>
  <c r="BF31" i="51"/>
  <c r="BE31" i="51"/>
  <c r="BD31" i="51"/>
  <c r="BC31" i="51"/>
  <c r="BB31" i="51"/>
  <c r="BF30" i="51"/>
  <c r="BE30" i="51"/>
  <c r="BD30" i="51"/>
  <c r="BC30" i="51"/>
  <c r="BB30" i="51"/>
  <c r="BF29" i="51"/>
  <c r="BE29" i="51"/>
  <c r="BD29" i="51"/>
  <c r="BC29" i="51"/>
  <c r="BB29" i="51"/>
  <c r="BF28" i="51"/>
  <c r="BE28" i="51"/>
  <c r="BD28" i="51"/>
  <c r="BC28" i="51"/>
  <c r="BB28" i="51"/>
  <c r="BF27" i="51"/>
  <c r="BE27" i="51"/>
  <c r="BD27" i="51"/>
  <c r="BC27" i="51"/>
  <c r="BB27" i="51"/>
  <c r="BF26" i="51"/>
  <c r="BE26" i="51"/>
  <c r="BD26" i="51"/>
  <c r="BC26" i="51"/>
  <c r="BB26" i="51"/>
  <c r="BF25" i="51"/>
  <c r="BE25" i="51"/>
  <c r="BD25" i="51"/>
  <c r="BC25" i="51"/>
  <c r="BB25" i="51"/>
  <c r="BF24" i="51"/>
  <c r="BE24" i="51"/>
  <c r="BD24" i="51"/>
  <c r="BC24" i="51"/>
  <c r="BB24" i="51"/>
  <c r="BF23" i="51"/>
  <c r="BE23" i="51"/>
  <c r="BD23" i="51"/>
  <c r="BC23" i="51"/>
  <c r="BB23" i="51"/>
  <c r="BF22" i="51"/>
  <c r="BE22" i="51"/>
  <c r="BD22" i="51"/>
  <c r="BC22" i="51"/>
  <c r="BB22" i="51"/>
  <c r="BF21" i="51"/>
  <c r="BE21" i="51"/>
  <c r="BD21" i="51"/>
  <c r="BC21" i="51"/>
  <c r="BB21" i="51"/>
  <c r="BF20" i="51"/>
  <c r="BE20" i="51"/>
  <c r="BD20" i="51"/>
  <c r="BC20" i="51"/>
  <c r="BB20" i="51"/>
  <c r="BF19" i="51"/>
  <c r="BE19" i="51"/>
  <c r="BD19" i="51"/>
  <c r="BC19" i="51"/>
  <c r="BB19" i="51"/>
  <c r="BF18" i="51"/>
  <c r="BE18" i="51"/>
  <c r="BD18" i="51"/>
  <c r="BC18" i="51"/>
  <c r="BB18" i="51"/>
  <c r="BF17" i="51"/>
  <c r="BE17" i="51"/>
  <c r="BD17" i="51"/>
  <c r="BC17" i="51"/>
  <c r="BB17" i="51"/>
  <c r="BF16" i="51"/>
  <c r="BE16" i="51"/>
  <c r="BD16" i="51"/>
  <c r="BC16" i="51"/>
  <c r="BB16" i="51"/>
  <c r="BF15" i="51"/>
  <c r="BE15" i="51"/>
  <c r="BD15" i="51"/>
  <c r="BC15" i="51"/>
  <c r="BB15" i="51"/>
  <c r="BF14" i="51"/>
  <c r="BE14" i="51"/>
  <c r="BD14" i="51"/>
  <c r="BC14" i="51"/>
  <c r="BB14" i="51"/>
  <c r="BF13" i="51"/>
  <c r="BE13" i="51"/>
  <c r="BD13" i="51"/>
  <c r="BC13" i="51"/>
  <c r="BB13" i="51"/>
  <c r="BF12" i="51"/>
  <c r="BE12" i="51"/>
  <c r="BD12" i="51"/>
  <c r="BC12" i="51"/>
  <c r="BB12" i="51"/>
  <c r="BF11" i="51"/>
  <c r="BE11" i="51"/>
  <c r="BD11" i="51"/>
  <c r="BC11" i="51"/>
  <c r="BB11" i="51"/>
  <c r="BF10" i="51"/>
  <c r="BE10" i="51"/>
  <c r="BD10" i="51"/>
  <c r="BC10" i="51"/>
  <c r="BB10" i="51"/>
  <c r="BF9" i="51"/>
  <c r="BE9" i="51"/>
  <c r="BD9" i="51"/>
  <c r="BC9" i="51"/>
  <c r="BB9" i="51"/>
  <c r="BF8" i="51"/>
  <c r="BE8" i="51"/>
  <c r="BD8" i="51"/>
  <c r="BC8" i="51"/>
  <c r="BB8" i="51"/>
  <c r="BF7" i="51"/>
  <c r="BE7" i="51"/>
  <c r="BD7" i="51"/>
  <c r="BC7" i="51"/>
  <c r="BB7" i="51"/>
  <c r="BF6" i="51"/>
  <c r="BE6" i="51"/>
  <c r="BD6" i="51"/>
  <c r="BC6" i="51"/>
  <c r="BB6" i="51"/>
  <c r="BF5" i="51"/>
  <c r="BE5" i="51"/>
  <c r="BD5" i="51"/>
  <c r="BC5" i="51"/>
  <c r="BB5" i="51"/>
  <c r="BF4" i="51"/>
  <c r="BE4" i="51"/>
  <c r="BD4" i="51"/>
  <c r="BC4" i="51"/>
  <c r="BB4" i="51"/>
  <c r="BF3" i="51"/>
  <c r="BE3" i="51"/>
  <c r="BD3" i="51"/>
  <c r="BC3" i="51"/>
  <c r="BB3" i="51"/>
  <c r="AZ137" i="51"/>
  <c r="AA141" i="51" s="1"/>
  <c r="AY137" i="51"/>
  <c r="Z141" i="51" s="1"/>
  <c r="AX137" i="51"/>
  <c r="Y141" i="51" s="1"/>
  <c r="AW137" i="51"/>
  <c r="X141" i="51" s="1"/>
  <c r="AV137" i="51"/>
  <c r="W141" i="51" s="1"/>
  <c r="AU137" i="51"/>
  <c r="V141" i="51" s="1"/>
  <c r="AT137" i="51"/>
  <c r="U141" i="51" s="1"/>
  <c r="AS137" i="51"/>
  <c r="T141" i="51" s="1"/>
  <c r="AR137" i="51"/>
  <c r="S141" i="51" s="1"/>
  <c r="AQ137" i="51"/>
  <c r="AP137" i="51"/>
  <c r="P148" i="51" s="1"/>
  <c r="AO137" i="51"/>
  <c r="AN137" i="51"/>
  <c r="AM137" i="51"/>
  <c r="M141" i="51" s="1"/>
  <c r="AL137" i="51"/>
  <c r="AK137" i="51"/>
  <c r="O148" i="51" s="1"/>
  <c r="AJ137" i="51"/>
  <c r="M148" i="51" s="1"/>
  <c r="AI137" i="51"/>
  <c r="L148" i="51" s="1"/>
  <c r="AH137" i="51"/>
  <c r="N154" i="51" s="1"/>
  <c r="AG137" i="51"/>
  <c r="M166" i="51" s="1"/>
  <c r="AF137" i="51"/>
  <c r="R141" i="51" s="1"/>
  <c r="AE137" i="51"/>
  <c r="AD137" i="51"/>
  <c r="AC137" i="51"/>
  <c r="M154" i="51" s="1"/>
  <c r="AB137" i="51"/>
  <c r="AA137" i="51"/>
  <c r="Z137" i="51"/>
  <c r="Y137" i="51"/>
  <c r="X137" i="51"/>
  <c r="L154" i="51" s="1"/>
  <c r="L156" i="51" s="1"/>
  <c r="W137" i="51"/>
  <c r="L141" i="51" s="1"/>
  <c r="V137" i="51"/>
  <c r="U137" i="51"/>
  <c r="T137" i="51"/>
  <c r="S137" i="51"/>
  <c r="Q141" i="51" s="1"/>
  <c r="R137" i="51"/>
  <c r="P141" i="51" s="1"/>
  <c r="Q137" i="51"/>
  <c r="P137" i="51"/>
  <c r="O137" i="51"/>
  <c r="N137" i="51"/>
  <c r="M137" i="51"/>
  <c r="L137" i="51"/>
  <c r="AZ136" i="51"/>
  <c r="AA140" i="51" s="1"/>
  <c r="AY136" i="51"/>
  <c r="Z140" i="51" s="1"/>
  <c r="AX136" i="51"/>
  <c r="Y140" i="51" s="1"/>
  <c r="AW136" i="51"/>
  <c r="X140" i="51" s="1"/>
  <c r="AV136" i="51"/>
  <c r="W140" i="51" s="1"/>
  <c r="AU136" i="51"/>
  <c r="V140" i="51" s="1"/>
  <c r="AT136" i="51"/>
  <c r="U140" i="51" s="1"/>
  <c r="AS136" i="51"/>
  <c r="T140" i="51" s="1"/>
  <c r="AR136" i="51"/>
  <c r="S140" i="51" s="1"/>
  <c r="AQ136" i="51"/>
  <c r="AP136" i="51"/>
  <c r="P147" i="51" s="1"/>
  <c r="AO136" i="51"/>
  <c r="AN136" i="51"/>
  <c r="AM136" i="51"/>
  <c r="AL136" i="51"/>
  <c r="M140" i="51" s="1"/>
  <c r="AK136" i="51"/>
  <c r="O147" i="51" s="1"/>
  <c r="AJ136" i="51"/>
  <c r="M147" i="51" s="1"/>
  <c r="AI136" i="51"/>
  <c r="L147" i="51" s="1"/>
  <c r="AH136" i="51"/>
  <c r="N153" i="51" s="1"/>
  <c r="AG136" i="51"/>
  <c r="M165" i="51" s="1"/>
  <c r="AF136" i="51"/>
  <c r="R140" i="51" s="1"/>
  <c r="AE136" i="51"/>
  <c r="AD136" i="51"/>
  <c r="AC136" i="51"/>
  <c r="AB136" i="51"/>
  <c r="AA136" i="51"/>
  <c r="Z136" i="51"/>
  <c r="Y136" i="51"/>
  <c r="X136" i="51"/>
  <c r="W136" i="51"/>
  <c r="L140" i="51" s="1"/>
  <c r="V136" i="51"/>
  <c r="U136" i="51"/>
  <c r="T136" i="51"/>
  <c r="S136" i="51"/>
  <c r="Q140" i="51" s="1"/>
  <c r="R136" i="51"/>
  <c r="P140" i="51" s="1"/>
  <c r="Q136" i="51"/>
  <c r="P136" i="51"/>
  <c r="O136" i="51"/>
  <c r="N147" i="51" s="1"/>
  <c r="N136" i="51"/>
  <c r="M136" i="51"/>
  <c r="BB130" i="51"/>
  <c r="BF129" i="51"/>
  <c r="BE129" i="51"/>
  <c r="BD129" i="51"/>
  <c r="BC129" i="51"/>
  <c r="BB129" i="51"/>
  <c r="AZ129" i="51"/>
  <c r="AY129" i="51"/>
  <c r="AX129" i="51"/>
  <c r="AW129" i="51"/>
  <c r="AV129" i="51"/>
  <c r="AU129" i="51"/>
  <c r="AT129" i="51"/>
  <c r="AS129" i="51"/>
  <c r="AR129" i="51"/>
  <c r="AQ129" i="51"/>
  <c r="AP129" i="51"/>
  <c r="AO129" i="51"/>
  <c r="AN129" i="51"/>
  <c r="AM129" i="51"/>
  <c r="AL129" i="51"/>
  <c r="AK129" i="51"/>
  <c r="AJ129" i="51"/>
  <c r="AI129" i="51"/>
  <c r="AH129" i="51"/>
  <c r="AB160" i="51" s="1"/>
  <c r="AG129" i="51"/>
  <c r="AA160" i="51" s="1"/>
  <c r="AF129" i="51"/>
  <c r="Z160" i="51" s="1"/>
  <c r="AE129" i="51"/>
  <c r="Y160" i="51" s="1"/>
  <c r="AD129" i="51"/>
  <c r="X160" i="51" s="1"/>
  <c r="AC129" i="51"/>
  <c r="W160" i="51" s="1"/>
  <c r="AB129" i="51"/>
  <c r="V160" i="51" s="1"/>
  <c r="AA129" i="51"/>
  <c r="Z129" i="51"/>
  <c r="T160" i="51" s="1"/>
  <c r="Y129" i="51"/>
  <c r="X129" i="51"/>
  <c r="W129" i="51"/>
  <c r="V129" i="51"/>
  <c r="U129" i="51"/>
  <c r="T129" i="51"/>
  <c r="S129" i="51"/>
  <c r="S160" i="51" s="1"/>
  <c r="R129" i="51"/>
  <c r="R160" i="51" s="1"/>
  <c r="Q129" i="51"/>
  <c r="Q160" i="51" s="1"/>
  <c r="P129" i="51"/>
  <c r="P160" i="51" s="1"/>
  <c r="O129" i="51"/>
  <c r="O160" i="51" s="1"/>
  <c r="N129" i="51"/>
  <c r="N160" i="51" s="1"/>
  <c r="M129" i="51"/>
  <c r="M160" i="51" s="1"/>
  <c r="L129" i="51"/>
  <c r="L160" i="51" s="1"/>
  <c r="BF128" i="51"/>
  <c r="BE128" i="51"/>
  <c r="BD128" i="51"/>
  <c r="BC128" i="51"/>
  <c r="BB128" i="51"/>
  <c r="AZ128" i="51"/>
  <c r="AY128" i="51"/>
  <c r="AX128" i="51"/>
  <c r="AW128" i="51"/>
  <c r="AV128" i="51"/>
  <c r="AU128" i="51"/>
  <c r="AT128" i="51"/>
  <c r="AS128" i="51"/>
  <c r="AR128" i="51"/>
  <c r="AQ128" i="51"/>
  <c r="AP128" i="51"/>
  <c r="AO128" i="51"/>
  <c r="AN128" i="51"/>
  <c r="AM128" i="51"/>
  <c r="AL128" i="51"/>
  <c r="AK128" i="51"/>
  <c r="AJ128" i="51"/>
  <c r="AI128" i="51"/>
  <c r="AH128" i="51"/>
  <c r="AB159" i="51" s="1"/>
  <c r="AG128" i="51"/>
  <c r="AA159" i="51" s="1"/>
  <c r="AF128" i="51"/>
  <c r="Z159" i="51" s="1"/>
  <c r="AE128" i="51"/>
  <c r="Y159" i="51" s="1"/>
  <c r="AD128" i="51"/>
  <c r="X159" i="51" s="1"/>
  <c r="AC128" i="51"/>
  <c r="AB128" i="51"/>
  <c r="V159" i="51" s="1"/>
  <c r="AA128" i="51"/>
  <c r="Z128" i="51"/>
  <c r="T159" i="51" s="1"/>
  <c r="Y128" i="51"/>
  <c r="X128" i="51"/>
  <c r="L153" i="51" s="1"/>
  <c r="W128" i="51"/>
  <c r="V128" i="51"/>
  <c r="U128" i="51"/>
  <c r="T128" i="51"/>
  <c r="S128" i="51"/>
  <c r="S159" i="51" s="1"/>
  <c r="R128" i="51"/>
  <c r="R159" i="51" s="1"/>
  <c r="Q128" i="51"/>
  <c r="Q159" i="51" s="1"/>
  <c r="P128" i="51"/>
  <c r="P159" i="51" s="1"/>
  <c r="O128" i="51"/>
  <c r="O159" i="51" s="1"/>
  <c r="N128" i="51"/>
  <c r="N159" i="51" s="1"/>
  <c r="M128" i="51"/>
  <c r="M159" i="51" s="1"/>
  <c r="L128" i="51"/>
  <c r="L159" i="51" s="1"/>
  <c r="BF127" i="51"/>
  <c r="BE127" i="51"/>
  <c r="BD127" i="51"/>
  <c r="BC127" i="51"/>
  <c r="BB127" i="51"/>
  <c r="BF126" i="51"/>
  <c r="BE126" i="51"/>
  <c r="BD126" i="51"/>
  <c r="BC126" i="51"/>
  <c r="BB126" i="51"/>
  <c r="P24" i="53" l="1"/>
  <c r="AI9" i="46"/>
  <c r="D61" i="46"/>
  <c r="D49" i="46"/>
  <c r="I13" i="46"/>
  <c r="H13" i="46"/>
  <c r="E13" i="46"/>
  <c r="J13" i="46" s="1"/>
  <c r="N13" i="46"/>
  <c r="Z13" i="46"/>
  <c r="Y13" i="46"/>
  <c r="X13" i="46"/>
  <c r="AA13" i="46" s="1"/>
  <c r="AB13" i="46"/>
  <c r="AE13" i="46"/>
  <c r="AD13" i="46"/>
  <c r="AC13" i="46"/>
  <c r="AT13" i="46"/>
  <c r="AS13" i="46"/>
  <c r="AR13" i="46"/>
  <c r="AQ13" i="46"/>
  <c r="AP13" i="46"/>
  <c r="AO13" i="46"/>
  <c r="AN13" i="46"/>
  <c r="AM13" i="46"/>
  <c r="AL13" i="46"/>
  <c r="I5" i="46"/>
  <c r="H5" i="46"/>
  <c r="E5" i="46"/>
  <c r="N5" i="46"/>
  <c r="Z5" i="46"/>
  <c r="Y5" i="46"/>
  <c r="X5" i="46"/>
  <c r="AB5" i="46"/>
  <c r="AE5" i="46"/>
  <c r="AD5" i="46"/>
  <c r="AC5" i="46"/>
  <c r="AT5" i="46"/>
  <c r="AS5" i="46"/>
  <c r="AR5" i="46"/>
  <c r="AQ5" i="46"/>
  <c r="AP5" i="46"/>
  <c r="AO5" i="46"/>
  <c r="AN5" i="46"/>
  <c r="AM5" i="46"/>
  <c r="AL5" i="46"/>
  <c r="B9" i="46"/>
  <c r="I9" i="46"/>
  <c r="H9" i="46"/>
  <c r="G9" i="46"/>
  <c r="F9" i="46"/>
  <c r="E9" i="46"/>
  <c r="D9" i="46"/>
  <c r="C9" i="46"/>
  <c r="O9" i="46"/>
  <c r="Z9" i="46"/>
  <c r="Y9" i="46"/>
  <c r="X9" i="46"/>
  <c r="AA9" i="46" s="1"/>
  <c r="AB9" i="46"/>
  <c r="AE9" i="46"/>
  <c r="AD9" i="46"/>
  <c r="AC9" i="46"/>
  <c r="AT9" i="46"/>
  <c r="AS9" i="46"/>
  <c r="AR9" i="46"/>
  <c r="AQ9" i="46"/>
  <c r="AP9" i="46"/>
  <c r="AO9" i="46"/>
  <c r="AN9" i="46"/>
  <c r="AM9" i="46"/>
  <c r="AL9" i="46"/>
  <c r="I11" i="46"/>
  <c r="H11" i="46"/>
  <c r="E11" i="46"/>
  <c r="J11" i="46" s="1"/>
  <c r="N11" i="46"/>
  <c r="Z11" i="46"/>
  <c r="Y11" i="46"/>
  <c r="X11" i="46"/>
  <c r="AA11" i="46" s="1"/>
  <c r="AB11" i="46"/>
  <c r="AE11" i="46"/>
  <c r="AD11" i="46"/>
  <c r="AC11" i="46"/>
  <c r="AT11" i="46"/>
  <c r="AS11" i="46"/>
  <c r="AR11" i="46"/>
  <c r="AQ11" i="46"/>
  <c r="AP11" i="46"/>
  <c r="AO11" i="46"/>
  <c r="AN11" i="46"/>
  <c r="AM11" i="46"/>
  <c r="AL11" i="46"/>
  <c r="J5" i="46"/>
  <c r="AA5" i="46"/>
  <c r="I14" i="46"/>
  <c r="H14" i="46"/>
  <c r="E14" i="46"/>
  <c r="J14" i="46" s="1"/>
  <c r="N14" i="46"/>
  <c r="U97" i="56"/>
  <c r="W97" i="56"/>
  <c r="U98" i="56"/>
  <c r="N86" i="56"/>
  <c r="L88" i="56" s="1"/>
  <c r="N79" i="56"/>
  <c r="L81" i="56" s="1"/>
  <c r="M110" i="56" s="1"/>
  <c r="N78" i="56"/>
  <c r="L47" i="55"/>
  <c r="L49" i="55" s="1"/>
  <c r="F36" i="46" s="1"/>
  <c r="U41" i="55"/>
  <c r="W41" i="55"/>
  <c r="M35" i="55"/>
  <c r="L37" i="55" s="1"/>
  <c r="D36" i="46" s="1"/>
  <c r="L48" i="55"/>
  <c r="L50" i="55" s="1"/>
  <c r="U42" i="55"/>
  <c r="L44" i="55" s="1"/>
  <c r="L31" i="55"/>
  <c r="C36" i="46" s="1"/>
  <c r="N30" i="55"/>
  <c r="N23" i="55"/>
  <c r="L25" i="55"/>
  <c r="L32" i="55"/>
  <c r="N22" i="55"/>
  <c r="R52" i="55" s="1"/>
  <c r="L69" i="54"/>
  <c r="L71" i="54" s="1"/>
  <c r="F34" i="46" s="1"/>
  <c r="U63" i="54"/>
  <c r="W63" i="54"/>
  <c r="M57" i="54"/>
  <c r="L59" i="54" s="1"/>
  <c r="D34" i="46" s="1"/>
  <c r="L70" i="54"/>
  <c r="L72" i="54" s="1"/>
  <c r="U64" i="54"/>
  <c r="L66" i="54" s="1"/>
  <c r="L53" i="54"/>
  <c r="C34" i="46" s="1"/>
  <c r="N52" i="54"/>
  <c r="N45" i="54"/>
  <c r="L47" i="54"/>
  <c r="L54" i="54"/>
  <c r="N44" i="54"/>
  <c r="R74" i="54" s="1"/>
  <c r="L42" i="53"/>
  <c r="L44" i="53" s="1"/>
  <c r="F32" i="46" s="1"/>
  <c r="U36" i="53"/>
  <c r="W36" i="53"/>
  <c r="M30" i="53"/>
  <c r="L32" i="53" s="1"/>
  <c r="D32" i="46" s="1"/>
  <c r="L43" i="53"/>
  <c r="L45" i="53" s="1"/>
  <c r="U37" i="53"/>
  <c r="L39" i="53" s="1"/>
  <c r="L26" i="53"/>
  <c r="C32" i="46" s="1"/>
  <c r="N25" i="53"/>
  <c r="N18" i="53"/>
  <c r="L20" i="53"/>
  <c r="L27" i="53"/>
  <c r="N17" i="53"/>
  <c r="R47" i="53" s="1"/>
  <c r="L67" i="52"/>
  <c r="L69" i="52" s="1"/>
  <c r="F28" i="46" s="1"/>
  <c r="U61" i="52"/>
  <c r="W61" i="52"/>
  <c r="M55" i="52"/>
  <c r="L57" i="52" s="1"/>
  <c r="D28" i="46" s="1"/>
  <c r="L68" i="52"/>
  <c r="L70" i="52" s="1"/>
  <c r="U62" i="52"/>
  <c r="L64" i="52" s="1"/>
  <c r="L51" i="52"/>
  <c r="C28" i="46" s="1"/>
  <c r="N50" i="52"/>
  <c r="N43" i="52"/>
  <c r="L45" i="52"/>
  <c r="L52" i="52"/>
  <c r="N42" i="52"/>
  <c r="R72" i="52" s="1"/>
  <c r="L165" i="51"/>
  <c r="L167" i="51" s="1"/>
  <c r="U159" i="51"/>
  <c r="W159" i="51"/>
  <c r="M153" i="51"/>
  <c r="L155" i="51" s="1"/>
  <c r="L166" i="51"/>
  <c r="L168" i="51" s="1"/>
  <c r="U160" i="51"/>
  <c r="L162" i="51" s="1"/>
  <c r="L149" i="51"/>
  <c r="N148" i="51"/>
  <c r="N141" i="51"/>
  <c r="L143" i="51"/>
  <c r="L150" i="51"/>
  <c r="N140" i="51"/>
  <c r="R170" i="51" s="1"/>
  <c r="AJ9" i="46" l="1"/>
  <c r="AJ5" i="46"/>
  <c r="AJ11" i="46"/>
  <c r="L43" i="55"/>
  <c r="E36" i="46" s="1"/>
  <c r="L63" i="52"/>
  <c r="E28" i="46" s="1"/>
  <c r="L38" i="53"/>
  <c r="E32" i="46" s="1"/>
  <c r="J9" i="46"/>
  <c r="L65" i="54"/>
  <c r="E34" i="46" s="1"/>
  <c r="R108" i="56"/>
  <c r="L80" i="56"/>
  <c r="M54" i="55"/>
  <c r="L24" i="55"/>
  <c r="M76" i="54"/>
  <c r="L46" i="54"/>
  <c r="M49" i="53"/>
  <c r="L19" i="53"/>
  <c r="M74" i="52"/>
  <c r="L161" i="51"/>
  <c r="M172" i="51"/>
  <c r="L142" i="51"/>
  <c r="M171" i="51" l="1"/>
  <c r="B40" i="46"/>
  <c r="M109" i="56"/>
  <c r="G37" i="46" s="1"/>
  <c r="B37" i="46"/>
  <c r="M53" i="55"/>
  <c r="G36" i="46" s="1"/>
  <c r="B36" i="46"/>
  <c r="M75" i="54"/>
  <c r="G34" i="46" s="1"/>
  <c r="B34" i="46"/>
  <c r="M73" i="52"/>
  <c r="G28" i="46" s="1"/>
  <c r="B28" i="46"/>
  <c r="M48" i="53"/>
  <c r="G32" i="46" s="1"/>
  <c r="B32" i="46"/>
  <c r="B18" i="46"/>
  <c r="AU5" i="46"/>
  <c r="AU7" i="46"/>
  <c r="AU9" i="46"/>
  <c r="AU11" i="46"/>
  <c r="AU12" i="46"/>
  <c r="AU13" i="46"/>
  <c r="AU17" i="46"/>
  <c r="Q5" i="46"/>
  <c r="Q7" i="46"/>
  <c r="Q9" i="46"/>
  <c r="Q11" i="46"/>
  <c r="Q12" i="46"/>
  <c r="Q13" i="46"/>
  <c r="Q14" i="46"/>
  <c r="Q17" i="46"/>
  <c r="AV11" i="46"/>
  <c r="AV12" i="46"/>
  <c r="AV13" i="46"/>
  <c r="AV14" i="46"/>
  <c r="AV17" i="46"/>
  <c r="AV9" i="46"/>
  <c r="AV7" i="46"/>
  <c r="AV5" i="46"/>
  <c r="I22" i="39"/>
  <c r="I9" i="47"/>
  <c r="AZ30" i="48"/>
  <c r="AA34" i="48" s="1"/>
  <c r="AY30" i="48"/>
  <c r="Z34" i="48" s="1"/>
  <c r="AX30" i="48"/>
  <c r="Y34" i="48" s="1"/>
  <c r="AW30" i="48"/>
  <c r="X34" i="48" s="1"/>
  <c r="AV30" i="48"/>
  <c r="W34" i="48" s="1"/>
  <c r="AU30" i="48"/>
  <c r="V34" i="48" s="1"/>
  <c r="AT30" i="48"/>
  <c r="U34" i="48" s="1"/>
  <c r="AS30" i="48"/>
  <c r="T34" i="48" s="1"/>
  <c r="AR30" i="48"/>
  <c r="S34" i="48" s="1"/>
  <c r="AQ30" i="48"/>
  <c r="AP30" i="48"/>
  <c r="P41" i="48" s="1"/>
  <c r="AO30" i="48"/>
  <c r="AN30" i="48"/>
  <c r="AM30" i="48"/>
  <c r="M34" i="48" s="1"/>
  <c r="AL30" i="48"/>
  <c r="AK30" i="48"/>
  <c r="O41" i="48" s="1"/>
  <c r="AJ30" i="48"/>
  <c r="M41" i="48" s="1"/>
  <c r="AI30" i="48"/>
  <c r="L41" i="48" s="1"/>
  <c r="AH30" i="48"/>
  <c r="N47" i="48" s="1"/>
  <c r="AG30" i="48"/>
  <c r="M59" i="48" s="1"/>
  <c r="AF30" i="48"/>
  <c r="R34" i="48" s="1"/>
  <c r="AE30" i="48"/>
  <c r="AD30" i="48"/>
  <c r="AC30" i="48"/>
  <c r="M47" i="48" s="1"/>
  <c r="AB30" i="48"/>
  <c r="AA30" i="48"/>
  <c r="Z30" i="48"/>
  <c r="Y30" i="48"/>
  <c r="X30" i="48"/>
  <c r="L47" i="48" s="1"/>
  <c r="L49" i="48" s="1"/>
  <c r="W30" i="48"/>
  <c r="L34" i="48" s="1"/>
  <c r="V30" i="48"/>
  <c r="U30" i="48"/>
  <c r="T30" i="48"/>
  <c r="S30" i="48"/>
  <c r="Q34" i="48" s="1"/>
  <c r="R30" i="48"/>
  <c r="P34" i="48" s="1"/>
  <c r="Q30" i="48"/>
  <c r="P30" i="48"/>
  <c r="O34" i="48" s="1"/>
  <c r="O30" i="48"/>
  <c r="N30" i="48"/>
  <c r="M30" i="48"/>
  <c r="L30" i="48"/>
  <c r="AZ29" i="48"/>
  <c r="AY29" i="48"/>
  <c r="AX29" i="48"/>
  <c r="AW29" i="48"/>
  <c r="AV29" i="48"/>
  <c r="AU29" i="48"/>
  <c r="AT29" i="48"/>
  <c r="AS29" i="48"/>
  <c r="AR29" i="48"/>
  <c r="AQ29" i="48"/>
  <c r="AK10" i="57" s="1"/>
  <c r="AP29" i="48"/>
  <c r="AO29" i="48"/>
  <c r="AH10" i="57" s="1"/>
  <c r="AN29" i="48"/>
  <c r="AG10" i="57" s="1"/>
  <c r="AM29" i="48"/>
  <c r="AF10" i="57" s="1"/>
  <c r="AL29" i="48"/>
  <c r="AK29" i="48"/>
  <c r="AJ29" i="48"/>
  <c r="AI29" i="48"/>
  <c r="AH29" i="48"/>
  <c r="AG29" i="48"/>
  <c r="AF29" i="48"/>
  <c r="AE29" i="48"/>
  <c r="W10" i="57" s="1"/>
  <c r="AD29" i="48"/>
  <c r="V10" i="57" s="1"/>
  <c r="AC29" i="48"/>
  <c r="U10" i="57" s="1"/>
  <c r="AB29" i="48"/>
  <c r="T10" i="57" s="1"/>
  <c r="AA29" i="48"/>
  <c r="S10" i="57" s="1"/>
  <c r="Z29" i="48"/>
  <c r="R10" i="57" s="1"/>
  <c r="Y29" i="48"/>
  <c r="P10" i="57" s="1"/>
  <c r="X29" i="48"/>
  <c r="O10" i="57" s="1"/>
  <c r="W29" i="48"/>
  <c r="V29" i="48"/>
  <c r="M10" i="57" s="1"/>
  <c r="U29" i="48"/>
  <c r="L10" i="57" s="1"/>
  <c r="T29" i="48"/>
  <c r="K10" i="57" s="1"/>
  <c r="S29" i="48"/>
  <c r="R29" i="48"/>
  <c r="Q29" i="48"/>
  <c r="G10" i="57" s="1"/>
  <c r="P29" i="48"/>
  <c r="O29" i="48"/>
  <c r="N29" i="48"/>
  <c r="D10" i="57" s="1"/>
  <c r="M29" i="48"/>
  <c r="C10" i="57" s="1"/>
  <c r="B10" i="57"/>
  <c r="BB24" i="48"/>
  <c r="BB23" i="48"/>
  <c r="BF22" i="48"/>
  <c r="BE22" i="48"/>
  <c r="BD22" i="48"/>
  <c r="BC22" i="48"/>
  <c r="BB22" i="48"/>
  <c r="AZ22" i="48"/>
  <c r="AY22" i="48"/>
  <c r="AX22" i="48"/>
  <c r="AW22" i="48"/>
  <c r="AV22" i="48"/>
  <c r="AU22" i="48"/>
  <c r="AT22" i="48"/>
  <c r="AS22" i="48"/>
  <c r="AR22" i="48"/>
  <c r="AQ22" i="48"/>
  <c r="AP22" i="48"/>
  <c r="AO22" i="48"/>
  <c r="AN22" i="48"/>
  <c r="AM22" i="48"/>
  <c r="AL22" i="48"/>
  <c r="AK22" i="48"/>
  <c r="AJ22" i="48"/>
  <c r="AI22" i="48"/>
  <c r="AH22" i="48"/>
  <c r="AB53" i="48" s="1"/>
  <c r="AG22" i="48"/>
  <c r="AA53" i="48" s="1"/>
  <c r="AF22" i="48"/>
  <c r="Z53" i="48" s="1"/>
  <c r="AE22" i="48"/>
  <c r="Y53" i="48" s="1"/>
  <c r="AD22" i="48"/>
  <c r="X53" i="48" s="1"/>
  <c r="AC22" i="48"/>
  <c r="W53" i="48" s="1"/>
  <c r="AB22" i="48"/>
  <c r="V53" i="48" s="1"/>
  <c r="AA22" i="48"/>
  <c r="Z22" i="48"/>
  <c r="T53" i="48" s="1"/>
  <c r="Y22" i="48"/>
  <c r="X22" i="48"/>
  <c r="W22" i="48"/>
  <c r="V22" i="48"/>
  <c r="U22" i="48"/>
  <c r="T22" i="48"/>
  <c r="S22" i="48"/>
  <c r="S53" i="48" s="1"/>
  <c r="R22" i="48"/>
  <c r="R53" i="48" s="1"/>
  <c r="Q22" i="48"/>
  <c r="Q53" i="48" s="1"/>
  <c r="P22" i="48"/>
  <c r="P53" i="48" s="1"/>
  <c r="O22" i="48"/>
  <c r="O53" i="48" s="1"/>
  <c r="N22" i="48"/>
  <c r="N53" i="48" s="1"/>
  <c r="M22" i="48"/>
  <c r="M53" i="48" s="1"/>
  <c r="L22" i="48"/>
  <c r="L53" i="48" s="1"/>
  <c r="BF21" i="48"/>
  <c r="BE21" i="48"/>
  <c r="BD21" i="48"/>
  <c r="BC21" i="48"/>
  <c r="BB21" i="48"/>
  <c r="AZ21" i="48"/>
  <c r="AY21" i="48"/>
  <c r="AX21" i="48"/>
  <c r="AW21" i="48"/>
  <c r="AV21" i="48"/>
  <c r="AU21" i="48"/>
  <c r="AT21" i="48"/>
  <c r="AS21" i="48"/>
  <c r="AR21" i="48"/>
  <c r="AQ21" i="48"/>
  <c r="AP21" i="48"/>
  <c r="AO21" i="48"/>
  <c r="AN21" i="48"/>
  <c r="AM21" i="48"/>
  <c r="AL21" i="48"/>
  <c r="AK21" i="48"/>
  <c r="AJ21" i="48"/>
  <c r="AI21" i="48"/>
  <c r="AH21" i="48"/>
  <c r="AB52" i="48" s="1"/>
  <c r="AG21" i="48"/>
  <c r="AA52" i="48" s="1"/>
  <c r="AF21" i="48"/>
  <c r="Z52" i="48" s="1"/>
  <c r="AE21" i="48"/>
  <c r="Y52" i="48" s="1"/>
  <c r="AD21" i="48"/>
  <c r="X52" i="48" s="1"/>
  <c r="AC21" i="48"/>
  <c r="AB21" i="48"/>
  <c r="V52" i="48" s="1"/>
  <c r="AA21" i="48"/>
  <c r="Z21" i="48"/>
  <c r="T52" i="48" s="1"/>
  <c r="Y21" i="48"/>
  <c r="X21" i="48"/>
  <c r="L46" i="48" s="1"/>
  <c r="W21" i="48"/>
  <c r="V21" i="48"/>
  <c r="U21" i="48"/>
  <c r="T21" i="48"/>
  <c r="S21" i="48"/>
  <c r="S52" i="48" s="1"/>
  <c r="R21" i="48"/>
  <c r="R52" i="48" s="1"/>
  <c r="Q21" i="48"/>
  <c r="Q52" i="48" s="1"/>
  <c r="P21" i="48"/>
  <c r="P52" i="48" s="1"/>
  <c r="O21" i="48"/>
  <c r="O52" i="48" s="1"/>
  <c r="N21" i="48"/>
  <c r="N52" i="48" s="1"/>
  <c r="M21" i="48"/>
  <c r="M52" i="48" s="1"/>
  <c r="L52" i="48"/>
  <c r="BF20" i="48"/>
  <c r="BE20" i="48"/>
  <c r="BD20" i="48"/>
  <c r="BC20" i="48"/>
  <c r="BB20" i="48"/>
  <c r="AZ14" i="47"/>
  <c r="AA18" i="47" s="1"/>
  <c r="AY14" i="47"/>
  <c r="Z18" i="47" s="1"/>
  <c r="AX14" i="47"/>
  <c r="Y18" i="47" s="1"/>
  <c r="AW14" i="47"/>
  <c r="X18" i="47" s="1"/>
  <c r="AV14" i="47"/>
  <c r="W18" i="47" s="1"/>
  <c r="AU14" i="47"/>
  <c r="V18" i="47" s="1"/>
  <c r="AT14" i="47"/>
  <c r="U18" i="47" s="1"/>
  <c r="AS14" i="47"/>
  <c r="T18" i="47" s="1"/>
  <c r="AR14" i="47"/>
  <c r="S18" i="47" s="1"/>
  <c r="AQ14" i="47"/>
  <c r="AP14" i="47"/>
  <c r="P25" i="47" s="1"/>
  <c r="AO14" i="47"/>
  <c r="AN14" i="47"/>
  <c r="AM14" i="47"/>
  <c r="M18" i="47" s="1"/>
  <c r="AL14" i="47"/>
  <c r="AK14" i="47"/>
  <c r="O25" i="47" s="1"/>
  <c r="AJ14" i="47"/>
  <c r="M25" i="47" s="1"/>
  <c r="AI14" i="47"/>
  <c r="L25" i="47" s="1"/>
  <c r="AH14" i="47"/>
  <c r="N31" i="47" s="1"/>
  <c r="AG14" i="47"/>
  <c r="M43" i="47" s="1"/>
  <c r="AF14" i="47"/>
  <c r="R18" i="47" s="1"/>
  <c r="AE14" i="47"/>
  <c r="AD14" i="47"/>
  <c r="AC14" i="47"/>
  <c r="M31" i="47" s="1"/>
  <c r="AB14" i="47"/>
  <c r="AA14" i="47"/>
  <c r="Z14" i="47"/>
  <c r="Y14" i="47"/>
  <c r="X14" i="47"/>
  <c r="L31" i="47" s="1"/>
  <c r="L33" i="47" s="1"/>
  <c r="W14" i="47"/>
  <c r="L18" i="47" s="1"/>
  <c r="V14" i="47"/>
  <c r="U14" i="47"/>
  <c r="T14" i="47"/>
  <c r="S14" i="47"/>
  <c r="Q18" i="47" s="1"/>
  <c r="R14" i="47"/>
  <c r="P18" i="47" s="1"/>
  <c r="Q14" i="47"/>
  <c r="P14" i="47"/>
  <c r="O18" i="47" s="1"/>
  <c r="O14" i="47"/>
  <c r="N14" i="47"/>
  <c r="M14" i="47"/>
  <c r="L14" i="47"/>
  <c r="AZ13" i="47"/>
  <c r="AY13" i="47"/>
  <c r="AX13" i="47"/>
  <c r="AW13" i="47"/>
  <c r="AV13" i="47"/>
  <c r="AU13" i="47"/>
  <c r="AT13" i="47"/>
  <c r="AS13" i="47"/>
  <c r="AR13" i="47"/>
  <c r="AQ13" i="47"/>
  <c r="AK7" i="57" s="1"/>
  <c r="AP13" i="47"/>
  <c r="AO13" i="47"/>
  <c r="AH7" i="57" s="1"/>
  <c r="AN13" i="47"/>
  <c r="AG7" i="57" s="1"/>
  <c r="AM13" i="47"/>
  <c r="AF7" i="57" s="1"/>
  <c r="AL13" i="47"/>
  <c r="AK13" i="47"/>
  <c r="AJ13" i="47"/>
  <c r="AI13" i="47"/>
  <c r="AH13" i="47"/>
  <c r="AG13" i="47"/>
  <c r="AF13" i="47"/>
  <c r="AE13" i="47"/>
  <c r="W7" i="57" s="1"/>
  <c r="AD13" i="47"/>
  <c r="V7" i="57" s="1"/>
  <c r="AC13" i="47"/>
  <c r="U7" i="57" s="1"/>
  <c r="AB13" i="47"/>
  <c r="T7" i="57" s="1"/>
  <c r="AA13" i="47"/>
  <c r="S7" i="57" s="1"/>
  <c r="Z13" i="47"/>
  <c r="R7" i="57" s="1"/>
  <c r="AA7" i="57" s="1"/>
  <c r="Y13" i="47"/>
  <c r="P7" i="57" s="1"/>
  <c r="X13" i="47"/>
  <c r="O7" i="57" s="1"/>
  <c r="W13" i="47"/>
  <c r="V13" i="47"/>
  <c r="M7" i="57" s="1"/>
  <c r="U13" i="47"/>
  <c r="L7" i="57" s="1"/>
  <c r="T13" i="47"/>
  <c r="K7" i="57" s="1"/>
  <c r="S13" i="47"/>
  <c r="R13" i="47"/>
  <c r="Q13" i="47"/>
  <c r="G7" i="57" s="1"/>
  <c r="P13" i="47"/>
  <c r="O13" i="47"/>
  <c r="N13" i="47"/>
  <c r="D7" i="57" s="1"/>
  <c r="M13" i="47"/>
  <c r="C7" i="57" s="1"/>
  <c r="L13" i="47"/>
  <c r="B7" i="57" s="1"/>
  <c r="BB8" i="47"/>
  <c r="BB7" i="47"/>
  <c r="BF6" i="47"/>
  <c r="BE6" i="47"/>
  <c r="BD6" i="47"/>
  <c r="BC6" i="47"/>
  <c r="BB6" i="47"/>
  <c r="AZ6" i="47"/>
  <c r="AY6" i="47"/>
  <c r="AX6" i="47"/>
  <c r="AW6" i="47"/>
  <c r="AV6" i="47"/>
  <c r="AU6" i="47"/>
  <c r="AT6" i="47"/>
  <c r="AS6" i="47"/>
  <c r="AR6" i="47"/>
  <c r="AQ6" i="47"/>
  <c r="AP6" i="47"/>
  <c r="AO6" i="47"/>
  <c r="AN6" i="47"/>
  <c r="AM6" i="47"/>
  <c r="AL6" i="47"/>
  <c r="AK6" i="47"/>
  <c r="AJ6" i="47"/>
  <c r="AI6" i="47"/>
  <c r="AH6" i="47"/>
  <c r="AB37" i="47" s="1"/>
  <c r="AG6" i="47"/>
  <c r="AA37" i="47" s="1"/>
  <c r="AF6" i="47"/>
  <c r="Z37" i="47" s="1"/>
  <c r="AE6" i="47"/>
  <c r="Y37" i="47" s="1"/>
  <c r="AD6" i="47"/>
  <c r="X37" i="47" s="1"/>
  <c r="AC6" i="47"/>
  <c r="W37" i="47" s="1"/>
  <c r="AB6" i="47"/>
  <c r="V37" i="47" s="1"/>
  <c r="AA6" i="47"/>
  <c r="Z6" i="47"/>
  <c r="T37" i="47" s="1"/>
  <c r="Y6" i="47"/>
  <c r="X6" i="47"/>
  <c r="W6" i="47"/>
  <c r="V6" i="47"/>
  <c r="U6" i="47"/>
  <c r="T6" i="47"/>
  <c r="S6" i="47"/>
  <c r="S37" i="47" s="1"/>
  <c r="R6" i="47"/>
  <c r="R37" i="47" s="1"/>
  <c r="Q6" i="47"/>
  <c r="Q37" i="47" s="1"/>
  <c r="P6" i="47"/>
  <c r="P37" i="47" s="1"/>
  <c r="O6" i="47"/>
  <c r="O37" i="47" s="1"/>
  <c r="N6" i="47"/>
  <c r="N37" i="47" s="1"/>
  <c r="M6" i="47"/>
  <c r="M37" i="47" s="1"/>
  <c r="L6" i="47"/>
  <c r="L37" i="47" s="1"/>
  <c r="BF5" i="47"/>
  <c r="BE5" i="47"/>
  <c r="BD5" i="47"/>
  <c r="BC5" i="47"/>
  <c r="BB5" i="47"/>
  <c r="AZ5" i="47"/>
  <c r="AY5" i="47"/>
  <c r="AX5" i="47"/>
  <c r="AW5" i="47"/>
  <c r="AV5" i="47"/>
  <c r="AU5" i="47"/>
  <c r="AT5" i="47"/>
  <c r="AS5" i="47"/>
  <c r="AR5" i="47"/>
  <c r="AQ5" i="47"/>
  <c r="AP5" i="47"/>
  <c r="AO5" i="47"/>
  <c r="AN5" i="47"/>
  <c r="AM5" i="47"/>
  <c r="AL5" i="47"/>
  <c r="AK5" i="47"/>
  <c r="AJ5" i="47"/>
  <c r="AI5" i="47"/>
  <c r="AH5" i="47"/>
  <c r="AB36" i="47" s="1"/>
  <c r="AG5" i="47"/>
  <c r="AA36" i="47" s="1"/>
  <c r="AF5" i="47"/>
  <c r="Z36" i="47" s="1"/>
  <c r="AE5" i="47"/>
  <c r="Y36" i="47" s="1"/>
  <c r="AD5" i="47"/>
  <c r="X36" i="47" s="1"/>
  <c r="AC5" i="47"/>
  <c r="AB5" i="47"/>
  <c r="V36" i="47" s="1"/>
  <c r="AA5" i="47"/>
  <c r="Z5" i="47"/>
  <c r="T36" i="47" s="1"/>
  <c r="Y5" i="47"/>
  <c r="X5" i="47"/>
  <c r="L30" i="47" s="1"/>
  <c r="W5" i="47"/>
  <c r="V5" i="47"/>
  <c r="U5" i="47"/>
  <c r="T5" i="47"/>
  <c r="S5" i="47"/>
  <c r="S36" i="47" s="1"/>
  <c r="R5" i="47"/>
  <c r="R36" i="47" s="1"/>
  <c r="Q5" i="47"/>
  <c r="Q36" i="47" s="1"/>
  <c r="P5" i="47"/>
  <c r="P36" i="47" s="1"/>
  <c r="O5" i="47"/>
  <c r="O36" i="47" s="1"/>
  <c r="N5" i="47"/>
  <c r="N36" i="47" s="1"/>
  <c r="M5" i="47"/>
  <c r="M36" i="47" s="1"/>
  <c r="L5" i="47"/>
  <c r="L36" i="47" s="1"/>
  <c r="BF4" i="47"/>
  <c r="BE4" i="47"/>
  <c r="BD4" i="47"/>
  <c r="BC4" i="47"/>
  <c r="BB4" i="47"/>
  <c r="D4" i="47"/>
  <c r="BF3" i="47"/>
  <c r="BE3" i="47"/>
  <c r="BD3" i="47"/>
  <c r="BC3" i="47"/>
  <c r="BB3" i="47"/>
  <c r="BF2" i="47"/>
  <c r="BE2" i="47"/>
  <c r="BD2" i="47"/>
  <c r="BC2" i="47"/>
  <c r="BB2" i="47"/>
  <c r="BF12" i="45"/>
  <c r="BE12" i="45"/>
  <c r="BD12" i="45"/>
  <c r="BC12" i="45"/>
  <c r="BB12" i="45"/>
  <c r="BF11" i="45"/>
  <c r="BE11" i="45"/>
  <c r="BD11" i="45"/>
  <c r="BC11" i="45"/>
  <c r="BB11" i="45"/>
  <c r="BF10" i="45"/>
  <c r="BE10" i="45"/>
  <c r="BD10" i="45"/>
  <c r="BC10" i="45"/>
  <c r="BB10" i="45"/>
  <c r="BF9" i="45"/>
  <c r="BE9" i="45"/>
  <c r="BD9" i="45"/>
  <c r="BC9" i="45"/>
  <c r="BB9" i="45"/>
  <c r="BF8" i="45"/>
  <c r="BE8" i="45"/>
  <c r="BD8" i="45"/>
  <c r="BC8" i="45"/>
  <c r="BB8" i="45"/>
  <c r="BF7" i="45"/>
  <c r="BE7" i="45"/>
  <c r="BD7" i="45"/>
  <c r="BC7" i="45"/>
  <c r="BB7" i="45"/>
  <c r="BF6" i="45"/>
  <c r="BE6" i="45"/>
  <c r="BD6" i="45"/>
  <c r="BC6" i="45"/>
  <c r="BB6" i="45"/>
  <c r="BF5" i="45"/>
  <c r="BE5" i="45"/>
  <c r="BD5" i="45"/>
  <c r="BC5" i="45"/>
  <c r="BB5" i="45"/>
  <c r="BF4" i="45"/>
  <c r="BE4" i="45"/>
  <c r="BD4" i="45"/>
  <c r="BC4" i="45"/>
  <c r="BB4" i="45"/>
  <c r="BF3" i="45"/>
  <c r="BE3" i="45"/>
  <c r="BD3" i="45"/>
  <c r="BC3" i="45"/>
  <c r="BB3" i="45"/>
  <c r="AZ25" i="45"/>
  <c r="Z29" i="45" s="1"/>
  <c r="AY25" i="45"/>
  <c r="Y29" i="45" s="1"/>
  <c r="AX25" i="45"/>
  <c r="X29" i="45" s="1"/>
  <c r="AW25" i="45"/>
  <c r="W29" i="45" s="1"/>
  <c r="AV25" i="45"/>
  <c r="V29" i="45" s="1"/>
  <c r="AU25" i="45"/>
  <c r="U29" i="45" s="1"/>
  <c r="AT25" i="45"/>
  <c r="T29" i="45" s="1"/>
  <c r="AS25" i="45"/>
  <c r="S29" i="45" s="1"/>
  <c r="AR25" i="45"/>
  <c r="R29" i="45" s="1"/>
  <c r="AQ25" i="45"/>
  <c r="AP25" i="45"/>
  <c r="P36" i="45" s="1"/>
  <c r="AO25" i="45"/>
  <c r="AN25" i="45"/>
  <c r="AM25" i="45"/>
  <c r="M29" i="45" s="1"/>
  <c r="AL25" i="45"/>
  <c r="AK25" i="45"/>
  <c r="O36" i="45" s="1"/>
  <c r="AJ25" i="45"/>
  <c r="M36" i="45" s="1"/>
  <c r="AI25" i="45"/>
  <c r="L36" i="45" s="1"/>
  <c r="AH25" i="45"/>
  <c r="N42" i="45" s="1"/>
  <c r="AG25" i="45"/>
  <c r="M54" i="45" s="1"/>
  <c r="AF25" i="45"/>
  <c r="Q29" i="45" s="1"/>
  <c r="AE25" i="45"/>
  <c r="AD25" i="45"/>
  <c r="AC25" i="45"/>
  <c r="M42" i="45" s="1"/>
  <c r="AB25" i="45"/>
  <c r="AA25" i="45"/>
  <c r="Z25" i="45"/>
  <c r="Y25" i="45"/>
  <c r="X25" i="45"/>
  <c r="L42" i="45" s="1"/>
  <c r="L44" i="45" s="1"/>
  <c r="W25" i="45"/>
  <c r="L29" i="45" s="1"/>
  <c r="V25" i="45"/>
  <c r="U25" i="45"/>
  <c r="T25" i="45"/>
  <c r="S25" i="45"/>
  <c r="P29" i="45" s="1"/>
  <c r="R25" i="45"/>
  <c r="O29" i="45" s="1"/>
  <c r="Q25" i="45"/>
  <c r="P25" i="45"/>
  <c r="O25" i="45"/>
  <c r="N25" i="45"/>
  <c r="M25" i="45"/>
  <c r="L25" i="45"/>
  <c r="AZ24" i="45"/>
  <c r="Z28" i="45" s="1"/>
  <c r="AY24" i="45"/>
  <c r="Y28" i="45" s="1"/>
  <c r="AX24" i="45"/>
  <c r="X28" i="45" s="1"/>
  <c r="AW24" i="45"/>
  <c r="W28" i="45" s="1"/>
  <c r="AV24" i="45"/>
  <c r="V28" i="45" s="1"/>
  <c r="AU24" i="45"/>
  <c r="U28" i="45" s="1"/>
  <c r="AT24" i="45"/>
  <c r="T28" i="45" s="1"/>
  <c r="AS24" i="45"/>
  <c r="S28" i="45" s="1"/>
  <c r="AR24" i="45"/>
  <c r="R28" i="45" s="1"/>
  <c r="AQ24" i="45"/>
  <c r="AP24" i="45"/>
  <c r="P35" i="45" s="1"/>
  <c r="AO24" i="45"/>
  <c r="AN24" i="45"/>
  <c r="AM24" i="45"/>
  <c r="AL24" i="45"/>
  <c r="M28" i="45" s="1"/>
  <c r="AK24" i="45"/>
  <c r="O35" i="45" s="1"/>
  <c r="AJ24" i="45"/>
  <c r="M35" i="45" s="1"/>
  <c r="AI24" i="45"/>
  <c r="L35" i="45" s="1"/>
  <c r="AH24" i="45"/>
  <c r="N41" i="45" s="1"/>
  <c r="AG24" i="45"/>
  <c r="M53" i="45" s="1"/>
  <c r="AF24" i="45"/>
  <c r="Q28" i="45" s="1"/>
  <c r="AE24" i="45"/>
  <c r="AD24" i="45"/>
  <c r="AC24" i="45"/>
  <c r="AB24" i="45"/>
  <c r="AA24" i="45"/>
  <c r="Z24" i="45"/>
  <c r="Y24" i="45"/>
  <c r="X24" i="45"/>
  <c r="W24" i="45"/>
  <c r="L28" i="45" s="1"/>
  <c r="V24" i="45"/>
  <c r="U24" i="45"/>
  <c r="T24" i="45"/>
  <c r="S24" i="45"/>
  <c r="P28" i="45" s="1"/>
  <c r="R24" i="45"/>
  <c r="O28" i="45" s="1"/>
  <c r="Q24" i="45"/>
  <c r="P24" i="45"/>
  <c r="O24" i="45"/>
  <c r="N35" i="45" s="1"/>
  <c r="N24" i="45"/>
  <c r="M24" i="45"/>
  <c r="L24" i="45"/>
  <c r="BB19" i="45"/>
  <c r="BB18" i="45"/>
  <c r="BF17" i="45"/>
  <c r="BE17" i="45"/>
  <c r="BD17" i="45"/>
  <c r="BC17" i="45"/>
  <c r="BB17" i="45"/>
  <c r="AZ17" i="45"/>
  <c r="AY17" i="45"/>
  <c r="AX17" i="45"/>
  <c r="AW17" i="45"/>
  <c r="AV17" i="45"/>
  <c r="AU17" i="45"/>
  <c r="AT17" i="45"/>
  <c r="AS17" i="45"/>
  <c r="AR17" i="45"/>
  <c r="AQ17" i="45"/>
  <c r="AP17" i="45"/>
  <c r="AO17" i="45"/>
  <c r="AN17" i="45"/>
  <c r="AM17" i="45"/>
  <c r="AL17" i="45"/>
  <c r="AK17" i="45"/>
  <c r="AJ17" i="45"/>
  <c r="AI17" i="45"/>
  <c r="AH17" i="45"/>
  <c r="AB48" i="45" s="1"/>
  <c r="AG17" i="45"/>
  <c r="AA48" i="45" s="1"/>
  <c r="AF17" i="45"/>
  <c r="Z48" i="45" s="1"/>
  <c r="AE17" i="45"/>
  <c r="Y48" i="45" s="1"/>
  <c r="AD17" i="45"/>
  <c r="X48" i="45" s="1"/>
  <c r="AC17" i="45"/>
  <c r="W48" i="45" s="1"/>
  <c r="AB17" i="45"/>
  <c r="V48" i="45" s="1"/>
  <c r="AA17" i="45"/>
  <c r="Z17" i="45"/>
  <c r="T48" i="45" s="1"/>
  <c r="Y17" i="45"/>
  <c r="X17" i="45"/>
  <c r="W17" i="45"/>
  <c r="V17" i="45"/>
  <c r="U17" i="45"/>
  <c r="T17" i="45"/>
  <c r="S17" i="45"/>
  <c r="S48" i="45" s="1"/>
  <c r="R17" i="45"/>
  <c r="R48" i="45" s="1"/>
  <c r="Q17" i="45"/>
  <c r="Q48" i="45" s="1"/>
  <c r="P17" i="45"/>
  <c r="P48" i="45" s="1"/>
  <c r="O17" i="45"/>
  <c r="O48" i="45" s="1"/>
  <c r="N17" i="45"/>
  <c r="N48" i="45" s="1"/>
  <c r="M17" i="45"/>
  <c r="M48" i="45" s="1"/>
  <c r="L17" i="45"/>
  <c r="L48" i="45" s="1"/>
  <c r="BF16" i="45"/>
  <c r="BE16" i="45"/>
  <c r="BD16" i="45"/>
  <c r="BC16" i="45"/>
  <c r="BB16" i="45"/>
  <c r="AZ16" i="45"/>
  <c r="AY16" i="45"/>
  <c r="AX16" i="45"/>
  <c r="AW16" i="45"/>
  <c r="AV16" i="45"/>
  <c r="AU16" i="45"/>
  <c r="AT16" i="45"/>
  <c r="AS16" i="45"/>
  <c r="AR16" i="45"/>
  <c r="AQ16" i="45"/>
  <c r="AP16" i="45"/>
  <c r="AO16" i="45"/>
  <c r="AN16" i="45"/>
  <c r="AM16" i="45"/>
  <c r="AL16" i="45"/>
  <c r="AK16" i="45"/>
  <c r="AJ16" i="45"/>
  <c r="AI16" i="45"/>
  <c r="AH16" i="45"/>
  <c r="AB47" i="45" s="1"/>
  <c r="AG16" i="45"/>
  <c r="AA47" i="45" s="1"/>
  <c r="AF16" i="45"/>
  <c r="Z47" i="45" s="1"/>
  <c r="AE16" i="45"/>
  <c r="Y47" i="45" s="1"/>
  <c r="AD16" i="45"/>
  <c r="X47" i="45" s="1"/>
  <c r="AC16" i="45"/>
  <c r="AB16" i="45"/>
  <c r="V47" i="45" s="1"/>
  <c r="AA16" i="45"/>
  <c r="Z16" i="45"/>
  <c r="T47" i="45" s="1"/>
  <c r="Y16" i="45"/>
  <c r="X16" i="45"/>
  <c r="L41" i="45" s="1"/>
  <c r="W16" i="45"/>
  <c r="V16" i="45"/>
  <c r="U16" i="45"/>
  <c r="T16" i="45"/>
  <c r="S16" i="45"/>
  <c r="S47" i="45" s="1"/>
  <c r="R16" i="45"/>
  <c r="R47" i="45" s="1"/>
  <c r="Q16" i="45"/>
  <c r="Q47" i="45" s="1"/>
  <c r="P16" i="45"/>
  <c r="P47" i="45" s="1"/>
  <c r="O16" i="45"/>
  <c r="O47" i="45" s="1"/>
  <c r="N16" i="45"/>
  <c r="N47" i="45" s="1"/>
  <c r="M16" i="45"/>
  <c r="M47" i="45" s="1"/>
  <c r="L16" i="45"/>
  <c r="L47" i="45" s="1"/>
  <c r="BF15" i="45"/>
  <c r="BE15" i="45"/>
  <c r="BD15" i="45"/>
  <c r="BC15" i="45"/>
  <c r="BB15" i="45"/>
  <c r="BF14" i="45"/>
  <c r="BE14" i="45"/>
  <c r="BD14" i="45"/>
  <c r="BC14" i="45"/>
  <c r="BB14" i="45"/>
  <c r="BF15" i="39"/>
  <c r="BE15" i="39"/>
  <c r="BD15" i="39"/>
  <c r="BC15" i="39"/>
  <c r="BB15" i="39"/>
  <c r="D15" i="39"/>
  <c r="BF14" i="39"/>
  <c r="BE14" i="39"/>
  <c r="BD14" i="39"/>
  <c r="BC14" i="39"/>
  <c r="BB14" i="39"/>
  <c r="D14" i="39"/>
  <c r="BF13" i="39"/>
  <c r="BE13" i="39"/>
  <c r="BD13" i="39"/>
  <c r="BC13" i="39"/>
  <c r="BB13" i="39"/>
  <c r="D13" i="39"/>
  <c r="BF12" i="39"/>
  <c r="BE12" i="39"/>
  <c r="BD12" i="39"/>
  <c r="BC12" i="39"/>
  <c r="BB12" i="39"/>
  <c r="D12" i="39"/>
  <c r="BF11" i="39"/>
  <c r="BE11" i="39"/>
  <c r="BD11" i="39"/>
  <c r="BC11" i="39"/>
  <c r="BB11" i="39"/>
  <c r="D11" i="39"/>
  <c r="BF10" i="39"/>
  <c r="BE10" i="39"/>
  <c r="BD10" i="39"/>
  <c r="BC10" i="39"/>
  <c r="BB10" i="39"/>
  <c r="D10" i="39"/>
  <c r="BF9" i="39"/>
  <c r="BE9" i="39"/>
  <c r="BD9" i="39"/>
  <c r="BC9" i="39"/>
  <c r="BB9" i="39"/>
  <c r="D9" i="39"/>
  <c r="BF8" i="39"/>
  <c r="BE8" i="39"/>
  <c r="BD8" i="39"/>
  <c r="BC8" i="39"/>
  <c r="BB8" i="39"/>
  <c r="D8" i="39"/>
  <c r="BF7" i="39"/>
  <c r="BE7" i="39"/>
  <c r="BD7" i="39"/>
  <c r="BC7" i="39"/>
  <c r="BB7" i="39"/>
  <c r="D7" i="39"/>
  <c r="BF6" i="39"/>
  <c r="BE6" i="39"/>
  <c r="BD6" i="39"/>
  <c r="BC6" i="39"/>
  <c r="BB6" i="39"/>
  <c r="D6" i="39"/>
  <c r="BF5" i="39"/>
  <c r="BE5" i="39"/>
  <c r="BD5" i="39"/>
  <c r="BC5" i="39"/>
  <c r="BB5" i="39"/>
  <c r="D5" i="39"/>
  <c r="BF4" i="39"/>
  <c r="BE4" i="39"/>
  <c r="BD4" i="39"/>
  <c r="BC4" i="39"/>
  <c r="BB4" i="39"/>
  <c r="BF3" i="39"/>
  <c r="BE3" i="39"/>
  <c r="BD3" i="39"/>
  <c r="BC3" i="39"/>
  <c r="BG3" i="39" s="1"/>
  <c r="N24" i="47" l="1"/>
  <c r="E7" i="57"/>
  <c r="O17" i="47"/>
  <c r="F7" i="57"/>
  <c r="P17" i="47"/>
  <c r="H7" i="57"/>
  <c r="Q17" i="47"/>
  <c r="I7" i="57"/>
  <c r="L17" i="47"/>
  <c r="N7" i="57"/>
  <c r="Q7" i="57" s="1"/>
  <c r="R17" i="47"/>
  <c r="X7" i="57"/>
  <c r="M42" i="47"/>
  <c r="Y7" i="57"/>
  <c r="N30" i="47"/>
  <c r="Z7" i="57"/>
  <c r="L24" i="47"/>
  <c r="AB7" i="57"/>
  <c r="M24" i="47"/>
  <c r="AC7" i="57"/>
  <c r="O24" i="47"/>
  <c r="AD7" i="57"/>
  <c r="M17" i="47"/>
  <c r="AE7" i="57"/>
  <c r="P24" i="47"/>
  <c r="AI7" i="57"/>
  <c r="S17" i="47"/>
  <c r="AL7" i="57"/>
  <c r="T17" i="47"/>
  <c r="AM7" i="57"/>
  <c r="U17" i="47"/>
  <c r="AN7" i="57"/>
  <c r="V17" i="47"/>
  <c r="AO7" i="57"/>
  <c r="W17" i="47"/>
  <c r="AP7" i="57"/>
  <c r="X17" i="47"/>
  <c r="AQ7" i="57"/>
  <c r="Y17" i="47"/>
  <c r="AR7" i="57"/>
  <c r="Z17" i="47"/>
  <c r="AS7" i="57"/>
  <c r="AA17" i="47"/>
  <c r="AT7" i="57"/>
  <c r="C38" i="57"/>
  <c r="K9" i="47"/>
  <c r="C35" i="39"/>
  <c r="C34" i="39"/>
  <c r="C31" i="39"/>
  <c r="C32" i="39"/>
  <c r="C33" i="39"/>
  <c r="C47" i="46"/>
  <c r="K22" i="39"/>
  <c r="B64" i="46"/>
  <c r="K64" i="46" s="1"/>
  <c r="AA33" i="48"/>
  <c r="AT10" i="57"/>
  <c r="Z33" i="48"/>
  <c r="AS10" i="57"/>
  <c r="Y33" i="48"/>
  <c r="AR10" i="57"/>
  <c r="X33" i="48"/>
  <c r="AQ10" i="57"/>
  <c r="W33" i="48"/>
  <c r="AP10" i="57"/>
  <c r="V33" i="48"/>
  <c r="AO10" i="57"/>
  <c r="U33" i="48"/>
  <c r="AN10" i="57"/>
  <c r="T33" i="48"/>
  <c r="AM10" i="57"/>
  <c r="S33" i="48"/>
  <c r="AL10" i="57"/>
  <c r="AU10" i="57"/>
  <c r="P40" i="48"/>
  <c r="AI10" i="57"/>
  <c r="M33" i="48"/>
  <c r="AE10" i="57"/>
  <c r="O40" i="48"/>
  <c r="AD10" i="57"/>
  <c r="M40" i="48"/>
  <c r="AC10" i="57"/>
  <c r="L40" i="48"/>
  <c r="AB10" i="57"/>
  <c r="N46" i="48"/>
  <c r="Z10" i="57"/>
  <c r="M58" i="48"/>
  <c r="Y10" i="57"/>
  <c r="R33" i="48"/>
  <c r="X10" i="57"/>
  <c r="AA10" i="57"/>
  <c r="L33" i="48"/>
  <c r="N10" i="57"/>
  <c r="Q10" i="57"/>
  <c r="Q33" i="48"/>
  <c r="I10" i="57"/>
  <c r="P33" i="48"/>
  <c r="H10" i="57"/>
  <c r="O33" i="48"/>
  <c r="F10" i="57"/>
  <c r="N40" i="48"/>
  <c r="E10" i="57"/>
  <c r="J10" i="57"/>
  <c r="L58" i="48"/>
  <c r="L60" i="48" s="1"/>
  <c r="F26" i="57" s="1"/>
  <c r="U52" i="48"/>
  <c r="W52" i="48"/>
  <c r="M46" i="48"/>
  <c r="L48" i="48" s="1"/>
  <c r="D26" i="57" s="1"/>
  <c r="L59" i="48"/>
  <c r="L61" i="48" s="1"/>
  <c r="U53" i="48"/>
  <c r="L55" i="48" s="1"/>
  <c r="L42" i="48"/>
  <c r="C26" i="57" s="1"/>
  <c r="N41" i="48"/>
  <c r="N34" i="48"/>
  <c r="L36" i="48"/>
  <c r="L43" i="48"/>
  <c r="N33" i="48"/>
  <c r="R63" i="48" s="1"/>
  <c r="L42" i="47"/>
  <c r="L44" i="47" s="1"/>
  <c r="F23" i="57" s="1"/>
  <c r="U36" i="47"/>
  <c r="W36" i="47"/>
  <c r="M30" i="47"/>
  <c r="L32" i="47" s="1"/>
  <c r="D23" i="57" s="1"/>
  <c r="L43" i="47"/>
  <c r="L45" i="47" s="1"/>
  <c r="U37" i="47"/>
  <c r="L39" i="47" s="1"/>
  <c r="L26" i="47"/>
  <c r="C23" i="57" s="1"/>
  <c r="N25" i="47"/>
  <c r="N18" i="47"/>
  <c r="L20" i="47"/>
  <c r="L27" i="47"/>
  <c r="N17" i="47"/>
  <c r="R47" i="47" s="1"/>
  <c r="L53" i="45"/>
  <c r="L55" i="45" s="1"/>
  <c r="U47" i="45"/>
  <c r="W47" i="45"/>
  <c r="M41" i="45"/>
  <c r="L43" i="45" s="1"/>
  <c r="L54" i="45"/>
  <c r="L56" i="45" s="1"/>
  <c r="U48" i="45"/>
  <c r="L50" i="45" s="1"/>
  <c r="L37" i="45"/>
  <c r="N36" i="45"/>
  <c r="N29" i="45"/>
  <c r="L31" i="45"/>
  <c r="L38" i="45"/>
  <c r="N28" i="45"/>
  <c r="R58" i="45" s="1"/>
  <c r="AU7" i="57" l="1"/>
  <c r="J7" i="57"/>
  <c r="D38" i="57"/>
  <c r="C43" i="57"/>
  <c r="AJ7" i="57"/>
  <c r="AV7" i="57" s="1"/>
  <c r="D47" i="46"/>
  <c r="C62" i="46"/>
  <c r="D62" i="46" s="1"/>
  <c r="AJ10" i="57"/>
  <c r="AV10" i="57" s="1"/>
  <c r="L54" i="48"/>
  <c r="E26" i="57" s="1"/>
  <c r="M65" i="48"/>
  <c r="L35" i="48"/>
  <c r="L38" i="47"/>
  <c r="E23" i="57" s="1"/>
  <c r="M49" i="47"/>
  <c r="L19" i="47"/>
  <c r="L49" i="45"/>
  <c r="M60" i="45"/>
  <c r="L30" i="45"/>
  <c r="M59" i="45" s="1"/>
  <c r="B45" i="57" l="1"/>
  <c r="D43" i="57"/>
  <c r="K45" i="57" s="1"/>
  <c r="M64" i="48"/>
  <c r="G26" i="57" s="1"/>
  <c r="B26" i="57"/>
  <c r="M48" i="47"/>
  <c r="G23" i="57" s="1"/>
  <c r="B23" i="57"/>
  <c r="AZ26" i="39"/>
  <c r="AA30" i="39" s="1"/>
  <c r="AY26" i="39"/>
  <c r="Z30" i="39" s="1"/>
  <c r="AX26" i="39"/>
  <c r="Y30" i="39" s="1"/>
  <c r="AW26" i="39"/>
  <c r="X30" i="39" s="1"/>
  <c r="AV26" i="39"/>
  <c r="W30" i="39" s="1"/>
  <c r="AU26" i="39"/>
  <c r="V30" i="39" s="1"/>
  <c r="AT26" i="39"/>
  <c r="U30" i="39" s="1"/>
  <c r="AS26" i="39"/>
  <c r="T30" i="39" s="1"/>
  <c r="AR26" i="39"/>
  <c r="S30" i="39" s="1"/>
  <c r="AQ26" i="39"/>
  <c r="AP26" i="39"/>
  <c r="P37" i="39" s="1"/>
  <c r="AO26" i="39"/>
  <c r="AN26" i="39"/>
  <c r="AM26" i="39"/>
  <c r="M30" i="39" s="1"/>
  <c r="AL26" i="39"/>
  <c r="AK26" i="39"/>
  <c r="O37" i="39" s="1"/>
  <c r="AJ26" i="39"/>
  <c r="N37" i="39" s="1"/>
  <c r="AI26" i="39"/>
  <c r="M37" i="39" s="1"/>
  <c r="AH26" i="39"/>
  <c r="N43" i="39" s="1"/>
  <c r="AG26" i="39"/>
  <c r="M55" i="39" s="1"/>
  <c r="AF26" i="39"/>
  <c r="R30" i="39" s="1"/>
  <c r="AE26" i="39"/>
  <c r="AD26" i="39"/>
  <c r="AC26" i="39"/>
  <c r="M43" i="39" s="1"/>
  <c r="AB26" i="39"/>
  <c r="AA26" i="39"/>
  <c r="Z26" i="39"/>
  <c r="Y26" i="39"/>
  <c r="X26" i="39"/>
  <c r="L43" i="39" s="1"/>
  <c r="L45" i="39" s="1"/>
  <c r="W26" i="39"/>
  <c r="L30" i="39" s="1"/>
  <c r="V26" i="39"/>
  <c r="U26" i="39"/>
  <c r="T26" i="39"/>
  <c r="S26" i="39"/>
  <c r="Q30" i="39" s="1"/>
  <c r="R26" i="39"/>
  <c r="P30" i="39" s="1"/>
  <c r="Q26" i="39"/>
  <c r="P26" i="39"/>
  <c r="O30" i="39" s="1"/>
  <c r="O26" i="39"/>
  <c r="N26" i="39"/>
  <c r="M26" i="39"/>
  <c r="L26" i="39"/>
  <c r="AZ25" i="39"/>
  <c r="AY25" i="39"/>
  <c r="AX25" i="39"/>
  <c r="AW25" i="39"/>
  <c r="AV25" i="39"/>
  <c r="AU25" i="39"/>
  <c r="AT25" i="39"/>
  <c r="AS25" i="39"/>
  <c r="AR25" i="39"/>
  <c r="AQ25" i="39"/>
  <c r="AK4" i="46" s="1"/>
  <c r="AP25" i="39"/>
  <c r="AO25" i="39"/>
  <c r="AH4" i="46" s="1"/>
  <c r="AN25" i="39"/>
  <c r="AG4" i="46" s="1"/>
  <c r="AM25" i="39"/>
  <c r="AF4" i="46" s="1"/>
  <c r="AL25" i="39"/>
  <c r="AK25" i="39"/>
  <c r="AJ25" i="39"/>
  <c r="AI25" i="39"/>
  <c r="AH25" i="39"/>
  <c r="AG25" i="39"/>
  <c r="AF25" i="39"/>
  <c r="AE25" i="39"/>
  <c r="W4" i="46" s="1"/>
  <c r="AD25" i="39"/>
  <c r="V4" i="46" s="1"/>
  <c r="AC25" i="39"/>
  <c r="U4" i="46" s="1"/>
  <c r="AB25" i="39"/>
  <c r="T4" i="46" s="1"/>
  <c r="AA25" i="39"/>
  <c r="S4" i="46" s="1"/>
  <c r="Z25" i="39"/>
  <c r="R4" i="46" s="1"/>
  <c r="Y25" i="39"/>
  <c r="P4" i="46" s="1"/>
  <c r="X25" i="39"/>
  <c r="O4" i="46" s="1"/>
  <c r="W25" i="39"/>
  <c r="V25" i="39"/>
  <c r="M4" i="46" s="1"/>
  <c r="U25" i="39"/>
  <c r="L4" i="46" s="1"/>
  <c r="T25" i="39"/>
  <c r="K4" i="46" s="1"/>
  <c r="S25" i="39"/>
  <c r="R25" i="39"/>
  <c r="Q25" i="39"/>
  <c r="G4" i="46" s="1"/>
  <c r="P25" i="39"/>
  <c r="O25" i="39"/>
  <c r="N25" i="39"/>
  <c r="D4" i="46" s="1"/>
  <c r="M25" i="39"/>
  <c r="C4" i="46" s="1"/>
  <c r="L25" i="39"/>
  <c r="B4" i="46" s="1"/>
  <c r="BF18" i="39"/>
  <c r="BE18" i="39"/>
  <c r="BD18" i="39"/>
  <c r="BC18" i="39"/>
  <c r="BB18" i="39"/>
  <c r="AZ18" i="39"/>
  <c r="AY18" i="39"/>
  <c r="AX18" i="39"/>
  <c r="AW18" i="39"/>
  <c r="AV18" i="39"/>
  <c r="AU18" i="39"/>
  <c r="AT18" i="39"/>
  <c r="AS18" i="39"/>
  <c r="AR18" i="39"/>
  <c r="AQ18" i="39"/>
  <c r="AP18" i="39"/>
  <c r="AO18" i="39"/>
  <c r="AN18" i="39"/>
  <c r="AM18" i="39"/>
  <c r="AL18" i="39"/>
  <c r="AK18" i="39"/>
  <c r="AJ18" i="39"/>
  <c r="AI18" i="39"/>
  <c r="AH18" i="39"/>
  <c r="AB49" i="39" s="1"/>
  <c r="AG18" i="39"/>
  <c r="AA49" i="39" s="1"/>
  <c r="AF18" i="39"/>
  <c r="Z49" i="39" s="1"/>
  <c r="AE18" i="39"/>
  <c r="Y49" i="39" s="1"/>
  <c r="AD18" i="39"/>
  <c r="X49" i="39" s="1"/>
  <c r="AC18" i="39"/>
  <c r="W49" i="39" s="1"/>
  <c r="AB18" i="39"/>
  <c r="V49" i="39" s="1"/>
  <c r="AA18" i="39"/>
  <c r="Z18" i="39"/>
  <c r="T49" i="39" s="1"/>
  <c r="Y18" i="39"/>
  <c r="X18" i="39"/>
  <c r="W18" i="39"/>
  <c r="U18" i="39"/>
  <c r="S18" i="39"/>
  <c r="S49" i="39" s="1"/>
  <c r="R18" i="39"/>
  <c r="R49" i="39" s="1"/>
  <c r="Q18" i="39"/>
  <c r="Q49" i="39" s="1"/>
  <c r="P18" i="39"/>
  <c r="P49" i="39" s="1"/>
  <c r="O18" i="39"/>
  <c r="O49" i="39" s="1"/>
  <c r="N18" i="39"/>
  <c r="N49" i="39" s="1"/>
  <c r="M18" i="39"/>
  <c r="M49" i="39" s="1"/>
  <c r="L18" i="39"/>
  <c r="L49" i="39" s="1"/>
  <c r="BF17" i="39"/>
  <c r="BE17" i="39"/>
  <c r="BD17" i="39"/>
  <c r="BC17" i="39"/>
  <c r="BB17" i="39"/>
  <c r="AZ17" i="39"/>
  <c r="AY17" i="39"/>
  <c r="AX17" i="39"/>
  <c r="AW17" i="39"/>
  <c r="AV17" i="39"/>
  <c r="AU17" i="39"/>
  <c r="AT17" i="39"/>
  <c r="AS17" i="39"/>
  <c r="AR17" i="39"/>
  <c r="AQ17" i="39"/>
  <c r="AP17" i="39"/>
  <c r="AO17" i="39"/>
  <c r="AN17" i="39"/>
  <c r="AM17" i="39"/>
  <c r="AL17" i="39"/>
  <c r="AK17" i="39"/>
  <c r="AJ17" i="39"/>
  <c r="AI17" i="39"/>
  <c r="AH17" i="39"/>
  <c r="AB48" i="39" s="1"/>
  <c r="AG17" i="39"/>
  <c r="AA48" i="39" s="1"/>
  <c r="AF17" i="39"/>
  <c r="Z48" i="39" s="1"/>
  <c r="AE17" i="39"/>
  <c r="Y48" i="39" s="1"/>
  <c r="AD17" i="39"/>
  <c r="X48" i="39" s="1"/>
  <c r="AC17" i="39"/>
  <c r="AB17" i="39"/>
  <c r="V48" i="39" s="1"/>
  <c r="AA17" i="39"/>
  <c r="Z17" i="39"/>
  <c r="T48" i="39" s="1"/>
  <c r="Y17" i="39"/>
  <c r="X17" i="39"/>
  <c r="L42" i="39" s="1"/>
  <c r="W17" i="39"/>
  <c r="V17" i="39"/>
  <c r="U17" i="39"/>
  <c r="T17" i="39"/>
  <c r="S17" i="39"/>
  <c r="S48" i="39" s="1"/>
  <c r="R17" i="39"/>
  <c r="R48" i="39" s="1"/>
  <c r="Q17" i="39"/>
  <c r="Q48" i="39" s="1"/>
  <c r="P17" i="39"/>
  <c r="P48" i="39" s="1"/>
  <c r="O17" i="39"/>
  <c r="O48" i="39" s="1"/>
  <c r="N17" i="39"/>
  <c r="N48" i="39" s="1"/>
  <c r="M17" i="39"/>
  <c r="M48" i="39" s="1"/>
  <c r="L17" i="39"/>
  <c r="L48" i="39" s="1"/>
  <c r="L36" i="39" l="1"/>
  <c r="E4" i="46"/>
  <c r="O29" i="39"/>
  <c r="F4" i="46"/>
  <c r="P29" i="39"/>
  <c r="H4" i="46"/>
  <c r="L29" i="39"/>
  <c r="N4" i="46"/>
  <c r="Q4" i="46" s="1"/>
  <c r="R29" i="39"/>
  <c r="X4" i="46"/>
  <c r="M54" i="39"/>
  <c r="Y4" i="46"/>
  <c r="N42" i="39"/>
  <c r="Z4" i="46"/>
  <c r="M36" i="39"/>
  <c r="AB4" i="46"/>
  <c r="N36" i="39"/>
  <c r="AC4" i="46"/>
  <c r="O36" i="39"/>
  <c r="AD4" i="46"/>
  <c r="M29" i="39"/>
  <c r="AE4" i="46"/>
  <c r="P36" i="39"/>
  <c r="AI4" i="46"/>
  <c r="S29" i="39"/>
  <c r="AL4" i="46"/>
  <c r="T29" i="39"/>
  <c r="AM4" i="46"/>
  <c r="U29" i="39"/>
  <c r="AN4" i="46"/>
  <c r="V29" i="39"/>
  <c r="AO4" i="46"/>
  <c r="W29" i="39"/>
  <c r="AP4" i="46"/>
  <c r="X29" i="39"/>
  <c r="AQ4" i="46"/>
  <c r="Y29" i="39"/>
  <c r="AR4" i="46"/>
  <c r="Z29" i="39"/>
  <c r="AS4" i="46"/>
  <c r="AA29" i="39"/>
  <c r="AT4" i="46"/>
  <c r="Q29" i="39"/>
  <c r="I4" i="46"/>
  <c r="J4" i="46" s="1"/>
  <c r="L54" i="39"/>
  <c r="L56" i="39" s="1"/>
  <c r="F27" i="46" s="1"/>
  <c r="U48" i="39"/>
  <c r="W48" i="39"/>
  <c r="M42" i="39"/>
  <c r="L44" i="39" s="1"/>
  <c r="D27" i="46" s="1"/>
  <c r="L55" i="39"/>
  <c r="L57" i="39" s="1"/>
  <c r="U49" i="39"/>
  <c r="L51" i="39" s="1"/>
  <c r="L38" i="39"/>
  <c r="C27" i="46" s="1"/>
  <c r="L37" i="39"/>
  <c r="N30" i="39"/>
  <c r="L32" i="39"/>
  <c r="L39" i="39"/>
  <c r="N29" i="39"/>
  <c r="R59" i="39" s="1"/>
  <c r="AZ150" i="40"/>
  <c r="AA154" i="40" s="1"/>
  <c r="AY150" i="40"/>
  <c r="Z154" i="40" s="1"/>
  <c r="AX150" i="40"/>
  <c r="Y154" i="40" s="1"/>
  <c r="AW150" i="40"/>
  <c r="X154" i="40" s="1"/>
  <c r="AV150" i="40"/>
  <c r="W154" i="40" s="1"/>
  <c r="AU150" i="40"/>
  <c r="V154" i="40" s="1"/>
  <c r="AT150" i="40"/>
  <c r="U154" i="40" s="1"/>
  <c r="AS150" i="40"/>
  <c r="T154" i="40" s="1"/>
  <c r="AR150" i="40"/>
  <c r="S154" i="40" s="1"/>
  <c r="AQ150" i="40"/>
  <c r="AP150" i="40"/>
  <c r="P161" i="40" s="1"/>
  <c r="AO150" i="40"/>
  <c r="AN150" i="40"/>
  <c r="AM150" i="40"/>
  <c r="M154" i="40" s="1"/>
  <c r="AL150" i="40"/>
  <c r="AK150" i="40"/>
  <c r="O161" i="40" s="1"/>
  <c r="AJ150" i="40"/>
  <c r="M161" i="40" s="1"/>
  <c r="AI150" i="40"/>
  <c r="L161" i="40" s="1"/>
  <c r="AH150" i="40"/>
  <c r="N167" i="40" s="1"/>
  <c r="AG150" i="40"/>
  <c r="M179" i="40" s="1"/>
  <c r="AF150" i="40"/>
  <c r="R154" i="40" s="1"/>
  <c r="AE150" i="40"/>
  <c r="AD150" i="40"/>
  <c r="AC150" i="40"/>
  <c r="M167" i="40" s="1"/>
  <c r="AB150" i="40"/>
  <c r="AA150" i="40"/>
  <c r="Z150" i="40"/>
  <c r="Y150" i="40"/>
  <c r="X150" i="40"/>
  <c r="L167" i="40" s="1"/>
  <c r="L169" i="40" s="1"/>
  <c r="W150" i="40"/>
  <c r="L154" i="40" s="1"/>
  <c r="V150" i="40"/>
  <c r="U150" i="40"/>
  <c r="T150" i="40"/>
  <c r="S150" i="40"/>
  <c r="Q154" i="40" s="1"/>
  <c r="R150" i="40"/>
  <c r="P154" i="40" s="1"/>
  <c r="Q150" i="40"/>
  <c r="P150" i="40"/>
  <c r="O154" i="40" s="1"/>
  <c r="O150" i="40"/>
  <c r="N150" i="40"/>
  <c r="M150" i="40"/>
  <c r="L150" i="40"/>
  <c r="AY149" i="40"/>
  <c r="AX149" i="40"/>
  <c r="AW149" i="40"/>
  <c r="AV149" i="40"/>
  <c r="AU149" i="40"/>
  <c r="AT149" i="40"/>
  <c r="AS149" i="40"/>
  <c r="AR149" i="40"/>
  <c r="AQ149" i="40"/>
  <c r="AK16" i="46" s="1"/>
  <c r="AP149" i="40"/>
  <c r="AO149" i="40"/>
  <c r="AH16" i="46" s="1"/>
  <c r="AN149" i="40"/>
  <c r="AG16" i="46" s="1"/>
  <c r="AM149" i="40"/>
  <c r="AF16" i="46" s="1"/>
  <c r="AL149" i="40"/>
  <c r="AK149" i="40"/>
  <c r="AJ149" i="40"/>
  <c r="AI149" i="40"/>
  <c r="AH149" i="40"/>
  <c r="AG149" i="40"/>
  <c r="AF149" i="40"/>
  <c r="AE149" i="40"/>
  <c r="W16" i="46" s="1"/>
  <c r="AD149" i="40"/>
  <c r="V16" i="46" s="1"/>
  <c r="AC149" i="40"/>
  <c r="U16" i="46" s="1"/>
  <c r="AB149" i="40"/>
  <c r="T16" i="46" s="1"/>
  <c r="AA149" i="40"/>
  <c r="S16" i="46" s="1"/>
  <c r="Z149" i="40"/>
  <c r="R16" i="46" s="1"/>
  <c r="Y149" i="40"/>
  <c r="P16" i="46" s="1"/>
  <c r="X149" i="40"/>
  <c r="O16" i="46" s="1"/>
  <c r="W149" i="40"/>
  <c r="V149" i="40"/>
  <c r="M16" i="46" s="1"/>
  <c r="U149" i="40"/>
  <c r="L16" i="46" s="1"/>
  <c r="T149" i="40"/>
  <c r="K16" i="46" s="1"/>
  <c r="S149" i="40"/>
  <c r="R149" i="40"/>
  <c r="Q149" i="40"/>
  <c r="G16" i="46" s="1"/>
  <c r="P149" i="40"/>
  <c r="O149" i="40"/>
  <c r="N149" i="40"/>
  <c r="D16" i="46" s="1"/>
  <c r="M149" i="40"/>
  <c r="C16" i="46" s="1"/>
  <c r="L149" i="40"/>
  <c r="B16" i="46" s="1"/>
  <c r="BB144" i="40"/>
  <c r="BB143" i="40"/>
  <c r="BF142" i="40"/>
  <c r="BE142" i="40"/>
  <c r="BD142" i="40"/>
  <c r="BC142" i="40"/>
  <c r="BB142" i="40"/>
  <c r="AZ142" i="40"/>
  <c r="AY142" i="40"/>
  <c r="AX142" i="40"/>
  <c r="AW142" i="40"/>
  <c r="AV142" i="40"/>
  <c r="AU142" i="40"/>
  <c r="AT142" i="40"/>
  <c r="AS142" i="40"/>
  <c r="AR142" i="40"/>
  <c r="AQ142" i="40"/>
  <c r="AP142" i="40"/>
  <c r="AO142" i="40"/>
  <c r="AN142" i="40"/>
  <c r="AM142" i="40"/>
  <c r="AL142" i="40"/>
  <c r="AK142" i="40"/>
  <c r="AJ142" i="40"/>
  <c r="AI142" i="40"/>
  <c r="AH142" i="40"/>
  <c r="AB173" i="40" s="1"/>
  <c r="AG142" i="40"/>
  <c r="AA173" i="40" s="1"/>
  <c r="AF142" i="40"/>
  <c r="Z173" i="40" s="1"/>
  <c r="AE142" i="40"/>
  <c r="Y173" i="40" s="1"/>
  <c r="AD142" i="40"/>
  <c r="X173" i="40" s="1"/>
  <c r="AC142" i="40"/>
  <c r="W173" i="40" s="1"/>
  <c r="AB142" i="40"/>
  <c r="V173" i="40" s="1"/>
  <c r="AA142" i="40"/>
  <c r="Z142" i="40"/>
  <c r="T173" i="40" s="1"/>
  <c r="Y142" i="40"/>
  <c r="X142" i="40"/>
  <c r="W142" i="40"/>
  <c r="V142" i="40"/>
  <c r="U142" i="40"/>
  <c r="T142" i="40"/>
  <c r="S142" i="40"/>
  <c r="S173" i="40" s="1"/>
  <c r="R142" i="40"/>
  <c r="R173" i="40" s="1"/>
  <c r="Q142" i="40"/>
  <c r="Q173" i="40" s="1"/>
  <c r="P142" i="40"/>
  <c r="P173" i="40" s="1"/>
  <c r="O142" i="40"/>
  <c r="O173" i="40" s="1"/>
  <c r="N142" i="40"/>
  <c r="N173" i="40" s="1"/>
  <c r="M142" i="40"/>
  <c r="M173" i="40" s="1"/>
  <c r="L142" i="40"/>
  <c r="L173" i="40" s="1"/>
  <c r="BF141" i="40"/>
  <c r="BE141" i="40"/>
  <c r="BD141" i="40"/>
  <c r="BC141" i="40"/>
  <c r="BB141" i="40"/>
  <c r="AZ141" i="40"/>
  <c r="AY141" i="40"/>
  <c r="AX141" i="40"/>
  <c r="AW141" i="40"/>
  <c r="AV141" i="40"/>
  <c r="AU141" i="40"/>
  <c r="AT141" i="40"/>
  <c r="AS141" i="40"/>
  <c r="AR141" i="40"/>
  <c r="AQ141" i="40"/>
  <c r="AP141" i="40"/>
  <c r="AO141" i="40"/>
  <c r="AN141" i="40"/>
  <c r="AM141" i="40"/>
  <c r="AL141" i="40"/>
  <c r="AK141" i="40"/>
  <c r="AJ141" i="40"/>
  <c r="AI141" i="40"/>
  <c r="AH141" i="40"/>
  <c r="AB172" i="40" s="1"/>
  <c r="AG141" i="40"/>
  <c r="AA172" i="40" s="1"/>
  <c r="AF141" i="40"/>
  <c r="Z172" i="40" s="1"/>
  <c r="AE141" i="40"/>
  <c r="Y172" i="40" s="1"/>
  <c r="AD141" i="40"/>
  <c r="X172" i="40" s="1"/>
  <c r="AC141" i="40"/>
  <c r="AB141" i="40"/>
  <c r="V172" i="40" s="1"/>
  <c r="AA141" i="40"/>
  <c r="Z141" i="40"/>
  <c r="T172" i="40" s="1"/>
  <c r="Y141" i="40"/>
  <c r="X141" i="40"/>
  <c r="L166" i="40" s="1"/>
  <c r="W141" i="40"/>
  <c r="V141" i="40"/>
  <c r="U141" i="40"/>
  <c r="T141" i="40"/>
  <c r="S141" i="40"/>
  <c r="S172" i="40" s="1"/>
  <c r="R141" i="40"/>
  <c r="R172" i="40" s="1"/>
  <c r="Q141" i="40"/>
  <c r="Q172" i="40" s="1"/>
  <c r="P141" i="40"/>
  <c r="P172" i="40" s="1"/>
  <c r="O141" i="40"/>
  <c r="O172" i="40" s="1"/>
  <c r="N141" i="40"/>
  <c r="N172" i="40" s="1"/>
  <c r="M141" i="40"/>
  <c r="M172" i="40" s="1"/>
  <c r="L172" i="40"/>
  <c r="BF140" i="40"/>
  <c r="BE140" i="40"/>
  <c r="BD140" i="40"/>
  <c r="BC140" i="40"/>
  <c r="BB140" i="40"/>
  <c r="BF139" i="40"/>
  <c r="BE139" i="40"/>
  <c r="BD139" i="40"/>
  <c r="BC139" i="40"/>
  <c r="BB139" i="40"/>
  <c r="BB32" i="1"/>
  <c r="BB14" i="34"/>
  <c r="AZ14" i="42"/>
  <c r="AA18" i="42" s="1"/>
  <c r="AY14" i="42"/>
  <c r="Z18" i="42" s="1"/>
  <c r="AX14" i="42"/>
  <c r="Y18" i="42" s="1"/>
  <c r="AW14" i="42"/>
  <c r="X18" i="42" s="1"/>
  <c r="AV14" i="42"/>
  <c r="W18" i="42" s="1"/>
  <c r="AU14" i="42"/>
  <c r="V18" i="42" s="1"/>
  <c r="AT14" i="42"/>
  <c r="U18" i="42" s="1"/>
  <c r="AS14" i="42"/>
  <c r="T18" i="42" s="1"/>
  <c r="AR14" i="42"/>
  <c r="S18" i="42" s="1"/>
  <c r="AQ14" i="42"/>
  <c r="AP14" i="42"/>
  <c r="P25" i="42" s="1"/>
  <c r="AO14" i="42"/>
  <c r="AN14" i="42"/>
  <c r="AM14" i="42"/>
  <c r="M18" i="42" s="1"/>
  <c r="AL14" i="42"/>
  <c r="AK14" i="42"/>
  <c r="O25" i="42" s="1"/>
  <c r="AJ14" i="42"/>
  <c r="M25" i="42" s="1"/>
  <c r="AI14" i="42"/>
  <c r="L25" i="42" s="1"/>
  <c r="AH14" i="42"/>
  <c r="N31" i="42" s="1"/>
  <c r="AG14" i="42"/>
  <c r="M43" i="42" s="1"/>
  <c r="AF14" i="42"/>
  <c r="R18" i="42" s="1"/>
  <c r="AE14" i="42"/>
  <c r="AD14" i="42"/>
  <c r="AC14" i="42"/>
  <c r="M31" i="42" s="1"/>
  <c r="AB14" i="42"/>
  <c r="AA14" i="42"/>
  <c r="Z14" i="42"/>
  <c r="Y14" i="42"/>
  <c r="X14" i="42"/>
  <c r="L31" i="42" s="1"/>
  <c r="L33" i="42" s="1"/>
  <c r="W14" i="42"/>
  <c r="L18" i="42" s="1"/>
  <c r="V14" i="42"/>
  <c r="U14" i="42"/>
  <c r="T14" i="42"/>
  <c r="S14" i="42"/>
  <c r="Q18" i="42" s="1"/>
  <c r="R14" i="42"/>
  <c r="P18" i="42" s="1"/>
  <c r="Q14" i="42"/>
  <c r="P14" i="42"/>
  <c r="O14" i="42"/>
  <c r="N14" i="42"/>
  <c r="M14" i="42"/>
  <c r="L14" i="42"/>
  <c r="AZ13" i="42"/>
  <c r="AY13" i="42"/>
  <c r="AX13" i="42"/>
  <c r="AW13" i="42"/>
  <c r="AV13" i="42"/>
  <c r="AU13" i="42"/>
  <c r="AT13" i="42"/>
  <c r="AS13" i="42"/>
  <c r="AR13" i="42"/>
  <c r="AQ13" i="42"/>
  <c r="AK11" i="57" s="1"/>
  <c r="AP13" i="42"/>
  <c r="P24" i="42" s="1"/>
  <c r="AO13" i="42"/>
  <c r="AH11" i="57" s="1"/>
  <c r="AN13" i="42"/>
  <c r="AG11" i="57" s="1"/>
  <c r="AM13" i="42"/>
  <c r="AF11" i="57" s="1"/>
  <c r="AL13" i="42"/>
  <c r="AK13" i="42"/>
  <c r="AJ13" i="42"/>
  <c r="AI13" i="42"/>
  <c r="AH13" i="42"/>
  <c r="AG13" i="42"/>
  <c r="AF13" i="42"/>
  <c r="AE13" i="42"/>
  <c r="W11" i="57" s="1"/>
  <c r="AD13" i="42"/>
  <c r="V11" i="57" s="1"/>
  <c r="AC13" i="42"/>
  <c r="U11" i="57" s="1"/>
  <c r="AB13" i="42"/>
  <c r="T11" i="57" s="1"/>
  <c r="AA13" i="42"/>
  <c r="S11" i="57" s="1"/>
  <c r="Z13" i="42"/>
  <c r="R11" i="57" s="1"/>
  <c r="Y13" i="42"/>
  <c r="P11" i="57" s="1"/>
  <c r="X13" i="42"/>
  <c r="O11" i="57" s="1"/>
  <c r="W13" i="42"/>
  <c r="V13" i="42"/>
  <c r="M11" i="57" s="1"/>
  <c r="U13" i="42"/>
  <c r="L11" i="57" s="1"/>
  <c r="T13" i="42"/>
  <c r="K11" i="57" s="1"/>
  <c r="S13" i="42"/>
  <c r="R13" i="42"/>
  <c r="Q13" i="42"/>
  <c r="G11" i="57" s="1"/>
  <c r="P13" i="42"/>
  <c r="F11" i="57" s="1"/>
  <c r="O13" i="42"/>
  <c r="N13" i="42"/>
  <c r="D11" i="57" s="1"/>
  <c r="M13" i="42"/>
  <c r="C11" i="57" s="1"/>
  <c r="L13" i="42"/>
  <c r="B11" i="57" s="1"/>
  <c r="BB8" i="42"/>
  <c r="BB7" i="42"/>
  <c r="BF6" i="42"/>
  <c r="BE6" i="42"/>
  <c r="BD6" i="42"/>
  <c r="BC6" i="42"/>
  <c r="BB6" i="42"/>
  <c r="AZ6" i="42"/>
  <c r="AY6" i="42"/>
  <c r="AX6" i="42"/>
  <c r="AW6" i="42"/>
  <c r="AV6" i="42"/>
  <c r="AU6" i="42"/>
  <c r="AT6" i="42"/>
  <c r="AS6" i="42"/>
  <c r="AR6" i="42"/>
  <c r="AQ6" i="42"/>
  <c r="AP6" i="42"/>
  <c r="AO6" i="42"/>
  <c r="AN6" i="42"/>
  <c r="AM6" i="42"/>
  <c r="AL6" i="42"/>
  <c r="AK6" i="42"/>
  <c r="AJ6" i="42"/>
  <c r="AI6" i="42"/>
  <c r="AH6" i="42"/>
  <c r="AB37" i="42" s="1"/>
  <c r="AG6" i="42"/>
  <c r="AA37" i="42" s="1"/>
  <c r="AF6" i="42"/>
  <c r="Z37" i="42" s="1"/>
  <c r="AE6" i="42"/>
  <c r="Y37" i="42" s="1"/>
  <c r="AD6" i="42"/>
  <c r="X37" i="42" s="1"/>
  <c r="AC6" i="42"/>
  <c r="W37" i="42" s="1"/>
  <c r="AB6" i="42"/>
  <c r="V37" i="42" s="1"/>
  <c r="AA6" i="42"/>
  <c r="Z6" i="42"/>
  <c r="T37" i="42" s="1"/>
  <c r="Y6" i="42"/>
  <c r="X6" i="42"/>
  <c r="W6" i="42"/>
  <c r="V6" i="42"/>
  <c r="U6" i="42"/>
  <c r="T6" i="42"/>
  <c r="S6" i="42"/>
  <c r="S37" i="42" s="1"/>
  <c r="R6" i="42"/>
  <c r="R37" i="42" s="1"/>
  <c r="Q6" i="42"/>
  <c r="Q37" i="42" s="1"/>
  <c r="P6" i="42"/>
  <c r="P37" i="42" s="1"/>
  <c r="O6" i="42"/>
  <c r="O37" i="42" s="1"/>
  <c r="N6" i="42"/>
  <c r="N37" i="42" s="1"/>
  <c r="M6" i="42"/>
  <c r="M37" i="42" s="1"/>
  <c r="L6" i="42"/>
  <c r="L37" i="42" s="1"/>
  <c r="BF5" i="42"/>
  <c r="BE5" i="42"/>
  <c r="BD5" i="42"/>
  <c r="BC5" i="42"/>
  <c r="BB5" i="42"/>
  <c r="AZ5" i="42"/>
  <c r="AY5" i="42"/>
  <c r="AX5" i="42"/>
  <c r="AW5" i="42"/>
  <c r="AV5" i="42"/>
  <c r="AU5" i="42"/>
  <c r="AT5" i="42"/>
  <c r="AS5" i="42"/>
  <c r="AR5" i="42"/>
  <c r="AQ5" i="42"/>
  <c r="AP5" i="42"/>
  <c r="AO5" i="42"/>
  <c r="AN5" i="42"/>
  <c r="AM5" i="42"/>
  <c r="AL5" i="42"/>
  <c r="AK5" i="42"/>
  <c r="AJ5" i="42"/>
  <c r="AI5" i="42"/>
  <c r="AH5" i="42"/>
  <c r="AB36" i="42" s="1"/>
  <c r="AG5" i="42"/>
  <c r="AA36" i="42" s="1"/>
  <c r="AF5" i="42"/>
  <c r="Z36" i="42" s="1"/>
  <c r="AE5" i="42"/>
  <c r="Y36" i="42" s="1"/>
  <c r="AD5" i="42"/>
  <c r="X36" i="42" s="1"/>
  <c r="AC5" i="42"/>
  <c r="AB5" i="42"/>
  <c r="V36" i="42" s="1"/>
  <c r="AA5" i="42"/>
  <c r="Z5" i="42"/>
  <c r="T36" i="42" s="1"/>
  <c r="Y5" i="42"/>
  <c r="X5" i="42"/>
  <c r="L30" i="42" s="1"/>
  <c r="W5" i="42"/>
  <c r="V5" i="42"/>
  <c r="U5" i="42"/>
  <c r="T5" i="42"/>
  <c r="S5" i="42"/>
  <c r="S36" i="42" s="1"/>
  <c r="R5" i="42"/>
  <c r="R36" i="42" s="1"/>
  <c r="Q5" i="42"/>
  <c r="Q36" i="42" s="1"/>
  <c r="P5" i="42"/>
  <c r="P36" i="42" s="1"/>
  <c r="O5" i="42"/>
  <c r="O36" i="42" s="1"/>
  <c r="N5" i="42"/>
  <c r="N36" i="42" s="1"/>
  <c r="M5" i="42"/>
  <c r="M36" i="42" s="1"/>
  <c r="L5" i="42"/>
  <c r="L36" i="42" s="1"/>
  <c r="BF4" i="42"/>
  <c r="BE4" i="42"/>
  <c r="BD4" i="42"/>
  <c r="BC4" i="42"/>
  <c r="BB4" i="42"/>
  <c r="BF3" i="42"/>
  <c r="BE3" i="42"/>
  <c r="BD3" i="42"/>
  <c r="BC3" i="42"/>
  <c r="BB3" i="42"/>
  <c r="BF2" i="42"/>
  <c r="BE2" i="42"/>
  <c r="BD2" i="42"/>
  <c r="BC2" i="42"/>
  <c r="BB2" i="42"/>
  <c r="BB2" i="43"/>
  <c r="BC2" i="43"/>
  <c r="BD2" i="43"/>
  <c r="BE2" i="43"/>
  <c r="BF2" i="43"/>
  <c r="BB3" i="43"/>
  <c r="BC3" i="43"/>
  <c r="BD3" i="43"/>
  <c r="BE3" i="43"/>
  <c r="BF3" i="43"/>
  <c r="BB4" i="43"/>
  <c r="BC4" i="43"/>
  <c r="BD4" i="43"/>
  <c r="BE4" i="43"/>
  <c r="BF4" i="43"/>
  <c r="BB5" i="43"/>
  <c r="BC5" i="43"/>
  <c r="BD5" i="43"/>
  <c r="BE5" i="43"/>
  <c r="BF5" i="43"/>
  <c r="BB6" i="43"/>
  <c r="BC6" i="43"/>
  <c r="BD6" i="43"/>
  <c r="BE6" i="43"/>
  <c r="BF6" i="43"/>
  <c r="BB7" i="43"/>
  <c r="BC7" i="43"/>
  <c r="BD7" i="43"/>
  <c r="BE7" i="43"/>
  <c r="BF7" i="43"/>
  <c r="BB8" i="43"/>
  <c r="BC8" i="43"/>
  <c r="BD8" i="43"/>
  <c r="BE8" i="43"/>
  <c r="BF8" i="43"/>
  <c r="BB9" i="43"/>
  <c r="BC9" i="43"/>
  <c r="BD9" i="43"/>
  <c r="BE9" i="43"/>
  <c r="BF9" i="43"/>
  <c r="BB10" i="43"/>
  <c r="BC10" i="43"/>
  <c r="BD10" i="43"/>
  <c r="BE10" i="43"/>
  <c r="BF10" i="43"/>
  <c r="BB11" i="43"/>
  <c r="BC11" i="43"/>
  <c r="BD11" i="43"/>
  <c r="BE11" i="43"/>
  <c r="BF11" i="43"/>
  <c r="BB12" i="43"/>
  <c r="BC12" i="43"/>
  <c r="BD12" i="43"/>
  <c r="BE12" i="43"/>
  <c r="BF12" i="43"/>
  <c r="BB13" i="43"/>
  <c r="BC13" i="43"/>
  <c r="BD13" i="43"/>
  <c r="BE13" i="43"/>
  <c r="BF13" i="43"/>
  <c r="BB14" i="43"/>
  <c r="BC14" i="43"/>
  <c r="BD14" i="43"/>
  <c r="BE14" i="43"/>
  <c r="BF14" i="43"/>
  <c r="BB15" i="43"/>
  <c r="BC15" i="43"/>
  <c r="BD15" i="43"/>
  <c r="BE15" i="43"/>
  <c r="BF15" i="43"/>
  <c r="BB16" i="43"/>
  <c r="BC16" i="43"/>
  <c r="BD16" i="43"/>
  <c r="BE16" i="43"/>
  <c r="BF16" i="43"/>
  <c r="BB17" i="43"/>
  <c r="BC17" i="43"/>
  <c r="BD17" i="43"/>
  <c r="BE17" i="43"/>
  <c r="BF17" i="43"/>
  <c r="BB18" i="43"/>
  <c r="BC18" i="43"/>
  <c r="BD18" i="43"/>
  <c r="BE18" i="43"/>
  <c r="BF18" i="43"/>
  <c r="BB19" i="43"/>
  <c r="BC19" i="43"/>
  <c r="BD19" i="43"/>
  <c r="BE19" i="43"/>
  <c r="BF19" i="43"/>
  <c r="BB20" i="43"/>
  <c r="BC20" i="43"/>
  <c r="BD20" i="43"/>
  <c r="BE20" i="43"/>
  <c r="BF20" i="43"/>
  <c r="BB21" i="43"/>
  <c r="BC21" i="43"/>
  <c r="BD21" i="43"/>
  <c r="BE21" i="43"/>
  <c r="BF21" i="43"/>
  <c r="AZ44" i="43"/>
  <c r="AA48" i="43" s="1"/>
  <c r="AY44" i="43"/>
  <c r="Z48" i="43" s="1"/>
  <c r="AX44" i="43"/>
  <c r="Y48" i="43" s="1"/>
  <c r="AW44" i="43"/>
  <c r="X48" i="43" s="1"/>
  <c r="AV44" i="43"/>
  <c r="W48" i="43" s="1"/>
  <c r="AU44" i="43"/>
  <c r="V48" i="43" s="1"/>
  <c r="AT44" i="43"/>
  <c r="U48" i="43" s="1"/>
  <c r="AS44" i="43"/>
  <c r="T48" i="43" s="1"/>
  <c r="AR44" i="43"/>
  <c r="S48" i="43" s="1"/>
  <c r="AQ44" i="43"/>
  <c r="AP44" i="43"/>
  <c r="P55" i="43" s="1"/>
  <c r="AO44" i="43"/>
  <c r="AN44" i="43"/>
  <c r="AM44" i="43"/>
  <c r="M48" i="43" s="1"/>
  <c r="AL44" i="43"/>
  <c r="AK44" i="43"/>
  <c r="O55" i="43" s="1"/>
  <c r="AJ44" i="43"/>
  <c r="M55" i="43" s="1"/>
  <c r="AI44" i="43"/>
  <c r="L55" i="43" s="1"/>
  <c r="AH44" i="43"/>
  <c r="N61" i="43" s="1"/>
  <c r="AG44" i="43"/>
  <c r="M73" i="43" s="1"/>
  <c r="AF44" i="43"/>
  <c r="R48" i="43" s="1"/>
  <c r="AE44" i="43"/>
  <c r="AD44" i="43"/>
  <c r="AC44" i="43"/>
  <c r="M61" i="43" s="1"/>
  <c r="AB44" i="43"/>
  <c r="AA44" i="43"/>
  <c r="Z44" i="43"/>
  <c r="Y44" i="43"/>
  <c r="X44" i="43"/>
  <c r="L61" i="43" s="1"/>
  <c r="L63" i="43" s="1"/>
  <c r="W44" i="43"/>
  <c r="L48" i="43" s="1"/>
  <c r="V44" i="43"/>
  <c r="U44" i="43"/>
  <c r="T44" i="43"/>
  <c r="S44" i="43"/>
  <c r="Q48" i="43" s="1"/>
  <c r="R44" i="43"/>
  <c r="P48" i="43" s="1"/>
  <c r="Q44" i="43"/>
  <c r="P44" i="43"/>
  <c r="O48" i="43" s="1"/>
  <c r="O44" i="43"/>
  <c r="N44" i="43"/>
  <c r="M44" i="43"/>
  <c r="L44" i="43"/>
  <c r="AZ43" i="43"/>
  <c r="AY43" i="43"/>
  <c r="AX43" i="43"/>
  <c r="AW43" i="43"/>
  <c r="AV43" i="43"/>
  <c r="AU43" i="43"/>
  <c r="AT43" i="43"/>
  <c r="AS43" i="43"/>
  <c r="AR43" i="43"/>
  <c r="AQ43" i="43"/>
  <c r="AK18" i="46" s="1"/>
  <c r="AP43" i="43"/>
  <c r="AO43" i="43"/>
  <c r="AH18" i="46" s="1"/>
  <c r="AN43" i="43"/>
  <c r="AG18" i="46" s="1"/>
  <c r="AM43" i="43"/>
  <c r="AF18" i="46" s="1"/>
  <c r="AL43" i="43"/>
  <c r="AK43" i="43"/>
  <c r="AJ43" i="43"/>
  <c r="AI43" i="43"/>
  <c r="AH43" i="43"/>
  <c r="AG43" i="43"/>
  <c r="AF43" i="43"/>
  <c r="AE43" i="43"/>
  <c r="W18" i="46" s="1"/>
  <c r="AD43" i="43"/>
  <c r="V18" i="46" s="1"/>
  <c r="AC43" i="43"/>
  <c r="U18" i="46" s="1"/>
  <c r="AB43" i="43"/>
  <c r="T18" i="46" s="1"/>
  <c r="AA43" i="43"/>
  <c r="S18" i="46" s="1"/>
  <c r="Z43" i="43"/>
  <c r="R18" i="46" s="1"/>
  <c r="Y43" i="43"/>
  <c r="P18" i="46" s="1"/>
  <c r="X43" i="43"/>
  <c r="O18" i="46" s="1"/>
  <c r="W43" i="43"/>
  <c r="V43" i="43"/>
  <c r="M18" i="46" s="1"/>
  <c r="U43" i="43"/>
  <c r="L18" i="46" s="1"/>
  <c r="T43" i="43"/>
  <c r="K18" i="46" s="1"/>
  <c r="S43" i="43"/>
  <c r="R43" i="43"/>
  <c r="Q43" i="43"/>
  <c r="G18" i="46" s="1"/>
  <c r="P43" i="43"/>
  <c r="O43" i="43"/>
  <c r="N43" i="43"/>
  <c r="D18" i="46" s="1"/>
  <c r="M43" i="43"/>
  <c r="C18" i="46" s="1"/>
  <c r="BB38" i="43"/>
  <c r="BB37" i="43"/>
  <c r="BF36" i="43"/>
  <c r="BE36" i="43"/>
  <c r="BD36" i="43"/>
  <c r="BC36" i="43"/>
  <c r="BB36" i="43"/>
  <c r="AZ36" i="43"/>
  <c r="AY36" i="43"/>
  <c r="AX36" i="43"/>
  <c r="AW36" i="43"/>
  <c r="AV36" i="43"/>
  <c r="AU36" i="43"/>
  <c r="AT36" i="43"/>
  <c r="AS36" i="43"/>
  <c r="AR36" i="43"/>
  <c r="AQ36" i="43"/>
  <c r="AP36" i="43"/>
  <c r="AO36" i="43"/>
  <c r="AN36" i="43"/>
  <c r="AM36" i="43"/>
  <c r="AL36" i="43"/>
  <c r="AK36" i="43"/>
  <c r="AJ36" i="43"/>
  <c r="AI36" i="43"/>
  <c r="AH36" i="43"/>
  <c r="AB67" i="43" s="1"/>
  <c r="AG36" i="43"/>
  <c r="AA67" i="43" s="1"/>
  <c r="AF36" i="43"/>
  <c r="Z67" i="43" s="1"/>
  <c r="AE36" i="43"/>
  <c r="Y67" i="43" s="1"/>
  <c r="AD36" i="43"/>
  <c r="X67" i="43" s="1"/>
  <c r="AC36" i="43"/>
  <c r="W67" i="43" s="1"/>
  <c r="AB36" i="43"/>
  <c r="V67" i="43" s="1"/>
  <c r="AA36" i="43"/>
  <c r="Z36" i="43"/>
  <c r="T67" i="43" s="1"/>
  <c r="Y36" i="43"/>
  <c r="X36" i="43"/>
  <c r="W36" i="43"/>
  <c r="V36" i="43"/>
  <c r="U36" i="43"/>
  <c r="T36" i="43"/>
  <c r="S36" i="43"/>
  <c r="S67" i="43" s="1"/>
  <c r="R36" i="43"/>
  <c r="R67" i="43" s="1"/>
  <c r="Q36" i="43"/>
  <c r="Q67" i="43" s="1"/>
  <c r="P36" i="43"/>
  <c r="P67" i="43" s="1"/>
  <c r="O36" i="43"/>
  <c r="O67" i="43" s="1"/>
  <c r="N36" i="43"/>
  <c r="N67" i="43" s="1"/>
  <c r="M36" i="43"/>
  <c r="M67" i="43" s="1"/>
  <c r="L36" i="43"/>
  <c r="L67" i="43" s="1"/>
  <c r="BF35" i="43"/>
  <c r="BE35" i="43"/>
  <c r="BD35" i="43"/>
  <c r="BC35" i="43"/>
  <c r="BB35" i="43"/>
  <c r="AZ35" i="43"/>
  <c r="AY35" i="43"/>
  <c r="AX35" i="43"/>
  <c r="AW35" i="43"/>
  <c r="AV35" i="43"/>
  <c r="AU35" i="43"/>
  <c r="AT35" i="43"/>
  <c r="AS35" i="43"/>
  <c r="AR35" i="43"/>
  <c r="AQ35" i="43"/>
  <c r="AP35" i="43"/>
  <c r="AO35" i="43"/>
  <c r="AN35" i="43"/>
  <c r="AM35" i="43"/>
  <c r="AL35" i="43"/>
  <c r="AK35" i="43"/>
  <c r="AJ35" i="43"/>
  <c r="AI35" i="43"/>
  <c r="AH35" i="43"/>
  <c r="AB66" i="43" s="1"/>
  <c r="AG35" i="43"/>
  <c r="AA66" i="43" s="1"/>
  <c r="AF35" i="43"/>
  <c r="Z66" i="43" s="1"/>
  <c r="AE35" i="43"/>
  <c r="Y66" i="43" s="1"/>
  <c r="AD35" i="43"/>
  <c r="X66" i="43" s="1"/>
  <c r="AC35" i="43"/>
  <c r="AB35" i="43"/>
  <c r="V66" i="43" s="1"/>
  <c r="AA35" i="43"/>
  <c r="Z35" i="43"/>
  <c r="T66" i="43" s="1"/>
  <c r="Y35" i="43"/>
  <c r="X35" i="43"/>
  <c r="L60" i="43" s="1"/>
  <c r="W35" i="43"/>
  <c r="V35" i="43"/>
  <c r="U35" i="43"/>
  <c r="T35" i="43"/>
  <c r="S35" i="43"/>
  <c r="S66" i="43" s="1"/>
  <c r="R35" i="43"/>
  <c r="R66" i="43" s="1"/>
  <c r="Q35" i="43"/>
  <c r="Q66" i="43" s="1"/>
  <c r="P35" i="43"/>
  <c r="P66" i="43" s="1"/>
  <c r="O35" i="43"/>
  <c r="O66" i="43" s="1"/>
  <c r="N35" i="43"/>
  <c r="N66" i="43" s="1"/>
  <c r="M35" i="43"/>
  <c r="M66" i="43" s="1"/>
  <c r="L35" i="43"/>
  <c r="L66" i="43" s="1"/>
  <c r="AZ13" i="41"/>
  <c r="AA17" i="41" s="1"/>
  <c r="AY13" i="41"/>
  <c r="Z17" i="41" s="1"/>
  <c r="AX13" i="41"/>
  <c r="Y17" i="41" s="1"/>
  <c r="AW13" i="41"/>
  <c r="X17" i="41" s="1"/>
  <c r="AV13" i="41"/>
  <c r="W17" i="41" s="1"/>
  <c r="AU13" i="41"/>
  <c r="V17" i="41" s="1"/>
  <c r="AT13" i="41"/>
  <c r="U17" i="41" s="1"/>
  <c r="AS13" i="41"/>
  <c r="T17" i="41" s="1"/>
  <c r="AR13" i="41"/>
  <c r="S17" i="41" s="1"/>
  <c r="AQ13" i="41"/>
  <c r="AP13" i="41"/>
  <c r="P24" i="41" s="1"/>
  <c r="AO13" i="41"/>
  <c r="AN13" i="41"/>
  <c r="AM13" i="41"/>
  <c r="M17" i="41" s="1"/>
  <c r="AL13" i="41"/>
  <c r="AK13" i="41"/>
  <c r="O24" i="41" s="1"/>
  <c r="AJ13" i="41"/>
  <c r="M24" i="41" s="1"/>
  <c r="AI13" i="41"/>
  <c r="L24" i="41" s="1"/>
  <c r="AH13" i="41"/>
  <c r="N30" i="41" s="1"/>
  <c r="AG13" i="41"/>
  <c r="M42" i="41" s="1"/>
  <c r="AF13" i="41"/>
  <c r="R17" i="41" s="1"/>
  <c r="AE13" i="41"/>
  <c r="AD13" i="41"/>
  <c r="AC13" i="41"/>
  <c r="M30" i="41" s="1"/>
  <c r="AB13" i="41"/>
  <c r="AA13" i="41"/>
  <c r="Z13" i="41"/>
  <c r="Y13" i="41"/>
  <c r="X13" i="41"/>
  <c r="L30" i="41" s="1"/>
  <c r="L32" i="41" s="1"/>
  <c r="W13" i="41"/>
  <c r="L17" i="41" s="1"/>
  <c r="V13" i="41"/>
  <c r="U13" i="41"/>
  <c r="T13" i="41"/>
  <c r="S13" i="41"/>
  <c r="Q17" i="41" s="1"/>
  <c r="R13" i="41"/>
  <c r="P17" i="41" s="1"/>
  <c r="Q13" i="41"/>
  <c r="P13" i="41"/>
  <c r="O17" i="41" s="1"/>
  <c r="O13" i="41"/>
  <c r="N13" i="41"/>
  <c r="M13" i="41"/>
  <c r="L13" i="41"/>
  <c r="AZ12" i="41"/>
  <c r="AY12" i="41"/>
  <c r="AX12" i="41"/>
  <c r="AW12" i="41"/>
  <c r="AV12" i="41"/>
  <c r="AU12" i="41"/>
  <c r="AT12" i="41"/>
  <c r="AS12" i="41"/>
  <c r="AR12" i="41"/>
  <c r="AQ12" i="41"/>
  <c r="AK4" i="57" s="1"/>
  <c r="AP12" i="41"/>
  <c r="AO12" i="41"/>
  <c r="AH4" i="57" s="1"/>
  <c r="AH12" i="57" s="1"/>
  <c r="AN12" i="41"/>
  <c r="AG4" i="57" s="1"/>
  <c r="AG12" i="57" s="1"/>
  <c r="AM12" i="41"/>
  <c r="AF4" i="57" s="1"/>
  <c r="AF12" i="57" s="1"/>
  <c r="AL12" i="41"/>
  <c r="AK12" i="41"/>
  <c r="AJ12" i="41"/>
  <c r="AI12" i="41"/>
  <c r="AH12" i="41"/>
  <c r="AG12" i="41"/>
  <c r="AF12" i="41"/>
  <c r="AE12" i="41"/>
  <c r="W4" i="57" s="1"/>
  <c r="W12" i="57" s="1"/>
  <c r="AD12" i="41"/>
  <c r="V4" i="57" s="1"/>
  <c r="V12" i="57" s="1"/>
  <c r="AC12" i="41"/>
  <c r="U4" i="57" s="1"/>
  <c r="U12" i="57" s="1"/>
  <c r="AB12" i="41"/>
  <c r="T4" i="57" s="1"/>
  <c r="T12" i="57" s="1"/>
  <c r="AA12" i="41"/>
  <c r="S4" i="57" s="1"/>
  <c r="S12" i="57" s="1"/>
  <c r="Z12" i="41"/>
  <c r="R4" i="57" s="1"/>
  <c r="Y12" i="41"/>
  <c r="P4" i="57" s="1"/>
  <c r="P12" i="57" s="1"/>
  <c r="X12" i="41"/>
  <c r="O4" i="57" s="1"/>
  <c r="O12" i="57" s="1"/>
  <c r="W12" i="41"/>
  <c r="V12" i="41"/>
  <c r="M4" i="57" s="1"/>
  <c r="M12" i="57" s="1"/>
  <c r="U12" i="41"/>
  <c r="L4" i="57" s="1"/>
  <c r="L12" i="57" s="1"/>
  <c r="T12" i="41"/>
  <c r="K4" i="57" s="1"/>
  <c r="S12" i="41"/>
  <c r="R12" i="41"/>
  <c r="Q12" i="41"/>
  <c r="G4" i="57" s="1"/>
  <c r="G12" i="57" s="1"/>
  <c r="P12" i="41"/>
  <c r="O12" i="41"/>
  <c r="N12" i="41"/>
  <c r="D4" i="57" s="1"/>
  <c r="D12" i="57" s="1"/>
  <c r="M12" i="41"/>
  <c r="C4" i="57" s="1"/>
  <c r="C12" i="57" s="1"/>
  <c r="L12" i="41"/>
  <c r="B4" i="57" s="1"/>
  <c r="BB7" i="41"/>
  <c r="BB6" i="41"/>
  <c r="BF5" i="41"/>
  <c r="BE5" i="41"/>
  <c r="BD5" i="41"/>
  <c r="BC5" i="41"/>
  <c r="BB5" i="41"/>
  <c r="AZ5" i="41"/>
  <c r="AY5" i="41"/>
  <c r="AX5" i="41"/>
  <c r="AW5" i="41"/>
  <c r="AV5" i="41"/>
  <c r="AU5" i="41"/>
  <c r="AT5" i="41"/>
  <c r="AS5" i="41"/>
  <c r="AR5" i="41"/>
  <c r="AQ5" i="41"/>
  <c r="AP5" i="41"/>
  <c r="AO5" i="41"/>
  <c r="AN5" i="41"/>
  <c r="AM5" i="41"/>
  <c r="AL5" i="41"/>
  <c r="AK5" i="41"/>
  <c r="AJ5" i="41"/>
  <c r="AI5" i="41"/>
  <c r="AH5" i="41"/>
  <c r="AB36" i="41" s="1"/>
  <c r="AG5" i="41"/>
  <c r="AA36" i="41" s="1"/>
  <c r="AF5" i="41"/>
  <c r="Z36" i="41" s="1"/>
  <c r="AE5" i="41"/>
  <c r="Y36" i="41" s="1"/>
  <c r="AD5" i="41"/>
  <c r="X36" i="41" s="1"/>
  <c r="AC5" i="41"/>
  <c r="W36" i="41" s="1"/>
  <c r="AB5" i="41"/>
  <c r="V36" i="41" s="1"/>
  <c r="AA5" i="41"/>
  <c r="Z5" i="41"/>
  <c r="T36" i="41" s="1"/>
  <c r="Y5" i="41"/>
  <c r="X5" i="41"/>
  <c r="W5" i="41"/>
  <c r="V5" i="41"/>
  <c r="U5" i="41"/>
  <c r="T5" i="41"/>
  <c r="S5" i="41"/>
  <c r="S36" i="41" s="1"/>
  <c r="R5" i="41"/>
  <c r="R36" i="41" s="1"/>
  <c r="Q5" i="41"/>
  <c r="Q36" i="41" s="1"/>
  <c r="P5" i="41"/>
  <c r="P36" i="41" s="1"/>
  <c r="O5" i="41"/>
  <c r="O36" i="41" s="1"/>
  <c r="N5" i="41"/>
  <c r="N36" i="41" s="1"/>
  <c r="M5" i="41"/>
  <c r="M36" i="41" s="1"/>
  <c r="L5" i="41"/>
  <c r="L36" i="41" s="1"/>
  <c r="BF4" i="41"/>
  <c r="BE4" i="41"/>
  <c r="BD4" i="41"/>
  <c r="BC4" i="41"/>
  <c r="BB4" i="41"/>
  <c r="AZ4" i="41"/>
  <c r="AY4" i="41"/>
  <c r="AX4" i="41"/>
  <c r="AW4" i="41"/>
  <c r="AV4" i="41"/>
  <c r="AU4" i="41"/>
  <c r="AT4" i="41"/>
  <c r="AS4" i="41"/>
  <c r="AR4" i="41"/>
  <c r="AQ4" i="41"/>
  <c r="AP4" i="41"/>
  <c r="AO4" i="41"/>
  <c r="AN4" i="41"/>
  <c r="AM4" i="41"/>
  <c r="AL4" i="41"/>
  <c r="AK4" i="41"/>
  <c r="AJ4" i="41"/>
  <c r="AI4" i="41"/>
  <c r="AH4" i="41"/>
  <c r="AB35" i="41" s="1"/>
  <c r="AG4" i="41"/>
  <c r="AA35" i="41" s="1"/>
  <c r="AF4" i="41"/>
  <c r="Z35" i="41" s="1"/>
  <c r="AE4" i="41"/>
  <c r="Y35" i="41" s="1"/>
  <c r="AD4" i="41"/>
  <c r="X35" i="41" s="1"/>
  <c r="AC4" i="41"/>
  <c r="AB4" i="41"/>
  <c r="V35" i="41" s="1"/>
  <c r="AA4" i="41"/>
  <c r="Z4" i="41"/>
  <c r="T35" i="41" s="1"/>
  <c r="Y4" i="41"/>
  <c r="X4" i="41"/>
  <c r="L29" i="41" s="1"/>
  <c r="W4" i="41"/>
  <c r="V4" i="41"/>
  <c r="U4" i="41"/>
  <c r="T4" i="41"/>
  <c r="S4" i="41"/>
  <c r="S35" i="41" s="1"/>
  <c r="R4" i="41"/>
  <c r="R35" i="41" s="1"/>
  <c r="Q4" i="41"/>
  <c r="Q35" i="41" s="1"/>
  <c r="P4" i="41"/>
  <c r="P35" i="41" s="1"/>
  <c r="O4" i="41"/>
  <c r="O35" i="41" s="1"/>
  <c r="N4" i="41"/>
  <c r="N35" i="41" s="1"/>
  <c r="M4" i="41"/>
  <c r="M35" i="41" s="1"/>
  <c r="L4" i="41"/>
  <c r="L35" i="41" s="1"/>
  <c r="BF3" i="41"/>
  <c r="BE3" i="41"/>
  <c r="BD3" i="41"/>
  <c r="BC3" i="41"/>
  <c r="BB3" i="41"/>
  <c r="D3" i="41"/>
  <c r="BF2" i="41"/>
  <c r="BE2" i="41"/>
  <c r="BD2" i="41"/>
  <c r="BC2" i="41"/>
  <c r="BB2" i="41"/>
  <c r="BB20" i="35"/>
  <c r="BB19" i="35"/>
  <c r="AZ16" i="37"/>
  <c r="AA20" i="37" s="1"/>
  <c r="AY16" i="37"/>
  <c r="Z20" i="37" s="1"/>
  <c r="AX16" i="37"/>
  <c r="Y20" i="37" s="1"/>
  <c r="AW16" i="37"/>
  <c r="X20" i="37" s="1"/>
  <c r="AV16" i="37"/>
  <c r="W20" i="37" s="1"/>
  <c r="AU16" i="37"/>
  <c r="V20" i="37" s="1"/>
  <c r="AT16" i="37"/>
  <c r="U20" i="37" s="1"/>
  <c r="AS16" i="37"/>
  <c r="T20" i="37" s="1"/>
  <c r="AR16" i="37"/>
  <c r="S20" i="37" s="1"/>
  <c r="AQ16" i="37"/>
  <c r="AP16" i="37"/>
  <c r="P27" i="37" s="1"/>
  <c r="AO16" i="37"/>
  <c r="AN16" i="37"/>
  <c r="AM16" i="37"/>
  <c r="M20" i="37" s="1"/>
  <c r="AL16" i="37"/>
  <c r="AK16" i="37"/>
  <c r="O27" i="37" s="1"/>
  <c r="AJ16" i="37"/>
  <c r="M27" i="37" s="1"/>
  <c r="AI16" i="37"/>
  <c r="L27" i="37" s="1"/>
  <c r="AH16" i="37"/>
  <c r="N33" i="37" s="1"/>
  <c r="AG16" i="37"/>
  <c r="M45" i="37" s="1"/>
  <c r="AF16" i="37"/>
  <c r="R20" i="37" s="1"/>
  <c r="AE16" i="37"/>
  <c r="AD16" i="37"/>
  <c r="AC16" i="37"/>
  <c r="M33" i="37" s="1"/>
  <c r="AB16" i="37"/>
  <c r="AA16" i="37"/>
  <c r="Z16" i="37"/>
  <c r="Y16" i="37"/>
  <c r="X16" i="37"/>
  <c r="L33" i="37" s="1"/>
  <c r="L35" i="37" s="1"/>
  <c r="W16" i="37"/>
  <c r="L20" i="37" s="1"/>
  <c r="V16" i="37"/>
  <c r="U16" i="37"/>
  <c r="T16" i="37"/>
  <c r="S16" i="37"/>
  <c r="Q20" i="37" s="1"/>
  <c r="R16" i="37"/>
  <c r="P20" i="37" s="1"/>
  <c r="Q16" i="37"/>
  <c r="P16" i="37"/>
  <c r="O16" i="37"/>
  <c r="N16" i="37"/>
  <c r="M16" i="37"/>
  <c r="L16" i="37"/>
  <c r="AZ15" i="37"/>
  <c r="AY15" i="37"/>
  <c r="AX15" i="37"/>
  <c r="AW15" i="37"/>
  <c r="AV15" i="37"/>
  <c r="AU15" i="37"/>
  <c r="AT15" i="37"/>
  <c r="AS15" i="37"/>
  <c r="AR15" i="37"/>
  <c r="AQ15" i="37"/>
  <c r="AK8" i="46" s="1"/>
  <c r="AP15" i="37"/>
  <c r="P26" i="37" s="1"/>
  <c r="AO15" i="37"/>
  <c r="AH8" i="46" s="1"/>
  <c r="AN15" i="37"/>
  <c r="AG8" i="46" s="1"/>
  <c r="AM15" i="37"/>
  <c r="AF8" i="46" s="1"/>
  <c r="AL15" i="37"/>
  <c r="AK15" i="37"/>
  <c r="AJ15" i="37"/>
  <c r="AI15" i="37"/>
  <c r="AH15" i="37"/>
  <c r="AG15" i="37"/>
  <c r="AF15" i="37"/>
  <c r="AE15" i="37"/>
  <c r="W8" i="46" s="1"/>
  <c r="AD15" i="37"/>
  <c r="V8" i="46" s="1"/>
  <c r="AC15" i="37"/>
  <c r="U8" i="46" s="1"/>
  <c r="AB15" i="37"/>
  <c r="T8" i="46" s="1"/>
  <c r="AA15" i="37"/>
  <c r="S8" i="46" s="1"/>
  <c r="Z15" i="37"/>
  <c r="R8" i="46" s="1"/>
  <c r="Y15" i="37"/>
  <c r="P8" i="46" s="1"/>
  <c r="X15" i="37"/>
  <c r="O8" i="46" s="1"/>
  <c r="W15" i="37"/>
  <c r="V15" i="37"/>
  <c r="M8" i="46" s="1"/>
  <c r="U15" i="37"/>
  <c r="L8" i="46" s="1"/>
  <c r="T15" i="37"/>
  <c r="K8" i="46" s="1"/>
  <c r="S15" i="37"/>
  <c r="R15" i="37"/>
  <c r="Q15" i="37"/>
  <c r="G8" i="46" s="1"/>
  <c r="P15" i="37"/>
  <c r="F8" i="46" s="1"/>
  <c r="O15" i="37"/>
  <c r="N15" i="37"/>
  <c r="D8" i="46" s="1"/>
  <c r="M15" i="37"/>
  <c r="C8" i="46" s="1"/>
  <c r="L15" i="37"/>
  <c r="B8" i="46" s="1"/>
  <c r="BB10" i="37"/>
  <c r="BF8" i="37"/>
  <c r="BE8" i="37"/>
  <c r="BD8" i="37"/>
  <c r="BC8" i="37"/>
  <c r="BB8" i="37"/>
  <c r="AZ8" i="37"/>
  <c r="AY8" i="37"/>
  <c r="AX8" i="37"/>
  <c r="AW8" i="37"/>
  <c r="AV8" i="37"/>
  <c r="AU8" i="37"/>
  <c r="AT8" i="37"/>
  <c r="AS8" i="37"/>
  <c r="AR8" i="37"/>
  <c r="AQ8" i="37"/>
  <c r="AP8" i="37"/>
  <c r="AO8" i="37"/>
  <c r="AN8" i="37"/>
  <c r="AM8" i="37"/>
  <c r="AL8" i="37"/>
  <c r="AK8" i="37"/>
  <c r="AJ8" i="37"/>
  <c r="AI8" i="37"/>
  <c r="AH8" i="37"/>
  <c r="AB39" i="37" s="1"/>
  <c r="AG8" i="37"/>
  <c r="AA39" i="37" s="1"/>
  <c r="AF8" i="37"/>
  <c r="Z39" i="37" s="1"/>
  <c r="AE8" i="37"/>
  <c r="Y39" i="37" s="1"/>
  <c r="AD8" i="37"/>
  <c r="X39" i="37" s="1"/>
  <c r="AC8" i="37"/>
  <c r="W39" i="37" s="1"/>
  <c r="AB8" i="37"/>
  <c r="V39" i="37" s="1"/>
  <c r="AA8" i="37"/>
  <c r="Z8" i="37"/>
  <c r="T39" i="37" s="1"/>
  <c r="Y8" i="37"/>
  <c r="X8" i="37"/>
  <c r="W8" i="37"/>
  <c r="V8" i="37"/>
  <c r="U8" i="37"/>
  <c r="T8" i="37"/>
  <c r="S8" i="37"/>
  <c r="S39" i="37" s="1"/>
  <c r="R8" i="37"/>
  <c r="R39" i="37" s="1"/>
  <c r="Q8" i="37"/>
  <c r="Q39" i="37" s="1"/>
  <c r="P8" i="37"/>
  <c r="P39" i="37" s="1"/>
  <c r="O8" i="37"/>
  <c r="O39" i="37" s="1"/>
  <c r="N8" i="37"/>
  <c r="N39" i="37" s="1"/>
  <c r="M8" i="37"/>
  <c r="M39" i="37" s="1"/>
  <c r="L8" i="37"/>
  <c r="L39" i="37" s="1"/>
  <c r="BF7" i="37"/>
  <c r="BE7" i="37"/>
  <c r="BD7" i="37"/>
  <c r="BC7" i="37"/>
  <c r="BB7" i="37"/>
  <c r="AZ7" i="37"/>
  <c r="AY7" i="37"/>
  <c r="AX7" i="37"/>
  <c r="AW7" i="37"/>
  <c r="AV7" i="37"/>
  <c r="AU7" i="37"/>
  <c r="AT7" i="37"/>
  <c r="AS7" i="37"/>
  <c r="AR7" i="37"/>
  <c r="AQ7" i="37"/>
  <c r="AP7" i="37"/>
  <c r="AO7" i="37"/>
  <c r="AN7" i="37"/>
  <c r="AM7" i="37"/>
  <c r="AL7" i="37"/>
  <c r="AK7" i="37"/>
  <c r="AJ7" i="37"/>
  <c r="AI7" i="37"/>
  <c r="AH7" i="37"/>
  <c r="AB38" i="37" s="1"/>
  <c r="AG7" i="37"/>
  <c r="AA38" i="37" s="1"/>
  <c r="AF7" i="37"/>
  <c r="Z38" i="37" s="1"/>
  <c r="AE7" i="37"/>
  <c r="Y38" i="37" s="1"/>
  <c r="AD7" i="37"/>
  <c r="X38" i="37" s="1"/>
  <c r="AC7" i="37"/>
  <c r="AB7" i="37"/>
  <c r="V38" i="37" s="1"/>
  <c r="AA7" i="37"/>
  <c r="Z7" i="37"/>
  <c r="T38" i="37" s="1"/>
  <c r="Y7" i="37"/>
  <c r="X7" i="37"/>
  <c r="L32" i="37" s="1"/>
  <c r="W7" i="37"/>
  <c r="V7" i="37"/>
  <c r="U7" i="37"/>
  <c r="T7" i="37"/>
  <c r="S7" i="37"/>
  <c r="S38" i="37" s="1"/>
  <c r="R7" i="37"/>
  <c r="R38" i="37" s="1"/>
  <c r="Q7" i="37"/>
  <c r="Q38" i="37" s="1"/>
  <c r="P7" i="37"/>
  <c r="P38" i="37" s="1"/>
  <c r="O7" i="37"/>
  <c r="O38" i="37" s="1"/>
  <c r="N7" i="37"/>
  <c r="N38" i="37" s="1"/>
  <c r="M7" i="37"/>
  <c r="M38" i="37" s="1"/>
  <c r="L7" i="37"/>
  <c r="L38" i="37" s="1"/>
  <c r="BF6" i="37"/>
  <c r="BE6" i="37"/>
  <c r="BD6" i="37"/>
  <c r="BC6" i="37"/>
  <c r="BB6" i="37"/>
  <c r="D6" i="37"/>
  <c r="BF5" i="37"/>
  <c r="BE5" i="37"/>
  <c r="BD5" i="37"/>
  <c r="BC5" i="37"/>
  <c r="BB5" i="37"/>
  <c r="D5" i="37"/>
  <c r="BF4" i="37"/>
  <c r="BE4" i="37"/>
  <c r="BD4" i="37"/>
  <c r="BC4" i="37"/>
  <c r="BB4" i="37"/>
  <c r="D4" i="37"/>
  <c r="BE3" i="37"/>
  <c r="BD3" i="37"/>
  <c r="BC3" i="37"/>
  <c r="BB3" i="37"/>
  <c r="AZ15" i="36"/>
  <c r="AA19" i="36" s="1"/>
  <c r="AY15" i="36"/>
  <c r="Z19" i="36" s="1"/>
  <c r="AX15" i="36"/>
  <c r="Y19" i="36" s="1"/>
  <c r="AW15" i="36"/>
  <c r="X19" i="36" s="1"/>
  <c r="AV15" i="36"/>
  <c r="W19" i="36" s="1"/>
  <c r="AU15" i="36"/>
  <c r="V19" i="36" s="1"/>
  <c r="AT15" i="36"/>
  <c r="U19" i="36" s="1"/>
  <c r="AS15" i="36"/>
  <c r="T19" i="36" s="1"/>
  <c r="AR15" i="36"/>
  <c r="S19" i="36" s="1"/>
  <c r="AQ15" i="36"/>
  <c r="AP15" i="36"/>
  <c r="P26" i="36" s="1"/>
  <c r="AO15" i="36"/>
  <c r="AN15" i="36"/>
  <c r="AM15" i="36"/>
  <c r="M19" i="36" s="1"/>
  <c r="AL15" i="36"/>
  <c r="AK15" i="36"/>
  <c r="O26" i="36" s="1"/>
  <c r="AJ15" i="36"/>
  <c r="M26" i="36" s="1"/>
  <c r="AI15" i="36"/>
  <c r="L26" i="36" s="1"/>
  <c r="AH15" i="36"/>
  <c r="N32" i="36" s="1"/>
  <c r="AG15" i="36"/>
  <c r="M44" i="36" s="1"/>
  <c r="AF15" i="36"/>
  <c r="R19" i="36" s="1"/>
  <c r="AE15" i="36"/>
  <c r="AD15" i="36"/>
  <c r="AC15" i="36"/>
  <c r="M32" i="36" s="1"/>
  <c r="AB15" i="36"/>
  <c r="AA15" i="36"/>
  <c r="Z15" i="36"/>
  <c r="Y15" i="36"/>
  <c r="X15" i="36"/>
  <c r="L32" i="36" s="1"/>
  <c r="L34" i="36" s="1"/>
  <c r="W15" i="36"/>
  <c r="L19" i="36" s="1"/>
  <c r="V15" i="36"/>
  <c r="U15" i="36"/>
  <c r="T15" i="36"/>
  <c r="S15" i="36"/>
  <c r="Q19" i="36" s="1"/>
  <c r="R15" i="36"/>
  <c r="P19" i="36" s="1"/>
  <c r="Q15" i="36"/>
  <c r="P15" i="36"/>
  <c r="O15" i="36"/>
  <c r="N15" i="36"/>
  <c r="M15" i="36"/>
  <c r="L15" i="36"/>
  <c r="AZ14" i="36"/>
  <c r="AA18" i="36" s="1"/>
  <c r="AY14" i="36"/>
  <c r="Z18" i="36" s="1"/>
  <c r="AX14" i="36"/>
  <c r="Y18" i="36" s="1"/>
  <c r="AW14" i="36"/>
  <c r="X18" i="36" s="1"/>
  <c r="AV14" i="36"/>
  <c r="W18" i="36" s="1"/>
  <c r="AU14" i="36"/>
  <c r="V18" i="36" s="1"/>
  <c r="AT14" i="36"/>
  <c r="U18" i="36" s="1"/>
  <c r="AS14" i="36"/>
  <c r="T18" i="36" s="1"/>
  <c r="AR14" i="36"/>
  <c r="S18" i="36" s="1"/>
  <c r="AQ14" i="36"/>
  <c r="AP14" i="36"/>
  <c r="P25" i="36" s="1"/>
  <c r="AO14" i="36"/>
  <c r="AN14" i="36"/>
  <c r="AM14" i="36"/>
  <c r="AL14" i="36"/>
  <c r="M18" i="36" s="1"/>
  <c r="AK14" i="36"/>
  <c r="O25" i="36" s="1"/>
  <c r="AJ14" i="36"/>
  <c r="M25" i="36" s="1"/>
  <c r="AI14" i="36"/>
  <c r="L25" i="36" s="1"/>
  <c r="AH14" i="36"/>
  <c r="N31" i="36" s="1"/>
  <c r="AG14" i="36"/>
  <c r="M43" i="36" s="1"/>
  <c r="AF14" i="36"/>
  <c r="R18" i="36" s="1"/>
  <c r="AE14" i="36"/>
  <c r="AD14" i="36"/>
  <c r="AC14" i="36"/>
  <c r="AB14" i="36"/>
  <c r="AA14" i="36"/>
  <c r="Z14" i="36"/>
  <c r="Y14" i="36"/>
  <c r="X14" i="36"/>
  <c r="W14" i="36"/>
  <c r="L18" i="36" s="1"/>
  <c r="V14" i="36"/>
  <c r="U14" i="36"/>
  <c r="T14" i="36"/>
  <c r="S14" i="36"/>
  <c r="Q18" i="36" s="1"/>
  <c r="R14" i="36"/>
  <c r="P18" i="36" s="1"/>
  <c r="Q14" i="36"/>
  <c r="P14" i="36"/>
  <c r="O14" i="36"/>
  <c r="N25" i="36" s="1"/>
  <c r="N14" i="36"/>
  <c r="M14" i="36"/>
  <c r="L14" i="36"/>
  <c r="BB9" i="36"/>
  <c r="BB8" i="36"/>
  <c r="BF7" i="36"/>
  <c r="BE7" i="36"/>
  <c r="BD7" i="36"/>
  <c r="BC7" i="36"/>
  <c r="BB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AM7" i="36"/>
  <c r="AL7" i="36"/>
  <c r="AK7" i="36"/>
  <c r="AJ7" i="36"/>
  <c r="AI7" i="36"/>
  <c r="AH7" i="36"/>
  <c r="AB38" i="36" s="1"/>
  <c r="AG7" i="36"/>
  <c r="AA38" i="36" s="1"/>
  <c r="AF7" i="36"/>
  <c r="Z38" i="36" s="1"/>
  <c r="AE7" i="36"/>
  <c r="Y38" i="36" s="1"/>
  <c r="AD7" i="36"/>
  <c r="X38" i="36" s="1"/>
  <c r="AC7" i="36"/>
  <c r="W38" i="36" s="1"/>
  <c r="AB7" i="36"/>
  <c r="V38" i="36" s="1"/>
  <c r="AA7" i="36"/>
  <c r="Z7" i="36"/>
  <c r="T38" i="36" s="1"/>
  <c r="Y7" i="36"/>
  <c r="X7" i="36"/>
  <c r="W7" i="36"/>
  <c r="V7" i="36"/>
  <c r="U7" i="36"/>
  <c r="T7" i="36"/>
  <c r="S7" i="36"/>
  <c r="S38" i="36" s="1"/>
  <c r="R7" i="36"/>
  <c r="R38" i="36" s="1"/>
  <c r="Q7" i="36"/>
  <c r="Q38" i="36" s="1"/>
  <c r="P7" i="36"/>
  <c r="P38" i="36" s="1"/>
  <c r="O7" i="36"/>
  <c r="O38" i="36" s="1"/>
  <c r="N7" i="36"/>
  <c r="N38" i="36" s="1"/>
  <c r="M7" i="36"/>
  <c r="M38" i="36" s="1"/>
  <c r="L7" i="36"/>
  <c r="L38" i="36" s="1"/>
  <c r="BF6" i="36"/>
  <c r="BE6" i="36"/>
  <c r="BD6" i="36"/>
  <c r="BC6" i="36"/>
  <c r="BB6" i="36"/>
  <c r="AZ6" i="36"/>
  <c r="AY6" i="36"/>
  <c r="AX6" i="36"/>
  <c r="AW6" i="36"/>
  <c r="AV6" i="36"/>
  <c r="AU6" i="36"/>
  <c r="AT6" i="36"/>
  <c r="AS6" i="36"/>
  <c r="AR6" i="36"/>
  <c r="AQ6" i="36"/>
  <c r="AP6" i="36"/>
  <c r="AO6" i="36"/>
  <c r="AN6" i="36"/>
  <c r="AM6" i="36"/>
  <c r="AL6" i="36"/>
  <c r="AK6" i="36"/>
  <c r="AJ6" i="36"/>
  <c r="AI6" i="36"/>
  <c r="AH6" i="36"/>
  <c r="AB37" i="36" s="1"/>
  <c r="AG6" i="36"/>
  <c r="AA37" i="36" s="1"/>
  <c r="AF6" i="36"/>
  <c r="Z37" i="36" s="1"/>
  <c r="AE6" i="36"/>
  <c r="Y37" i="36" s="1"/>
  <c r="AD6" i="36"/>
  <c r="X37" i="36" s="1"/>
  <c r="AC6" i="36"/>
  <c r="AB6" i="36"/>
  <c r="V37" i="36" s="1"/>
  <c r="AA6" i="36"/>
  <c r="Z6" i="36"/>
  <c r="T37" i="36" s="1"/>
  <c r="Y6" i="36"/>
  <c r="X6" i="36"/>
  <c r="L31" i="36" s="1"/>
  <c r="W6" i="36"/>
  <c r="V6" i="36"/>
  <c r="U6" i="36"/>
  <c r="T6" i="36"/>
  <c r="S6" i="36"/>
  <c r="S37" i="36" s="1"/>
  <c r="R6" i="36"/>
  <c r="R37" i="36" s="1"/>
  <c r="Q6" i="36"/>
  <c r="Q37" i="36" s="1"/>
  <c r="P6" i="36"/>
  <c r="P37" i="36" s="1"/>
  <c r="O6" i="36"/>
  <c r="O37" i="36" s="1"/>
  <c r="N6" i="36"/>
  <c r="N37" i="36" s="1"/>
  <c r="M6" i="36"/>
  <c r="M37" i="36" s="1"/>
  <c r="L6" i="36"/>
  <c r="L37" i="36" s="1"/>
  <c r="BF5" i="36"/>
  <c r="BE5" i="36"/>
  <c r="BD5" i="36"/>
  <c r="BC5" i="36"/>
  <c r="BB5" i="36"/>
  <c r="BF4" i="36"/>
  <c r="BE4" i="36"/>
  <c r="BD4" i="36"/>
  <c r="BC4" i="36"/>
  <c r="BB4" i="36"/>
  <c r="BF3" i="36"/>
  <c r="BE3" i="36"/>
  <c r="BD3" i="36"/>
  <c r="BC3" i="36"/>
  <c r="BB3" i="36"/>
  <c r="AZ26" i="35"/>
  <c r="AA30" i="35" s="1"/>
  <c r="AY26" i="35"/>
  <c r="Z30" i="35" s="1"/>
  <c r="AX26" i="35"/>
  <c r="Y30" i="35" s="1"/>
  <c r="AW26" i="35"/>
  <c r="X30" i="35" s="1"/>
  <c r="AV26" i="35"/>
  <c r="W30" i="35" s="1"/>
  <c r="AU26" i="35"/>
  <c r="V30" i="35" s="1"/>
  <c r="AT26" i="35"/>
  <c r="U30" i="35" s="1"/>
  <c r="AS26" i="35"/>
  <c r="T30" i="35" s="1"/>
  <c r="AR26" i="35"/>
  <c r="S30" i="35" s="1"/>
  <c r="AQ26" i="35"/>
  <c r="AP26" i="35"/>
  <c r="P37" i="35" s="1"/>
  <c r="AO26" i="35"/>
  <c r="AN26" i="35"/>
  <c r="AM26" i="35"/>
  <c r="M30" i="35" s="1"/>
  <c r="AL26" i="35"/>
  <c r="AK26" i="35"/>
  <c r="O37" i="35" s="1"/>
  <c r="AJ26" i="35"/>
  <c r="M37" i="35" s="1"/>
  <c r="AI26" i="35"/>
  <c r="L37" i="35" s="1"/>
  <c r="AH26" i="35"/>
  <c r="N43" i="35" s="1"/>
  <c r="AG26" i="35"/>
  <c r="M55" i="35" s="1"/>
  <c r="AF26" i="35"/>
  <c r="R30" i="35" s="1"/>
  <c r="AE26" i="35"/>
  <c r="AD26" i="35"/>
  <c r="AC26" i="35"/>
  <c r="M43" i="35" s="1"/>
  <c r="AB26" i="35"/>
  <c r="AA26" i="35"/>
  <c r="Z26" i="35"/>
  <c r="Y26" i="35"/>
  <c r="X26" i="35"/>
  <c r="L43" i="35" s="1"/>
  <c r="L45" i="35" s="1"/>
  <c r="W26" i="35"/>
  <c r="L30" i="35" s="1"/>
  <c r="V26" i="35"/>
  <c r="U26" i="35"/>
  <c r="T26" i="35"/>
  <c r="S26" i="35"/>
  <c r="Q30" i="35" s="1"/>
  <c r="R26" i="35"/>
  <c r="P30" i="35" s="1"/>
  <c r="Q26" i="35"/>
  <c r="P26" i="35"/>
  <c r="O30" i="35" s="1"/>
  <c r="O26" i="35"/>
  <c r="N26" i="35"/>
  <c r="M26" i="35"/>
  <c r="L26" i="35"/>
  <c r="AZ25" i="35"/>
  <c r="AY25" i="35"/>
  <c r="AX25" i="35"/>
  <c r="AW25" i="35"/>
  <c r="AV25" i="35"/>
  <c r="AU25" i="35"/>
  <c r="AT25" i="35"/>
  <c r="AS25" i="35"/>
  <c r="AR25" i="35"/>
  <c r="AQ25" i="35"/>
  <c r="AK6" i="46" s="1"/>
  <c r="AP25" i="35"/>
  <c r="AO25" i="35"/>
  <c r="AH6" i="46" s="1"/>
  <c r="AN25" i="35"/>
  <c r="AG6" i="46" s="1"/>
  <c r="AM25" i="35"/>
  <c r="AF6" i="46" s="1"/>
  <c r="AL25" i="35"/>
  <c r="AK25" i="35"/>
  <c r="AJ25" i="35"/>
  <c r="AI25" i="35"/>
  <c r="AH25" i="35"/>
  <c r="AG25" i="35"/>
  <c r="AF25" i="35"/>
  <c r="AE25" i="35"/>
  <c r="W6" i="46" s="1"/>
  <c r="AD25" i="35"/>
  <c r="V6" i="46" s="1"/>
  <c r="AC25" i="35"/>
  <c r="U6" i="46" s="1"/>
  <c r="AB25" i="35"/>
  <c r="T6" i="46" s="1"/>
  <c r="AA25" i="35"/>
  <c r="S6" i="46" s="1"/>
  <c r="Z25" i="35"/>
  <c r="R6" i="46" s="1"/>
  <c r="Y25" i="35"/>
  <c r="P6" i="46" s="1"/>
  <c r="X25" i="35"/>
  <c r="O6" i="46" s="1"/>
  <c r="W25" i="35"/>
  <c r="V25" i="35"/>
  <c r="M6" i="46" s="1"/>
  <c r="U25" i="35"/>
  <c r="L6" i="46" s="1"/>
  <c r="T25" i="35"/>
  <c r="K6" i="46" s="1"/>
  <c r="S25" i="35"/>
  <c r="R25" i="35"/>
  <c r="Q25" i="35"/>
  <c r="G6" i="46" s="1"/>
  <c r="P25" i="35"/>
  <c r="O25" i="35"/>
  <c r="N25" i="35"/>
  <c r="D6" i="46" s="1"/>
  <c r="M25" i="35"/>
  <c r="C6" i="46" s="1"/>
  <c r="L25" i="35"/>
  <c r="B6" i="46" s="1"/>
  <c r="BF18" i="35"/>
  <c r="BE18" i="35"/>
  <c r="BD18" i="35"/>
  <c r="BC18" i="35"/>
  <c r="BB18" i="35"/>
  <c r="AZ18" i="35"/>
  <c r="AY18" i="35"/>
  <c r="AX18" i="35"/>
  <c r="AW18" i="35"/>
  <c r="AV18" i="35"/>
  <c r="AU18" i="35"/>
  <c r="AT18" i="35"/>
  <c r="AS18" i="35"/>
  <c r="AR18" i="35"/>
  <c r="AQ18" i="35"/>
  <c r="AP18" i="35"/>
  <c r="AO18" i="35"/>
  <c r="AN18" i="35"/>
  <c r="AM18" i="35"/>
  <c r="AL18" i="35"/>
  <c r="AK18" i="35"/>
  <c r="AJ18" i="35"/>
  <c r="AI18" i="35"/>
  <c r="AH18" i="35"/>
  <c r="AB49" i="35" s="1"/>
  <c r="AG18" i="35"/>
  <c r="AA49" i="35" s="1"/>
  <c r="AF18" i="35"/>
  <c r="Z49" i="35" s="1"/>
  <c r="AE18" i="35"/>
  <c r="Y49" i="35" s="1"/>
  <c r="AD18" i="35"/>
  <c r="X49" i="35" s="1"/>
  <c r="AC18" i="35"/>
  <c r="W49" i="35" s="1"/>
  <c r="AB18" i="35"/>
  <c r="V49" i="35" s="1"/>
  <c r="AA18" i="35"/>
  <c r="Z18" i="35"/>
  <c r="T49" i="35" s="1"/>
  <c r="Y18" i="35"/>
  <c r="X18" i="35"/>
  <c r="W18" i="35"/>
  <c r="V18" i="35"/>
  <c r="U18" i="35"/>
  <c r="T18" i="35"/>
  <c r="S18" i="35"/>
  <c r="S49" i="35" s="1"/>
  <c r="R18" i="35"/>
  <c r="R49" i="35" s="1"/>
  <c r="Q18" i="35"/>
  <c r="Q49" i="35" s="1"/>
  <c r="P18" i="35"/>
  <c r="P49" i="35" s="1"/>
  <c r="O18" i="35"/>
  <c r="O49" i="35" s="1"/>
  <c r="N18" i="35"/>
  <c r="N49" i="35" s="1"/>
  <c r="M18" i="35"/>
  <c r="M49" i="35" s="1"/>
  <c r="L18" i="35"/>
  <c r="L49" i="35" s="1"/>
  <c r="BF17" i="35"/>
  <c r="BE17" i="35"/>
  <c r="BD17" i="35"/>
  <c r="BC17" i="35"/>
  <c r="BB17" i="35"/>
  <c r="AZ17" i="35"/>
  <c r="AY17" i="35"/>
  <c r="AX17" i="35"/>
  <c r="AW17" i="35"/>
  <c r="AV17" i="35"/>
  <c r="AU17" i="35"/>
  <c r="AT17" i="35"/>
  <c r="AS17" i="35"/>
  <c r="AR17" i="35"/>
  <c r="AQ17" i="35"/>
  <c r="AP17" i="35"/>
  <c r="AO17" i="35"/>
  <c r="AN17" i="35"/>
  <c r="AM17" i="35"/>
  <c r="AL17" i="35"/>
  <c r="AK17" i="35"/>
  <c r="AJ17" i="35"/>
  <c r="AI17" i="35"/>
  <c r="AH17" i="35"/>
  <c r="AB48" i="35" s="1"/>
  <c r="AG17" i="35"/>
  <c r="AA48" i="35" s="1"/>
  <c r="AF17" i="35"/>
  <c r="Z48" i="35" s="1"/>
  <c r="AE17" i="35"/>
  <c r="Y48" i="35" s="1"/>
  <c r="AD17" i="35"/>
  <c r="X48" i="35" s="1"/>
  <c r="AC17" i="35"/>
  <c r="AB17" i="35"/>
  <c r="V48" i="35" s="1"/>
  <c r="AA17" i="35"/>
  <c r="Z17" i="35"/>
  <c r="T48" i="35" s="1"/>
  <c r="Y17" i="35"/>
  <c r="X17" i="35"/>
  <c r="L42" i="35" s="1"/>
  <c r="W17" i="35"/>
  <c r="V17" i="35"/>
  <c r="U17" i="35"/>
  <c r="T17" i="35"/>
  <c r="S17" i="35"/>
  <c r="S48" i="35" s="1"/>
  <c r="R17" i="35"/>
  <c r="R48" i="35" s="1"/>
  <c r="Q17" i="35"/>
  <c r="Q48" i="35" s="1"/>
  <c r="P17" i="35"/>
  <c r="P48" i="35" s="1"/>
  <c r="O17" i="35"/>
  <c r="O48" i="35" s="1"/>
  <c r="N17" i="35"/>
  <c r="N48" i="35" s="1"/>
  <c r="M17" i="35"/>
  <c r="M48" i="35" s="1"/>
  <c r="L17" i="35"/>
  <c r="L48" i="35" s="1"/>
  <c r="BF15" i="35"/>
  <c r="BE15" i="35"/>
  <c r="BD15" i="35"/>
  <c r="BC15" i="35"/>
  <c r="BB15" i="35"/>
  <c r="BF14" i="35"/>
  <c r="BE14" i="35"/>
  <c r="BD14" i="35"/>
  <c r="BC14" i="35"/>
  <c r="BB14" i="35"/>
  <c r="BF13" i="35"/>
  <c r="BE13" i="35"/>
  <c r="BD13" i="35"/>
  <c r="BC13" i="35"/>
  <c r="BB13" i="35"/>
  <c r="BF12" i="35"/>
  <c r="BE12" i="35"/>
  <c r="BD12" i="35"/>
  <c r="BC12" i="35"/>
  <c r="BB12" i="35"/>
  <c r="BF11" i="35"/>
  <c r="BE11" i="35"/>
  <c r="BD11" i="35"/>
  <c r="BC11" i="35"/>
  <c r="BB11" i="35"/>
  <c r="BF10" i="35"/>
  <c r="BE10" i="35"/>
  <c r="BD10" i="35"/>
  <c r="BC10" i="35"/>
  <c r="BB10" i="35"/>
  <c r="BF9" i="35"/>
  <c r="BE9" i="35"/>
  <c r="BD9" i="35"/>
  <c r="BC9" i="35"/>
  <c r="BB9" i="35"/>
  <c r="BF8" i="35"/>
  <c r="BE8" i="35"/>
  <c r="BD8" i="35"/>
  <c r="BC8" i="35"/>
  <c r="BB8" i="35"/>
  <c r="BF7" i="35"/>
  <c r="BE7" i="35"/>
  <c r="BD7" i="35"/>
  <c r="BC7" i="35"/>
  <c r="BB7" i="35"/>
  <c r="BF6" i="35"/>
  <c r="BE6" i="35"/>
  <c r="BD6" i="35"/>
  <c r="BC6" i="35"/>
  <c r="BB6" i="35"/>
  <c r="BF5" i="35"/>
  <c r="BE5" i="35"/>
  <c r="BD5" i="35"/>
  <c r="BC5" i="35"/>
  <c r="BB5" i="35"/>
  <c r="BF4" i="35"/>
  <c r="BE4" i="35"/>
  <c r="BD4" i="35"/>
  <c r="BC4" i="35"/>
  <c r="BB4" i="35"/>
  <c r="BF3" i="35"/>
  <c r="BE3" i="35"/>
  <c r="BD3" i="35"/>
  <c r="BC3" i="35"/>
  <c r="BB3" i="35"/>
  <c r="AZ21" i="34"/>
  <c r="AA25" i="34" s="1"/>
  <c r="AY21" i="34"/>
  <c r="Z25" i="34" s="1"/>
  <c r="AX21" i="34"/>
  <c r="Y25" i="34" s="1"/>
  <c r="AW21" i="34"/>
  <c r="X25" i="34" s="1"/>
  <c r="AV21" i="34"/>
  <c r="W25" i="34" s="1"/>
  <c r="AU21" i="34"/>
  <c r="V25" i="34" s="1"/>
  <c r="AT21" i="34"/>
  <c r="U25" i="34" s="1"/>
  <c r="AS21" i="34"/>
  <c r="T25" i="34" s="1"/>
  <c r="AR21" i="34"/>
  <c r="S25" i="34" s="1"/>
  <c r="AQ21" i="34"/>
  <c r="AP21" i="34"/>
  <c r="P32" i="34" s="1"/>
  <c r="AO21" i="34"/>
  <c r="AN21" i="34"/>
  <c r="AM21" i="34"/>
  <c r="M25" i="34" s="1"/>
  <c r="AL21" i="34"/>
  <c r="AK21" i="34"/>
  <c r="O32" i="34" s="1"/>
  <c r="AJ21" i="34"/>
  <c r="M32" i="34" s="1"/>
  <c r="AI21" i="34"/>
  <c r="L32" i="34" s="1"/>
  <c r="AH21" i="34"/>
  <c r="N38" i="34" s="1"/>
  <c r="AG21" i="34"/>
  <c r="M50" i="34" s="1"/>
  <c r="AF21" i="34"/>
  <c r="R25" i="34" s="1"/>
  <c r="AE21" i="34"/>
  <c r="AD21" i="34"/>
  <c r="AC21" i="34"/>
  <c r="M38" i="34" s="1"/>
  <c r="AB21" i="34"/>
  <c r="AA21" i="34"/>
  <c r="Z21" i="34"/>
  <c r="Y21" i="34"/>
  <c r="X21" i="34"/>
  <c r="L38" i="34" s="1"/>
  <c r="L40" i="34" s="1"/>
  <c r="W21" i="34"/>
  <c r="L25" i="34" s="1"/>
  <c r="V21" i="34"/>
  <c r="U21" i="34"/>
  <c r="T21" i="34"/>
  <c r="S21" i="34"/>
  <c r="Q25" i="34" s="1"/>
  <c r="R21" i="34"/>
  <c r="P25" i="34" s="1"/>
  <c r="Q21" i="34"/>
  <c r="P21" i="34"/>
  <c r="O25" i="34" s="1"/>
  <c r="O21" i="34"/>
  <c r="N21" i="34"/>
  <c r="M21" i="34"/>
  <c r="L21" i="34"/>
  <c r="AZ20" i="34"/>
  <c r="AY20" i="34"/>
  <c r="AX20" i="34"/>
  <c r="AW20" i="34"/>
  <c r="AV20" i="34"/>
  <c r="AU20" i="34"/>
  <c r="AT20" i="34"/>
  <c r="AS20" i="34"/>
  <c r="AR20" i="34"/>
  <c r="AQ20" i="34"/>
  <c r="AK10" i="46" s="1"/>
  <c r="AP20" i="34"/>
  <c r="AO20" i="34"/>
  <c r="AH10" i="46" s="1"/>
  <c r="AN20" i="34"/>
  <c r="AG10" i="46" s="1"/>
  <c r="AM20" i="34"/>
  <c r="AF10" i="46" s="1"/>
  <c r="AL20" i="34"/>
  <c r="AK20" i="34"/>
  <c r="AJ20" i="34"/>
  <c r="AI20" i="34"/>
  <c r="AH20" i="34"/>
  <c r="AG20" i="34"/>
  <c r="AF20" i="34"/>
  <c r="AE20" i="34"/>
  <c r="W10" i="46" s="1"/>
  <c r="AD20" i="34"/>
  <c r="V10" i="46" s="1"/>
  <c r="AC20" i="34"/>
  <c r="U10" i="46" s="1"/>
  <c r="AB20" i="34"/>
  <c r="T10" i="46" s="1"/>
  <c r="AA20" i="34"/>
  <c r="S10" i="46" s="1"/>
  <c r="Z20" i="34"/>
  <c r="R10" i="46" s="1"/>
  <c r="Y20" i="34"/>
  <c r="P10" i="46" s="1"/>
  <c r="X20" i="34"/>
  <c r="O10" i="46" s="1"/>
  <c r="W20" i="34"/>
  <c r="V20" i="34"/>
  <c r="M10" i="46" s="1"/>
  <c r="U20" i="34"/>
  <c r="L10" i="46" s="1"/>
  <c r="T20" i="34"/>
  <c r="K10" i="46" s="1"/>
  <c r="S20" i="34"/>
  <c r="R20" i="34"/>
  <c r="Q20" i="34"/>
  <c r="G10" i="46" s="1"/>
  <c r="P20" i="34"/>
  <c r="O20" i="34"/>
  <c r="N20" i="34"/>
  <c r="D10" i="46" s="1"/>
  <c r="M20" i="34"/>
  <c r="C10" i="46" s="1"/>
  <c r="B10" i="46"/>
  <c r="BB15" i="34"/>
  <c r="BF13" i="34"/>
  <c r="BE13" i="34"/>
  <c r="BD13" i="34"/>
  <c r="BC13" i="34"/>
  <c r="BB13" i="34"/>
  <c r="AZ13" i="34"/>
  <c r="AY13" i="34"/>
  <c r="AX13" i="34"/>
  <c r="AW13" i="34"/>
  <c r="AV13" i="34"/>
  <c r="AU13" i="34"/>
  <c r="AT13" i="34"/>
  <c r="AS13" i="34"/>
  <c r="AR13" i="34"/>
  <c r="AQ13" i="34"/>
  <c r="AP13" i="34"/>
  <c r="AO13" i="34"/>
  <c r="AN13" i="34"/>
  <c r="AM13" i="34"/>
  <c r="AL13" i="34"/>
  <c r="AK13" i="34"/>
  <c r="AJ13" i="34"/>
  <c r="AI13" i="34"/>
  <c r="AH13" i="34"/>
  <c r="AB44" i="34" s="1"/>
  <c r="AG13" i="34"/>
  <c r="AA44" i="34" s="1"/>
  <c r="AF13" i="34"/>
  <c r="Z44" i="34" s="1"/>
  <c r="AE13" i="34"/>
  <c r="Y44" i="34" s="1"/>
  <c r="AD13" i="34"/>
  <c r="X44" i="34" s="1"/>
  <c r="AC13" i="34"/>
  <c r="W44" i="34" s="1"/>
  <c r="AB13" i="34"/>
  <c r="V44" i="34" s="1"/>
  <c r="AA13" i="34"/>
  <c r="Z13" i="34"/>
  <c r="T44" i="34" s="1"/>
  <c r="Y13" i="34"/>
  <c r="X13" i="34"/>
  <c r="W13" i="34"/>
  <c r="V13" i="34"/>
  <c r="U13" i="34"/>
  <c r="T13" i="34"/>
  <c r="S13" i="34"/>
  <c r="S44" i="34" s="1"/>
  <c r="R13" i="34"/>
  <c r="R44" i="34" s="1"/>
  <c r="Q13" i="34"/>
  <c r="Q44" i="34" s="1"/>
  <c r="P13" i="34"/>
  <c r="P44" i="34" s="1"/>
  <c r="O13" i="34"/>
  <c r="O44" i="34" s="1"/>
  <c r="N13" i="34"/>
  <c r="N44" i="34" s="1"/>
  <c r="M13" i="34"/>
  <c r="M44" i="34" s="1"/>
  <c r="L13" i="34"/>
  <c r="L44" i="34" s="1"/>
  <c r="BF12" i="34"/>
  <c r="BE12" i="34"/>
  <c r="BD12" i="34"/>
  <c r="BC12" i="34"/>
  <c r="BB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AM12" i="34"/>
  <c r="AL12" i="34"/>
  <c r="AK12" i="34"/>
  <c r="AJ12" i="34"/>
  <c r="AI12" i="34"/>
  <c r="AH12" i="34"/>
  <c r="AB43" i="34" s="1"/>
  <c r="AG12" i="34"/>
  <c r="AA43" i="34" s="1"/>
  <c r="AF12" i="34"/>
  <c r="Z43" i="34" s="1"/>
  <c r="AE12" i="34"/>
  <c r="Y43" i="34" s="1"/>
  <c r="AD12" i="34"/>
  <c r="X43" i="34" s="1"/>
  <c r="AC12" i="34"/>
  <c r="AB12" i="34"/>
  <c r="V43" i="34" s="1"/>
  <c r="AA12" i="34"/>
  <c r="Z12" i="34"/>
  <c r="T43" i="34" s="1"/>
  <c r="Y12" i="34"/>
  <c r="X12" i="34"/>
  <c r="L37" i="34" s="1"/>
  <c r="W12" i="34"/>
  <c r="V12" i="34"/>
  <c r="U12" i="34"/>
  <c r="T12" i="34"/>
  <c r="S12" i="34"/>
  <c r="S43" i="34" s="1"/>
  <c r="R12" i="34"/>
  <c r="R43" i="34" s="1"/>
  <c r="Q12" i="34"/>
  <c r="Q43" i="34" s="1"/>
  <c r="P12" i="34"/>
  <c r="P43" i="34" s="1"/>
  <c r="O12" i="34"/>
  <c r="O43" i="34" s="1"/>
  <c r="N12" i="34"/>
  <c r="N43" i="34" s="1"/>
  <c r="M12" i="34"/>
  <c r="M43" i="34" s="1"/>
  <c r="L43" i="34"/>
  <c r="BF10" i="34"/>
  <c r="BE10" i="34"/>
  <c r="BD10" i="34"/>
  <c r="BC10" i="34"/>
  <c r="BB10" i="34"/>
  <c r="BF9" i="34"/>
  <c r="BE9" i="34"/>
  <c r="BD9" i="34"/>
  <c r="BC9" i="34"/>
  <c r="BB9" i="34"/>
  <c r="BF8" i="34"/>
  <c r="BE8" i="34"/>
  <c r="BD8" i="34"/>
  <c r="BC8" i="34"/>
  <c r="BB8" i="34"/>
  <c r="BF7" i="34"/>
  <c r="BE7" i="34"/>
  <c r="BD7" i="34"/>
  <c r="BC7" i="34"/>
  <c r="BB7" i="34"/>
  <c r="BF6" i="34"/>
  <c r="BE6" i="34"/>
  <c r="BD6" i="34"/>
  <c r="BC6" i="34"/>
  <c r="BB6" i="34"/>
  <c r="BF5" i="34"/>
  <c r="BE5" i="34"/>
  <c r="BD5" i="34"/>
  <c r="BC5" i="34"/>
  <c r="BB5" i="34"/>
  <c r="BF4" i="34"/>
  <c r="BE4" i="34"/>
  <c r="BD4" i="34"/>
  <c r="BC4" i="34"/>
  <c r="BB4" i="34"/>
  <c r="BF3" i="34"/>
  <c r="BE3" i="34"/>
  <c r="BD3" i="34"/>
  <c r="BC3" i="34"/>
  <c r="BB3" i="34"/>
  <c r="B12" i="57" l="1"/>
  <c r="N23" i="41"/>
  <c r="E4" i="57"/>
  <c r="E12" i="57" s="1"/>
  <c r="O16" i="41"/>
  <c r="F4" i="57"/>
  <c r="F12" i="57" s="1"/>
  <c r="P16" i="41"/>
  <c r="H4" i="57"/>
  <c r="H12" i="57" s="1"/>
  <c r="Q16" i="41"/>
  <c r="I4" i="57"/>
  <c r="I12" i="57" s="1"/>
  <c r="K12" i="57"/>
  <c r="L16" i="41"/>
  <c r="N4" i="57"/>
  <c r="N12" i="57" s="1"/>
  <c r="AA4" i="57"/>
  <c r="R12" i="57"/>
  <c r="R16" i="41"/>
  <c r="X4" i="57"/>
  <c r="X12" i="57" s="1"/>
  <c r="M41" i="41"/>
  <c r="Y4" i="57"/>
  <c r="Y12" i="57" s="1"/>
  <c r="N29" i="41"/>
  <c r="Z4" i="57"/>
  <c r="Z12" i="57" s="1"/>
  <c r="L23" i="41"/>
  <c r="AB4" i="57"/>
  <c r="M23" i="41"/>
  <c r="AC4" i="57"/>
  <c r="AC12" i="57" s="1"/>
  <c r="O23" i="41"/>
  <c r="AD4" i="57"/>
  <c r="AD12" i="57" s="1"/>
  <c r="M16" i="41"/>
  <c r="AE4" i="57"/>
  <c r="AE12" i="57" s="1"/>
  <c r="P23" i="41"/>
  <c r="AI4" i="57"/>
  <c r="AI12" i="57" s="1"/>
  <c r="AK12" i="57"/>
  <c r="S16" i="41"/>
  <c r="AL4" i="57"/>
  <c r="AL12" i="57" s="1"/>
  <c r="T16" i="41"/>
  <c r="AM4" i="57"/>
  <c r="AM12" i="57" s="1"/>
  <c r="U16" i="41"/>
  <c r="AN4" i="57"/>
  <c r="AN12" i="57" s="1"/>
  <c r="V16" i="41"/>
  <c r="AO4" i="57"/>
  <c r="AO12" i="57" s="1"/>
  <c r="W16" i="41"/>
  <c r="AP4" i="57"/>
  <c r="AP12" i="57" s="1"/>
  <c r="X16" i="41"/>
  <c r="AQ4" i="57"/>
  <c r="AQ12" i="57" s="1"/>
  <c r="Y16" i="41"/>
  <c r="AR4" i="57"/>
  <c r="AR12" i="57" s="1"/>
  <c r="Z16" i="41"/>
  <c r="AS4" i="57"/>
  <c r="AS12" i="57" s="1"/>
  <c r="AA16" i="41"/>
  <c r="AT4" i="57"/>
  <c r="AT12" i="57" s="1"/>
  <c r="C35" i="35"/>
  <c r="F6" i="46"/>
  <c r="O29" i="35"/>
  <c r="AA4" i="46"/>
  <c r="AJ4" i="46"/>
  <c r="L31" i="39"/>
  <c r="AU4" i="46"/>
  <c r="F18" i="46"/>
  <c r="O47" i="43"/>
  <c r="P54" i="43"/>
  <c r="AI18" i="46"/>
  <c r="N160" i="40"/>
  <c r="E16" i="46"/>
  <c r="O153" i="40"/>
  <c r="F16" i="46"/>
  <c r="P153" i="40"/>
  <c r="H16" i="46"/>
  <c r="Q153" i="40"/>
  <c r="I16" i="46"/>
  <c r="L153" i="40"/>
  <c r="N16" i="46"/>
  <c r="Q16" i="46" s="1"/>
  <c r="R153" i="40"/>
  <c r="X16" i="46"/>
  <c r="M178" i="40"/>
  <c r="Y16" i="46"/>
  <c r="N166" i="40"/>
  <c r="Z16" i="46"/>
  <c r="L160" i="40"/>
  <c r="AB16" i="46"/>
  <c r="M160" i="40"/>
  <c r="AC16" i="46"/>
  <c r="O160" i="40"/>
  <c r="AD16" i="46"/>
  <c r="M153" i="40"/>
  <c r="AE16" i="46"/>
  <c r="P160" i="40"/>
  <c r="AI16" i="46"/>
  <c r="S153" i="40"/>
  <c r="AL16" i="46"/>
  <c r="T153" i="40"/>
  <c r="AM16" i="46"/>
  <c r="U153" i="40"/>
  <c r="AN16" i="46"/>
  <c r="V153" i="40"/>
  <c r="AO16" i="46"/>
  <c r="W153" i="40"/>
  <c r="AP16" i="46"/>
  <c r="X153" i="40"/>
  <c r="AQ16" i="46"/>
  <c r="Y153" i="40"/>
  <c r="AR16" i="46"/>
  <c r="Z153" i="40"/>
  <c r="AS16" i="46"/>
  <c r="AA153" i="40"/>
  <c r="AT16" i="46"/>
  <c r="F10" i="46"/>
  <c r="O24" i="34"/>
  <c r="N31" i="34"/>
  <c r="E10" i="46"/>
  <c r="P24" i="34"/>
  <c r="H10" i="46"/>
  <c r="Q24" i="34"/>
  <c r="I10" i="46"/>
  <c r="L24" i="34"/>
  <c r="N10" i="46"/>
  <c r="Q10" i="46" s="1"/>
  <c r="R24" i="34"/>
  <c r="X10" i="46"/>
  <c r="M49" i="34"/>
  <c r="Y10" i="46"/>
  <c r="N37" i="34"/>
  <c r="Z10" i="46"/>
  <c r="L31" i="34"/>
  <c r="AB10" i="46"/>
  <c r="M31" i="34"/>
  <c r="AC10" i="46"/>
  <c r="O31" i="34"/>
  <c r="AD10" i="46"/>
  <c r="M24" i="34"/>
  <c r="AE10" i="46"/>
  <c r="P31" i="34"/>
  <c r="AI10" i="46"/>
  <c r="S24" i="34"/>
  <c r="AL10" i="46"/>
  <c r="T24" i="34"/>
  <c r="AM10" i="46"/>
  <c r="U24" i="34"/>
  <c r="AN10" i="46"/>
  <c r="V24" i="34"/>
  <c r="AO10" i="46"/>
  <c r="W24" i="34"/>
  <c r="AP10" i="46"/>
  <c r="X24" i="34"/>
  <c r="AQ10" i="46"/>
  <c r="Y24" i="34"/>
  <c r="AR10" i="46"/>
  <c r="Z24" i="34"/>
  <c r="AS10" i="46"/>
  <c r="AA24" i="34"/>
  <c r="AT10" i="46"/>
  <c r="N36" i="35"/>
  <c r="E6" i="46"/>
  <c r="P29" i="35"/>
  <c r="H6" i="46"/>
  <c r="Q29" i="35"/>
  <c r="I6" i="46"/>
  <c r="L29" i="35"/>
  <c r="N6" i="46"/>
  <c r="Q6" i="46" s="1"/>
  <c r="R29" i="35"/>
  <c r="X6" i="46"/>
  <c r="M54" i="35"/>
  <c r="Y6" i="46"/>
  <c r="N42" i="35"/>
  <c r="Z6" i="46"/>
  <c r="L36" i="35"/>
  <c r="AB6" i="46"/>
  <c r="M36" i="35"/>
  <c r="AC6" i="46"/>
  <c r="O36" i="35"/>
  <c r="AD6" i="46"/>
  <c r="M29" i="35"/>
  <c r="AE6" i="46"/>
  <c r="P36" i="35"/>
  <c r="AI6" i="46"/>
  <c r="S29" i="35"/>
  <c r="AL6" i="46"/>
  <c r="T29" i="35"/>
  <c r="AM6" i="46"/>
  <c r="U29" i="35"/>
  <c r="AN6" i="46"/>
  <c r="V29" i="35"/>
  <c r="AO6" i="46"/>
  <c r="W29" i="35"/>
  <c r="AP6" i="46"/>
  <c r="X29" i="35"/>
  <c r="AQ6" i="46"/>
  <c r="Y29" i="35"/>
  <c r="AR6" i="46"/>
  <c r="Z29" i="35"/>
  <c r="AS6" i="46"/>
  <c r="AA29" i="35"/>
  <c r="AT6" i="46"/>
  <c r="AA11" i="57"/>
  <c r="N54" i="43"/>
  <c r="E18" i="46"/>
  <c r="P47" i="43"/>
  <c r="H18" i="46"/>
  <c r="Q47" i="43"/>
  <c r="I18" i="46"/>
  <c r="L47" i="43"/>
  <c r="N18" i="46"/>
  <c r="Q18" i="46" s="1"/>
  <c r="R47" i="43"/>
  <c r="X18" i="46"/>
  <c r="M72" i="43"/>
  <c r="Y18" i="46"/>
  <c r="N60" i="43"/>
  <c r="Z18" i="46"/>
  <c r="L54" i="43"/>
  <c r="AB18" i="46"/>
  <c r="M54" i="43"/>
  <c r="AC18" i="46"/>
  <c r="O54" i="43"/>
  <c r="AD18" i="46"/>
  <c r="M47" i="43"/>
  <c r="AE18" i="46"/>
  <c r="S47" i="43"/>
  <c r="AL18" i="46"/>
  <c r="T47" i="43"/>
  <c r="AM18" i="46"/>
  <c r="U47" i="43"/>
  <c r="AN18" i="46"/>
  <c r="V47" i="43"/>
  <c r="AO18" i="46"/>
  <c r="W47" i="43"/>
  <c r="AP18" i="46"/>
  <c r="X47" i="43"/>
  <c r="AQ18" i="46"/>
  <c r="Y47" i="43"/>
  <c r="AR18" i="46"/>
  <c r="Z47" i="43"/>
  <c r="AS18" i="46"/>
  <c r="AA47" i="43"/>
  <c r="AT18" i="46"/>
  <c r="N24" i="42"/>
  <c r="E11" i="57"/>
  <c r="P17" i="42"/>
  <c r="H11" i="57"/>
  <c r="Q17" i="42"/>
  <c r="I11" i="57"/>
  <c r="L17" i="42"/>
  <c r="N11" i="57"/>
  <c r="R17" i="42"/>
  <c r="X11" i="57"/>
  <c r="M42" i="42"/>
  <c r="Y11" i="57"/>
  <c r="N30" i="42"/>
  <c r="Z11" i="57"/>
  <c r="L24" i="42"/>
  <c r="AB11" i="57"/>
  <c r="M24" i="42"/>
  <c r="AC11" i="57"/>
  <c r="O24" i="42"/>
  <c r="AD11" i="57"/>
  <c r="M17" i="42"/>
  <c r="AE11" i="57"/>
  <c r="S17" i="42"/>
  <c r="AL11" i="57"/>
  <c r="T17" i="42"/>
  <c r="AM11" i="57"/>
  <c r="U17" i="42"/>
  <c r="AN11" i="57"/>
  <c r="V17" i="42"/>
  <c r="AO11" i="57"/>
  <c r="W17" i="42"/>
  <c r="AP11" i="57"/>
  <c r="X17" i="42"/>
  <c r="AQ11" i="57"/>
  <c r="Y17" i="42"/>
  <c r="AR11" i="57"/>
  <c r="Z17" i="42"/>
  <c r="AS11" i="57"/>
  <c r="AA17" i="42"/>
  <c r="AT11" i="57"/>
  <c r="N26" i="37"/>
  <c r="E8" i="46"/>
  <c r="P19" i="37"/>
  <c r="H8" i="46"/>
  <c r="Q19" i="37"/>
  <c r="I8" i="46"/>
  <c r="L19" i="37"/>
  <c r="N8" i="46"/>
  <c r="R19" i="37"/>
  <c r="X8" i="46"/>
  <c r="M44" i="37"/>
  <c r="Y8" i="46"/>
  <c r="N32" i="37"/>
  <c r="Z8" i="46"/>
  <c r="L26" i="37"/>
  <c r="AB8" i="46"/>
  <c r="M26" i="37"/>
  <c r="AC8" i="46"/>
  <c r="O26" i="37"/>
  <c r="AD8" i="46"/>
  <c r="M19" i="37"/>
  <c r="AE8" i="46"/>
  <c r="S19" i="37"/>
  <c r="AL8" i="46"/>
  <c r="T19" i="37"/>
  <c r="AM8" i="46"/>
  <c r="U19" i="37"/>
  <c r="AN8" i="46"/>
  <c r="V19" i="37"/>
  <c r="AO8" i="46"/>
  <c r="W19" i="37"/>
  <c r="AP8" i="46"/>
  <c r="X19" i="37"/>
  <c r="AQ8" i="46"/>
  <c r="Y19" i="37"/>
  <c r="AR8" i="46"/>
  <c r="Z19" i="37"/>
  <c r="AS8" i="46"/>
  <c r="AA19" i="37"/>
  <c r="AT8" i="46"/>
  <c r="L50" i="39"/>
  <c r="E27" i="46" s="1"/>
  <c r="M61" i="39"/>
  <c r="L178" i="40"/>
  <c r="L180" i="40" s="1"/>
  <c r="F39" i="46" s="1"/>
  <c r="U172" i="40"/>
  <c r="W172" i="40"/>
  <c r="M166" i="40"/>
  <c r="L168" i="40" s="1"/>
  <c r="D39" i="46" s="1"/>
  <c r="L179" i="40"/>
  <c r="L181" i="40" s="1"/>
  <c r="U173" i="40"/>
  <c r="L175" i="40" s="1"/>
  <c r="L162" i="40"/>
  <c r="C39" i="46" s="1"/>
  <c r="N161" i="40"/>
  <c r="N154" i="40"/>
  <c r="L156" i="40"/>
  <c r="L163" i="40"/>
  <c r="N153" i="40"/>
  <c r="R183" i="40" s="1"/>
  <c r="L42" i="42"/>
  <c r="L44" i="42" s="1"/>
  <c r="F27" i="57" s="1"/>
  <c r="U36" i="42"/>
  <c r="W36" i="42"/>
  <c r="M30" i="42"/>
  <c r="L32" i="42" s="1"/>
  <c r="D27" i="57" s="1"/>
  <c r="L43" i="42"/>
  <c r="L45" i="42" s="1"/>
  <c r="U37" i="42"/>
  <c r="L39" i="42" s="1"/>
  <c r="L26" i="42"/>
  <c r="C27" i="57" s="1"/>
  <c r="N25" i="42"/>
  <c r="N18" i="42"/>
  <c r="L20" i="42"/>
  <c r="L27" i="42"/>
  <c r="N17" i="42"/>
  <c r="L19" i="42" s="1"/>
  <c r="B27" i="57" s="1"/>
  <c r="L72" i="43"/>
  <c r="L74" i="43" s="1"/>
  <c r="F41" i="46" s="1"/>
  <c r="U66" i="43"/>
  <c r="W66" i="43"/>
  <c r="M60" i="43"/>
  <c r="L62" i="43" s="1"/>
  <c r="D41" i="46" s="1"/>
  <c r="L73" i="43"/>
  <c r="L75" i="43" s="1"/>
  <c r="U67" i="43"/>
  <c r="L69" i="43" s="1"/>
  <c r="L56" i="43"/>
  <c r="C41" i="46" s="1"/>
  <c r="N55" i="43"/>
  <c r="N48" i="43"/>
  <c r="L50" i="43"/>
  <c r="L57" i="43"/>
  <c r="N47" i="43"/>
  <c r="L49" i="43" s="1"/>
  <c r="B41" i="46" s="1"/>
  <c r="L41" i="41"/>
  <c r="U35" i="41"/>
  <c r="W35" i="41"/>
  <c r="M29" i="41"/>
  <c r="L31" i="41" s="1"/>
  <c r="D20" i="57" s="1"/>
  <c r="D28" i="57" s="1"/>
  <c r="L42" i="41"/>
  <c r="L44" i="41" s="1"/>
  <c r="U36" i="41"/>
  <c r="L38" i="41" s="1"/>
  <c r="L25" i="41"/>
  <c r="C20" i="57" s="1"/>
  <c r="C28" i="57" s="1"/>
  <c r="N24" i="41"/>
  <c r="N17" i="41"/>
  <c r="L19" i="41"/>
  <c r="L26" i="41"/>
  <c r="N16" i="41"/>
  <c r="L18" i="41" s="1"/>
  <c r="B20" i="57" s="1"/>
  <c r="B28" i="57" s="1"/>
  <c r="L44" i="37"/>
  <c r="L46" i="37" s="1"/>
  <c r="F31" i="46" s="1"/>
  <c r="U38" i="37"/>
  <c r="W38" i="37"/>
  <c r="M32" i="37"/>
  <c r="L34" i="37" s="1"/>
  <c r="D31" i="46" s="1"/>
  <c r="L45" i="37"/>
  <c r="L47" i="37" s="1"/>
  <c r="U39" i="37"/>
  <c r="L41" i="37" s="1"/>
  <c r="L28" i="37"/>
  <c r="C31" i="46" s="1"/>
  <c r="N27" i="37"/>
  <c r="N20" i="37"/>
  <c r="L22" i="37"/>
  <c r="L29" i="37"/>
  <c r="N19" i="37"/>
  <c r="L43" i="36"/>
  <c r="L45" i="36" s="1"/>
  <c r="U37" i="36"/>
  <c r="W37" i="36"/>
  <c r="M31" i="36"/>
  <c r="L33" i="36" s="1"/>
  <c r="L44" i="36"/>
  <c r="L46" i="36" s="1"/>
  <c r="U38" i="36"/>
  <c r="L40" i="36" s="1"/>
  <c r="L27" i="36"/>
  <c r="N26" i="36"/>
  <c r="N19" i="36"/>
  <c r="L21" i="36"/>
  <c r="L28" i="36"/>
  <c r="N18" i="36"/>
  <c r="L20" i="36" s="1"/>
  <c r="B30" i="46" s="1"/>
  <c r="L54" i="35"/>
  <c r="L56" i="35" s="1"/>
  <c r="F29" i="46" s="1"/>
  <c r="U48" i="35"/>
  <c r="W48" i="35"/>
  <c r="M42" i="35"/>
  <c r="L44" i="35" s="1"/>
  <c r="D29" i="46" s="1"/>
  <c r="L55" i="35"/>
  <c r="L57" i="35" s="1"/>
  <c r="U49" i="35"/>
  <c r="L51" i="35" s="1"/>
  <c r="L38" i="35"/>
  <c r="C29" i="46" s="1"/>
  <c r="N37" i="35"/>
  <c r="N30" i="35"/>
  <c r="L32" i="35"/>
  <c r="L39" i="35"/>
  <c r="N29" i="35"/>
  <c r="L31" i="35" s="1"/>
  <c r="B29" i="46" s="1"/>
  <c r="L49" i="34"/>
  <c r="L51" i="34" s="1"/>
  <c r="U43" i="34"/>
  <c r="W43" i="34"/>
  <c r="M37" i="34"/>
  <c r="L39" i="34" s="1"/>
  <c r="D33" i="46" s="1"/>
  <c r="L50" i="34"/>
  <c r="L52" i="34" s="1"/>
  <c r="U44" i="34"/>
  <c r="L46" i="34" s="1"/>
  <c r="L33" i="34"/>
  <c r="C33" i="46" s="1"/>
  <c r="N32" i="34"/>
  <c r="N25" i="34"/>
  <c r="L27" i="34"/>
  <c r="L34" i="34"/>
  <c r="N24" i="34"/>
  <c r="L26" i="34" s="1"/>
  <c r="B33" i="46" s="1"/>
  <c r="L43" i="41" l="1"/>
  <c r="F20" i="57"/>
  <c r="F28" i="57" s="1"/>
  <c r="AU12" i="57"/>
  <c r="AU4" i="57"/>
  <c r="AJ4" i="57"/>
  <c r="AB12" i="57"/>
  <c r="AJ12" i="57" s="1"/>
  <c r="AA12" i="57"/>
  <c r="Q12" i="57"/>
  <c r="Q4" i="57"/>
  <c r="J4" i="57"/>
  <c r="AV4" i="57" s="1"/>
  <c r="J12" i="57"/>
  <c r="AU6" i="46"/>
  <c r="AJ6" i="46"/>
  <c r="AA6" i="46"/>
  <c r="J6" i="46"/>
  <c r="B27" i="46"/>
  <c r="M60" i="39"/>
  <c r="G27" i="46" s="1"/>
  <c r="AJ18" i="46"/>
  <c r="AU16" i="46"/>
  <c r="AA16" i="46"/>
  <c r="J16" i="46"/>
  <c r="AJ16" i="46"/>
  <c r="AV16" i="46" s="1"/>
  <c r="AJ10" i="46"/>
  <c r="AU10" i="46"/>
  <c r="AA10" i="46"/>
  <c r="J10" i="46"/>
  <c r="AV10" i="46"/>
  <c r="AV6" i="46"/>
  <c r="AV4" i="46"/>
  <c r="AU8" i="46"/>
  <c r="AA8" i="46"/>
  <c r="Q8" i="46"/>
  <c r="J8" i="46"/>
  <c r="AU18" i="46"/>
  <c r="AA18" i="46"/>
  <c r="J18" i="46"/>
  <c r="Q11" i="57"/>
  <c r="J11" i="57"/>
  <c r="AV18" i="46"/>
  <c r="AU11" i="57"/>
  <c r="AJ11" i="57"/>
  <c r="AV8" i="46"/>
  <c r="L21" i="37"/>
  <c r="L174" i="40"/>
  <c r="E39" i="46" s="1"/>
  <c r="M185" i="40"/>
  <c r="L155" i="40"/>
  <c r="L38" i="42"/>
  <c r="M49" i="42"/>
  <c r="L68" i="43"/>
  <c r="M79" i="43"/>
  <c r="L37" i="41"/>
  <c r="M48" i="41"/>
  <c r="L39" i="36"/>
  <c r="M49" i="36" s="1"/>
  <c r="G30" i="46" s="1"/>
  <c r="L40" i="37"/>
  <c r="E31" i="46" s="1"/>
  <c r="M51" i="37"/>
  <c r="M50" i="36"/>
  <c r="L50" i="35"/>
  <c r="M61" i="35"/>
  <c r="L45" i="34"/>
  <c r="M56" i="34"/>
  <c r="AV11" i="57" l="1"/>
  <c r="M47" i="41"/>
  <c r="G20" i="57" s="1"/>
  <c r="G28" i="57" s="1"/>
  <c r="E20" i="57"/>
  <c r="E28" i="57" s="1"/>
  <c r="AV12" i="57"/>
  <c r="M184" i="40"/>
  <c r="B39" i="46"/>
  <c r="M55" i="34"/>
  <c r="G33" i="46" s="1"/>
  <c r="F33" i="46"/>
  <c r="E33" i="46"/>
  <c r="M60" i="35"/>
  <c r="G29" i="46" s="1"/>
  <c r="E29" i="46"/>
  <c r="M78" i="43"/>
  <c r="G41" i="46" s="1"/>
  <c r="E41" i="46"/>
  <c r="M48" i="42"/>
  <c r="G27" i="57" s="1"/>
  <c r="E27" i="57"/>
  <c r="B31" i="46"/>
  <c r="M50" i="37"/>
  <c r="G31" i="46" s="1"/>
  <c r="BB33" i="1"/>
  <c r="G40" i="46" l="1"/>
  <c r="G39" i="46"/>
  <c r="BB30" i="1" l="1"/>
  <c r="BD31" i="1"/>
  <c r="BC31" i="1"/>
  <c r="BB31" i="1"/>
  <c r="BF30" i="1"/>
  <c r="BE30" i="1"/>
  <c r="BD30" i="1"/>
  <c r="BC30" i="1"/>
  <c r="BF31" i="1"/>
  <c r="BE31" i="1"/>
  <c r="M38" i="1" l="1"/>
  <c r="C15" i="46" s="1"/>
  <c r="C19" i="46" s="1"/>
  <c r="N38" i="1"/>
  <c r="D15" i="46" s="1"/>
  <c r="D19" i="46" s="1"/>
  <c r="O38" i="1"/>
  <c r="P38" i="1"/>
  <c r="Q38" i="1"/>
  <c r="G15" i="46" s="1"/>
  <c r="G19" i="46" s="1"/>
  <c r="R38" i="1"/>
  <c r="S38" i="1"/>
  <c r="T38" i="1"/>
  <c r="K15" i="46" s="1"/>
  <c r="U38" i="1"/>
  <c r="L15" i="46" s="1"/>
  <c r="L19" i="46" s="1"/>
  <c r="V38" i="1"/>
  <c r="M15" i="46" s="1"/>
  <c r="M19" i="46" s="1"/>
  <c r="W38" i="1"/>
  <c r="X38" i="1"/>
  <c r="O15" i="46" s="1"/>
  <c r="O19" i="46" s="1"/>
  <c r="Y38" i="1"/>
  <c r="P15" i="46" s="1"/>
  <c r="P19" i="46" s="1"/>
  <c r="Z38" i="1"/>
  <c r="R15" i="46" s="1"/>
  <c r="AA38" i="1"/>
  <c r="S15" i="46" s="1"/>
  <c r="S19" i="46" s="1"/>
  <c r="AB38" i="1"/>
  <c r="T15" i="46" s="1"/>
  <c r="T19" i="46" s="1"/>
  <c r="AC38" i="1"/>
  <c r="U15" i="46" s="1"/>
  <c r="U19" i="46" s="1"/>
  <c r="AD38" i="1"/>
  <c r="V15" i="46" s="1"/>
  <c r="V19" i="46" s="1"/>
  <c r="AE38" i="1"/>
  <c r="W15" i="46" s="1"/>
  <c r="W19" i="46" s="1"/>
  <c r="AF38" i="1"/>
  <c r="AG38" i="1"/>
  <c r="AH38" i="1"/>
  <c r="AI38" i="1"/>
  <c r="AJ38" i="1"/>
  <c r="AK38" i="1"/>
  <c r="AL38" i="1"/>
  <c r="AE15" i="46" s="1"/>
  <c r="AE19" i="46" s="1"/>
  <c r="AM38" i="1"/>
  <c r="AF15" i="46" s="1"/>
  <c r="AF19" i="46" s="1"/>
  <c r="AN38" i="1"/>
  <c r="AG15" i="46" s="1"/>
  <c r="AG19" i="46" s="1"/>
  <c r="AO38" i="1"/>
  <c r="AH15" i="46" s="1"/>
  <c r="AH19" i="46" s="1"/>
  <c r="AP38" i="1"/>
  <c r="AQ38" i="1"/>
  <c r="AK15" i="46" s="1"/>
  <c r="AR38" i="1"/>
  <c r="AS38" i="1"/>
  <c r="AT38" i="1"/>
  <c r="AU38" i="1"/>
  <c r="AV38" i="1"/>
  <c r="AW38" i="1"/>
  <c r="AX38" i="1"/>
  <c r="AY38" i="1"/>
  <c r="AZ38" i="1"/>
  <c r="M39" i="1"/>
  <c r="N39" i="1"/>
  <c r="O39" i="1"/>
  <c r="N50" i="1" s="1"/>
  <c r="P39" i="1"/>
  <c r="O43" i="1" s="1"/>
  <c r="Q39" i="1"/>
  <c r="R39" i="1"/>
  <c r="P43" i="1" s="1"/>
  <c r="S39" i="1"/>
  <c r="Q43" i="1" s="1"/>
  <c r="T39" i="1"/>
  <c r="U39" i="1"/>
  <c r="V39" i="1"/>
  <c r="W39" i="1"/>
  <c r="L43" i="1" s="1"/>
  <c r="X39" i="1"/>
  <c r="L56" i="1" s="1"/>
  <c r="Y39" i="1"/>
  <c r="Z39" i="1"/>
  <c r="AA39" i="1"/>
  <c r="AB39" i="1"/>
  <c r="AC39" i="1"/>
  <c r="M56" i="1" s="1"/>
  <c r="AD39" i="1"/>
  <c r="AE39" i="1"/>
  <c r="AF39" i="1"/>
  <c r="R43" i="1" s="1"/>
  <c r="AG39" i="1"/>
  <c r="M68" i="1" s="1"/>
  <c r="AH39" i="1"/>
  <c r="N56" i="1" s="1"/>
  <c r="AI39" i="1"/>
  <c r="L50" i="1" s="1"/>
  <c r="AJ39" i="1"/>
  <c r="M50" i="1" s="1"/>
  <c r="AK39" i="1"/>
  <c r="O50" i="1" s="1"/>
  <c r="AL39" i="1"/>
  <c r="AM39" i="1"/>
  <c r="AN39" i="1"/>
  <c r="AO39" i="1"/>
  <c r="AP39" i="1"/>
  <c r="P50" i="1" s="1"/>
  <c r="AQ39" i="1"/>
  <c r="AR39" i="1"/>
  <c r="S43" i="1" s="1"/>
  <c r="AS39" i="1"/>
  <c r="T43" i="1" s="1"/>
  <c r="AT39" i="1"/>
  <c r="U43" i="1" s="1"/>
  <c r="AU39" i="1"/>
  <c r="V43" i="1" s="1"/>
  <c r="AV39" i="1"/>
  <c r="W43" i="1" s="1"/>
  <c r="AW39" i="1"/>
  <c r="X43" i="1" s="1"/>
  <c r="AX39" i="1"/>
  <c r="Y43" i="1" s="1"/>
  <c r="AY39" i="1"/>
  <c r="Z43" i="1" s="1"/>
  <c r="AZ39" i="1"/>
  <c r="AA43" i="1" s="1"/>
  <c r="L38" i="1"/>
  <c r="B15" i="46" s="1"/>
  <c r="B19" i="46" s="1"/>
  <c r="M43" i="1"/>
  <c r="M42" i="1"/>
  <c r="M31" i="1"/>
  <c r="N31" i="1"/>
  <c r="O31" i="1"/>
  <c r="P31" i="1"/>
  <c r="Q31" i="1"/>
  <c r="R31" i="1"/>
  <c r="S31" i="1"/>
  <c r="L39" i="1"/>
  <c r="L30" i="1"/>
  <c r="AA42" i="1" l="1"/>
  <c r="AT15" i="46"/>
  <c r="AT19" i="46" s="1"/>
  <c r="Z42" i="1"/>
  <c r="AS15" i="46"/>
  <c r="AS19" i="46" s="1"/>
  <c r="Y42" i="1"/>
  <c r="AR15" i="46"/>
  <c r="AR19" i="46" s="1"/>
  <c r="X42" i="1"/>
  <c r="AQ15" i="46"/>
  <c r="AQ19" i="46" s="1"/>
  <c r="W42" i="1"/>
  <c r="AP15" i="46"/>
  <c r="AP19" i="46" s="1"/>
  <c r="V42" i="1"/>
  <c r="AO15" i="46"/>
  <c r="AO19" i="46" s="1"/>
  <c r="U42" i="1"/>
  <c r="AN15" i="46"/>
  <c r="AN19" i="46" s="1"/>
  <c r="T42" i="1"/>
  <c r="AM15" i="46"/>
  <c r="AM19" i="46" s="1"/>
  <c r="S42" i="1"/>
  <c r="AL15" i="46"/>
  <c r="AL19" i="46" s="1"/>
  <c r="AU15" i="46"/>
  <c r="AK19" i="46"/>
  <c r="P49" i="1"/>
  <c r="AI15" i="46"/>
  <c r="AI19" i="46" s="1"/>
  <c r="O49" i="1"/>
  <c r="AD15" i="46"/>
  <c r="AD19" i="46" s="1"/>
  <c r="M49" i="1"/>
  <c r="AC15" i="46"/>
  <c r="AC19" i="46" s="1"/>
  <c r="L49" i="1"/>
  <c r="AB15" i="46"/>
  <c r="N55" i="1"/>
  <c r="Z15" i="46"/>
  <c r="Z19" i="46" s="1"/>
  <c r="M67" i="1"/>
  <c r="Y15" i="46"/>
  <c r="Y19" i="46" s="1"/>
  <c r="R42" i="1"/>
  <c r="X15" i="46"/>
  <c r="X19" i="46" s="1"/>
  <c r="AA15" i="46"/>
  <c r="R19" i="46"/>
  <c r="L42" i="1"/>
  <c r="N15" i="46"/>
  <c r="N19" i="46" s="1"/>
  <c r="Q15" i="46"/>
  <c r="K19" i="46"/>
  <c r="Q42" i="1"/>
  <c r="I15" i="46"/>
  <c r="I19" i="46" s="1"/>
  <c r="P42" i="1"/>
  <c r="H15" i="46"/>
  <c r="H19" i="46" s="1"/>
  <c r="O42" i="1"/>
  <c r="F15" i="46"/>
  <c r="F19" i="46" s="1"/>
  <c r="N49" i="1"/>
  <c r="E15" i="46"/>
  <c r="E19" i="46" s="1"/>
  <c r="J19" i="46" s="1"/>
  <c r="R62" i="1"/>
  <c r="P62" i="1"/>
  <c r="N62" i="1"/>
  <c r="L61" i="1"/>
  <c r="S62" i="1"/>
  <c r="Q62" i="1"/>
  <c r="O62" i="1"/>
  <c r="M62" i="1"/>
  <c r="N42" i="1"/>
  <c r="L44" i="1" s="1"/>
  <c r="B38" i="46" s="1"/>
  <c r="B42" i="46" s="1"/>
  <c r="L51" i="1"/>
  <c r="C38" i="46" s="1"/>
  <c r="C42" i="46" s="1"/>
  <c r="N43" i="1"/>
  <c r="L45" i="1" s="1"/>
  <c r="L52" i="1"/>
  <c r="L58" i="1"/>
  <c r="BB9" i="1"/>
  <c r="BC9" i="1"/>
  <c r="BD9" i="1"/>
  <c r="BE9" i="1"/>
  <c r="BF9" i="1"/>
  <c r="BB10" i="1"/>
  <c r="BC10" i="1"/>
  <c r="BD10" i="1"/>
  <c r="BE10" i="1"/>
  <c r="BF10" i="1"/>
  <c r="BB11" i="1"/>
  <c r="BC11" i="1"/>
  <c r="BD11" i="1"/>
  <c r="BE11" i="1"/>
  <c r="BF11" i="1"/>
  <c r="BB12" i="1"/>
  <c r="BC12" i="1"/>
  <c r="BD12" i="1"/>
  <c r="BE12" i="1"/>
  <c r="BF12" i="1"/>
  <c r="BB13" i="1"/>
  <c r="BC13" i="1"/>
  <c r="BD13" i="1"/>
  <c r="BE13" i="1"/>
  <c r="BF13" i="1"/>
  <c r="BB14" i="1"/>
  <c r="BC14" i="1"/>
  <c r="BD14" i="1"/>
  <c r="BE14" i="1"/>
  <c r="BF14" i="1"/>
  <c r="BB15" i="1"/>
  <c r="BC15" i="1"/>
  <c r="BD15" i="1"/>
  <c r="BE15" i="1"/>
  <c r="BF15" i="1"/>
  <c r="BB16" i="1"/>
  <c r="BC16" i="1"/>
  <c r="BD16" i="1"/>
  <c r="BE16" i="1"/>
  <c r="BF16" i="1"/>
  <c r="BB17" i="1"/>
  <c r="BC17" i="1"/>
  <c r="BD17" i="1"/>
  <c r="BE17" i="1"/>
  <c r="BF17" i="1"/>
  <c r="BB18" i="1"/>
  <c r="BC18" i="1"/>
  <c r="BD18" i="1"/>
  <c r="BE18" i="1"/>
  <c r="BF18" i="1"/>
  <c r="BB19" i="1"/>
  <c r="BC19" i="1"/>
  <c r="BD19" i="1"/>
  <c r="BE19" i="1"/>
  <c r="BF19" i="1"/>
  <c r="BB20" i="1"/>
  <c r="BC20" i="1"/>
  <c r="BD20" i="1"/>
  <c r="BE20" i="1"/>
  <c r="BF20" i="1"/>
  <c r="BB21" i="1"/>
  <c r="BC21" i="1"/>
  <c r="BD21" i="1"/>
  <c r="BE21" i="1"/>
  <c r="BF21" i="1"/>
  <c r="BB22" i="1"/>
  <c r="BC22" i="1"/>
  <c r="BD22" i="1"/>
  <c r="BE22" i="1"/>
  <c r="BF22" i="1"/>
  <c r="BB23" i="1"/>
  <c r="BC23" i="1"/>
  <c r="BD23" i="1"/>
  <c r="BE23" i="1"/>
  <c r="BF23" i="1"/>
  <c r="BB24" i="1"/>
  <c r="BC24" i="1"/>
  <c r="BD24" i="1"/>
  <c r="BE24" i="1"/>
  <c r="BF24" i="1"/>
  <c r="BB25" i="1"/>
  <c r="BC25" i="1"/>
  <c r="BD25" i="1"/>
  <c r="BE25" i="1"/>
  <c r="BF25" i="1"/>
  <c r="BB26" i="1"/>
  <c r="BC26" i="1"/>
  <c r="BD26" i="1"/>
  <c r="BE26" i="1"/>
  <c r="BF26" i="1"/>
  <c r="BB27" i="1"/>
  <c r="BC27" i="1"/>
  <c r="BD27" i="1"/>
  <c r="BE27" i="1"/>
  <c r="BF27" i="1"/>
  <c r="BB28" i="1"/>
  <c r="BC28" i="1"/>
  <c r="BD28" i="1"/>
  <c r="BE28" i="1"/>
  <c r="BF28" i="1"/>
  <c r="Q19" i="46" l="1"/>
  <c r="AA19" i="46"/>
  <c r="AJ15" i="46"/>
  <c r="AB19" i="46"/>
  <c r="AJ19" i="46" s="1"/>
  <c r="AU19" i="46"/>
  <c r="J15" i="46"/>
  <c r="AV15" i="46" s="1"/>
  <c r="AV19" i="46" l="1"/>
  <c r="BB3" i="1" l="1"/>
  <c r="AQ30" i="1" l="1"/>
  <c r="AQ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L31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B4" i="1"/>
  <c r="BC4" i="1"/>
  <c r="BD4" i="1"/>
  <c r="BE4" i="1"/>
  <c r="BF4" i="1"/>
  <c r="BB5" i="1"/>
  <c r="BC5" i="1"/>
  <c r="BD5" i="1"/>
  <c r="BE5" i="1"/>
  <c r="BF5" i="1"/>
  <c r="BB6" i="1"/>
  <c r="BC6" i="1"/>
  <c r="BD6" i="1"/>
  <c r="BE6" i="1"/>
  <c r="BF6" i="1"/>
  <c r="BB7" i="1"/>
  <c r="BC7" i="1"/>
  <c r="BD7" i="1"/>
  <c r="BE7" i="1"/>
  <c r="BF7" i="1"/>
  <c r="BB8" i="1"/>
  <c r="BC8" i="1"/>
  <c r="BD8" i="1"/>
  <c r="BE8" i="1"/>
  <c r="BF8" i="1"/>
  <c r="BB29" i="1"/>
  <c r="BC29" i="1"/>
  <c r="BD29" i="1"/>
  <c r="BE29" i="1"/>
  <c r="BF29" i="1"/>
  <c r="BF3" i="1"/>
  <c r="BE3" i="1"/>
  <c r="BD3" i="1"/>
  <c r="BC3" i="1"/>
  <c r="AB61" i="1" l="1"/>
  <c r="Z61" i="1"/>
  <c r="X61" i="1"/>
  <c r="V61" i="1"/>
  <c r="T61" i="1"/>
  <c r="R61" i="1"/>
  <c r="L62" i="1"/>
  <c r="AB62" i="1"/>
  <c r="Z62" i="1"/>
  <c r="X62" i="1"/>
  <c r="V62" i="1"/>
  <c r="T62" i="1"/>
  <c r="Y61" i="1"/>
  <c r="S61" i="1"/>
  <c r="Q61" i="1"/>
  <c r="AA62" i="1"/>
  <c r="Y62" i="1"/>
  <c r="W62" i="1"/>
  <c r="AA61" i="1"/>
  <c r="W61" i="1"/>
  <c r="M55" i="1"/>
  <c r="L67" i="1"/>
  <c r="L69" i="1" s="1"/>
  <c r="U61" i="1"/>
  <c r="O61" i="1"/>
  <c r="M61" i="1"/>
  <c r="L68" i="1"/>
  <c r="L70" i="1" s="1"/>
  <c r="U62" i="1"/>
  <c r="L55" i="1"/>
  <c r="P61" i="1"/>
  <c r="N61" i="1"/>
  <c r="L64" i="1"/>
  <c r="G42" i="46" l="1"/>
  <c r="F38" i="46"/>
  <c r="F42" i="46" s="1"/>
  <c r="R72" i="1"/>
  <c r="L63" i="1"/>
  <c r="E38" i="46" s="1"/>
  <c r="E42" i="46" s="1"/>
  <c r="M74" i="1"/>
  <c r="L57" i="1"/>
  <c r="M73" i="1" l="1"/>
  <c r="D38" i="46"/>
  <c r="D42" i="46" s="1"/>
</calcChain>
</file>

<file path=xl/sharedStrings.xml><?xml version="1.0" encoding="utf-8"?>
<sst xmlns="http://schemas.openxmlformats.org/spreadsheetml/2006/main" count="3079" uniqueCount="284">
  <si>
    <t>เพศ</t>
  </si>
  <si>
    <t>อายุ</t>
  </si>
  <si>
    <t>ระยะเวลาทำงาน</t>
  </si>
  <si>
    <t>ตรงสายงาน</t>
  </si>
  <si>
    <t xml:space="preserve"> </t>
  </si>
  <si>
    <t>Sex</t>
  </si>
  <si>
    <t>Age</t>
  </si>
  <si>
    <t>Position</t>
  </si>
  <si>
    <t>Occup_name</t>
  </si>
  <si>
    <t>Time_wrork</t>
  </si>
  <si>
    <t>work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</si>
  <si>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</si>
  <si>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</si>
  <si>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</si>
  <si>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</si>
  <si>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</si>
  <si>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</si>
  <si>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</si>
  <si>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</si>
  <si>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NO</t>
  </si>
  <si>
    <t>เก่งงาน</t>
  </si>
  <si>
    <t>เก่งคน</t>
  </si>
  <si>
    <t>เก่งคิด</t>
  </si>
  <si>
    <t>เก่งครองชีวิต</t>
  </si>
  <si>
    <t>เก่งพิชิตปัญหา</t>
  </si>
  <si>
    <t>คู่มือการกรอกข้อมูล</t>
  </si>
  <si>
    <t>position =  ตำแหน่ง</t>
  </si>
  <si>
    <t>1  =</t>
  </si>
  <si>
    <t>กรรมการผู้จัดการ/อธิบดี/เจ้าของกิจการ</t>
  </si>
  <si>
    <t>2  =</t>
  </si>
  <si>
    <t>ผู้อำนวยการกองหรือรอง/หัวหน้าฝ่าย</t>
  </si>
  <si>
    <t>3  =</t>
  </si>
  <si>
    <t>หัวหน้าแผนก/หัวหน้างาน</t>
  </si>
  <si>
    <t>0   =</t>
  </si>
  <si>
    <t>อื่นๆ</t>
  </si>
  <si>
    <t>time_work  =  ระยะเวลาในการทำงาน</t>
  </si>
  <si>
    <t>=</t>
  </si>
  <si>
    <t xml:space="preserve">ต่ำกว่า 3 เดือน </t>
  </si>
  <si>
    <t>โปรดระบุ</t>
  </si>
  <si>
    <t xml:space="preserve">work = ทำงานตรงหรือสอดคล้องกับสายงานที่จบ </t>
  </si>
  <si>
    <t>ตรง</t>
  </si>
  <si>
    <t>ไม่ตรงสาขา</t>
  </si>
  <si>
    <t>Sex = เพศ</t>
  </si>
  <si>
    <t>ชาย</t>
  </si>
  <si>
    <t>หญิง</t>
  </si>
  <si>
    <t>occup_name  =  สังกัดที่ทำงานอยู่</t>
  </si>
  <si>
    <t>รัฐบาล</t>
  </si>
  <si>
    <t>รัฐวิสาหกิจ</t>
  </si>
  <si>
    <t>เอกชน</t>
  </si>
  <si>
    <t>comment = ข้อเสนอแนะอื่นๆ เกี่ยวกับบัณฑิตที่นายจ้างแสดงความคิดเห็น</t>
  </si>
  <si>
    <t>หากมีข้อสงสัยโปรด ติดต่อ นางสาวชิดชนก ตุ้มพ่วง โทร. 1410 E-Mail chidchanokt@nu.ac.th</t>
  </si>
  <si>
    <t>X</t>
  </si>
  <si>
    <t>SD</t>
  </si>
  <si>
    <t>ช่วงอายุ</t>
  </si>
  <si>
    <t>ระดับการศึกษา</t>
  </si>
  <si>
    <t>สาขา</t>
  </si>
  <si>
    <t>คณะ</t>
  </si>
  <si>
    <t>ระดับปริญญา</t>
  </si>
  <si>
    <t>ปริญญาตรี</t>
  </si>
  <si>
    <t>ปริญญาโท</t>
  </si>
  <si>
    <t>ปริญญาเอก</t>
  </si>
  <si>
    <t>ร้อยละ</t>
  </si>
  <si>
    <t>วิทยาศาสตร์</t>
  </si>
  <si>
    <t>วิศวกรรมศาสตร์</t>
  </si>
  <si>
    <t>วิทยาลัยพลังงานทดแทน</t>
  </si>
  <si>
    <t>พยาบาลศาสตร์</t>
  </si>
  <si>
    <t>แพทยศาสตร์</t>
  </si>
  <si>
    <t>เภสัชศาสตร์</t>
  </si>
  <si>
    <t>วิทยาศาสตร์การแพทย์</t>
  </si>
  <si>
    <t>สาธารณสุขศาสตร์</t>
  </si>
  <si>
    <t>มนุษยศาสตร์</t>
  </si>
  <si>
    <t>วิทยาการจัดการและสารสนเทศศาสตร์</t>
  </si>
  <si>
    <t>ศึกษาศาสตร์</t>
  </si>
  <si>
    <t>สังคมศาสตร์</t>
  </si>
  <si>
    <t>จำนวนผู้สำเร็จการศึกษา</t>
  </si>
  <si>
    <t>สถาปัตยกรรมศาสตร์</t>
  </si>
  <si>
    <t>สหเวชศาสตร์</t>
  </si>
  <si>
    <t>วิทยาลัยนานาชาติ</t>
  </si>
  <si>
    <t>หากมีข้อสงสัยโปรด ติดต่อ นางสาวสายพิณ  เม่นเกิด โทร. 2443-4 ต่อ 113 E-Mail saipinm@nu.ac.th</t>
  </si>
  <si>
    <t>คณะเกษตรศาสตร์ฯ</t>
  </si>
  <si>
    <t>คณะวิทยาศาสตร์</t>
  </si>
  <si>
    <t>คณะวิศวกรรมศาสตร์</t>
  </si>
  <si>
    <t>คณะสถาปัตยกรรมศาสตร์</t>
  </si>
  <si>
    <t>คณะแพทยศาสตร์</t>
  </si>
  <si>
    <t>คณะทันตแพทยศาสตร์</t>
  </si>
  <si>
    <t>คณะพยาบาลศาสตร์</t>
  </si>
  <si>
    <t>คณะเภสัชศาสตร์</t>
  </si>
  <si>
    <t>คณะวิทยาศาสตร์การแพทย์</t>
  </si>
  <si>
    <t>คณะสหเวชศาสตร์</t>
  </si>
  <si>
    <t>คณะสาธารณสุขศาสตร์</t>
  </si>
  <si>
    <t>คณะมนุษยศาสตร์</t>
  </si>
  <si>
    <t>คณะศึกษาศาสตร์</t>
  </si>
  <si>
    <t>คณะนิติศาสตร์</t>
  </si>
  <si>
    <t>คณะวิทยาการจัดการฯ</t>
  </si>
  <si>
    <t>คณะสังคมศาสตร์</t>
  </si>
  <si>
    <t>ตั้งแต่  3 เดือนขึ้นไป</t>
  </si>
  <si>
    <t>หมายเหตุ</t>
  </si>
  <si>
    <t>เวลาแทรกแถวให้แทรกด้านบนเพื่อให้สูตรคำนวณถึงตัวแปรที่จะคีย์</t>
  </si>
  <si>
    <t>การจัดการทรัพยากรธรรมชาติและสิ่งแวดล้อม</t>
  </si>
  <si>
    <t>วิทยาศาสตร์การเกษตร</t>
  </si>
  <si>
    <t>วิทยาศาสตร์และเทคโนโลยีการอาหาร</t>
  </si>
  <si>
    <t>วิทยาศาสตร์สิ่งแวดล้อม</t>
  </si>
  <si>
    <t>เทคโนโลยีชีวภาพทางการเกษตร</t>
  </si>
  <si>
    <t>ภูมิสารสนเทศศาสตร์</t>
  </si>
  <si>
    <t xml:space="preserve">ทรัพยากรธรรมชาติและสิ่งแวดล้อม  </t>
  </si>
  <si>
    <t>สาขาวิชา คณะเกษตรฯ</t>
  </si>
  <si>
    <t>สาขาวิชา คณะวิทยาศาสตร์</t>
  </si>
  <si>
    <t>คณิตศาสตร์</t>
  </si>
  <si>
    <t>เคมี</t>
  </si>
  <si>
    <t>เคมีอุตสาหกรรม</t>
  </si>
  <si>
    <t>เทคโนโลยีชีวภาพ</t>
  </si>
  <si>
    <t>เทคโนโลยีสารสนเทศ</t>
  </si>
  <si>
    <t>ฟิสิกส์</t>
  </si>
  <si>
    <t>ฟิสิกส์ประยุกต์</t>
  </si>
  <si>
    <t>วิทยาการคอมพิวเตอร์</t>
  </si>
  <si>
    <t>วิทยาศาสตร์ชีวภาพ</t>
  </si>
  <si>
    <t>สถิติ</t>
  </si>
  <si>
    <t>อายุใส่อายุตามที่ผู้ตอบแบบสอบถามจริงกรอกแบบสอบถาม</t>
  </si>
  <si>
    <t>มาแล้วใน ช่อง D  ซ่อนช่วงอายุ ซึ่งโปรแกรมคำนวณ</t>
  </si>
  <si>
    <t>ให้แล้วถ้าไม่มีผู้ตอบอายุเท่าไรให้ว่างไว้</t>
  </si>
  <si>
    <t>วิศวกรรมการจัดการ</t>
  </si>
  <si>
    <t>การจัดการโครงสร้างพื้นฐานและการพัฒนาเมือง</t>
  </si>
  <si>
    <t>การบริหารงานก่อสร้าง</t>
  </si>
  <si>
    <t>วิศวกรรมเครื่องกล</t>
  </si>
  <si>
    <t>วิศวกรรมไฟฟ้า</t>
  </si>
  <si>
    <t>วิศวกรรมโยธา</t>
  </si>
  <si>
    <t>วิศวกรรมสิ่งแวดล้อม</t>
  </si>
  <si>
    <t>วิศวกรรมระบบการผลิตและอัตโนมัติ (หลักสูตรนานาชาติ)</t>
  </si>
  <si>
    <t>Management Engineering</t>
  </si>
  <si>
    <t>ศิลปะและการออกแบบ</t>
  </si>
  <si>
    <t>สถาปัตยกรรม</t>
  </si>
  <si>
    <t>พลังงานทดแทน</t>
  </si>
  <si>
    <t xml:space="preserve">พลังงานทดแทน </t>
  </si>
  <si>
    <t>ทันตแพทยศาสตร์</t>
  </si>
  <si>
    <t>ชีววิทยาช่องปาก</t>
  </si>
  <si>
    <t>การบริหารการพยาบาล</t>
  </si>
  <si>
    <t>การพยาบาลเวชปฏิบัติชุมชน</t>
  </si>
  <si>
    <t>การคลังและการบริหารหลักประกันสุขภาพ (หลักสูตรนานาชาติ)</t>
  </si>
  <si>
    <t>เวชศาสตร์ครอบครัว</t>
  </si>
  <si>
    <t>แพทยศาสตรศึกษา</t>
  </si>
  <si>
    <t>ระบบและนโยบายสุขภาพ (หลักสูตรนานาชาติ)</t>
  </si>
  <si>
    <t>ระบาดวิทยาคลินิก</t>
  </si>
  <si>
    <t xml:space="preserve">วิทยาศาสตร์เครื่องสำอาง  </t>
  </si>
  <si>
    <t xml:space="preserve">เภสัชวิทยาและวิทยาศาสตร์ชีวโมเลกุล </t>
  </si>
  <si>
    <t>เภสัชเคมีและผลิตภัณฑ์ธรรมชาติ</t>
  </si>
  <si>
    <t>เภสัชกรรมชุมชน</t>
  </si>
  <si>
    <t xml:space="preserve">เภสัชกรรม </t>
  </si>
  <si>
    <t>บริบาลเภสัชกรรม</t>
  </si>
  <si>
    <t xml:space="preserve">เภสัชศาสตร์ </t>
  </si>
  <si>
    <t>กายวิภาคศาสตร์</t>
  </si>
  <si>
    <t>จุลชีววิทยา</t>
  </si>
  <si>
    <t>ชีวเคมี</t>
  </si>
  <si>
    <t>สรีรวิทยา</t>
  </si>
  <si>
    <t>การจัดการบริการสุขภาพปฐมภูมิ</t>
  </si>
  <si>
    <t>ชีวเวชศาสตร์</t>
  </si>
  <si>
    <t>เทคนิคการแพทย์</t>
  </si>
  <si>
    <t>คติชนวิทยา</t>
  </si>
  <si>
    <t>ภาษาไทย</t>
  </si>
  <si>
    <t>ภาษาศาสตร์</t>
  </si>
  <si>
    <t>ภาษาอังกฤษ</t>
  </si>
  <si>
    <t>ญี่ปุ่นศึกษา</t>
  </si>
  <si>
    <t>การจัดการโลจิสติกส์</t>
  </si>
  <si>
    <t>การบริหารเชิงกลยุทธ์</t>
  </si>
  <si>
    <t>บริหารธุรกิจ</t>
  </si>
  <si>
    <t>บริหารธุรกิจ  (หลักสูตรนานาชาติ)</t>
  </si>
  <si>
    <t>การจัดการโรงแรมและการท่องเที่ยว</t>
  </si>
  <si>
    <t>การจัดการโรงแรมและการท่องเที่ยวนานาชาติ (หลักสูตรนานาชาติ)</t>
  </si>
  <si>
    <t>เศรษฐศาสตร์</t>
  </si>
  <si>
    <t>การจัดการการสื่อสาร</t>
  </si>
  <si>
    <t>กฎหมายธุรกิจระหว่างประเทศ (หลักสูตรนานาชาติ)</t>
  </si>
  <si>
    <t>ธุรกิจระหว่างประเทศ  (หลักสูตรนานาชาติ)</t>
  </si>
  <si>
    <t>การสื่อสารการตลาด</t>
  </si>
  <si>
    <t>การจัดการท่องเที่ยวและการบริการ</t>
  </si>
  <si>
    <t>การสื่อสาร</t>
  </si>
  <si>
    <t>บริหารธุรกิจ (หลักสูตรนานาชาติ)</t>
  </si>
  <si>
    <t>การบริหารการศึกษา</t>
  </si>
  <si>
    <t>การศึกษา</t>
  </si>
  <si>
    <t>การวิจัยและประเมินผลการศึกษา</t>
  </si>
  <si>
    <t>หลักสูตรและการสอน</t>
  </si>
  <si>
    <t>เทคโนโลยีและสื่อสารการศึกษา</t>
  </si>
  <si>
    <t>วิทยาศาสตรศึกษา</t>
  </si>
  <si>
    <t>วิจัยและประเมินผลการศึกษา</t>
  </si>
  <si>
    <t>ประวัติศาสตร์</t>
  </si>
  <si>
    <t>นโยบายสาธารณะ</t>
  </si>
  <si>
    <t>สังคมศาสตร์การแพทย์และสาธารณสุข</t>
  </si>
  <si>
    <t>พัฒนาสังคม</t>
  </si>
  <si>
    <t>การจัดการความขัดแย้ง</t>
  </si>
  <si>
    <t>ป.โท</t>
  </si>
  <si>
    <t>ป.เอก</t>
  </si>
  <si>
    <t>อักษรสีน้ำเงิน</t>
  </si>
  <si>
    <t>อักษรสีดำ</t>
  </si>
  <si>
    <t>รวมผลการประเมิน</t>
  </si>
  <si>
    <t>จำนวน</t>
  </si>
  <si>
    <t>หน่วยงานที่สังกัด</t>
  </si>
  <si>
    <t>ตำแหน่ง</t>
  </si>
  <si>
    <t>ภาษาไทย(ปกติ)</t>
  </si>
  <si>
    <t>ภาษาไทย(พิเศษ)</t>
  </si>
  <si>
    <t>ภาษาอังกฤษ(ปกติ)</t>
  </si>
  <si>
    <t>ภาษาอังกฤษ(พิเศษ)</t>
  </si>
  <si>
    <t>วิทยาการดนตรีและนาฏศิลป์(ปกติ)</t>
  </si>
  <si>
    <t>วิทยาการดนตรีและนาฏศิลป์(พิเศษ)</t>
  </si>
  <si>
    <t>ว.พลังงานทดแทน</t>
  </si>
  <si>
    <t>รวมทั้งหมด</t>
  </si>
  <si>
    <t>ตารางแสดงค่าเฉลี่ยความพึงพอใจของนายจ้างที่มีต่อนิสิตระดับปริญญาโท จำแนกตามสังกัดคณะ</t>
  </si>
  <si>
    <t xml:space="preserve">                               ประเด็น
คณะ</t>
  </si>
  <si>
    <t>ซื้อสัตย์ สุจริต</t>
  </si>
  <si>
    <t>มีระเบียบวินัย</t>
  </si>
  <si>
    <t>ตรงต่อเวลา</t>
  </si>
  <si>
    <t>เสียสละ</t>
  </si>
  <si>
    <t>มีจรรยายบรรณ</t>
  </si>
  <si>
    <t>เคารพกฎระเบียบฯ</t>
  </si>
  <si>
    <t>ภาพรวมด้านคุณธรรมจริยธรรม</t>
  </si>
  <si>
    <t>มีความรู้ในหลักวิชาชีพฯ</t>
  </si>
  <si>
    <t>มีความเข้าใจขั้นตอนและวิธีการฯ</t>
  </si>
  <si>
    <t>มีความรู้ในระดับที่สามารถปฏิบัติงานได้ฯ</t>
  </si>
  <si>
    <t>นำความรู้ไปประยุกต์ใช้ฯ</t>
  </si>
  <si>
    <t>แสวงหาความรู้เพิ่มเติม</t>
  </si>
  <si>
    <t>มีความเชี่ยวชาญในสาขาวิชาชีพ</t>
  </si>
  <si>
    <t>ภาพรวมด้านความรู้</t>
  </si>
  <si>
    <t>สามารถรวบรวมข้อมูลฯ</t>
  </si>
  <si>
    <t>วิเคราะห์และแก้ไขปัญหาฯ</t>
  </si>
  <si>
    <t>คิดริเริ่มสร้างสรรค์</t>
  </si>
  <si>
    <t>วางแผนและปฏิบัติงานสำเร็จตามกำหนด</t>
  </si>
  <si>
    <t>นำเสนอข้อมูลและแนวคิดเพื่อใช้ตัดสินใจ</t>
  </si>
  <si>
    <t>ภาพรวมด้านทักษะทางปัญญา</t>
  </si>
  <si>
    <t>ปรับตัวเข้ากับเพื่อนร่วมงาน</t>
  </si>
  <si>
    <t>สามารถติดต่อสื่อสารระหว่างบุคคล</t>
  </si>
  <si>
    <t>สามารถทำงานเป็นทีม</t>
  </si>
  <si>
    <t>มีภาวะผู้นำในการทำงาน</t>
  </si>
  <si>
    <t>ยอมรับฟังความคิดเห็นของผู้อื่น</t>
  </si>
  <si>
    <t>ประเมินและปรับปรุงการทำงาน</t>
  </si>
  <si>
    <t>ภาพรวมด้านทักษะความสัมพันธ์ระหว่างบุคคลฯ</t>
  </si>
  <si>
    <t>ทักษะในการวิเคราะห์และจัดการเชิงตัวเลข</t>
  </si>
  <si>
    <t>ทักษะการใช้คอมพิวเตอร์ฯ</t>
  </si>
  <si>
    <t>ภาพรวมด้านทักษะการคิดวิเคราะห์เชิงตัวเลขฯ</t>
  </si>
  <si>
    <t>ความพึงพอใจโดยรวม</t>
  </si>
  <si>
    <t>เกษตรศาสตร์ฯ</t>
  </si>
  <si>
    <t>รวมเฉลี่ย</t>
  </si>
  <si>
    <t xml:space="preserve">จำนวนนายจ้างผู้ตอบแบบสอบถาม  </t>
  </si>
  <si>
    <t>คน</t>
  </si>
  <si>
    <t>ตารางแสดงค่าเฉลี่ยความพึงพอใจของนายจ้างที่มีต่อนิสิตระดับปริญญาเอก จำแนกตามสังกัดคณะ</t>
  </si>
  <si>
    <t>อดทนต่อสภาวะแวดล้อม</t>
  </si>
  <si>
    <t>ขยันหมั่นเพียรในการทำงาน</t>
  </si>
  <si>
    <t>กล้าแสดงความคิดเห็น</t>
  </si>
  <si>
    <t>มีความมุ่งมั่นทำงาน</t>
  </si>
  <si>
    <t>แก้ปัญหาส่วนตัว</t>
  </si>
  <si>
    <t>ทัศนคติทางบวก</t>
  </si>
  <si>
    <t>เข้าใจตนเอง</t>
  </si>
  <si>
    <t>พูดภาษาไทย</t>
  </si>
  <si>
    <t>ฟังภาษาไทย</t>
  </si>
  <si>
    <t>อ่านภาษาไทย</t>
  </si>
  <si>
    <t>เขียนภาษาไทย</t>
  </si>
  <si>
    <t>พูดภาษาอังกฤษ</t>
  </si>
  <si>
    <t>ฟังภาษาอังกฤษ</t>
  </si>
  <si>
    <t>อ่านภาษาอังกฤษ</t>
  </si>
  <si>
    <t>เขียนภาษาอังกฤษ</t>
  </si>
  <si>
    <t>ปรฺญญาโท</t>
  </si>
  <si>
    <t>ส่งนายจ้าง</t>
  </si>
  <si>
    <t>นายจ้าง</t>
  </si>
  <si>
    <t>ตารางค่าเฉลี่ยความพึงพอใจนายจ้างตามอัตลักษณ์ของมหาวิทยาลัย  จำแนกตามสังกัดคณะ</t>
  </si>
  <si>
    <t>ภาพรวมอัตลักษณ์</t>
  </si>
  <si>
    <t>จำนวนสำเร็จการศึกษา</t>
  </si>
  <si>
    <t>จำนวนผู้ตอบข้อมูลกลับ</t>
  </si>
  <si>
    <t>คิดเป็นร้อยละ</t>
  </si>
  <si>
    <t>ตารางแสดงจำนวน ร้อยละของผู้ตอบแบบสอบถามระดับปริญญาโท</t>
  </si>
  <si>
    <t>ตารางแสดงจำนวน ร้อยละของผู้ตอบแบบสอบถามระดับปริญญาเอก</t>
  </si>
  <si>
    <t>มีความรับผิดชอบในงานที่ได้รับมอบหมาย</t>
  </si>
  <si>
    <t>ไม่ระบุ</t>
  </si>
  <si>
    <t>ต่ำกว่า 30 ปี</t>
  </si>
  <si>
    <t>31 - 40 ปี</t>
  </si>
  <si>
    <t>41 -- 50 ปี</t>
  </si>
  <si>
    <t>51 ปี ขึ้นไป</t>
  </si>
  <si>
    <t xml:space="preserve">อื่น ๆ </t>
  </si>
  <si>
    <t>สาขาวิชา</t>
  </si>
  <si>
    <t>ทำงานมาแล้ว</t>
  </si>
  <si>
    <t>ต่ำกว่า 3 เดือน</t>
  </si>
  <si>
    <t>ตั้งแต่ 3 เดือนขึ้นไป</t>
  </si>
  <si>
    <t>ทำงานตรงสาขา</t>
  </si>
  <si>
    <t>ตรงสาขา</t>
  </si>
  <si>
    <t>การบริหารการพยาบาลศึษา</t>
  </si>
  <si>
    <t>วิทยาศาสตร์การแพทย์ (สอนสองภาษา)</t>
  </si>
  <si>
    <t>บริหารการกีฬา</t>
  </si>
  <si>
    <t>บริหารการศึกษา</t>
  </si>
  <si>
    <t>วิทยาศาสตร์ศึกษา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</si>
</sst>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C00000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sz val="14"/>
      <color theme="3"/>
      <name val="TH SarabunPSK"/>
      <family val="2"/>
    </font>
    <font>
      <b/>
      <sz val="14"/>
      <color theme="3"/>
      <name val="TH SarabunPSK"/>
      <family val="2"/>
    </font>
    <font>
      <sz val="16"/>
      <color theme="3"/>
      <name val="TH SarabunPSK"/>
      <family val="2"/>
    </font>
    <font>
      <sz val="18"/>
      <color theme="3"/>
      <name val="TH SarabunPSK"/>
      <family val="2"/>
    </font>
    <font>
      <sz val="10"/>
      <color theme="3"/>
      <name val="TH SarabunPSK"/>
      <family val="2"/>
    </font>
    <font>
      <b/>
      <sz val="16"/>
      <color theme="3"/>
      <name val="TH SarabunPSK"/>
      <family val="2"/>
    </font>
    <font>
      <b/>
      <sz val="16"/>
      <color theme="1"/>
      <name val="TH SarabunPSK"/>
      <family val="2"/>
    </font>
    <font>
      <b/>
      <sz val="18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0"/>
      <name val="TH SarabunPSK"/>
      <family val="2"/>
    </font>
    <font>
      <sz val="16"/>
      <color indexed="8"/>
      <name val="TH SarabunPSK"/>
      <family val="2"/>
    </font>
    <font>
      <b/>
      <sz val="14"/>
      <color theme="3" tint="0.39997558519241921"/>
      <name val="TH SarabunPSK"/>
      <family val="2"/>
    </font>
    <font>
      <b/>
      <sz val="11"/>
      <color rgb="FF008000"/>
      <name val="TH SarabunPSK"/>
      <family val="2"/>
    </font>
    <font>
      <b/>
      <sz val="11"/>
      <color theme="9" tint="-0.499984740745262"/>
      <name val="TH SarabunPSK"/>
      <family val="2"/>
    </font>
    <font>
      <b/>
      <sz val="11"/>
      <color rgb="FF6600CC"/>
      <name val="TH SarabunPSK"/>
      <family val="2"/>
    </font>
    <font>
      <b/>
      <sz val="11"/>
      <color theme="3" tint="-0.249977111117893"/>
      <name val="TH SarabunPSK"/>
      <family val="2"/>
    </font>
    <font>
      <b/>
      <sz val="10"/>
      <color theme="3" tint="-0.249977111117893"/>
      <name val="TH SarabunPSK"/>
      <family val="2"/>
    </font>
    <font>
      <b/>
      <sz val="11"/>
      <color theme="5" tint="-0.499984740745262"/>
      <name val="TH SarabunPSK"/>
      <family val="2"/>
    </font>
    <font>
      <sz val="16"/>
      <color theme="1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sz val="14"/>
      <name val="Cordia New"/>
      <family val="2"/>
    </font>
    <font>
      <sz val="11"/>
      <name val="Tahoma"/>
      <family val="2"/>
      <charset val="222"/>
      <scheme val="minor"/>
    </font>
    <font>
      <b/>
      <sz val="14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E5F8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27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2" fillId="10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/>
    <xf numFmtId="0" fontId="5" fillId="6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center" vertical="top" wrapText="1"/>
    </xf>
    <xf numFmtId="0" fontId="4" fillId="12" borderId="0" xfId="0" applyFont="1" applyFill="1" applyBorder="1" applyAlignment="1">
      <alignment horizontal="center" vertical="top" wrapText="1"/>
    </xf>
    <xf numFmtId="187" fontId="4" fillId="0" borderId="0" xfId="1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2" fillId="16" borderId="0" xfId="0" applyFont="1" applyFill="1" applyBorder="1" applyAlignment="1">
      <alignment horizontal="center"/>
    </xf>
    <xf numFmtId="0" fontId="3" fillId="16" borderId="0" xfId="0" applyFont="1" applyFill="1"/>
    <xf numFmtId="0" fontId="9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2" applyFont="1" applyFill="1" applyBorder="1" applyAlignment="1">
      <alignment horizontal="center" vertical="top" shrinkToFit="1"/>
    </xf>
    <xf numFmtId="0" fontId="12" fillId="0" borderId="0" xfId="0" applyFont="1" applyFill="1" applyAlignment="1">
      <alignment horizontal="center"/>
    </xf>
    <xf numFmtId="0" fontId="2" fillId="0" borderId="15" xfId="2" applyFont="1" applyFill="1" applyBorder="1" applyAlignment="1">
      <alignment horizontal="center" vertical="top" shrinkToFit="1"/>
    </xf>
    <xf numFmtId="0" fontId="2" fillId="0" borderId="0" xfId="2" applyFont="1" applyFill="1" applyBorder="1" applyAlignment="1">
      <alignment horizontal="center" vertical="top" shrinkToFit="1"/>
    </xf>
    <xf numFmtId="0" fontId="2" fillId="0" borderId="0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2" xfId="2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wrapText="1"/>
    </xf>
    <xf numFmtId="0" fontId="3" fillId="0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4" fillId="0" borderId="6" xfId="0" applyFont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5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16" fillId="0" borderId="0" xfId="0" applyFont="1" applyFill="1" applyAlignment="1">
      <alignment horizontal="center" vertical="top"/>
    </xf>
    <xf numFmtId="0" fontId="14" fillId="0" borderId="14" xfId="0" applyFont="1" applyFill="1" applyBorder="1"/>
    <xf numFmtId="0" fontId="16" fillId="0" borderId="9" xfId="0" applyFont="1" applyFill="1" applyBorder="1" applyAlignment="1">
      <alignment horizontal="center" vertical="top"/>
    </xf>
    <xf numFmtId="0" fontId="15" fillId="0" borderId="13" xfId="2" applyFont="1" applyFill="1" applyBorder="1" applyAlignment="1">
      <alignment horizontal="center" vertical="top" shrinkToFit="1"/>
    </xf>
    <xf numFmtId="0" fontId="15" fillId="0" borderId="14" xfId="2" applyFont="1" applyFill="1" applyBorder="1" applyAlignment="1">
      <alignment horizontal="center" vertical="top" shrinkToFit="1"/>
    </xf>
    <xf numFmtId="0" fontId="15" fillId="0" borderId="1" xfId="2" applyFont="1" applyFill="1" applyBorder="1" applyAlignment="1">
      <alignment horizontal="center" vertical="top" shrinkToFit="1"/>
    </xf>
    <xf numFmtId="0" fontId="14" fillId="0" borderId="14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4" fillId="0" borderId="15" xfId="0" applyFont="1" applyFill="1" applyBorder="1" applyAlignment="1">
      <alignment wrapText="1"/>
    </xf>
    <xf numFmtId="0" fontId="15" fillId="0" borderId="15" xfId="2" applyFont="1" applyFill="1" applyBorder="1" applyAlignment="1">
      <alignment horizontal="center" vertical="top" shrinkToFit="1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8" fillId="0" borderId="0" xfId="0" applyFont="1"/>
    <xf numFmtId="0" fontId="18" fillId="0" borderId="0" xfId="0" applyFont="1" applyFill="1"/>
    <xf numFmtId="0" fontId="18" fillId="0" borderId="9" xfId="0" applyFont="1" applyFill="1" applyBorder="1"/>
    <xf numFmtId="0" fontId="6" fillId="0" borderId="0" xfId="0" applyFont="1"/>
    <xf numFmtId="0" fontId="19" fillId="0" borderId="0" xfId="0" applyFont="1"/>
    <xf numFmtId="2" fontId="2" fillId="2" borderId="1" xfId="0" applyNumberFormat="1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/>
    </xf>
    <xf numFmtId="0" fontId="2" fillId="16" borderId="0" xfId="0" applyFont="1" applyFill="1" applyBorder="1" applyAlignment="1">
      <alignment horizontal="center" vertical="top" wrapText="1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1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14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6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23" fillId="0" borderId="0" xfId="0" applyFont="1"/>
    <xf numFmtId="0" fontId="22" fillId="0" borderId="0" xfId="0" applyFont="1"/>
    <xf numFmtId="2" fontId="2" fillId="17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/>
    </xf>
    <xf numFmtId="0" fontId="24" fillId="18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/>
    </xf>
    <xf numFmtId="0" fontId="4" fillId="23" borderId="1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/>
    </xf>
    <xf numFmtId="2" fontId="2" fillId="21" borderId="1" xfId="0" applyNumberFormat="1" applyFont="1" applyFill="1" applyBorder="1" applyAlignment="1">
      <alignment horizontal="center" vertical="top" wrapText="1"/>
    </xf>
    <xf numFmtId="2" fontId="2" fillId="24" borderId="1" xfId="0" applyNumberFormat="1" applyFont="1" applyFill="1" applyBorder="1" applyAlignment="1">
      <alignment horizontal="center" vertical="top" wrapText="1"/>
    </xf>
    <xf numFmtId="2" fontId="2" fillId="25" borderId="1" xfId="0" applyNumberFormat="1" applyFont="1" applyFill="1" applyBorder="1" applyAlignment="1">
      <alignment horizontal="center" vertical="top" wrapText="1"/>
    </xf>
    <xf numFmtId="2" fontId="2" fillId="26" borderId="1" xfId="0" applyNumberFormat="1" applyFont="1" applyFill="1" applyBorder="1" applyAlignment="1">
      <alignment horizontal="center" vertical="top" wrapText="1"/>
    </xf>
    <xf numFmtId="2" fontId="2" fillId="18" borderId="1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3" fillId="0" borderId="0" xfId="0" applyNumberFormat="1" applyFont="1"/>
    <xf numFmtId="2" fontId="0" fillId="14" borderId="1" xfId="0" applyNumberFormat="1" applyFill="1" applyBorder="1" applyAlignment="1">
      <alignment horizontal="center"/>
    </xf>
    <xf numFmtId="0" fontId="12" fillId="0" borderId="0" xfId="0" applyFont="1"/>
    <xf numFmtId="0" fontId="12" fillId="2" borderId="16" xfId="0" applyFont="1" applyFill="1" applyBorder="1" applyAlignment="1">
      <alignment vertical="top" wrapText="1"/>
    </xf>
    <xf numFmtId="0" fontId="3" fillId="17" borderId="1" xfId="0" applyFont="1" applyFill="1" applyBorder="1" applyAlignment="1">
      <alignment horizontal="center" textRotation="90"/>
    </xf>
    <xf numFmtId="0" fontId="26" fillId="17" borderId="1" xfId="0" applyFont="1" applyFill="1" applyBorder="1" applyAlignment="1">
      <alignment horizontal="center" textRotation="90"/>
    </xf>
    <xf numFmtId="0" fontId="3" fillId="27" borderId="1" xfId="0" applyFont="1" applyFill="1" applyBorder="1" applyAlignment="1">
      <alignment horizontal="center" textRotation="90"/>
    </xf>
    <xf numFmtId="0" fontId="27" fillId="27" borderId="1" xfId="0" applyFont="1" applyFill="1" applyBorder="1" applyAlignment="1">
      <alignment horizontal="center" textRotation="90"/>
    </xf>
    <xf numFmtId="0" fontId="3" fillId="28" borderId="1" xfId="0" applyFont="1" applyFill="1" applyBorder="1" applyAlignment="1">
      <alignment horizontal="center" textRotation="90"/>
    </xf>
    <xf numFmtId="0" fontId="28" fillId="28" borderId="1" xfId="0" applyFont="1" applyFill="1" applyBorder="1" applyAlignment="1">
      <alignment horizontal="center" textRotation="90"/>
    </xf>
    <xf numFmtId="0" fontId="23" fillId="5" borderId="1" xfId="0" applyFont="1" applyFill="1" applyBorder="1" applyAlignment="1">
      <alignment horizontal="center" textRotation="90"/>
    </xf>
    <xf numFmtId="0" fontId="29" fillId="5" borderId="1" xfId="0" applyFont="1" applyFill="1" applyBorder="1" applyAlignment="1">
      <alignment horizontal="center" textRotation="90"/>
    </xf>
    <xf numFmtId="0" fontId="30" fillId="4" borderId="1" xfId="0" applyFont="1" applyFill="1" applyBorder="1" applyAlignment="1">
      <alignment horizontal="center" textRotation="90"/>
    </xf>
    <xf numFmtId="0" fontId="31" fillId="4" borderId="1" xfId="0" applyFont="1" applyFill="1" applyBorder="1" applyAlignment="1">
      <alignment horizontal="center" textRotation="90"/>
    </xf>
    <xf numFmtId="0" fontId="9" fillId="29" borderId="1" xfId="0" applyFont="1" applyFill="1" applyBorder="1" applyAlignment="1">
      <alignment horizontal="center" textRotation="90"/>
    </xf>
    <xf numFmtId="0" fontId="12" fillId="2" borderId="5" xfId="0" applyFont="1" applyFill="1" applyBorder="1"/>
    <xf numFmtId="2" fontId="12" fillId="17" borderId="1" xfId="0" applyNumberFormat="1" applyFont="1" applyFill="1" applyBorder="1" applyAlignment="1">
      <alignment horizontal="center"/>
    </xf>
    <xf numFmtId="2" fontId="12" fillId="27" borderId="1" xfId="0" applyNumberFormat="1" applyFont="1" applyFill="1" applyBorder="1" applyAlignment="1">
      <alignment horizontal="center"/>
    </xf>
    <xf numFmtId="2" fontId="12" fillId="28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9" fillId="29" borderId="1" xfId="0" applyNumberFormat="1" applyFont="1" applyFill="1" applyBorder="1" applyAlignment="1">
      <alignment horizontal="center"/>
    </xf>
    <xf numFmtId="0" fontId="21" fillId="2" borderId="17" xfId="0" applyFont="1" applyFill="1" applyBorder="1"/>
    <xf numFmtId="2" fontId="6" fillId="17" borderId="1" xfId="0" applyNumberFormat="1" applyFont="1" applyFill="1" applyBorder="1" applyAlignment="1">
      <alignment horizontal="center"/>
    </xf>
    <xf numFmtId="2" fontId="6" fillId="27" borderId="1" xfId="0" applyNumberFormat="1" applyFont="1" applyFill="1" applyBorder="1" applyAlignment="1">
      <alignment horizontal="center"/>
    </xf>
    <xf numFmtId="2" fontId="6" fillId="28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32" fillId="6" borderId="1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187" fontId="33" fillId="0" borderId="0" xfId="1" applyNumberFormat="1" applyFont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4" fillId="0" borderId="0" xfId="0" applyFont="1"/>
    <xf numFmtId="2" fontId="35" fillId="10" borderId="1" xfId="0" applyNumberFormat="1" applyFont="1" applyFill="1" applyBorder="1" applyAlignment="1">
      <alignment horizontal="center" vertical="top" wrapText="1"/>
    </xf>
    <xf numFmtId="2" fontId="35" fillId="3" borderId="1" xfId="0" applyNumberFormat="1" applyFont="1" applyFill="1" applyBorder="1" applyAlignment="1">
      <alignment horizontal="center" vertical="top" wrapText="1"/>
    </xf>
    <xf numFmtId="2" fontId="35" fillId="4" borderId="1" xfId="0" applyNumberFormat="1" applyFont="1" applyFill="1" applyBorder="1" applyAlignment="1">
      <alignment horizontal="center" vertical="top" wrapText="1"/>
    </xf>
    <xf numFmtId="2" fontId="35" fillId="5" borderId="1" xfId="0" applyNumberFormat="1" applyFont="1" applyFill="1" applyBorder="1" applyAlignment="1">
      <alignment horizontal="center" vertical="top" wrapText="1"/>
    </xf>
    <xf numFmtId="2" fontId="35" fillId="6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2" fillId="32" borderId="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8" fillId="28" borderId="1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textRotation="90"/>
    </xf>
    <xf numFmtId="2" fontId="12" fillId="16" borderId="1" xfId="0" applyNumberFormat="1" applyFont="1" applyFill="1" applyBorder="1" applyAlignment="1">
      <alignment horizontal="center"/>
    </xf>
    <xf numFmtId="2" fontId="6" fillId="16" borderId="1" xfId="0" applyNumberFormat="1" applyFont="1" applyFill="1" applyBorder="1" applyAlignment="1">
      <alignment horizontal="center"/>
    </xf>
    <xf numFmtId="1" fontId="12" fillId="16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2" fontId="12" fillId="0" borderId="0" xfId="0" applyNumberFormat="1" applyFont="1"/>
    <xf numFmtId="0" fontId="36" fillId="0" borderId="0" xfId="0" applyFont="1"/>
    <xf numFmtId="187" fontId="12" fillId="0" borderId="0" xfId="1" applyNumberFormat="1" applyFont="1"/>
    <xf numFmtId="187" fontId="6" fillId="16" borderId="1" xfId="1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1" fontId="12" fillId="0" borderId="0" xfId="0" applyNumberFormat="1" applyFont="1"/>
    <xf numFmtId="0" fontId="2" fillId="11" borderId="14" xfId="0" applyFont="1" applyFill="1" applyBorder="1" applyAlignment="1">
      <alignment horizontal="center"/>
    </xf>
    <xf numFmtId="0" fontId="6" fillId="2" borderId="1" xfId="0" applyFont="1" applyFill="1" applyBorder="1"/>
    <xf numFmtId="2" fontId="12" fillId="0" borderId="0" xfId="0" applyNumberFormat="1" applyFont="1" applyAlignment="1">
      <alignment horizontal="center"/>
    </xf>
    <xf numFmtId="0" fontId="12" fillId="2" borderId="5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4" fillId="19" borderId="0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7" fillId="6" borderId="1" xfId="0" applyFont="1" applyFill="1" applyBorder="1" applyAlignment="1">
      <alignment horizontal="center"/>
    </xf>
    <xf numFmtId="0" fontId="4" fillId="0" borderId="0" xfId="0" applyFont="1"/>
    <xf numFmtId="0" fontId="37" fillId="0" borderId="0" xfId="0" applyFont="1"/>
    <xf numFmtId="0" fontId="8" fillId="6" borderId="1" xfId="0" applyFont="1" applyFill="1" applyBorder="1" applyAlignment="1">
      <alignment horizontal="center"/>
    </xf>
    <xf numFmtId="2" fontId="8" fillId="0" borderId="0" xfId="0" applyNumberFormat="1" applyFont="1"/>
    <xf numFmtId="0" fontId="8" fillId="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8" fillId="14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14" borderId="5" xfId="0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6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8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11" borderId="5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13" borderId="0" xfId="0" applyFont="1" applyFill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colors>
    <mruColors>
      <color rgb="FFCCFF66"/>
      <color rgb="FFCCECFF"/>
      <color rgb="FF66CCFF"/>
      <color rgb="FFFFCCFF"/>
      <color rgb="FFFFFFCC"/>
      <color rgb="FFCCCCFF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Y64"/>
  <sheetViews>
    <sheetView tabSelected="1" zoomScaleNormal="100" workbookViewId="0">
      <selection activeCell="M34" sqref="M34"/>
    </sheetView>
  </sheetViews>
  <sheetFormatPr defaultRowHeight="24" x14ac:dyDescent="0.55000000000000004"/>
  <cols>
    <col min="1" max="1" width="27.875" style="165" customWidth="1"/>
    <col min="2" max="2" width="6.875" style="99" customWidth="1"/>
    <col min="3" max="6" width="6.75" style="99" customWidth="1"/>
    <col min="7" max="7" width="6.625" style="99" customWidth="1"/>
    <col min="8" max="9" width="5.375" style="99" customWidth="1"/>
    <col min="10" max="10" width="5.75" style="99" customWidth="1"/>
    <col min="11" max="11" width="7" style="99" customWidth="1"/>
    <col min="12" max="16" width="5.375" style="99" customWidth="1"/>
    <col min="17" max="17" width="6" style="99" customWidth="1"/>
    <col min="18" max="18" width="7.25" style="99" customWidth="1"/>
    <col min="19" max="27" width="5.375" style="99" customWidth="1"/>
    <col min="28" max="28" width="7.25" style="99" customWidth="1"/>
    <col min="29" max="35" width="5.375" style="99" customWidth="1"/>
    <col min="36" max="36" width="6.125" style="99" customWidth="1"/>
    <col min="37" max="37" width="7.25" style="165" customWidth="1"/>
    <col min="38" max="46" width="5.375" style="165" customWidth="1"/>
    <col min="47" max="47" width="6" style="165" customWidth="1"/>
    <col min="48" max="48" width="8" style="165" bestFit="1" customWidth="1"/>
    <col min="49" max="270" width="9" style="165"/>
    <col min="271" max="271" width="27.875" style="165" customWidth="1"/>
    <col min="272" max="277" width="5.375" style="165" bestFit="1" customWidth="1"/>
    <col min="278" max="278" width="5.75" style="165" customWidth="1"/>
    <col min="279" max="284" width="5.375" style="165" bestFit="1" customWidth="1"/>
    <col min="285" max="285" width="6" style="165" customWidth="1"/>
    <col min="286" max="290" width="5.375" style="165" bestFit="1" customWidth="1"/>
    <col min="291" max="291" width="5.375" style="165" customWidth="1"/>
    <col min="292" max="297" width="5.375" style="165" bestFit="1" customWidth="1"/>
    <col min="298" max="298" width="6.125" style="165" customWidth="1"/>
    <col min="299" max="302" width="5.375" style="165" bestFit="1" customWidth="1"/>
    <col min="303" max="303" width="6" style="165" customWidth="1"/>
    <col min="304" max="304" width="8" style="165" bestFit="1" customWidth="1"/>
    <col min="305" max="526" width="9" style="165"/>
    <col min="527" max="527" width="27.875" style="165" customWidth="1"/>
    <col min="528" max="533" width="5.375" style="165" bestFit="1" customWidth="1"/>
    <col min="534" max="534" width="5.75" style="165" customWidth="1"/>
    <col min="535" max="540" width="5.375" style="165" bestFit="1" customWidth="1"/>
    <col min="541" max="541" width="6" style="165" customWidth="1"/>
    <col min="542" max="546" width="5.375" style="165" bestFit="1" customWidth="1"/>
    <col min="547" max="547" width="5.375" style="165" customWidth="1"/>
    <col min="548" max="553" width="5.375" style="165" bestFit="1" customWidth="1"/>
    <col min="554" max="554" width="6.125" style="165" customWidth="1"/>
    <col min="555" max="558" width="5.375" style="165" bestFit="1" customWidth="1"/>
    <col min="559" max="559" width="6" style="165" customWidth="1"/>
    <col min="560" max="560" width="8" style="165" bestFit="1" customWidth="1"/>
    <col min="561" max="782" width="9" style="165"/>
    <col min="783" max="783" width="27.875" style="165" customWidth="1"/>
    <col min="784" max="789" width="5.375" style="165" bestFit="1" customWidth="1"/>
    <col min="790" max="790" width="5.75" style="165" customWidth="1"/>
    <col min="791" max="796" width="5.375" style="165" bestFit="1" customWidth="1"/>
    <col min="797" max="797" width="6" style="165" customWidth="1"/>
    <col min="798" max="802" width="5.375" style="165" bestFit="1" customWidth="1"/>
    <col min="803" max="803" width="5.375" style="165" customWidth="1"/>
    <col min="804" max="809" width="5.375" style="165" bestFit="1" customWidth="1"/>
    <col min="810" max="810" width="6.125" style="165" customWidth="1"/>
    <col min="811" max="814" width="5.375" style="165" bestFit="1" customWidth="1"/>
    <col min="815" max="815" width="6" style="165" customWidth="1"/>
    <col min="816" max="816" width="8" style="165" bestFit="1" customWidth="1"/>
    <col min="817" max="1038" width="9" style="165"/>
    <col min="1039" max="1039" width="27.875" style="165" customWidth="1"/>
    <col min="1040" max="1045" width="5.375" style="165" bestFit="1" customWidth="1"/>
    <col min="1046" max="1046" width="5.75" style="165" customWidth="1"/>
    <col min="1047" max="1052" width="5.375" style="165" bestFit="1" customWidth="1"/>
    <col min="1053" max="1053" width="6" style="165" customWidth="1"/>
    <col min="1054" max="1058" width="5.375" style="165" bestFit="1" customWidth="1"/>
    <col min="1059" max="1059" width="5.375" style="165" customWidth="1"/>
    <col min="1060" max="1065" width="5.375" style="165" bestFit="1" customWidth="1"/>
    <col min="1066" max="1066" width="6.125" style="165" customWidth="1"/>
    <col min="1067" max="1070" width="5.375" style="165" bestFit="1" customWidth="1"/>
    <col min="1071" max="1071" width="6" style="165" customWidth="1"/>
    <col min="1072" max="1072" width="8" style="165" bestFit="1" customWidth="1"/>
    <col min="1073" max="1294" width="9" style="165"/>
    <col min="1295" max="1295" width="27.875" style="165" customWidth="1"/>
    <col min="1296" max="1301" width="5.375" style="165" bestFit="1" customWidth="1"/>
    <col min="1302" max="1302" width="5.75" style="165" customWidth="1"/>
    <col min="1303" max="1308" width="5.375" style="165" bestFit="1" customWidth="1"/>
    <col min="1309" max="1309" width="6" style="165" customWidth="1"/>
    <col min="1310" max="1314" width="5.375" style="165" bestFit="1" customWidth="1"/>
    <col min="1315" max="1315" width="5.375" style="165" customWidth="1"/>
    <col min="1316" max="1321" width="5.375" style="165" bestFit="1" customWidth="1"/>
    <col min="1322" max="1322" width="6.125" style="165" customWidth="1"/>
    <col min="1323" max="1326" width="5.375" style="165" bestFit="1" customWidth="1"/>
    <col min="1327" max="1327" width="6" style="165" customWidth="1"/>
    <col min="1328" max="1328" width="8" style="165" bestFit="1" customWidth="1"/>
    <col min="1329" max="1550" width="9" style="165"/>
    <col min="1551" max="1551" width="27.875" style="165" customWidth="1"/>
    <col min="1552" max="1557" width="5.375" style="165" bestFit="1" customWidth="1"/>
    <col min="1558" max="1558" width="5.75" style="165" customWidth="1"/>
    <col min="1559" max="1564" width="5.375" style="165" bestFit="1" customWidth="1"/>
    <col min="1565" max="1565" width="6" style="165" customWidth="1"/>
    <col min="1566" max="1570" width="5.375" style="165" bestFit="1" customWidth="1"/>
    <col min="1571" max="1571" width="5.375" style="165" customWidth="1"/>
    <col min="1572" max="1577" width="5.375" style="165" bestFit="1" customWidth="1"/>
    <col min="1578" max="1578" width="6.125" style="165" customWidth="1"/>
    <col min="1579" max="1582" width="5.375" style="165" bestFit="1" customWidth="1"/>
    <col min="1583" max="1583" width="6" style="165" customWidth="1"/>
    <col min="1584" max="1584" width="8" style="165" bestFit="1" customWidth="1"/>
    <col min="1585" max="1806" width="9" style="165"/>
    <col min="1807" max="1807" width="27.875" style="165" customWidth="1"/>
    <col min="1808" max="1813" width="5.375" style="165" bestFit="1" customWidth="1"/>
    <col min="1814" max="1814" width="5.75" style="165" customWidth="1"/>
    <col min="1815" max="1820" width="5.375" style="165" bestFit="1" customWidth="1"/>
    <col min="1821" max="1821" width="6" style="165" customWidth="1"/>
    <col min="1822" max="1826" width="5.375" style="165" bestFit="1" customWidth="1"/>
    <col min="1827" max="1827" width="5.375" style="165" customWidth="1"/>
    <col min="1828" max="1833" width="5.375" style="165" bestFit="1" customWidth="1"/>
    <col min="1834" max="1834" width="6.125" style="165" customWidth="1"/>
    <col min="1835" max="1838" width="5.375" style="165" bestFit="1" customWidth="1"/>
    <col min="1839" max="1839" width="6" style="165" customWidth="1"/>
    <col min="1840" max="1840" width="8" style="165" bestFit="1" customWidth="1"/>
    <col min="1841" max="2062" width="9" style="165"/>
    <col min="2063" max="2063" width="27.875" style="165" customWidth="1"/>
    <col min="2064" max="2069" width="5.375" style="165" bestFit="1" customWidth="1"/>
    <col min="2070" max="2070" width="5.75" style="165" customWidth="1"/>
    <col min="2071" max="2076" width="5.375" style="165" bestFit="1" customWidth="1"/>
    <col min="2077" max="2077" width="6" style="165" customWidth="1"/>
    <col min="2078" max="2082" width="5.375" style="165" bestFit="1" customWidth="1"/>
    <col min="2083" max="2083" width="5.375" style="165" customWidth="1"/>
    <col min="2084" max="2089" width="5.375" style="165" bestFit="1" customWidth="1"/>
    <col min="2090" max="2090" width="6.125" style="165" customWidth="1"/>
    <col min="2091" max="2094" width="5.375" style="165" bestFit="1" customWidth="1"/>
    <col min="2095" max="2095" width="6" style="165" customWidth="1"/>
    <col min="2096" max="2096" width="8" style="165" bestFit="1" customWidth="1"/>
    <col min="2097" max="2318" width="9" style="165"/>
    <col min="2319" max="2319" width="27.875" style="165" customWidth="1"/>
    <col min="2320" max="2325" width="5.375" style="165" bestFit="1" customWidth="1"/>
    <col min="2326" max="2326" width="5.75" style="165" customWidth="1"/>
    <col min="2327" max="2332" width="5.375" style="165" bestFit="1" customWidth="1"/>
    <col min="2333" max="2333" width="6" style="165" customWidth="1"/>
    <col min="2334" max="2338" width="5.375" style="165" bestFit="1" customWidth="1"/>
    <col min="2339" max="2339" width="5.375" style="165" customWidth="1"/>
    <col min="2340" max="2345" width="5.375" style="165" bestFit="1" customWidth="1"/>
    <col min="2346" max="2346" width="6.125" style="165" customWidth="1"/>
    <col min="2347" max="2350" width="5.375" style="165" bestFit="1" customWidth="1"/>
    <col min="2351" max="2351" width="6" style="165" customWidth="1"/>
    <col min="2352" max="2352" width="8" style="165" bestFit="1" customWidth="1"/>
    <col min="2353" max="2574" width="9" style="165"/>
    <col min="2575" max="2575" width="27.875" style="165" customWidth="1"/>
    <col min="2576" max="2581" width="5.375" style="165" bestFit="1" customWidth="1"/>
    <col min="2582" max="2582" width="5.75" style="165" customWidth="1"/>
    <col min="2583" max="2588" width="5.375" style="165" bestFit="1" customWidth="1"/>
    <col min="2589" max="2589" width="6" style="165" customWidth="1"/>
    <col min="2590" max="2594" width="5.375" style="165" bestFit="1" customWidth="1"/>
    <col min="2595" max="2595" width="5.375" style="165" customWidth="1"/>
    <col min="2596" max="2601" width="5.375" style="165" bestFit="1" customWidth="1"/>
    <col min="2602" max="2602" width="6.125" style="165" customWidth="1"/>
    <col min="2603" max="2606" width="5.375" style="165" bestFit="1" customWidth="1"/>
    <col min="2607" max="2607" width="6" style="165" customWidth="1"/>
    <col min="2608" max="2608" width="8" style="165" bestFit="1" customWidth="1"/>
    <col min="2609" max="2830" width="9" style="165"/>
    <col min="2831" max="2831" width="27.875" style="165" customWidth="1"/>
    <col min="2832" max="2837" width="5.375" style="165" bestFit="1" customWidth="1"/>
    <col min="2838" max="2838" width="5.75" style="165" customWidth="1"/>
    <col min="2839" max="2844" width="5.375" style="165" bestFit="1" customWidth="1"/>
    <col min="2845" max="2845" width="6" style="165" customWidth="1"/>
    <col min="2846" max="2850" width="5.375" style="165" bestFit="1" customWidth="1"/>
    <col min="2851" max="2851" width="5.375" style="165" customWidth="1"/>
    <col min="2852" max="2857" width="5.375" style="165" bestFit="1" customWidth="1"/>
    <col min="2858" max="2858" width="6.125" style="165" customWidth="1"/>
    <col min="2859" max="2862" width="5.375" style="165" bestFit="1" customWidth="1"/>
    <col min="2863" max="2863" width="6" style="165" customWidth="1"/>
    <col min="2864" max="2864" width="8" style="165" bestFit="1" customWidth="1"/>
    <col min="2865" max="3086" width="9" style="165"/>
    <col min="3087" max="3087" width="27.875" style="165" customWidth="1"/>
    <col min="3088" max="3093" width="5.375" style="165" bestFit="1" customWidth="1"/>
    <col min="3094" max="3094" width="5.75" style="165" customWidth="1"/>
    <col min="3095" max="3100" width="5.375" style="165" bestFit="1" customWidth="1"/>
    <col min="3101" max="3101" width="6" style="165" customWidth="1"/>
    <col min="3102" max="3106" width="5.375" style="165" bestFit="1" customWidth="1"/>
    <col min="3107" max="3107" width="5.375" style="165" customWidth="1"/>
    <col min="3108" max="3113" width="5.375" style="165" bestFit="1" customWidth="1"/>
    <col min="3114" max="3114" width="6.125" style="165" customWidth="1"/>
    <col min="3115" max="3118" width="5.375" style="165" bestFit="1" customWidth="1"/>
    <col min="3119" max="3119" width="6" style="165" customWidth="1"/>
    <col min="3120" max="3120" width="8" style="165" bestFit="1" customWidth="1"/>
    <col min="3121" max="3342" width="9" style="165"/>
    <col min="3343" max="3343" width="27.875" style="165" customWidth="1"/>
    <col min="3344" max="3349" width="5.375" style="165" bestFit="1" customWidth="1"/>
    <col min="3350" max="3350" width="5.75" style="165" customWidth="1"/>
    <col min="3351" max="3356" width="5.375" style="165" bestFit="1" customWidth="1"/>
    <col min="3357" max="3357" width="6" style="165" customWidth="1"/>
    <col min="3358" max="3362" width="5.375" style="165" bestFit="1" customWidth="1"/>
    <col min="3363" max="3363" width="5.375" style="165" customWidth="1"/>
    <col min="3364" max="3369" width="5.375" style="165" bestFit="1" customWidth="1"/>
    <col min="3370" max="3370" width="6.125" style="165" customWidth="1"/>
    <col min="3371" max="3374" width="5.375" style="165" bestFit="1" customWidth="1"/>
    <col min="3375" max="3375" width="6" style="165" customWidth="1"/>
    <col min="3376" max="3376" width="8" style="165" bestFit="1" customWidth="1"/>
    <col min="3377" max="3598" width="9" style="165"/>
    <col min="3599" max="3599" width="27.875" style="165" customWidth="1"/>
    <col min="3600" max="3605" width="5.375" style="165" bestFit="1" customWidth="1"/>
    <col min="3606" max="3606" width="5.75" style="165" customWidth="1"/>
    <col min="3607" max="3612" width="5.375" style="165" bestFit="1" customWidth="1"/>
    <col min="3613" max="3613" width="6" style="165" customWidth="1"/>
    <col min="3614" max="3618" width="5.375" style="165" bestFit="1" customWidth="1"/>
    <col min="3619" max="3619" width="5.375" style="165" customWidth="1"/>
    <col min="3620" max="3625" width="5.375" style="165" bestFit="1" customWidth="1"/>
    <col min="3626" max="3626" width="6.125" style="165" customWidth="1"/>
    <col min="3627" max="3630" width="5.375" style="165" bestFit="1" customWidth="1"/>
    <col min="3631" max="3631" width="6" style="165" customWidth="1"/>
    <col min="3632" max="3632" width="8" style="165" bestFit="1" customWidth="1"/>
    <col min="3633" max="3854" width="9" style="165"/>
    <col min="3855" max="3855" width="27.875" style="165" customWidth="1"/>
    <col min="3856" max="3861" width="5.375" style="165" bestFit="1" customWidth="1"/>
    <col min="3862" max="3862" width="5.75" style="165" customWidth="1"/>
    <col min="3863" max="3868" width="5.375" style="165" bestFit="1" customWidth="1"/>
    <col min="3869" max="3869" width="6" style="165" customWidth="1"/>
    <col min="3870" max="3874" width="5.375" style="165" bestFit="1" customWidth="1"/>
    <col min="3875" max="3875" width="5.375" style="165" customWidth="1"/>
    <col min="3876" max="3881" width="5.375" style="165" bestFit="1" customWidth="1"/>
    <col min="3882" max="3882" width="6.125" style="165" customWidth="1"/>
    <col min="3883" max="3886" width="5.375" style="165" bestFit="1" customWidth="1"/>
    <col min="3887" max="3887" width="6" style="165" customWidth="1"/>
    <col min="3888" max="3888" width="8" style="165" bestFit="1" customWidth="1"/>
    <col min="3889" max="4110" width="9" style="165"/>
    <col min="4111" max="4111" width="27.875" style="165" customWidth="1"/>
    <col min="4112" max="4117" width="5.375" style="165" bestFit="1" customWidth="1"/>
    <col min="4118" max="4118" width="5.75" style="165" customWidth="1"/>
    <col min="4119" max="4124" width="5.375" style="165" bestFit="1" customWidth="1"/>
    <col min="4125" max="4125" width="6" style="165" customWidth="1"/>
    <col min="4126" max="4130" width="5.375" style="165" bestFit="1" customWidth="1"/>
    <col min="4131" max="4131" width="5.375" style="165" customWidth="1"/>
    <col min="4132" max="4137" width="5.375" style="165" bestFit="1" customWidth="1"/>
    <col min="4138" max="4138" width="6.125" style="165" customWidth="1"/>
    <col min="4139" max="4142" width="5.375" style="165" bestFit="1" customWidth="1"/>
    <col min="4143" max="4143" width="6" style="165" customWidth="1"/>
    <col min="4144" max="4144" width="8" style="165" bestFit="1" customWidth="1"/>
    <col min="4145" max="4366" width="9" style="165"/>
    <col min="4367" max="4367" width="27.875" style="165" customWidth="1"/>
    <col min="4368" max="4373" width="5.375" style="165" bestFit="1" customWidth="1"/>
    <col min="4374" max="4374" width="5.75" style="165" customWidth="1"/>
    <col min="4375" max="4380" width="5.375" style="165" bestFit="1" customWidth="1"/>
    <col min="4381" max="4381" width="6" style="165" customWidth="1"/>
    <col min="4382" max="4386" width="5.375" style="165" bestFit="1" customWidth="1"/>
    <col min="4387" max="4387" width="5.375" style="165" customWidth="1"/>
    <col min="4388" max="4393" width="5.375" style="165" bestFit="1" customWidth="1"/>
    <col min="4394" max="4394" width="6.125" style="165" customWidth="1"/>
    <col min="4395" max="4398" width="5.375" style="165" bestFit="1" customWidth="1"/>
    <col min="4399" max="4399" width="6" style="165" customWidth="1"/>
    <col min="4400" max="4400" width="8" style="165" bestFit="1" customWidth="1"/>
    <col min="4401" max="4622" width="9" style="165"/>
    <col min="4623" max="4623" width="27.875" style="165" customWidth="1"/>
    <col min="4624" max="4629" width="5.375" style="165" bestFit="1" customWidth="1"/>
    <col min="4630" max="4630" width="5.75" style="165" customWidth="1"/>
    <col min="4631" max="4636" width="5.375" style="165" bestFit="1" customWidth="1"/>
    <col min="4637" max="4637" width="6" style="165" customWidth="1"/>
    <col min="4638" max="4642" width="5.375" style="165" bestFit="1" customWidth="1"/>
    <col min="4643" max="4643" width="5.375" style="165" customWidth="1"/>
    <col min="4644" max="4649" width="5.375" style="165" bestFit="1" customWidth="1"/>
    <col min="4650" max="4650" width="6.125" style="165" customWidth="1"/>
    <col min="4651" max="4654" width="5.375" style="165" bestFit="1" customWidth="1"/>
    <col min="4655" max="4655" width="6" style="165" customWidth="1"/>
    <col min="4656" max="4656" width="8" style="165" bestFit="1" customWidth="1"/>
    <col min="4657" max="4878" width="9" style="165"/>
    <col min="4879" max="4879" width="27.875" style="165" customWidth="1"/>
    <col min="4880" max="4885" width="5.375" style="165" bestFit="1" customWidth="1"/>
    <col min="4886" max="4886" width="5.75" style="165" customWidth="1"/>
    <col min="4887" max="4892" width="5.375" style="165" bestFit="1" customWidth="1"/>
    <col min="4893" max="4893" width="6" style="165" customWidth="1"/>
    <col min="4894" max="4898" width="5.375" style="165" bestFit="1" customWidth="1"/>
    <col min="4899" max="4899" width="5.375" style="165" customWidth="1"/>
    <col min="4900" max="4905" width="5.375" style="165" bestFit="1" customWidth="1"/>
    <col min="4906" max="4906" width="6.125" style="165" customWidth="1"/>
    <col min="4907" max="4910" width="5.375" style="165" bestFit="1" customWidth="1"/>
    <col min="4911" max="4911" width="6" style="165" customWidth="1"/>
    <col min="4912" max="4912" width="8" style="165" bestFit="1" customWidth="1"/>
    <col min="4913" max="5134" width="9" style="165"/>
    <col min="5135" max="5135" width="27.875" style="165" customWidth="1"/>
    <col min="5136" max="5141" width="5.375" style="165" bestFit="1" customWidth="1"/>
    <col min="5142" max="5142" width="5.75" style="165" customWidth="1"/>
    <col min="5143" max="5148" width="5.375" style="165" bestFit="1" customWidth="1"/>
    <col min="5149" max="5149" width="6" style="165" customWidth="1"/>
    <col min="5150" max="5154" width="5.375" style="165" bestFit="1" customWidth="1"/>
    <col min="5155" max="5155" width="5.375" style="165" customWidth="1"/>
    <col min="5156" max="5161" width="5.375" style="165" bestFit="1" customWidth="1"/>
    <col min="5162" max="5162" width="6.125" style="165" customWidth="1"/>
    <col min="5163" max="5166" width="5.375" style="165" bestFit="1" customWidth="1"/>
    <col min="5167" max="5167" width="6" style="165" customWidth="1"/>
    <col min="5168" max="5168" width="8" style="165" bestFit="1" customWidth="1"/>
    <col min="5169" max="5390" width="9" style="165"/>
    <col min="5391" max="5391" width="27.875" style="165" customWidth="1"/>
    <col min="5392" max="5397" width="5.375" style="165" bestFit="1" customWidth="1"/>
    <col min="5398" max="5398" width="5.75" style="165" customWidth="1"/>
    <col min="5399" max="5404" width="5.375" style="165" bestFit="1" customWidth="1"/>
    <col min="5405" max="5405" width="6" style="165" customWidth="1"/>
    <col min="5406" max="5410" width="5.375" style="165" bestFit="1" customWidth="1"/>
    <col min="5411" max="5411" width="5.375" style="165" customWidth="1"/>
    <col min="5412" max="5417" width="5.375" style="165" bestFit="1" customWidth="1"/>
    <col min="5418" max="5418" width="6.125" style="165" customWidth="1"/>
    <col min="5419" max="5422" width="5.375" style="165" bestFit="1" customWidth="1"/>
    <col min="5423" max="5423" width="6" style="165" customWidth="1"/>
    <col min="5424" max="5424" width="8" style="165" bestFit="1" customWidth="1"/>
    <col min="5425" max="5646" width="9" style="165"/>
    <col min="5647" max="5647" width="27.875" style="165" customWidth="1"/>
    <col min="5648" max="5653" width="5.375" style="165" bestFit="1" customWidth="1"/>
    <col min="5654" max="5654" width="5.75" style="165" customWidth="1"/>
    <col min="5655" max="5660" width="5.375" style="165" bestFit="1" customWidth="1"/>
    <col min="5661" max="5661" width="6" style="165" customWidth="1"/>
    <col min="5662" max="5666" width="5.375" style="165" bestFit="1" customWidth="1"/>
    <col min="5667" max="5667" width="5.375" style="165" customWidth="1"/>
    <col min="5668" max="5673" width="5.375" style="165" bestFit="1" customWidth="1"/>
    <col min="5674" max="5674" width="6.125" style="165" customWidth="1"/>
    <col min="5675" max="5678" width="5.375" style="165" bestFit="1" customWidth="1"/>
    <col min="5679" max="5679" width="6" style="165" customWidth="1"/>
    <col min="5680" max="5680" width="8" style="165" bestFit="1" customWidth="1"/>
    <col min="5681" max="5902" width="9" style="165"/>
    <col min="5903" max="5903" width="27.875" style="165" customWidth="1"/>
    <col min="5904" max="5909" width="5.375" style="165" bestFit="1" customWidth="1"/>
    <col min="5910" max="5910" width="5.75" style="165" customWidth="1"/>
    <col min="5911" max="5916" width="5.375" style="165" bestFit="1" customWidth="1"/>
    <col min="5917" max="5917" width="6" style="165" customWidth="1"/>
    <col min="5918" max="5922" width="5.375" style="165" bestFit="1" customWidth="1"/>
    <col min="5923" max="5923" width="5.375" style="165" customWidth="1"/>
    <col min="5924" max="5929" width="5.375" style="165" bestFit="1" customWidth="1"/>
    <col min="5930" max="5930" width="6.125" style="165" customWidth="1"/>
    <col min="5931" max="5934" width="5.375" style="165" bestFit="1" customWidth="1"/>
    <col min="5935" max="5935" width="6" style="165" customWidth="1"/>
    <col min="5936" max="5936" width="8" style="165" bestFit="1" customWidth="1"/>
    <col min="5937" max="6158" width="9" style="165"/>
    <col min="6159" max="6159" width="27.875" style="165" customWidth="1"/>
    <col min="6160" max="6165" width="5.375" style="165" bestFit="1" customWidth="1"/>
    <col min="6166" max="6166" width="5.75" style="165" customWidth="1"/>
    <col min="6167" max="6172" width="5.375" style="165" bestFit="1" customWidth="1"/>
    <col min="6173" max="6173" width="6" style="165" customWidth="1"/>
    <col min="6174" max="6178" width="5.375" style="165" bestFit="1" customWidth="1"/>
    <col min="6179" max="6179" width="5.375" style="165" customWidth="1"/>
    <col min="6180" max="6185" width="5.375" style="165" bestFit="1" customWidth="1"/>
    <col min="6186" max="6186" width="6.125" style="165" customWidth="1"/>
    <col min="6187" max="6190" width="5.375" style="165" bestFit="1" customWidth="1"/>
    <col min="6191" max="6191" width="6" style="165" customWidth="1"/>
    <col min="6192" max="6192" width="8" style="165" bestFit="1" customWidth="1"/>
    <col min="6193" max="6414" width="9" style="165"/>
    <col min="6415" max="6415" width="27.875" style="165" customWidth="1"/>
    <col min="6416" max="6421" width="5.375" style="165" bestFit="1" customWidth="1"/>
    <col min="6422" max="6422" width="5.75" style="165" customWidth="1"/>
    <col min="6423" max="6428" width="5.375" style="165" bestFit="1" customWidth="1"/>
    <col min="6429" max="6429" width="6" style="165" customWidth="1"/>
    <col min="6430" max="6434" width="5.375" style="165" bestFit="1" customWidth="1"/>
    <col min="6435" max="6435" width="5.375" style="165" customWidth="1"/>
    <col min="6436" max="6441" width="5.375" style="165" bestFit="1" customWidth="1"/>
    <col min="6442" max="6442" width="6.125" style="165" customWidth="1"/>
    <col min="6443" max="6446" width="5.375" style="165" bestFit="1" customWidth="1"/>
    <col min="6447" max="6447" width="6" style="165" customWidth="1"/>
    <col min="6448" max="6448" width="8" style="165" bestFit="1" customWidth="1"/>
    <col min="6449" max="6670" width="9" style="165"/>
    <col min="6671" max="6671" width="27.875" style="165" customWidth="1"/>
    <col min="6672" max="6677" width="5.375" style="165" bestFit="1" customWidth="1"/>
    <col min="6678" max="6678" width="5.75" style="165" customWidth="1"/>
    <col min="6679" max="6684" width="5.375" style="165" bestFit="1" customWidth="1"/>
    <col min="6685" max="6685" width="6" style="165" customWidth="1"/>
    <col min="6686" max="6690" width="5.375" style="165" bestFit="1" customWidth="1"/>
    <col min="6691" max="6691" width="5.375" style="165" customWidth="1"/>
    <col min="6692" max="6697" width="5.375" style="165" bestFit="1" customWidth="1"/>
    <col min="6698" max="6698" width="6.125" style="165" customWidth="1"/>
    <col min="6699" max="6702" width="5.375" style="165" bestFit="1" customWidth="1"/>
    <col min="6703" max="6703" width="6" style="165" customWidth="1"/>
    <col min="6704" max="6704" width="8" style="165" bestFit="1" customWidth="1"/>
    <col min="6705" max="6926" width="9" style="165"/>
    <col min="6927" max="6927" width="27.875" style="165" customWidth="1"/>
    <col min="6928" max="6933" width="5.375" style="165" bestFit="1" customWidth="1"/>
    <col min="6934" max="6934" width="5.75" style="165" customWidth="1"/>
    <col min="6935" max="6940" width="5.375" style="165" bestFit="1" customWidth="1"/>
    <col min="6941" max="6941" width="6" style="165" customWidth="1"/>
    <col min="6942" max="6946" width="5.375" style="165" bestFit="1" customWidth="1"/>
    <col min="6947" max="6947" width="5.375" style="165" customWidth="1"/>
    <col min="6948" max="6953" width="5.375" style="165" bestFit="1" customWidth="1"/>
    <col min="6954" max="6954" width="6.125" style="165" customWidth="1"/>
    <col min="6955" max="6958" width="5.375" style="165" bestFit="1" customWidth="1"/>
    <col min="6959" max="6959" width="6" style="165" customWidth="1"/>
    <col min="6960" max="6960" width="8" style="165" bestFit="1" customWidth="1"/>
    <col min="6961" max="7182" width="9" style="165"/>
    <col min="7183" max="7183" width="27.875" style="165" customWidth="1"/>
    <col min="7184" max="7189" width="5.375" style="165" bestFit="1" customWidth="1"/>
    <col min="7190" max="7190" width="5.75" style="165" customWidth="1"/>
    <col min="7191" max="7196" width="5.375" style="165" bestFit="1" customWidth="1"/>
    <col min="7197" max="7197" width="6" style="165" customWidth="1"/>
    <col min="7198" max="7202" width="5.375" style="165" bestFit="1" customWidth="1"/>
    <col min="7203" max="7203" width="5.375" style="165" customWidth="1"/>
    <col min="7204" max="7209" width="5.375" style="165" bestFit="1" customWidth="1"/>
    <col min="7210" max="7210" width="6.125" style="165" customWidth="1"/>
    <col min="7211" max="7214" width="5.375" style="165" bestFit="1" customWidth="1"/>
    <col min="7215" max="7215" width="6" style="165" customWidth="1"/>
    <col min="7216" max="7216" width="8" style="165" bestFit="1" customWidth="1"/>
    <col min="7217" max="7438" width="9" style="165"/>
    <col min="7439" max="7439" width="27.875" style="165" customWidth="1"/>
    <col min="7440" max="7445" width="5.375" style="165" bestFit="1" customWidth="1"/>
    <col min="7446" max="7446" width="5.75" style="165" customWidth="1"/>
    <col min="7447" max="7452" width="5.375" style="165" bestFit="1" customWidth="1"/>
    <col min="7453" max="7453" width="6" style="165" customWidth="1"/>
    <col min="7454" max="7458" width="5.375" style="165" bestFit="1" customWidth="1"/>
    <col min="7459" max="7459" width="5.375" style="165" customWidth="1"/>
    <col min="7460" max="7465" width="5.375" style="165" bestFit="1" customWidth="1"/>
    <col min="7466" max="7466" width="6.125" style="165" customWidth="1"/>
    <col min="7467" max="7470" width="5.375" style="165" bestFit="1" customWidth="1"/>
    <col min="7471" max="7471" width="6" style="165" customWidth="1"/>
    <col min="7472" max="7472" width="8" style="165" bestFit="1" customWidth="1"/>
    <col min="7473" max="7694" width="9" style="165"/>
    <col min="7695" max="7695" width="27.875" style="165" customWidth="1"/>
    <col min="7696" max="7701" width="5.375" style="165" bestFit="1" customWidth="1"/>
    <col min="7702" max="7702" width="5.75" style="165" customWidth="1"/>
    <col min="7703" max="7708" width="5.375" style="165" bestFit="1" customWidth="1"/>
    <col min="7709" max="7709" width="6" style="165" customWidth="1"/>
    <col min="7710" max="7714" width="5.375" style="165" bestFit="1" customWidth="1"/>
    <col min="7715" max="7715" width="5.375" style="165" customWidth="1"/>
    <col min="7716" max="7721" width="5.375" style="165" bestFit="1" customWidth="1"/>
    <col min="7722" max="7722" width="6.125" style="165" customWidth="1"/>
    <col min="7723" max="7726" width="5.375" style="165" bestFit="1" customWidth="1"/>
    <col min="7727" max="7727" width="6" style="165" customWidth="1"/>
    <col min="7728" max="7728" width="8" style="165" bestFit="1" customWidth="1"/>
    <col min="7729" max="7950" width="9" style="165"/>
    <col min="7951" max="7951" width="27.875" style="165" customWidth="1"/>
    <col min="7952" max="7957" width="5.375" style="165" bestFit="1" customWidth="1"/>
    <col min="7958" max="7958" width="5.75" style="165" customWidth="1"/>
    <col min="7959" max="7964" width="5.375" style="165" bestFit="1" customWidth="1"/>
    <col min="7965" max="7965" width="6" style="165" customWidth="1"/>
    <col min="7966" max="7970" width="5.375" style="165" bestFit="1" customWidth="1"/>
    <col min="7971" max="7971" width="5.375" style="165" customWidth="1"/>
    <col min="7972" max="7977" width="5.375" style="165" bestFit="1" customWidth="1"/>
    <col min="7978" max="7978" width="6.125" style="165" customWidth="1"/>
    <col min="7979" max="7982" width="5.375" style="165" bestFit="1" customWidth="1"/>
    <col min="7983" max="7983" width="6" style="165" customWidth="1"/>
    <col min="7984" max="7984" width="8" style="165" bestFit="1" customWidth="1"/>
    <col min="7985" max="8206" width="9" style="165"/>
    <col min="8207" max="8207" width="27.875" style="165" customWidth="1"/>
    <col min="8208" max="8213" width="5.375" style="165" bestFit="1" customWidth="1"/>
    <col min="8214" max="8214" width="5.75" style="165" customWidth="1"/>
    <col min="8215" max="8220" width="5.375" style="165" bestFit="1" customWidth="1"/>
    <col min="8221" max="8221" width="6" style="165" customWidth="1"/>
    <col min="8222" max="8226" width="5.375" style="165" bestFit="1" customWidth="1"/>
    <col min="8227" max="8227" width="5.375" style="165" customWidth="1"/>
    <col min="8228" max="8233" width="5.375" style="165" bestFit="1" customWidth="1"/>
    <col min="8234" max="8234" width="6.125" style="165" customWidth="1"/>
    <col min="8235" max="8238" width="5.375" style="165" bestFit="1" customWidth="1"/>
    <col min="8239" max="8239" width="6" style="165" customWidth="1"/>
    <col min="8240" max="8240" width="8" style="165" bestFit="1" customWidth="1"/>
    <col min="8241" max="8462" width="9" style="165"/>
    <col min="8463" max="8463" width="27.875" style="165" customWidth="1"/>
    <col min="8464" max="8469" width="5.375" style="165" bestFit="1" customWidth="1"/>
    <col min="8470" max="8470" width="5.75" style="165" customWidth="1"/>
    <col min="8471" max="8476" width="5.375" style="165" bestFit="1" customWidth="1"/>
    <col min="8477" max="8477" width="6" style="165" customWidth="1"/>
    <col min="8478" max="8482" width="5.375" style="165" bestFit="1" customWidth="1"/>
    <col min="8483" max="8483" width="5.375" style="165" customWidth="1"/>
    <col min="8484" max="8489" width="5.375" style="165" bestFit="1" customWidth="1"/>
    <col min="8490" max="8490" width="6.125" style="165" customWidth="1"/>
    <col min="8491" max="8494" width="5.375" style="165" bestFit="1" customWidth="1"/>
    <col min="8495" max="8495" width="6" style="165" customWidth="1"/>
    <col min="8496" max="8496" width="8" style="165" bestFit="1" customWidth="1"/>
    <col min="8497" max="8718" width="9" style="165"/>
    <col min="8719" max="8719" width="27.875" style="165" customWidth="1"/>
    <col min="8720" max="8725" width="5.375" style="165" bestFit="1" customWidth="1"/>
    <col min="8726" max="8726" width="5.75" style="165" customWidth="1"/>
    <col min="8727" max="8732" width="5.375" style="165" bestFit="1" customWidth="1"/>
    <col min="8733" max="8733" width="6" style="165" customWidth="1"/>
    <col min="8734" max="8738" width="5.375" style="165" bestFit="1" customWidth="1"/>
    <col min="8739" max="8739" width="5.375" style="165" customWidth="1"/>
    <col min="8740" max="8745" width="5.375" style="165" bestFit="1" customWidth="1"/>
    <col min="8746" max="8746" width="6.125" style="165" customWidth="1"/>
    <col min="8747" max="8750" width="5.375" style="165" bestFit="1" customWidth="1"/>
    <col min="8751" max="8751" width="6" style="165" customWidth="1"/>
    <col min="8752" max="8752" width="8" style="165" bestFit="1" customWidth="1"/>
    <col min="8753" max="8974" width="9" style="165"/>
    <col min="8975" max="8975" width="27.875" style="165" customWidth="1"/>
    <col min="8976" max="8981" width="5.375" style="165" bestFit="1" customWidth="1"/>
    <col min="8982" max="8982" width="5.75" style="165" customWidth="1"/>
    <col min="8983" max="8988" width="5.375" style="165" bestFit="1" customWidth="1"/>
    <col min="8989" max="8989" width="6" style="165" customWidth="1"/>
    <col min="8990" max="8994" width="5.375" style="165" bestFit="1" customWidth="1"/>
    <col min="8995" max="8995" width="5.375" style="165" customWidth="1"/>
    <col min="8996" max="9001" width="5.375" style="165" bestFit="1" customWidth="1"/>
    <col min="9002" max="9002" width="6.125" style="165" customWidth="1"/>
    <col min="9003" max="9006" width="5.375" style="165" bestFit="1" customWidth="1"/>
    <col min="9007" max="9007" width="6" style="165" customWidth="1"/>
    <col min="9008" max="9008" width="8" style="165" bestFit="1" customWidth="1"/>
    <col min="9009" max="9230" width="9" style="165"/>
    <col min="9231" max="9231" width="27.875" style="165" customWidth="1"/>
    <col min="9232" max="9237" width="5.375" style="165" bestFit="1" customWidth="1"/>
    <col min="9238" max="9238" width="5.75" style="165" customWidth="1"/>
    <col min="9239" max="9244" width="5.375" style="165" bestFit="1" customWidth="1"/>
    <col min="9245" max="9245" width="6" style="165" customWidth="1"/>
    <col min="9246" max="9250" width="5.375" style="165" bestFit="1" customWidth="1"/>
    <col min="9251" max="9251" width="5.375" style="165" customWidth="1"/>
    <col min="9252" max="9257" width="5.375" style="165" bestFit="1" customWidth="1"/>
    <col min="9258" max="9258" width="6.125" style="165" customWidth="1"/>
    <col min="9259" max="9262" width="5.375" style="165" bestFit="1" customWidth="1"/>
    <col min="9263" max="9263" width="6" style="165" customWidth="1"/>
    <col min="9264" max="9264" width="8" style="165" bestFit="1" customWidth="1"/>
    <col min="9265" max="9486" width="9" style="165"/>
    <col min="9487" max="9487" width="27.875" style="165" customWidth="1"/>
    <col min="9488" max="9493" width="5.375" style="165" bestFit="1" customWidth="1"/>
    <col min="9494" max="9494" width="5.75" style="165" customWidth="1"/>
    <col min="9495" max="9500" width="5.375" style="165" bestFit="1" customWidth="1"/>
    <col min="9501" max="9501" width="6" style="165" customWidth="1"/>
    <col min="9502" max="9506" width="5.375" style="165" bestFit="1" customWidth="1"/>
    <col min="9507" max="9507" width="5.375" style="165" customWidth="1"/>
    <col min="9508" max="9513" width="5.375" style="165" bestFit="1" customWidth="1"/>
    <col min="9514" max="9514" width="6.125" style="165" customWidth="1"/>
    <col min="9515" max="9518" width="5.375" style="165" bestFit="1" customWidth="1"/>
    <col min="9519" max="9519" width="6" style="165" customWidth="1"/>
    <col min="9520" max="9520" width="8" style="165" bestFit="1" customWidth="1"/>
    <col min="9521" max="9742" width="9" style="165"/>
    <col min="9743" max="9743" width="27.875" style="165" customWidth="1"/>
    <col min="9744" max="9749" width="5.375" style="165" bestFit="1" customWidth="1"/>
    <col min="9750" max="9750" width="5.75" style="165" customWidth="1"/>
    <col min="9751" max="9756" width="5.375" style="165" bestFit="1" customWidth="1"/>
    <col min="9757" max="9757" width="6" style="165" customWidth="1"/>
    <col min="9758" max="9762" width="5.375" style="165" bestFit="1" customWidth="1"/>
    <col min="9763" max="9763" width="5.375" style="165" customWidth="1"/>
    <col min="9764" max="9769" width="5.375" style="165" bestFit="1" customWidth="1"/>
    <col min="9770" max="9770" width="6.125" style="165" customWidth="1"/>
    <col min="9771" max="9774" width="5.375" style="165" bestFit="1" customWidth="1"/>
    <col min="9775" max="9775" width="6" style="165" customWidth="1"/>
    <col min="9776" max="9776" width="8" style="165" bestFit="1" customWidth="1"/>
    <col min="9777" max="9998" width="9" style="165"/>
    <col min="9999" max="9999" width="27.875" style="165" customWidth="1"/>
    <col min="10000" max="10005" width="5.375" style="165" bestFit="1" customWidth="1"/>
    <col min="10006" max="10006" width="5.75" style="165" customWidth="1"/>
    <col min="10007" max="10012" width="5.375" style="165" bestFit="1" customWidth="1"/>
    <col min="10013" max="10013" width="6" style="165" customWidth="1"/>
    <col min="10014" max="10018" width="5.375" style="165" bestFit="1" customWidth="1"/>
    <col min="10019" max="10019" width="5.375" style="165" customWidth="1"/>
    <col min="10020" max="10025" width="5.375" style="165" bestFit="1" customWidth="1"/>
    <col min="10026" max="10026" width="6.125" style="165" customWidth="1"/>
    <col min="10027" max="10030" width="5.375" style="165" bestFit="1" customWidth="1"/>
    <col min="10031" max="10031" width="6" style="165" customWidth="1"/>
    <col min="10032" max="10032" width="8" style="165" bestFit="1" customWidth="1"/>
    <col min="10033" max="10254" width="9" style="165"/>
    <col min="10255" max="10255" width="27.875" style="165" customWidth="1"/>
    <col min="10256" max="10261" width="5.375" style="165" bestFit="1" customWidth="1"/>
    <col min="10262" max="10262" width="5.75" style="165" customWidth="1"/>
    <col min="10263" max="10268" width="5.375" style="165" bestFit="1" customWidth="1"/>
    <col min="10269" max="10269" width="6" style="165" customWidth="1"/>
    <col min="10270" max="10274" width="5.375" style="165" bestFit="1" customWidth="1"/>
    <col min="10275" max="10275" width="5.375" style="165" customWidth="1"/>
    <col min="10276" max="10281" width="5.375" style="165" bestFit="1" customWidth="1"/>
    <col min="10282" max="10282" width="6.125" style="165" customWidth="1"/>
    <col min="10283" max="10286" width="5.375" style="165" bestFit="1" customWidth="1"/>
    <col min="10287" max="10287" width="6" style="165" customWidth="1"/>
    <col min="10288" max="10288" width="8" style="165" bestFit="1" customWidth="1"/>
    <col min="10289" max="10510" width="9" style="165"/>
    <col min="10511" max="10511" width="27.875" style="165" customWidth="1"/>
    <col min="10512" max="10517" width="5.375" style="165" bestFit="1" customWidth="1"/>
    <col min="10518" max="10518" width="5.75" style="165" customWidth="1"/>
    <col min="10519" max="10524" width="5.375" style="165" bestFit="1" customWidth="1"/>
    <col min="10525" max="10525" width="6" style="165" customWidth="1"/>
    <col min="10526" max="10530" width="5.375" style="165" bestFit="1" customWidth="1"/>
    <col min="10531" max="10531" width="5.375" style="165" customWidth="1"/>
    <col min="10532" max="10537" width="5.375" style="165" bestFit="1" customWidth="1"/>
    <col min="10538" max="10538" width="6.125" style="165" customWidth="1"/>
    <col min="10539" max="10542" width="5.375" style="165" bestFit="1" customWidth="1"/>
    <col min="10543" max="10543" width="6" style="165" customWidth="1"/>
    <col min="10544" max="10544" width="8" style="165" bestFit="1" customWidth="1"/>
    <col min="10545" max="10766" width="9" style="165"/>
    <col min="10767" max="10767" width="27.875" style="165" customWidth="1"/>
    <col min="10768" max="10773" width="5.375" style="165" bestFit="1" customWidth="1"/>
    <col min="10774" max="10774" width="5.75" style="165" customWidth="1"/>
    <col min="10775" max="10780" width="5.375" style="165" bestFit="1" customWidth="1"/>
    <col min="10781" max="10781" width="6" style="165" customWidth="1"/>
    <col min="10782" max="10786" width="5.375" style="165" bestFit="1" customWidth="1"/>
    <col min="10787" max="10787" width="5.375" style="165" customWidth="1"/>
    <col min="10788" max="10793" width="5.375" style="165" bestFit="1" customWidth="1"/>
    <col min="10794" max="10794" width="6.125" style="165" customWidth="1"/>
    <col min="10795" max="10798" width="5.375" style="165" bestFit="1" customWidth="1"/>
    <col min="10799" max="10799" width="6" style="165" customWidth="1"/>
    <col min="10800" max="10800" width="8" style="165" bestFit="1" customWidth="1"/>
    <col min="10801" max="11022" width="9" style="165"/>
    <col min="11023" max="11023" width="27.875" style="165" customWidth="1"/>
    <col min="11024" max="11029" width="5.375" style="165" bestFit="1" customWidth="1"/>
    <col min="11030" max="11030" width="5.75" style="165" customWidth="1"/>
    <col min="11031" max="11036" width="5.375" style="165" bestFit="1" customWidth="1"/>
    <col min="11037" max="11037" width="6" style="165" customWidth="1"/>
    <col min="11038" max="11042" width="5.375" style="165" bestFit="1" customWidth="1"/>
    <col min="11043" max="11043" width="5.375" style="165" customWidth="1"/>
    <col min="11044" max="11049" width="5.375" style="165" bestFit="1" customWidth="1"/>
    <col min="11050" max="11050" width="6.125" style="165" customWidth="1"/>
    <col min="11051" max="11054" width="5.375" style="165" bestFit="1" customWidth="1"/>
    <col min="11055" max="11055" width="6" style="165" customWidth="1"/>
    <col min="11056" max="11056" width="8" style="165" bestFit="1" customWidth="1"/>
    <col min="11057" max="11278" width="9" style="165"/>
    <col min="11279" max="11279" width="27.875" style="165" customWidth="1"/>
    <col min="11280" max="11285" width="5.375" style="165" bestFit="1" customWidth="1"/>
    <col min="11286" max="11286" width="5.75" style="165" customWidth="1"/>
    <col min="11287" max="11292" width="5.375" style="165" bestFit="1" customWidth="1"/>
    <col min="11293" max="11293" width="6" style="165" customWidth="1"/>
    <col min="11294" max="11298" width="5.375" style="165" bestFit="1" customWidth="1"/>
    <col min="11299" max="11299" width="5.375" style="165" customWidth="1"/>
    <col min="11300" max="11305" width="5.375" style="165" bestFit="1" customWidth="1"/>
    <col min="11306" max="11306" width="6.125" style="165" customWidth="1"/>
    <col min="11307" max="11310" width="5.375" style="165" bestFit="1" customWidth="1"/>
    <col min="11311" max="11311" width="6" style="165" customWidth="1"/>
    <col min="11312" max="11312" width="8" style="165" bestFit="1" customWidth="1"/>
    <col min="11313" max="11534" width="9" style="165"/>
    <col min="11535" max="11535" width="27.875" style="165" customWidth="1"/>
    <col min="11536" max="11541" width="5.375" style="165" bestFit="1" customWidth="1"/>
    <col min="11542" max="11542" width="5.75" style="165" customWidth="1"/>
    <col min="11543" max="11548" width="5.375" style="165" bestFit="1" customWidth="1"/>
    <col min="11549" max="11549" width="6" style="165" customWidth="1"/>
    <col min="11550" max="11554" width="5.375" style="165" bestFit="1" customWidth="1"/>
    <col min="11555" max="11555" width="5.375" style="165" customWidth="1"/>
    <col min="11556" max="11561" width="5.375" style="165" bestFit="1" customWidth="1"/>
    <col min="11562" max="11562" width="6.125" style="165" customWidth="1"/>
    <col min="11563" max="11566" width="5.375" style="165" bestFit="1" customWidth="1"/>
    <col min="11567" max="11567" width="6" style="165" customWidth="1"/>
    <col min="11568" max="11568" width="8" style="165" bestFit="1" customWidth="1"/>
    <col min="11569" max="11790" width="9" style="165"/>
    <col min="11791" max="11791" width="27.875" style="165" customWidth="1"/>
    <col min="11792" max="11797" width="5.375" style="165" bestFit="1" customWidth="1"/>
    <col min="11798" max="11798" width="5.75" style="165" customWidth="1"/>
    <col min="11799" max="11804" width="5.375" style="165" bestFit="1" customWidth="1"/>
    <col min="11805" max="11805" width="6" style="165" customWidth="1"/>
    <col min="11806" max="11810" width="5.375" style="165" bestFit="1" customWidth="1"/>
    <col min="11811" max="11811" width="5.375" style="165" customWidth="1"/>
    <col min="11812" max="11817" width="5.375" style="165" bestFit="1" customWidth="1"/>
    <col min="11818" max="11818" width="6.125" style="165" customWidth="1"/>
    <col min="11819" max="11822" width="5.375" style="165" bestFit="1" customWidth="1"/>
    <col min="11823" max="11823" width="6" style="165" customWidth="1"/>
    <col min="11824" max="11824" width="8" style="165" bestFit="1" customWidth="1"/>
    <col min="11825" max="12046" width="9" style="165"/>
    <col min="12047" max="12047" width="27.875" style="165" customWidth="1"/>
    <col min="12048" max="12053" width="5.375" style="165" bestFit="1" customWidth="1"/>
    <col min="12054" max="12054" width="5.75" style="165" customWidth="1"/>
    <col min="12055" max="12060" width="5.375" style="165" bestFit="1" customWidth="1"/>
    <col min="12061" max="12061" width="6" style="165" customWidth="1"/>
    <col min="12062" max="12066" width="5.375" style="165" bestFit="1" customWidth="1"/>
    <col min="12067" max="12067" width="5.375" style="165" customWidth="1"/>
    <col min="12068" max="12073" width="5.375" style="165" bestFit="1" customWidth="1"/>
    <col min="12074" max="12074" width="6.125" style="165" customWidth="1"/>
    <col min="12075" max="12078" width="5.375" style="165" bestFit="1" customWidth="1"/>
    <col min="12079" max="12079" width="6" style="165" customWidth="1"/>
    <col min="12080" max="12080" width="8" style="165" bestFit="1" customWidth="1"/>
    <col min="12081" max="12302" width="9" style="165"/>
    <col min="12303" max="12303" width="27.875" style="165" customWidth="1"/>
    <col min="12304" max="12309" width="5.375" style="165" bestFit="1" customWidth="1"/>
    <col min="12310" max="12310" width="5.75" style="165" customWidth="1"/>
    <col min="12311" max="12316" width="5.375" style="165" bestFit="1" customWidth="1"/>
    <col min="12317" max="12317" width="6" style="165" customWidth="1"/>
    <col min="12318" max="12322" width="5.375" style="165" bestFit="1" customWidth="1"/>
    <col min="12323" max="12323" width="5.375" style="165" customWidth="1"/>
    <col min="12324" max="12329" width="5.375" style="165" bestFit="1" customWidth="1"/>
    <col min="12330" max="12330" width="6.125" style="165" customWidth="1"/>
    <col min="12331" max="12334" width="5.375" style="165" bestFit="1" customWidth="1"/>
    <col min="12335" max="12335" width="6" style="165" customWidth="1"/>
    <col min="12336" max="12336" width="8" style="165" bestFit="1" customWidth="1"/>
    <col min="12337" max="12558" width="9" style="165"/>
    <col min="12559" max="12559" width="27.875" style="165" customWidth="1"/>
    <col min="12560" max="12565" width="5.375" style="165" bestFit="1" customWidth="1"/>
    <col min="12566" max="12566" width="5.75" style="165" customWidth="1"/>
    <col min="12567" max="12572" width="5.375" style="165" bestFit="1" customWidth="1"/>
    <col min="12573" max="12573" width="6" style="165" customWidth="1"/>
    <col min="12574" max="12578" width="5.375" style="165" bestFit="1" customWidth="1"/>
    <col min="12579" max="12579" width="5.375" style="165" customWidth="1"/>
    <col min="12580" max="12585" width="5.375" style="165" bestFit="1" customWidth="1"/>
    <col min="12586" max="12586" width="6.125" style="165" customWidth="1"/>
    <col min="12587" max="12590" width="5.375" style="165" bestFit="1" customWidth="1"/>
    <col min="12591" max="12591" width="6" style="165" customWidth="1"/>
    <col min="12592" max="12592" width="8" style="165" bestFit="1" customWidth="1"/>
    <col min="12593" max="12814" width="9" style="165"/>
    <col min="12815" max="12815" width="27.875" style="165" customWidth="1"/>
    <col min="12816" max="12821" width="5.375" style="165" bestFit="1" customWidth="1"/>
    <col min="12822" max="12822" width="5.75" style="165" customWidth="1"/>
    <col min="12823" max="12828" width="5.375" style="165" bestFit="1" customWidth="1"/>
    <col min="12829" max="12829" width="6" style="165" customWidth="1"/>
    <col min="12830" max="12834" width="5.375" style="165" bestFit="1" customWidth="1"/>
    <col min="12835" max="12835" width="5.375" style="165" customWidth="1"/>
    <col min="12836" max="12841" width="5.375" style="165" bestFit="1" customWidth="1"/>
    <col min="12842" max="12842" width="6.125" style="165" customWidth="1"/>
    <col min="12843" max="12846" width="5.375" style="165" bestFit="1" customWidth="1"/>
    <col min="12847" max="12847" width="6" style="165" customWidth="1"/>
    <col min="12848" max="12848" width="8" style="165" bestFit="1" customWidth="1"/>
    <col min="12849" max="13070" width="9" style="165"/>
    <col min="13071" max="13071" width="27.875" style="165" customWidth="1"/>
    <col min="13072" max="13077" width="5.375" style="165" bestFit="1" customWidth="1"/>
    <col min="13078" max="13078" width="5.75" style="165" customWidth="1"/>
    <col min="13079" max="13084" width="5.375" style="165" bestFit="1" customWidth="1"/>
    <col min="13085" max="13085" width="6" style="165" customWidth="1"/>
    <col min="13086" max="13090" width="5.375" style="165" bestFit="1" customWidth="1"/>
    <col min="13091" max="13091" width="5.375" style="165" customWidth="1"/>
    <col min="13092" max="13097" width="5.375" style="165" bestFit="1" customWidth="1"/>
    <col min="13098" max="13098" width="6.125" style="165" customWidth="1"/>
    <col min="13099" max="13102" width="5.375" style="165" bestFit="1" customWidth="1"/>
    <col min="13103" max="13103" width="6" style="165" customWidth="1"/>
    <col min="13104" max="13104" width="8" style="165" bestFit="1" customWidth="1"/>
    <col min="13105" max="13326" width="9" style="165"/>
    <col min="13327" max="13327" width="27.875" style="165" customWidth="1"/>
    <col min="13328" max="13333" width="5.375" style="165" bestFit="1" customWidth="1"/>
    <col min="13334" max="13334" width="5.75" style="165" customWidth="1"/>
    <col min="13335" max="13340" width="5.375" style="165" bestFit="1" customWidth="1"/>
    <col min="13341" max="13341" width="6" style="165" customWidth="1"/>
    <col min="13342" max="13346" width="5.375" style="165" bestFit="1" customWidth="1"/>
    <col min="13347" max="13347" width="5.375" style="165" customWidth="1"/>
    <col min="13348" max="13353" width="5.375" style="165" bestFit="1" customWidth="1"/>
    <col min="13354" max="13354" width="6.125" style="165" customWidth="1"/>
    <col min="13355" max="13358" width="5.375" style="165" bestFit="1" customWidth="1"/>
    <col min="13359" max="13359" width="6" style="165" customWidth="1"/>
    <col min="13360" max="13360" width="8" style="165" bestFit="1" customWidth="1"/>
    <col min="13361" max="13582" width="9" style="165"/>
    <col min="13583" max="13583" width="27.875" style="165" customWidth="1"/>
    <col min="13584" max="13589" width="5.375" style="165" bestFit="1" customWidth="1"/>
    <col min="13590" max="13590" width="5.75" style="165" customWidth="1"/>
    <col min="13591" max="13596" width="5.375" style="165" bestFit="1" customWidth="1"/>
    <col min="13597" max="13597" width="6" style="165" customWidth="1"/>
    <col min="13598" max="13602" width="5.375" style="165" bestFit="1" customWidth="1"/>
    <col min="13603" max="13603" width="5.375" style="165" customWidth="1"/>
    <col min="13604" max="13609" width="5.375" style="165" bestFit="1" customWidth="1"/>
    <col min="13610" max="13610" width="6.125" style="165" customWidth="1"/>
    <col min="13611" max="13614" width="5.375" style="165" bestFit="1" customWidth="1"/>
    <col min="13615" max="13615" width="6" style="165" customWidth="1"/>
    <col min="13616" max="13616" width="8" style="165" bestFit="1" customWidth="1"/>
    <col min="13617" max="13838" width="9" style="165"/>
    <col min="13839" max="13839" width="27.875" style="165" customWidth="1"/>
    <col min="13840" max="13845" width="5.375" style="165" bestFit="1" customWidth="1"/>
    <col min="13846" max="13846" width="5.75" style="165" customWidth="1"/>
    <col min="13847" max="13852" width="5.375" style="165" bestFit="1" customWidth="1"/>
    <col min="13853" max="13853" width="6" style="165" customWidth="1"/>
    <col min="13854" max="13858" width="5.375" style="165" bestFit="1" customWidth="1"/>
    <col min="13859" max="13859" width="5.375" style="165" customWidth="1"/>
    <col min="13860" max="13865" width="5.375" style="165" bestFit="1" customWidth="1"/>
    <col min="13866" max="13866" width="6.125" style="165" customWidth="1"/>
    <col min="13867" max="13870" width="5.375" style="165" bestFit="1" customWidth="1"/>
    <col min="13871" max="13871" width="6" style="165" customWidth="1"/>
    <col min="13872" max="13872" width="8" style="165" bestFit="1" customWidth="1"/>
    <col min="13873" max="14094" width="9" style="165"/>
    <col min="14095" max="14095" width="27.875" style="165" customWidth="1"/>
    <col min="14096" max="14101" width="5.375" style="165" bestFit="1" customWidth="1"/>
    <col min="14102" max="14102" width="5.75" style="165" customWidth="1"/>
    <col min="14103" max="14108" width="5.375" style="165" bestFit="1" customWidth="1"/>
    <col min="14109" max="14109" width="6" style="165" customWidth="1"/>
    <col min="14110" max="14114" width="5.375" style="165" bestFit="1" customWidth="1"/>
    <col min="14115" max="14115" width="5.375" style="165" customWidth="1"/>
    <col min="14116" max="14121" width="5.375" style="165" bestFit="1" customWidth="1"/>
    <col min="14122" max="14122" width="6.125" style="165" customWidth="1"/>
    <col min="14123" max="14126" width="5.375" style="165" bestFit="1" customWidth="1"/>
    <col min="14127" max="14127" width="6" style="165" customWidth="1"/>
    <col min="14128" max="14128" width="8" style="165" bestFit="1" customWidth="1"/>
    <col min="14129" max="14350" width="9" style="165"/>
    <col min="14351" max="14351" width="27.875" style="165" customWidth="1"/>
    <col min="14352" max="14357" width="5.375" style="165" bestFit="1" customWidth="1"/>
    <col min="14358" max="14358" width="5.75" style="165" customWidth="1"/>
    <col min="14359" max="14364" width="5.375" style="165" bestFit="1" customWidth="1"/>
    <col min="14365" max="14365" width="6" style="165" customWidth="1"/>
    <col min="14366" max="14370" width="5.375" style="165" bestFit="1" customWidth="1"/>
    <col min="14371" max="14371" width="5.375" style="165" customWidth="1"/>
    <col min="14372" max="14377" width="5.375" style="165" bestFit="1" customWidth="1"/>
    <col min="14378" max="14378" width="6.125" style="165" customWidth="1"/>
    <col min="14379" max="14382" width="5.375" style="165" bestFit="1" customWidth="1"/>
    <col min="14383" max="14383" width="6" style="165" customWidth="1"/>
    <col min="14384" max="14384" width="8" style="165" bestFit="1" customWidth="1"/>
    <col min="14385" max="14606" width="9" style="165"/>
    <col min="14607" max="14607" width="27.875" style="165" customWidth="1"/>
    <col min="14608" max="14613" width="5.375" style="165" bestFit="1" customWidth="1"/>
    <col min="14614" max="14614" width="5.75" style="165" customWidth="1"/>
    <col min="14615" max="14620" width="5.375" style="165" bestFit="1" customWidth="1"/>
    <col min="14621" max="14621" width="6" style="165" customWidth="1"/>
    <col min="14622" max="14626" width="5.375" style="165" bestFit="1" customWidth="1"/>
    <col min="14627" max="14627" width="5.375" style="165" customWidth="1"/>
    <col min="14628" max="14633" width="5.375" style="165" bestFit="1" customWidth="1"/>
    <col min="14634" max="14634" width="6.125" style="165" customWidth="1"/>
    <col min="14635" max="14638" width="5.375" style="165" bestFit="1" customWidth="1"/>
    <col min="14639" max="14639" width="6" style="165" customWidth="1"/>
    <col min="14640" max="14640" width="8" style="165" bestFit="1" customWidth="1"/>
    <col min="14641" max="14862" width="9" style="165"/>
    <col min="14863" max="14863" width="27.875" style="165" customWidth="1"/>
    <col min="14864" max="14869" width="5.375" style="165" bestFit="1" customWidth="1"/>
    <col min="14870" max="14870" width="5.75" style="165" customWidth="1"/>
    <col min="14871" max="14876" width="5.375" style="165" bestFit="1" customWidth="1"/>
    <col min="14877" max="14877" width="6" style="165" customWidth="1"/>
    <col min="14878" max="14882" width="5.375" style="165" bestFit="1" customWidth="1"/>
    <col min="14883" max="14883" width="5.375" style="165" customWidth="1"/>
    <col min="14884" max="14889" width="5.375" style="165" bestFit="1" customWidth="1"/>
    <col min="14890" max="14890" width="6.125" style="165" customWidth="1"/>
    <col min="14891" max="14894" width="5.375" style="165" bestFit="1" customWidth="1"/>
    <col min="14895" max="14895" width="6" style="165" customWidth="1"/>
    <col min="14896" max="14896" width="8" style="165" bestFit="1" customWidth="1"/>
    <col min="14897" max="15118" width="9" style="165"/>
    <col min="15119" max="15119" width="27.875" style="165" customWidth="1"/>
    <col min="15120" max="15125" width="5.375" style="165" bestFit="1" customWidth="1"/>
    <col min="15126" max="15126" width="5.75" style="165" customWidth="1"/>
    <col min="15127" max="15132" width="5.375" style="165" bestFit="1" customWidth="1"/>
    <col min="15133" max="15133" width="6" style="165" customWidth="1"/>
    <col min="15134" max="15138" width="5.375" style="165" bestFit="1" customWidth="1"/>
    <col min="15139" max="15139" width="5.375" style="165" customWidth="1"/>
    <col min="15140" max="15145" width="5.375" style="165" bestFit="1" customWidth="1"/>
    <col min="15146" max="15146" width="6.125" style="165" customWidth="1"/>
    <col min="15147" max="15150" width="5.375" style="165" bestFit="1" customWidth="1"/>
    <col min="15151" max="15151" width="6" style="165" customWidth="1"/>
    <col min="15152" max="15152" width="8" style="165" bestFit="1" customWidth="1"/>
    <col min="15153" max="15374" width="9" style="165"/>
    <col min="15375" max="15375" width="27.875" style="165" customWidth="1"/>
    <col min="15376" max="15381" width="5.375" style="165" bestFit="1" customWidth="1"/>
    <col min="15382" max="15382" width="5.75" style="165" customWidth="1"/>
    <col min="15383" max="15388" width="5.375" style="165" bestFit="1" customWidth="1"/>
    <col min="15389" max="15389" width="6" style="165" customWidth="1"/>
    <col min="15390" max="15394" width="5.375" style="165" bestFit="1" customWidth="1"/>
    <col min="15395" max="15395" width="5.375" style="165" customWidth="1"/>
    <col min="15396" max="15401" width="5.375" style="165" bestFit="1" customWidth="1"/>
    <col min="15402" max="15402" width="6.125" style="165" customWidth="1"/>
    <col min="15403" max="15406" width="5.375" style="165" bestFit="1" customWidth="1"/>
    <col min="15407" max="15407" width="6" style="165" customWidth="1"/>
    <col min="15408" max="15408" width="8" style="165" bestFit="1" customWidth="1"/>
    <col min="15409" max="15630" width="9" style="165"/>
    <col min="15631" max="15631" width="27.875" style="165" customWidth="1"/>
    <col min="15632" max="15637" width="5.375" style="165" bestFit="1" customWidth="1"/>
    <col min="15638" max="15638" width="5.75" style="165" customWidth="1"/>
    <col min="15639" max="15644" width="5.375" style="165" bestFit="1" customWidth="1"/>
    <col min="15645" max="15645" width="6" style="165" customWidth="1"/>
    <col min="15646" max="15650" width="5.375" style="165" bestFit="1" customWidth="1"/>
    <col min="15651" max="15651" width="5.375" style="165" customWidth="1"/>
    <col min="15652" max="15657" width="5.375" style="165" bestFit="1" customWidth="1"/>
    <col min="15658" max="15658" width="6.125" style="165" customWidth="1"/>
    <col min="15659" max="15662" width="5.375" style="165" bestFit="1" customWidth="1"/>
    <col min="15663" max="15663" width="6" style="165" customWidth="1"/>
    <col min="15664" max="15664" width="8" style="165" bestFit="1" customWidth="1"/>
    <col min="15665" max="15886" width="9" style="165"/>
    <col min="15887" max="15887" width="27.875" style="165" customWidth="1"/>
    <col min="15888" max="15893" width="5.375" style="165" bestFit="1" customWidth="1"/>
    <col min="15894" max="15894" width="5.75" style="165" customWidth="1"/>
    <col min="15895" max="15900" width="5.375" style="165" bestFit="1" customWidth="1"/>
    <col min="15901" max="15901" width="6" style="165" customWidth="1"/>
    <col min="15902" max="15906" width="5.375" style="165" bestFit="1" customWidth="1"/>
    <col min="15907" max="15907" width="5.375" style="165" customWidth="1"/>
    <col min="15908" max="15913" width="5.375" style="165" bestFit="1" customWidth="1"/>
    <col min="15914" max="15914" width="6.125" style="165" customWidth="1"/>
    <col min="15915" max="15918" width="5.375" style="165" bestFit="1" customWidth="1"/>
    <col min="15919" max="15919" width="6" style="165" customWidth="1"/>
    <col min="15920" max="15920" width="8" style="165" bestFit="1" customWidth="1"/>
    <col min="15921" max="16142" width="9" style="165"/>
    <col min="16143" max="16143" width="27.875" style="165" customWidth="1"/>
    <col min="16144" max="16149" width="5.375" style="165" bestFit="1" customWidth="1"/>
    <col min="16150" max="16150" width="5.75" style="165" customWidth="1"/>
    <col min="16151" max="16156" width="5.375" style="165" bestFit="1" customWidth="1"/>
    <col min="16157" max="16157" width="6" style="165" customWidth="1"/>
    <col min="16158" max="16162" width="5.375" style="165" bestFit="1" customWidth="1"/>
    <col min="16163" max="16163" width="5.375" style="165" customWidth="1"/>
    <col min="16164" max="16169" width="5.375" style="165" bestFit="1" customWidth="1"/>
    <col min="16170" max="16170" width="6.125" style="165" customWidth="1"/>
    <col min="16171" max="16174" width="5.375" style="165" bestFit="1" customWidth="1"/>
    <col min="16175" max="16175" width="6" style="165" customWidth="1"/>
    <col min="16176" max="16176" width="8" style="165" bestFit="1" customWidth="1"/>
    <col min="16177" max="16384" width="9" style="165"/>
  </cols>
  <sheetData>
    <row r="1" spans="1:48" x14ac:dyDescent="0.55000000000000004">
      <c r="A1" s="127" t="s">
        <v>203</v>
      </c>
    </row>
    <row r="3" spans="1:48" ht="160.5" customHeight="1" x14ac:dyDescent="0.55000000000000004">
      <c r="A3" s="166" t="s">
        <v>204</v>
      </c>
      <c r="B3" s="167" t="s">
        <v>205</v>
      </c>
      <c r="C3" s="167" t="s">
        <v>206</v>
      </c>
      <c r="D3" s="167" t="s">
        <v>207</v>
      </c>
      <c r="E3" s="167" t="s">
        <v>208</v>
      </c>
      <c r="F3" s="167" t="s">
        <v>209</v>
      </c>
      <c r="G3" s="167" t="s">
        <v>210</v>
      </c>
      <c r="H3" s="167" t="s">
        <v>241</v>
      </c>
      <c r="I3" s="167" t="s">
        <v>242</v>
      </c>
      <c r="J3" s="168" t="s">
        <v>211</v>
      </c>
      <c r="K3" s="169" t="s">
        <v>212</v>
      </c>
      <c r="L3" s="169" t="s">
        <v>213</v>
      </c>
      <c r="M3" s="169" t="s">
        <v>214</v>
      </c>
      <c r="N3" s="169" t="s">
        <v>215</v>
      </c>
      <c r="O3" s="169" t="s">
        <v>216</v>
      </c>
      <c r="P3" s="169" t="s">
        <v>217</v>
      </c>
      <c r="Q3" s="170" t="s">
        <v>218</v>
      </c>
      <c r="R3" s="171" t="s">
        <v>219</v>
      </c>
      <c r="S3" s="171" t="s">
        <v>220</v>
      </c>
      <c r="T3" s="171" t="s">
        <v>243</v>
      </c>
      <c r="U3" s="171" t="s">
        <v>221</v>
      </c>
      <c r="V3" s="171" t="s">
        <v>222</v>
      </c>
      <c r="W3" s="171" t="s">
        <v>223</v>
      </c>
      <c r="X3" s="171" t="s">
        <v>244</v>
      </c>
      <c r="Y3" s="171" t="s">
        <v>245</v>
      </c>
      <c r="Z3" s="171" t="s">
        <v>246</v>
      </c>
      <c r="AA3" s="172" t="s">
        <v>224</v>
      </c>
      <c r="AB3" s="173" t="s">
        <v>225</v>
      </c>
      <c r="AC3" s="173" t="s">
        <v>226</v>
      </c>
      <c r="AD3" s="173" t="s">
        <v>227</v>
      </c>
      <c r="AE3" s="173" t="s">
        <v>266</v>
      </c>
      <c r="AF3" s="173" t="s">
        <v>228</v>
      </c>
      <c r="AG3" s="173" t="s">
        <v>229</v>
      </c>
      <c r="AH3" s="173" t="s">
        <v>230</v>
      </c>
      <c r="AI3" s="173" t="s">
        <v>247</v>
      </c>
      <c r="AJ3" s="174" t="s">
        <v>231</v>
      </c>
      <c r="AK3" s="175" t="s">
        <v>232</v>
      </c>
      <c r="AL3" s="175" t="s">
        <v>248</v>
      </c>
      <c r="AM3" s="175" t="s">
        <v>249</v>
      </c>
      <c r="AN3" s="175" t="s">
        <v>250</v>
      </c>
      <c r="AO3" s="175" t="s">
        <v>251</v>
      </c>
      <c r="AP3" s="175" t="s">
        <v>252</v>
      </c>
      <c r="AQ3" s="175" t="s">
        <v>253</v>
      </c>
      <c r="AR3" s="175" t="s">
        <v>254</v>
      </c>
      <c r="AS3" s="175" t="s">
        <v>255</v>
      </c>
      <c r="AT3" s="175" t="s">
        <v>233</v>
      </c>
      <c r="AU3" s="176" t="s">
        <v>234</v>
      </c>
      <c r="AV3" s="177" t="s">
        <v>235</v>
      </c>
    </row>
    <row r="4" spans="1:48" x14ac:dyDescent="0.55000000000000004">
      <c r="A4" s="178" t="s">
        <v>236</v>
      </c>
      <c r="B4" s="179">
        <f>'1. เกษตรฯ ป.โท'!L25</f>
        <v>4.3076923076923075</v>
      </c>
      <c r="C4" s="179">
        <f>'1. เกษตรฯ ป.โท'!M25</f>
        <v>4.0769230769230766</v>
      </c>
      <c r="D4" s="179">
        <f>'1. เกษตรฯ ป.โท'!N25</f>
        <v>4</v>
      </c>
      <c r="E4" s="179">
        <f>'1. เกษตรฯ ป.โท'!O25</f>
        <v>4.4615384615384617</v>
      </c>
      <c r="F4" s="179">
        <f>'1. เกษตรฯ ป.โท'!P25</f>
        <v>4.4615384615384617</v>
      </c>
      <c r="G4" s="179">
        <f>'1. เกษตรฯ ป.โท'!Q25</f>
        <v>4.2307692307692308</v>
      </c>
      <c r="H4" s="179">
        <f>'1. เกษตรฯ ป.โท'!R25</f>
        <v>4.0769230769230766</v>
      </c>
      <c r="I4" s="179">
        <f>'1. เกษตรฯ ป.โท'!S25</f>
        <v>4.5</v>
      </c>
      <c r="J4" s="179">
        <f>AVERAGE(B4:I4)</f>
        <v>4.2644230769230766</v>
      </c>
      <c r="K4" s="180">
        <f>'1. เกษตรฯ ป.โท'!T25</f>
        <v>4.384615384615385</v>
      </c>
      <c r="L4" s="180">
        <f>'1. เกษตรฯ ป.โท'!U25</f>
        <v>4.25</v>
      </c>
      <c r="M4" s="180">
        <f>'1. เกษตรฯ ป.โท'!V25</f>
        <v>4.1538461538461542</v>
      </c>
      <c r="N4" s="180">
        <f>'1. เกษตรฯ ป.โท'!W25</f>
        <v>4.3076923076923075</v>
      </c>
      <c r="O4" s="180">
        <f>'1. เกษตรฯ ป.โท'!X25</f>
        <v>4.384615384615385</v>
      </c>
      <c r="P4" s="180">
        <f>'1. เกษตรฯ ป.โท'!Y25</f>
        <v>4.3076923076923075</v>
      </c>
      <c r="Q4" s="180">
        <f>AVERAGE(K4:P4)</f>
        <v>4.2980769230769234</v>
      </c>
      <c r="R4" s="181">
        <f>'1. เกษตรฯ ป.โท'!Z25</f>
        <v>4.0769230769230766</v>
      </c>
      <c r="S4" s="181">
        <f>'1. เกษตรฯ ป.โท'!AA25</f>
        <v>4.0769230769230766</v>
      </c>
      <c r="T4" s="181">
        <f>'1. เกษตรฯ ป.โท'!AB25</f>
        <v>4</v>
      </c>
      <c r="U4" s="181">
        <f>'1. เกษตรฯ ป.โท'!AC25</f>
        <v>4</v>
      </c>
      <c r="V4" s="181">
        <f>'1. เกษตรฯ ป.โท'!AD25</f>
        <v>4.1538461538461542</v>
      </c>
      <c r="W4" s="181">
        <f>'1. เกษตรฯ ป.โท'!AE25</f>
        <v>4</v>
      </c>
      <c r="X4" s="181">
        <f>'1. เกษตรฯ ป.โท'!AF25</f>
        <v>4.1538461538461542</v>
      </c>
      <c r="Y4" s="181">
        <f>'1. เกษตรฯ ป.โท'!AG25</f>
        <v>4.0769230769230766</v>
      </c>
      <c r="Z4" s="181">
        <f>'1. เกษตรฯ ป.โท'!AH25</f>
        <v>4</v>
      </c>
      <c r="AA4" s="181">
        <f>AVERAGE(R4:Z4)</f>
        <v>4.0598290598290596</v>
      </c>
      <c r="AB4" s="182">
        <f>'1. เกษตรฯ ป.โท'!AI25</f>
        <v>4.2307692307692308</v>
      </c>
      <c r="AC4" s="182">
        <f>'1. เกษตรฯ ป.โท'!AJ25</f>
        <v>4.0769230769230766</v>
      </c>
      <c r="AD4" s="182">
        <f>'1. เกษตรฯ ป.โท'!AK25</f>
        <v>4.1538461538461542</v>
      </c>
      <c r="AE4" s="182">
        <f>'1. เกษตรฯ ป.โท'!AL25</f>
        <v>4.1538461538461542</v>
      </c>
      <c r="AF4" s="182">
        <f>'1. เกษตรฯ ป.โท'!AM25</f>
        <v>4</v>
      </c>
      <c r="AG4" s="182">
        <f>'1. เกษตรฯ ป.โท'!AN25</f>
        <v>4.0769230769230766</v>
      </c>
      <c r="AH4" s="182">
        <f>'1. เกษตรฯ ป.โท'!AO25</f>
        <v>4.2307692307692308</v>
      </c>
      <c r="AI4" s="182">
        <f>'1. เกษตรฯ ป.โท'!AP25</f>
        <v>4.0769230769230766</v>
      </c>
      <c r="AJ4" s="182">
        <f>AVERAGE(AB4:AI4)</f>
        <v>4.125</v>
      </c>
      <c r="AK4" s="183">
        <f>'1. เกษตรฯ ป.โท'!AQ25</f>
        <v>4.3076923076923075</v>
      </c>
      <c r="AL4" s="183">
        <f>'1. เกษตรฯ ป.โท'!AR25</f>
        <v>4.2307692307692308</v>
      </c>
      <c r="AM4" s="183">
        <f>'1. เกษตรฯ ป.โท'!AS25</f>
        <v>4.2307692307692308</v>
      </c>
      <c r="AN4" s="183">
        <f>'1. เกษตรฯ ป.โท'!AT25</f>
        <v>4.384615384615385</v>
      </c>
      <c r="AO4" s="183">
        <f>'1. เกษตรฯ ป.โท'!AU25</f>
        <v>4.2307692307692308</v>
      </c>
      <c r="AP4" s="183">
        <f>'1. เกษตรฯ ป.โท'!AV25</f>
        <v>3.4615384615384617</v>
      </c>
      <c r="AQ4" s="183">
        <f>'1. เกษตรฯ ป.โท'!AW25</f>
        <v>3.5833333333333335</v>
      </c>
      <c r="AR4" s="183">
        <f>'1. เกษตรฯ ป.โท'!AX25</f>
        <v>3.6666666666666665</v>
      </c>
      <c r="AS4" s="183">
        <f>'1. เกษตรฯ ป.โท'!AY25</f>
        <v>3.5833333333333335</v>
      </c>
      <c r="AT4" s="183">
        <f>'1. เกษตรฯ ป.โท'!AZ25</f>
        <v>4.25</v>
      </c>
      <c r="AU4" s="183">
        <f>AVERAGE(AK4:AT4)</f>
        <v>3.9929487179487184</v>
      </c>
      <c r="AV4" s="184">
        <f>AVERAGE(J4,Q4,AA4,AJ4,AU4)</f>
        <v>4.1480555555555556</v>
      </c>
    </row>
    <row r="5" spans="1:48" x14ac:dyDescent="0.55000000000000004">
      <c r="A5" s="178" t="s">
        <v>62</v>
      </c>
      <c r="B5" s="179">
        <f>'2. วิทยาศาสตร์ ป.โท'!L38</f>
        <v>4.666666666666667</v>
      </c>
      <c r="C5" s="179">
        <f>'2. วิทยาศาสตร์ ป.โท'!M38</f>
        <v>4.4814814814814818</v>
      </c>
      <c r="D5" s="179">
        <f>'2. วิทยาศาสตร์ ป.โท'!N38</f>
        <v>4.2962962962962967</v>
      </c>
      <c r="E5" s="179">
        <f>'2. วิทยาศาสตร์ ป.โท'!O38</f>
        <v>4.2962962962962967</v>
      </c>
      <c r="F5" s="179">
        <f>'2. วิทยาศาสตร์ ป.โท'!P38</f>
        <v>4.4444444444444446</v>
      </c>
      <c r="G5" s="179">
        <f>'2. วิทยาศาสตร์ ป.โท'!Q38</f>
        <v>4.4444444444444446</v>
      </c>
      <c r="H5" s="179">
        <f>'2. วิทยาศาสตร์ ป.โท'!R38</f>
        <v>4.5185185185185182</v>
      </c>
      <c r="I5" s="179">
        <f>'2. วิทยาศาสตร์ ป.โท'!S38</f>
        <v>4.5185185185185182</v>
      </c>
      <c r="J5" s="179">
        <f t="shared" ref="J5:J18" si="0">AVERAGE(B5:I5)</f>
        <v>4.4583333333333339</v>
      </c>
      <c r="K5" s="180">
        <f>'2. วิทยาศาสตร์ ป.โท'!T38</f>
        <v>4.4074074074074074</v>
      </c>
      <c r="L5" s="180">
        <f>'2. วิทยาศาสตร์ ป.โท'!U38</f>
        <v>4.2222222222222223</v>
      </c>
      <c r="M5" s="180">
        <f>'2. วิทยาศาสตร์ ป.โท'!V38</f>
        <v>4.333333333333333</v>
      </c>
      <c r="N5" s="180">
        <f>'2. วิทยาศาสตร์ ป.โท'!W38</f>
        <v>4.3703703703703702</v>
      </c>
      <c r="O5" s="180">
        <f>'2. วิทยาศาสตร์ ป.โท'!X38</f>
        <v>4.2962962962962967</v>
      </c>
      <c r="P5" s="180">
        <f>'2. วิทยาศาสตร์ ป.โท'!Y38</f>
        <v>4.2592592592592595</v>
      </c>
      <c r="Q5" s="180">
        <f t="shared" ref="Q5:Q18" si="1">AVERAGE(K5:P5)</f>
        <v>4.3148148148148149</v>
      </c>
      <c r="R5" s="181">
        <f>'2. วิทยาศาสตร์ ป.โท'!Z38</f>
        <v>4.2962962962962967</v>
      </c>
      <c r="S5" s="181">
        <f>'2. วิทยาศาสตร์ ป.โท'!AA38</f>
        <v>4.2592592592592595</v>
      </c>
      <c r="T5" s="181">
        <f>'2. วิทยาศาสตร์ ป.โท'!AB38</f>
        <v>4.1481481481481479</v>
      </c>
      <c r="U5" s="181">
        <f>'2. วิทยาศาสตร์ ป.โท'!AC38</f>
        <v>4.1851851851851851</v>
      </c>
      <c r="V5" s="181">
        <f>'2. วิทยาศาสตร์ ป.โท'!AD38</f>
        <v>4.2222222222222223</v>
      </c>
      <c r="W5" s="181">
        <f>'2. วิทยาศาสตร์ ป.โท'!AE38</f>
        <v>4.1481481481481479</v>
      </c>
      <c r="X5" s="181">
        <f>'2. วิทยาศาสตร์ ป.โท'!AF38</f>
        <v>4.3703703703703702</v>
      </c>
      <c r="Y5" s="181">
        <f>'2. วิทยาศาสตร์ ป.โท'!AG38</f>
        <v>4.1851851851851851</v>
      </c>
      <c r="Z5" s="181">
        <f>'2. วิทยาศาสตร์ ป.โท'!AH38</f>
        <v>4.5555555555555554</v>
      </c>
      <c r="AA5" s="181">
        <f t="shared" ref="AA5:AA19" si="2">AVERAGE(R5:Z5)</f>
        <v>4.2633744855967084</v>
      </c>
      <c r="AB5" s="182">
        <f>'2. วิทยาศาสตร์ ป.โท'!AI38</f>
        <v>4.5185185185185182</v>
      </c>
      <c r="AC5" s="182">
        <f>'2. วิทยาศาสตร์ ป.โท'!AJ38</f>
        <v>4.4074074074074074</v>
      </c>
      <c r="AD5" s="182">
        <f>'2. วิทยาศาสตร์ ป.โท'!AK38</f>
        <v>4.4814814814814818</v>
      </c>
      <c r="AE5" s="182">
        <f>'2. วิทยาศาสตร์ ป.โท'!AL38</f>
        <v>4.4074074074074074</v>
      </c>
      <c r="AF5" s="182">
        <f>'2. วิทยาศาสตร์ ป.โท'!AM38</f>
        <v>4.1851851851851851</v>
      </c>
      <c r="AG5" s="182">
        <f>'2. วิทยาศาสตร์ ป.โท'!AN38</f>
        <v>4.5185185185185182</v>
      </c>
      <c r="AH5" s="182">
        <f>'2. วิทยาศาสตร์ ป.โท'!AO38</f>
        <v>4.333333333333333</v>
      </c>
      <c r="AI5" s="182">
        <f>'2. วิทยาศาสตร์ ป.โท'!AP38</f>
        <v>4.2592592592592595</v>
      </c>
      <c r="AJ5" s="182">
        <f t="shared" ref="AJ5:AJ18" si="3">AVERAGE(AB5:AI5)</f>
        <v>4.3888888888888893</v>
      </c>
      <c r="AK5" s="183">
        <f>'2. วิทยาศาสตร์ ป.โท'!AQ38</f>
        <v>4.3703703703703702</v>
      </c>
      <c r="AL5" s="183">
        <f>'2. วิทยาศาสตร์ ป.โท'!AR38</f>
        <v>4.333333333333333</v>
      </c>
      <c r="AM5" s="183">
        <f>'2. วิทยาศาสตร์ ป.โท'!AS38</f>
        <v>4.2962962962962967</v>
      </c>
      <c r="AN5" s="183">
        <f>'2. วิทยาศาสตร์ ป.โท'!AT38</f>
        <v>4.4444444444444446</v>
      </c>
      <c r="AO5" s="183">
        <f>'2. วิทยาศาสตร์ ป.โท'!AU38</f>
        <v>4.3703703703703702</v>
      </c>
      <c r="AP5" s="183">
        <f>'2. วิทยาศาสตร์ ป.โท'!AV38</f>
        <v>3.6296296296296298</v>
      </c>
      <c r="AQ5" s="183">
        <f>'2. วิทยาศาสตร์ ป.โท'!AW38</f>
        <v>3.7037037037037037</v>
      </c>
      <c r="AR5" s="183">
        <f>'2. วิทยาศาสตร์ ป.โท'!AX38</f>
        <v>3.8518518518518516</v>
      </c>
      <c r="AS5" s="183">
        <f>'2. วิทยาศาสตร์ ป.โท'!AY38</f>
        <v>3.5925925925925926</v>
      </c>
      <c r="AT5" s="183">
        <f>'2. วิทยาศาสตร์ ป.โท'!AZ38</f>
        <v>4.6296296296296298</v>
      </c>
      <c r="AU5" s="183">
        <f t="shared" ref="AU5:AU19" si="4">AVERAGE(AK5:AT5)</f>
        <v>4.1222222222222227</v>
      </c>
      <c r="AV5" s="184">
        <f t="shared" ref="AV5:AV9" si="5">AVERAGE(J5,Q5,AA5,AJ5,AU5)</f>
        <v>4.3095267489711935</v>
      </c>
    </row>
    <row r="6" spans="1:48" x14ac:dyDescent="0.55000000000000004">
      <c r="A6" s="178" t="s">
        <v>63</v>
      </c>
      <c r="B6" s="179">
        <f>'3. วิศวกรรม ป.โท'!L25</f>
        <v>4.2307692307692308</v>
      </c>
      <c r="C6" s="179">
        <f>'3. วิศวกรรม ป.โท'!M25</f>
        <v>3.8461538461538463</v>
      </c>
      <c r="D6" s="179">
        <f>'3. วิศวกรรม ป.โท'!N25</f>
        <v>3.7692307692307692</v>
      </c>
      <c r="E6" s="179">
        <f>'3. วิศวกรรม ป.โท'!O25</f>
        <v>3.9230769230769229</v>
      </c>
      <c r="F6" s="179">
        <f>'3. วิศวกรรม ป.โท'!P25</f>
        <v>3.9230769230769229</v>
      </c>
      <c r="G6" s="179">
        <f>'3. วิศวกรรม ป.โท'!Q25</f>
        <v>4</v>
      </c>
      <c r="H6" s="179">
        <f>'3. วิศวกรรม ป.โท'!R25</f>
        <v>4.1538461538461542</v>
      </c>
      <c r="I6" s="179">
        <f>'3. วิศวกรรม ป.โท'!S25</f>
        <v>4</v>
      </c>
      <c r="J6" s="179">
        <f t="shared" si="0"/>
        <v>3.9807692307692308</v>
      </c>
      <c r="K6" s="180">
        <f>'3. วิศวกรรม ป.โท'!T25</f>
        <v>4.0769230769230766</v>
      </c>
      <c r="L6" s="180">
        <f>'3. วิศวกรรม ป.โท'!U25</f>
        <v>4</v>
      </c>
      <c r="M6" s="180">
        <f>'3. วิศวกรรม ป.โท'!V25</f>
        <v>3.8461538461538463</v>
      </c>
      <c r="N6" s="180">
        <f>'3. วิศวกรรม ป.โท'!W25</f>
        <v>3.8461538461538463</v>
      </c>
      <c r="O6" s="180">
        <f>'3. วิศวกรรม ป.โท'!X25</f>
        <v>3.9230769230769229</v>
      </c>
      <c r="P6" s="180">
        <f>'3. วิศวกรรม ป.โท'!Y25</f>
        <v>4</v>
      </c>
      <c r="Q6" s="180">
        <f t="shared" si="1"/>
        <v>3.9487179487179489</v>
      </c>
      <c r="R6" s="181">
        <f>'3. วิศวกรรม ป.โท'!Z25</f>
        <v>3.7692307692307692</v>
      </c>
      <c r="S6" s="181">
        <f>'3. วิศวกรรม ป.โท'!AA25</f>
        <v>3.7692307692307692</v>
      </c>
      <c r="T6" s="181">
        <f>'3. วิศวกรรม ป.โท'!AB25</f>
        <v>3.9230769230769229</v>
      </c>
      <c r="U6" s="181">
        <f>'3. วิศวกรรม ป.โท'!AC25</f>
        <v>3.5384615384615383</v>
      </c>
      <c r="V6" s="181">
        <f>'3. วิศวกรรม ป.โท'!AD25</f>
        <v>3.6923076923076925</v>
      </c>
      <c r="W6" s="181">
        <f>'3. วิศวกรรม ป.โท'!AE25</f>
        <v>3.6923076923076925</v>
      </c>
      <c r="X6" s="181">
        <f>'3. วิศวกรรม ป.โท'!AF25</f>
        <v>4.0769230769230766</v>
      </c>
      <c r="Y6" s="181">
        <f>'3. วิศวกรรม ป.โท'!AG25</f>
        <v>3.7692307692307692</v>
      </c>
      <c r="Z6" s="181">
        <f>'3. วิศวกรรม ป.โท'!AH25</f>
        <v>4</v>
      </c>
      <c r="AA6" s="181">
        <f t="shared" si="2"/>
        <v>3.8034188034188037</v>
      </c>
      <c r="AB6" s="182">
        <f>'3. วิศวกรรม ป.โท'!AI25</f>
        <v>4.2307692307692308</v>
      </c>
      <c r="AC6" s="182">
        <f>'3. วิศวกรรม ป.โท'!AJ25</f>
        <v>4.0769230769230766</v>
      </c>
      <c r="AD6" s="182">
        <f>'3. วิศวกรรม ป.โท'!AK25</f>
        <v>3.9230769230769229</v>
      </c>
      <c r="AE6" s="182">
        <f>'3. วิศวกรรม ป.โท'!AL25</f>
        <v>4</v>
      </c>
      <c r="AF6" s="182">
        <f>'3. วิศวกรรม ป.โท'!AM25</f>
        <v>4.0769230769230766</v>
      </c>
      <c r="AG6" s="182">
        <f>'3. วิศวกรรม ป.โท'!AN25</f>
        <v>3.8461538461538463</v>
      </c>
      <c r="AH6" s="182">
        <f>'3. วิศวกรรม ป.โท'!AO25</f>
        <v>3.7692307692307692</v>
      </c>
      <c r="AI6" s="182">
        <f>'3. วิศวกรรม ป.โท'!AP25</f>
        <v>3.8461538461538463</v>
      </c>
      <c r="AJ6" s="182">
        <f t="shared" si="3"/>
        <v>3.9711538461538463</v>
      </c>
      <c r="AK6" s="183">
        <f>'3. วิศวกรรม ป.โท'!AQ25</f>
        <v>4</v>
      </c>
      <c r="AL6" s="183">
        <f>'3. วิศวกรรม ป.โท'!AR25</f>
        <v>4.0769230769230766</v>
      </c>
      <c r="AM6" s="183">
        <f>'3. วิศวกรรม ป.โท'!AS25</f>
        <v>4.1538461538461542</v>
      </c>
      <c r="AN6" s="183">
        <f>'3. วิศวกรรม ป.โท'!AT25</f>
        <v>4.1538461538461542</v>
      </c>
      <c r="AO6" s="183">
        <f>'3. วิศวกรรม ป.โท'!AU25</f>
        <v>4.1538461538461542</v>
      </c>
      <c r="AP6" s="183">
        <f>'3. วิศวกรรม ป.โท'!AV25</f>
        <v>3.0769230769230771</v>
      </c>
      <c r="AQ6" s="183">
        <f>'3. วิศวกรรม ป.โท'!AW25</f>
        <v>3.1538461538461537</v>
      </c>
      <c r="AR6" s="183">
        <f>'3. วิศวกรรม ป.โท'!AX25</f>
        <v>3.1538461538461537</v>
      </c>
      <c r="AS6" s="183">
        <f>'3. วิศวกรรม ป.โท'!AY25</f>
        <v>3.1538461538461537</v>
      </c>
      <c r="AT6" s="183">
        <f>'3. วิศวกรรม ป.โท'!AZ25</f>
        <v>4.333333333333333</v>
      </c>
      <c r="AU6" s="183">
        <f t="shared" si="4"/>
        <v>3.7410256410256411</v>
      </c>
      <c r="AV6" s="184">
        <f t="shared" si="5"/>
        <v>3.8890170940170941</v>
      </c>
    </row>
    <row r="7" spans="1:48" x14ac:dyDescent="0.55000000000000004">
      <c r="A7" s="178" t="s">
        <v>75</v>
      </c>
      <c r="B7" s="179">
        <f>'4. สถาปัตย์ ป.โท'!L14</f>
        <v>4</v>
      </c>
      <c r="C7" s="179">
        <f>'4. สถาปัตย์ ป.โท'!M14</f>
        <v>4</v>
      </c>
      <c r="D7" s="179">
        <f>'4. สถาปัตย์ ป.โท'!N14</f>
        <v>4</v>
      </c>
      <c r="E7" s="179">
        <f>'4. สถาปัตย์ ป.โท'!O14</f>
        <v>4</v>
      </c>
      <c r="F7" s="179">
        <f>'4. สถาปัตย์ ป.โท'!P14</f>
        <v>4</v>
      </c>
      <c r="G7" s="179">
        <f>'4. สถาปัตย์ ป.โท'!Q14</f>
        <v>3</v>
      </c>
      <c r="H7" s="179">
        <f>'4. สถาปัตย์ ป.โท'!R14</f>
        <v>3</v>
      </c>
      <c r="I7" s="179">
        <f>'4. สถาปัตย์ ป.โท'!S14</f>
        <v>4</v>
      </c>
      <c r="J7" s="179">
        <f t="shared" si="0"/>
        <v>3.75</v>
      </c>
      <c r="K7" s="180">
        <f>'4. สถาปัตย์ ป.โท'!T14</f>
        <v>4</v>
      </c>
      <c r="L7" s="180">
        <f>'4. สถาปัตย์ ป.โท'!U14</f>
        <v>4</v>
      </c>
      <c r="M7" s="180">
        <f>'4. สถาปัตย์ ป.โท'!V14</f>
        <v>4</v>
      </c>
      <c r="N7" s="180">
        <f>'4. สถาปัตย์ ป.โท'!W14</f>
        <v>4</v>
      </c>
      <c r="O7" s="180">
        <f>'4. สถาปัตย์ ป.โท'!X14</f>
        <v>4</v>
      </c>
      <c r="P7" s="180">
        <f>'4. สถาปัตย์ ป.โท'!Y14</f>
        <v>4</v>
      </c>
      <c r="Q7" s="180">
        <f t="shared" si="1"/>
        <v>4</v>
      </c>
      <c r="R7" s="181">
        <f>'4. สถาปัตย์ ป.โท'!Z14</f>
        <v>3</v>
      </c>
      <c r="S7" s="181">
        <f>'4. สถาปัตย์ ป.โท'!AA14</f>
        <v>3</v>
      </c>
      <c r="T7" s="181">
        <f>'4. สถาปัตย์ ป.โท'!AB14</f>
        <v>3</v>
      </c>
      <c r="U7" s="181">
        <f>'4. สถาปัตย์ ป.โท'!AC14</f>
        <v>3</v>
      </c>
      <c r="V7" s="181">
        <f>'4. สถาปัตย์ ป.โท'!AD14</f>
        <v>3</v>
      </c>
      <c r="W7" s="181">
        <f>'4. สถาปัตย์ ป.โท'!AE14</f>
        <v>3</v>
      </c>
      <c r="X7" s="181">
        <f>'4. สถาปัตย์ ป.โท'!AF14</f>
        <v>3</v>
      </c>
      <c r="Y7" s="181">
        <f>'4. สถาปัตย์ ป.โท'!AG14</f>
        <v>4</v>
      </c>
      <c r="Z7" s="181">
        <f>'4. สถาปัตย์ ป.โท'!AH14</f>
        <v>4</v>
      </c>
      <c r="AA7" s="181">
        <f t="shared" si="2"/>
        <v>3.2222222222222223</v>
      </c>
      <c r="AB7" s="182">
        <f>'4. สถาปัตย์ ป.โท'!AI14</f>
        <v>4</v>
      </c>
      <c r="AC7" s="182">
        <f>'4. สถาปัตย์ ป.โท'!AJ14</f>
        <v>4</v>
      </c>
      <c r="AD7" s="182">
        <f>'4. สถาปัตย์ ป.โท'!AK14</f>
        <v>4</v>
      </c>
      <c r="AE7" s="182">
        <f>'4. สถาปัตย์ ป.โท'!AL14</f>
        <v>4</v>
      </c>
      <c r="AF7" s="182">
        <f>'4. สถาปัตย์ ป.โท'!AM14</f>
        <v>4</v>
      </c>
      <c r="AG7" s="182">
        <f>'4. สถาปัตย์ ป.โท'!AN14</f>
        <v>4</v>
      </c>
      <c r="AH7" s="182">
        <f>'4. สถาปัตย์ ป.โท'!AO14</f>
        <v>4</v>
      </c>
      <c r="AI7" s="182">
        <f>'4. สถาปัตย์ ป.โท'!AP14</f>
        <v>4</v>
      </c>
      <c r="AJ7" s="182">
        <f t="shared" si="3"/>
        <v>4</v>
      </c>
      <c r="AK7" s="183">
        <f>'4. สถาปัตย์ ป.โท'!AQ14</f>
        <v>3</v>
      </c>
      <c r="AL7" s="183">
        <f>'4. สถาปัตย์ ป.โท'!AR14</f>
        <v>4</v>
      </c>
      <c r="AM7" s="183">
        <f>'4. สถาปัตย์ ป.โท'!AS14</f>
        <v>4</v>
      </c>
      <c r="AN7" s="183">
        <f>'4. สถาปัตย์ ป.โท'!AT14</f>
        <v>4</v>
      </c>
      <c r="AO7" s="183">
        <f>'4. สถาปัตย์ ป.โท'!AU14</f>
        <v>4</v>
      </c>
      <c r="AP7" s="183">
        <f>'4. สถาปัตย์ ป.โท'!AV14</f>
        <v>3</v>
      </c>
      <c r="AQ7" s="183">
        <f>'4. สถาปัตย์ ป.โท'!AW14</f>
        <v>3</v>
      </c>
      <c r="AR7" s="183">
        <f>'4. สถาปัตย์ ป.โท'!AX14</f>
        <v>3</v>
      </c>
      <c r="AS7" s="183">
        <f>'4. สถาปัตย์ ป.โท'!AY14</f>
        <v>3</v>
      </c>
      <c r="AT7" s="183">
        <f>'4. สถาปัตย์ ป.โท'!AZ14</f>
        <v>3</v>
      </c>
      <c r="AU7" s="183">
        <f t="shared" si="4"/>
        <v>3.4</v>
      </c>
      <c r="AV7" s="184">
        <f t="shared" si="5"/>
        <v>3.6744444444444442</v>
      </c>
    </row>
    <row r="8" spans="1:48" x14ac:dyDescent="0.55000000000000004">
      <c r="A8" s="178" t="s">
        <v>64</v>
      </c>
      <c r="B8" s="179">
        <f>'5. พลังงาน ป.โท'!L15</f>
        <v>4.666666666666667</v>
      </c>
      <c r="C8" s="179">
        <f>'5. พลังงาน ป.โท'!M15</f>
        <v>4</v>
      </c>
      <c r="D8" s="179">
        <f>'5. พลังงาน ป.โท'!N15</f>
        <v>4</v>
      </c>
      <c r="E8" s="179">
        <f>'5. พลังงาน ป.โท'!O15</f>
        <v>4</v>
      </c>
      <c r="F8" s="179">
        <f>'5. พลังงาน ป.โท'!P15</f>
        <v>4</v>
      </c>
      <c r="G8" s="179">
        <f>'5. พลังงาน ป.โท'!Q15</f>
        <v>4</v>
      </c>
      <c r="H8" s="179">
        <f>'5. พลังงาน ป.โท'!R15</f>
        <v>4</v>
      </c>
      <c r="I8" s="179">
        <f>'5. พลังงาน ป.โท'!S15</f>
        <v>4</v>
      </c>
      <c r="J8" s="179">
        <f t="shared" si="0"/>
        <v>4.0833333333333339</v>
      </c>
      <c r="K8" s="180">
        <f>'5. พลังงาน ป.โท'!T15</f>
        <v>4.333333333333333</v>
      </c>
      <c r="L8" s="180">
        <f>'5. พลังงาน ป.โท'!U15</f>
        <v>4</v>
      </c>
      <c r="M8" s="180">
        <f>'5. พลังงาน ป.โท'!V15</f>
        <v>4</v>
      </c>
      <c r="N8" s="180">
        <f>'5. พลังงาน ป.โท'!W15</f>
        <v>4</v>
      </c>
      <c r="O8" s="180">
        <f>'5. พลังงาน ป.โท'!X15</f>
        <v>4.333333333333333</v>
      </c>
      <c r="P8" s="180">
        <f>'5. พลังงาน ป.โท'!Y15</f>
        <v>4</v>
      </c>
      <c r="Q8" s="180">
        <f t="shared" si="1"/>
        <v>4.1111111111111107</v>
      </c>
      <c r="R8" s="181">
        <f>'5. พลังงาน ป.โท'!Z15</f>
        <v>4</v>
      </c>
      <c r="S8" s="181">
        <f>'5. พลังงาน ป.โท'!AA15</f>
        <v>4</v>
      </c>
      <c r="T8" s="181">
        <f>'5. พลังงาน ป.โท'!AB15</f>
        <v>4</v>
      </c>
      <c r="U8" s="181">
        <f>'5. พลังงาน ป.โท'!AC15</f>
        <v>3.6666666666666665</v>
      </c>
      <c r="V8" s="181">
        <f>'5. พลังงาน ป.โท'!AD15</f>
        <v>4</v>
      </c>
      <c r="W8" s="181">
        <f>'5. พลังงาน ป.โท'!AE15</f>
        <v>4</v>
      </c>
      <c r="X8" s="181">
        <f>'5. พลังงาน ป.โท'!AF15</f>
        <v>4</v>
      </c>
      <c r="Y8" s="181">
        <f>'5. พลังงาน ป.โท'!AG15</f>
        <v>4</v>
      </c>
      <c r="Z8" s="181">
        <f>'5. พลังงาน ป.โท'!AH15</f>
        <v>4</v>
      </c>
      <c r="AA8" s="181">
        <f t="shared" si="2"/>
        <v>3.9629629629629628</v>
      </c>
      <c r="AB8" s="182">
        <f>'5. พลังงาน ป.โท'!AI15</f>
        <v>4</v>
      </c>
      <c r="AC8" s="182">
        <f>'5. พลังงาน ป.โท'!AJ15</f>
        <v>4</v>
      </c>
      <c r="AD8" s="182">
        <f>'5. พลังงาน ป.โท'!AK15</f>
        <v>4.333333333333333</v>
      </c>
      <c r="AE8" s="182">
        <f>'5. พลังงาน ป.โท'!AL15</f>
        <v>4.333333333333333</v>
      </c>
      <c r="AF8" s="182">
        <f>'5. พลังงาน ป.โท'!AM15</f>
        <v>4</v>
      </c>
      <c r="AG8" s="182">
        <f>'5. พลังงาน ป.โท'!AN15</f>
        <v>4</v>
      </c>
      <c r="AH8" s="182">
        <f>'5. พลังงาน ป.โท'!AO15</f>
        <v>4</v>
      </c>
      <c r="AI8" s="182">
        <f>'5. พลังงาน ป.โท'!AP15</f>
        <v>4</v>
      </c>
      <c r="AJ8" s="182">
        <f t="shared" si="3"/>
        <v>4.083333333333333</v>
      </c>
      <c r="AK8" s="183">
        <f>'5. พลังงาน ป.โท'!AQ15</f>
        <v>4</v>
      </c>
      <c r="AL8" s="183">
        <f>'5. พลังงาน ป.โท'!AR15</f>
        <v>4</v>
      </c>
      <c r="AM8" s="183">
        <f>'5. พลังงาน ป.โท'!AS15</f>
        <v>4</v>
      </c>
      <c r="AN8" s="183">
        <f>'5. พลังงาน ป.โท'!AT15</f>
        <v>4</v>
      </c>
      <c r="AO8" s="183">
        <f>'5. พลังงาน ป.โท'!AU15</f>
        <v>4</v>
      </c>
      <c r="AP8" s="183">
        <f>'5. พลังงาน ป.โท'!AV15</f>
        <v>4</v>
      </c>
      <c r="AQ8" s="183">
        <f>'5. พลังงาน ป.โท'!AW15</f>
        <v>3.3333333333333335</v>
      </c>
      <c r="AR8" s="183">
        <f>'5. พลังงาน ป.โท'!AX15</f>
        <v>3.6666666666666665</v>
      </c>
      <c r="AS8" s="183">
        <f>'5. พลังงาน ป.โท'!AY15</f>
        <v>3</v>
      </c>
      <c r="AT8" s="183">
        <f>'5. พลังงาน ป.โท'!AZ15</f>
        <v>4</v>
      </c>
      <c r="AU8" s="183">
        <f>AVERAGE(AK8:AT8)</f>
        <v>3.8</v>
      </c>
      <c r="AV8" s="184">
        <f t="shared" si="5"/>
        <v>4.0081481481481482</v>
      </c>
    </row>
    <row r="9" spans="1:48" x14ac:dyDescent="0.55000000000000004">
      <c r="A9" s="178" t="s">
        <v>66</v>
      </c>
      <c r="B9" s="179">
        <f>'6. แพทย์ ป.โท'!L5</f>
        <v>4</v>
      </c>
      <c r="C9" s="179">
        <f>'6. แพทย์ ป.โท'!M5</f>
        <v>4</v>
      </c>
      <c r="D9" s="179">
        <f>'6. แพทย์ ป.โท'!N5</f>
        <v>4</v>
      </c>
      <c r="E9" s="179">
        <f>'6. แพทย์ ป.โท'!O5</f>
        <v>4</v>
      </c>
      <c r="F9" s="179">
        <f>'6. แพทย์ ป.โท'!P5</f>
        <v>4</v>
      </c>
      <c r="G9" s="179">
        <f>'6. แพทย์ ป.โท'!Q5</f>
        <v>4</v>
      </c>
      <c r="H9" s="179">
        <f>'6. แพทย์ ป.โท'!R5</f>
        <v>4</v>
      </c>
      <c r="I9" s="179">
        <f>'6. แพทย์ ป.โท'!S5</f>
        <v>4</v>
      </c>
      <c r="J9" s="179">
        <f t="shared" si="0"/>
        <v>4</v>
      </c>
      <c r="K9" s="180">
        <f>'6. แพทย์ ป.โท'!T5</f>
        <v>4</v>
      </c>
      <c r="L9" s="180">
        <f>'6. แพทย์ ป.โท'!U5</f>
        <v>4</v>
      </c>
      <c r="M9" s="180">
        <f>'6. แพทย์ ป.โท'!V5</f>
        <v>4</v>
      </c>
      <c r="N9" s="180">
        <f>'6. แพทย์ ป.โท'!W5</f>
        <v>3</v>
      </c>
      <c r="O9" s="180">
        <f>'6. แพทย์ ป.โท'!X5</f>
        <v>3</v>
      </c>
      <c r="P9" s="180">
        <f>'6. แพทย์ ป.โท'!Y5</f>
        <v>4</v>
      </c>
      <c r="Q9" s="180">
        <f t="shared" si="1"/>
        <v>3.6666666666666665</v>
      </c>
      <c r="R9" s="181">
        <f>'6. แพทย์ ป.โท'!Z13</f>
        <v>3</v>
      </c>
      <c r="S9" s="181">
        <f>'6. แพทย์ ป.โท'!AA13</f>
        <v>4</v>
      </c>
      <c r="T9" s="181">
        <f>'6. แพทย์ ป.โท'!AB13</f>
        <v>4</v>
      </c>
      <c r="U9" s="181">
        <f>'6. แพทย์ ป.โท'!AC13</f>
        <v>4</v>
      </c>
      <c r="V9" s="181">
        <f>'6. แพทย์ ป.โท'!AD13</f>
        <v>5</v>
      </c>
      <c r="W9" s="181">
        <f>'6. แพทย์ ป.โท'!AE13</f>
        <v>4</v>
      </c>
      <c r="X9" s="181">
        <f>'6. แพทย์ ป.โท'!AF13</f>
        <v>4</v>
      </c>
      <c r="Y9" s="181">
        <f>'6. แพทย์ ป.โท'!AG13</f>
        <v>3</v>
      </c>
      <c r="Z9" s="181">
        <f>'6. แพทย์ ป.โท'!AH13</f>
        <v>4</v>
      </c>
      <c r="AA9" s="181">
        <f t="shared" si="2"/>
        <v>3.8888888888888888</v>
      </c>
      <c r="AB9" s="182">
        <f>'6. แพทย์ ป.โท'!AI13</f>
        <v>4</v>
      </c>
      <c r="AC9" s="182">
        <f>'6. แพทย์ ป.โท'!AJ13</f>
        <v>5</v>
      </c>
      <c r="AD9" s="182">
        <f>'6. แพทย์ ป.โท'!AK13</f>
        <v>4</v>
      </c>
      <c r="AE9" s="182">
        <f>'6. แพทย์ ป.โท'!AL13</f>
        <v>5</v>
      </c>
      <c r="AF9" s="182">
        <f>'6. แพทย์ ป.โท'!AM13</f>
        <v>4</v>
      </c>
      <c r="AG9" s="182">
        <f>'6. แพทย์ ป.โท'!AN13</f>
        <v>4</v>
      </c>
      <c r="AH9" s="182">
        <f>'6. แพทย์ ป.โท'!AO13</f>
        <v>4</v>
      </c>
      <c r="AI9" s="182">
        <f>'6. แพทย์ ป.โท'!AP13</f>
        <v>4</v>
      </c>
      <c r="AJ9" s="182">
        <f t="shared" si="3"/>
        <v>4.25</v>
      </c>
      <c r="AK9" s="183">
        <f>'6. แพทย์ ป.โท'!AQ13</f>
        <v>4</v>
      </c>
      <c r="AL9" s="183">
        <f>'6. แพทย์ ป.โท'!AR13</f>
        <v>5</v>
      </c>
      <c r="AM9" s="183">
        <f>'6. แพทย์ ป.โท'!AS13</f>
        <v>5</v>
      </c>
      <c r="AN9" s="183">
        <f>'6. แพทย์ ป.โท'!AT13</f>
        <v>5</v>
      </c>
      <c r="AO9" s="183">
        <f>'6. แพทย์ ป.โท'!AU13</f>
        <v>5</v>
      </c>
      <c r="AP9" s="183">
        <f>'6. แพทย์ ป.โท'!AV13</f>
        <v>3</v>
      </c>
      <c r="AQ9" s="183">
        <f>'6. แพทย์ ป.โท'!AW13</f>
        <v>3</v>
      </c>
      <c r="AR9" s="183">
        <f>'6. แพทย์ ป.โท'!AX13</f>
        <v>4</v>
      </c>
      <c r="AS9" s="183">
        <f>'6. แพทย์ ป.โท'!AY13</f>
        <v>4</v>
      </c>
      <c r="AT9" s="183">
        <f>'6. แพทย์ ป.โท'!AZ13</f>
        <v>4</v>
      </c>
      <c r="AU9" s="183">
        <f t="shared" si="4"/>
        <v>4.2</v>
      </c>
      <c r="AV9" s="184">
        <f t="shared" si="5"/>
        <v>4.0011111111111113</v>
      </c>
    </row>
    <row r="10" spans="1:48" x14ac:dyDescent="0.55000000000000004">
      <c r="A10" s="178" t="s">
        <v>65</v>
      </c>
      <c r="B10" s="179">
        <f>'7. พยาบาล ป.โท'!L20</f>
        <v>4.5</v>
      </c>
      <c r="C10" s="179">
        <f>'7. พยาบาล ป.โท'!M20</f>
        <v>4.375</v>
      </c>
      <c r="D10" s="179">
        <f>'7. พยาบาล ป.โท'!N20</f>
        <v>4</v>
      </c>
      <c r="E10" s="179">
        <f>'7. พยาบาล ป.โท'!O20</f>
        <v>4.25</v>
      </c>
      <c r="F10" s="179">
        <f>'7. พยาบาล ป.โท'!P20</f>
        <v>4.5</v>
      </c>
      <c r="G10" s="179">
        <f>'7. พยาบาล ป.โท'!Q20</f>
        <v>4.375</v>
      </c>
      <c r="H10" s="179">
        <f>'7. พยาบาล ป.โท'!R20</f>
        <v>4.25</v>
      </c>
      <c r="I10" s="179">
        <f>'7. พยาบาล ป.โท'!S20</f>
        <v>4.375</v>
      </c>
      <c r="J10" s="179">
        <f t="shared" si="0"/>
        <v>4.328125</v>
      </c>
      <c r="K10" s="180">
        <f>'7. พยาบาล ป.โท'!T20</f>
        <v>4.25</v>
      </c>
      <c r="L10" s="180">
        <f>'7. พยาบาล ป.โท'!U20</f>
        <v>4.25</v>
      </c>
      <c r="M10" s="180">
        <f>'7. พยาบาล ป.โท'!V20</f>
        <v>4.25</v>
      </c>
      <c r="N10" s="180">
        <f>'7. พยาบาล ป.โท'!W20</f>
        <v>4.25</v>
      </c>
      <c r="O10" s="180">
        <f>'7. พยาบาล ป.โท'!X20</f>
        <v>4.25</v>
      </c>
      <c r="P10" s="180">
        <f>'7. พยาบาล ป.โท'!Y20</f>
        <v>4.125</v>
      </c>
      <c r="Q10" s="180">
        <f t="shared" si="1"/>
        <v>4.229166666666667</v>
      </c>
      <c r="R10" s="181">
        <f>'7. พยาบาล ป.โท'!Z20</f>
        <v>4.25</v>
      </c>
      <c r="S10" s="181">
        <f>'7. พยาบาล ป.โท'!AA20</f>
        <v>4</v>
      </c>
      <c r="T10" s="181">
        <f>'7. พยาบาล ป.โท'!AB20</f>
        <v>4.125</v>
      </c>
      <c r="U10" s="181">
        <f>'7. พยาบาล ป.โท'!AC20</f>
        <v>4.25</v>
      </c>
      <c r="V10" s="181">
        <f>'7. พยาบาล ป.โท'!AD20</f>
        <v>4.125</v>
      </c>
      <c r="W10" s="181">
        <f>'7. พยาบาล ป.โท'!AE20</f>
        <v>4.25</v>
      </c>
      <c r="X10" s="181">
        <f>'7. พยาบาล ป.โท'!AF20</f>
        <v>4.25</v>
      </c>
      <c r="Y10" s="181">
        <f>'7. พยาบาล ป.โท'!AG20</f>
        <v>4.125</v>
      </c>
      <c r="Z10" s="181">
        <f>'7. พยาบาล ป.โท'!AH20</f>
        <v>4.25</v>
      </c>
      <c r="AA10" s="181">
        <f t="shared" si="2"/>
        <v>4.1805555555555554</v>
      </c>
      <c r="AB10" s="182">
        <f>'7. พยาบาล ป.โท'!AI20</f>
        <v>4.25</v>
      </c>
      <c r="AC10" s="182">
        <f>'7. พยาบาล ป.โท'!AJ20</f>
        <v>4.375</v>
      </c>
      <c r="AD10" s="182">
        <f>'7. พยาบาล ป.โท'!AK20</f>
        <v>4.25</v>
      </c>
      <c r="AE10" s="182">
        <f>'7. พยาบาล ป.โท'!AL20</f>
        <v>4.125</v>
      </c>
      <c r="AF10" s="182">
        <f>'7. พยาบาล ป.โท'!AM20</f>
        <v>4.25</v>
      </c>
      <c r="AG10" s="182">
        <f>'7. พยาบาล ป.โท'!AN20</f>
        <v>4.125</v>
      </c>
      <c r="AH10" s="182">
        <f>'7. พยาบาล ป.โท'!AO20</f>
        <v>4.25</v>
      </c>
      <c r="AI10" s="182">
        <f>'7. พยาบาล ป.โท'!AP20</f>
        <v>4.25</v>
      </c>
      <c r="AJ10" s="182">
        <f t="shared" si="3"/>
        <v>4.234375</v>
      </c>
      <c r="AK10" s="183">
        <f>'7. พยาบาล ป.โท'!AQ20</f>
        <v>4.5714285714285712</v>
      </c>
      <c r="AL10" s="183">
        <f>'7. พยาบาล ป.โท'!AR20</f>
        <v>4.375</v>
      </c>
      <c r="AM10" s="183">
        <f>'7. พยาบาล ป.โท'!AS20</f>
        <v>4.375</v>
      </c>
      <c r="AN10" s="183">
        <f>'7. พยาบาล ป.โท'!AT20</f>
        <v>4.375</v>
      </c>
      <c r="AO10" s="183">
        <f>'7. พยาบาล ป.โท'!AU20</f>
        <v>4.375</v>
      </c>
      <c r="AP10" s="183">
        <f>'7. พยาบาล ป.โท'!AV20</f>
        <v>3.75</v>
      </c>
      <c r="AQ10" s="183">
        <f>'7. พยาบาล ป.โท'!AW20</f>
        <v>3.75</v>
      </c>
      <c r="AR10" s="183">
        <f>'7. พยาบาล ป.โท'!AX20</f>
        <v>3.75</v>
      </c>
      <c r="AS10" s="183">
        <f>'7. พยาบาล ป.โท'!AY20</f>
        <v>3.75</v>
      </c>
      <c r="AT10" s="183">
        <f>'7. พยาบาล ป.โท'!AZ20</f>
        <v>4</v>
      </c>
      <c r="AU10" s="183">
        <f t="shared" si="4"/>
        <v>4.1071428571428568</v>
      </c>
      <c r="AV10" s="184">
        <f t="shared" ref="AV10:AV18" si="6">AVERAGE(J10,Q10,AA10,AJ10,AU10)</f>
        <v>4.215873015873016</v>
      </c>
    </row>
    <row r="11" spans="1:48" x14ac:dyDescent="0.55000000000000004">
      <c r="A11" s="178" t="s">
        <v>67</v>
      </c>
      <c r="B11" s="179">
        <f>'8. เภสัชศาสตร์ ป.โท'!L40</f>
        <v>4.7142857142857144</v>
      </c>
      <c r="C11" s="179">
        <f>'8. เภสัชศาสตร์ ป.โท'!M40</f>
        <v>4.5357142857142856</v>
      </c>
      <c r="D11" s="179">
        <f>'8. เภสัชศาสตร์ ป.โท'!N40</f>
        <v>4.3214285714285712</v>
      </c>
      <c r="E11" s="179">
        <f>'8. เภสัชศาสตร์ ป.โท'!O40</f>
        <v>4.3571428571428568</v>
      </c>
      <c r="F11" s="179">
        <f>'8. เภสัชศาสตร์ ป.โท'!P40</f>
        <v>4.75</v>
      </c>
      <c r="G11" s="179">
        <f>'8. เภสัชศาสตร์ ป.โท'!Q40</f>
        <v>4.4642857142857144</v>
      </c>
      <c r="H11" s="179">
        <f>'8. เภสัชศาสตร์ ป.โท'!R40</f>
        <v>4.25</v>
      </c>
      <c r="I11" s="179">
        <f>'8. เภสัชศาสตร์ ป.โท'!S40</f>
        <v>4.4285714285714288</v>
      </c>
      <c r="J11" s="179">
        <f t="shared" si="0"/>
        <v>4.4776785714285712</v>
      </c>
      <c r="K11" s="180">
        <f>'8. เภสัชศาสตร์ ป.โท'!T40</f>
        <v>4.4285714285714288</v>
      </c>
      <c r="L11" s="180">
        <f>'8. เภสัชศาสตร์ ป.โท'!U40</f>
        <v>4.4285714285714288</v>
      </c>
      <c r="M11" s="180">
        <f>'8. เภสัชศาสตร์ ป.โท'!V40</f>
        <v>4.25</v>
      </c>
      <c r="N11" s="180">
        <f>'8. เภสัชศาสตร์ ป.โท'!W40</f>
        <v>4.0714285714285712</v>
      </c>
      <c r="O11" s="180">
        <f>'8. เภสัชศาสตร์ ป.โท'!X40</f>
        <v>4.2857142857142856</v>
      </c>
      <c r="P11" s="180">
        <f>'8. เภสัชศาสตร์ ป.โท'!Y40</f>
        <v>4.25</v>
      </c>
      <c r="Q11" s="180">
        <f t="shared" si="1"/>
        <v>4.2857142857142856</v>
      </c>
      <c r="R11" s="181">
        <f>'8. เภสัชศาสตร์ ป.โท'!Z40</f>
        <v>4.3214285714285712</v>
      </c>
      <c r="S11" s="181">
        <f>'8. เภสัชศาสตร์ ป.โท'!AA40</f>
        <v>4.1785714285714288</v>
      </c>
      <c r="T11" s="181">
        <f>'8. เภสัชศาสตร์ ป.โท'!AB40</f>
        <v>4.1785714285714288</v>
      </c>
      <c r="U11" s="181">
        <f>'8. เภสัชศาสตร์ ป.โท'!AC40</f>
        <v>3.9285714285714284</v>
      </c>
      <c r="V11" s="181">
        <f>'8. เภสัชศาสตร์ ป.โท'!AD40</f>
        <v>4.2857142857142856</v>
      </c>
      <c r="W11" s="181">
        <f>'8. เภสัชศาสตร์ ป.โท'!AE40</f>
        <v>4.0714285714285712</v>
      </c>
      <c r="X11" s="181">
        <f>'8. เภสัชศาสตร์ ป.โท'!AF40</f>
        <v>4.3928571428571432</v>
      </c>
      <c r="Y11" s="181">
        <f>'8. เภสัชศาสตร์ ป.โท'!AG40</f>
        <v>4.1071428571428568</v>
      </c>
      <c r="Z11" s="181">
        <f>'8. เภสัชศาสตร์ ป.โท'!AH40</f>
        <v>4.3571428571428568</v>
      </c>
      <c r="AA11" s="181">
        <f t="shared" si="2"/>
        <v>4.2023809523809526</v>
      </c>
      <c r="AB11" s="182">
        <f>'8. เภสัชศาสตร์ ป.โท'!AI40</f>
        <v>4.4285714285714288</v>
      </c>
      <c r="AC11" s="182">
        <f>'8. เภสัชศาสตร์ ป.โท'!AJ40</f>
        <v>4.25</v>
      </c>
      <c r="AD11" s="182">
        <f>'8. เภสัชศาสตร์ ป.โท'!AK40</f>
        <v>4.4285714285714288</v>
      </c>
      <c r="AE11" s="182">
        <f>'8. เภสัชศาสตร์ ป.โท'!AL40</f>
        <v>4.6071428571428568</v>
      </c>
      <c r="AF11" s="182">
        <f>'8. เภสัชศาสตร์ ป.โท'!AM40</f>
        <v>4.1071428571428568</v>
      </c>
      <c r="AG11" s="182">
        <f>'8. เภสัชศาสตร์ ป.โท'!AN40</f>
        <v>4.2857142857142856</v>
      </c>
      <c r="AH11" s="182">
        <f>'8. เภสัชศาสตร์ ป.โท'!AO40</f>
        <v>4.1785714285714288</v>
      </c>
      <c r="AI11" s="182">
        <f>'8. เภสัชศาสตร์ ป.โท'!AP40</f>
        <v>4.1428571428571432</v>
      </c>
      <c r="AJ11" s="182">
        <f t="shared" si="3"/>
        <v>4.3035714285714288</v>
      </c>
      <c r="AK11" s="183">
        <f>'8. เภสัชศาสตร์ ป.โท'!AQ40</f>
        <v>4.3571428571428568</v>
      </c>
      <c r="AL11" s="183">
        <f>'8. เภสัชศาสตร์ ป.โท'!AR40</f>
        <v>4.3214285714285712</v>
      </c>
      <c r="AM11" s="183">
        <f>'8. เภสัชศาสตร์ ป.โท'!AS40</f>
        <v>4.4285714285714288</v>
      </c>
      <c r="AN11" s="183">
        <f>'8. เภสัชศาสตร์ ป.โท'!AT40</f>
        <v>4.4642857142857144</v>
      </c>
      <c r="AO11" s="183">
        <f>'8. เภสัชศาสตร์ ป.โท'!AU40</f>
        <v>4.3214285714285712</v>
      </c>
      <c r="AP11" s="183">
        <f>'8. เภสัชศาสตร์ ป.โท'!AV40</f>
        <v>3.6785714285714284</v>
      </c>
      <c r="AQ11" s="183">
        <f>'8. เภสัชศาสตร์ ป.โท'!AW40</f>
        <v>3.75</v>
      </c>
      <c r="AR11" s="183">
        <f>'8. เภสัชศาสตร์ ป.โท'!AX40</f>
        <v>3.8571428571428572</v>
      </c>
      <c r="AS11" s="183">
        <f>'8. เภสัชศาสตร์ ป.โท'!AY40</f>
        <v>3.6785714285714284</v>
      </c>
      <c r="AT11" s="183">
        <f>'8. เภสัชศาสตร์ ป.โท'!AZ40</f>
        <v>4.1785714285714288</v>
      </c>
      <c r="AU11" s="183">
        <f t="shared" si="4"/>
        <v>4.1035714285714286</v>
      </c>
      <c r="AV11" s="184">
        <f t="shared" si="6"/>
        <v>4.2745833333333341</v>
      </c>
    </row>
    <row r="12" spans="1:48" x14ac:dyDescent="0.55000000000000004">
      <c r="A12" s="178" t="s">
        <v>68</v>
      </c>
      <c r="B12" s="179">
        <f>'9. วิทย์แพทย์ ป.โท'!L24</f>
        <v>4.3</v>
      </c>
      <c r="C12" s="179">
        <f>'9. วิทย์แพทย์ ป.โท'!M24</f>
        <v>3.4</v>
      </c>
      <c r="D12" s="179">
        <f>'9. วิทย์แพทย์ ป.โท'!N24</f>
        <v>3.3</v>
      </c>
      <c r="E12" s="179">
        <f>'9. วิทย์แพทย์ ป.โท'!O24</f>
        <v>3.8</v>
      </c>
      <c r="F12" s="179">
        <f>'9. วิทย์แพทย์ ป.โท'!P24</f>
        <v>4</v>
      </c>
      <c r="G12" s="179">
        <f>'9. วิทย์แพทย์ ป.โท'!Q24</f>
        <v>3.5</v>
      </c>
      <c r="H12" s="179">
        <f>'9. วิทย์แพทย์ ป.โท'!R24</f>
        <v>3.8</v>
      </c>
      <c r="I12" s="179">
        <f>'9. วิทย์แพทย์ ป.โท'!S24</f>
        <v>3.4</v>
      </c>
      <c r="J12" s="179">
        <f t="shared" si="0"/>
        <v>3.6875</v>
      </c>
      <c r="K12" s="180">
        <f>'9. วิทย์แพทย์ ป.โท'!T24</f>
        <v>4.0999999999999996</v>
      </c>
      <c r="L12" s="180">
        <f>'9. วิทย์แพทย์ ป.โท'!U24</f>
        <v>3.9</v>
      </c>
      <c r="M12" s="180">
        <f>'9. วิทย์แพทย์ ป.โท'!V24</f>
        <v>3.7</v>
      </c>
      <c r="N12" s="180">
        <f>'9. วิทย์แพทย์ ป.โท'!W24</f>
        <v>3.7</v>
      </c>
      <c r="O12" s="180">
        <f>'9. วิทย์แพทย์ ป.โท'!X24</f>
        <v>3.8</v>
      </c>
      <c r="P12" s="180">
        <f>'9. วิทย์แพทย์ ป.โท'!Y24</f>
        <v>4.0999999999999996</v>
      </c>
      <c r="Q12" s="180">
        <f t="shared" si="1"/>
        <v>3.8833333333333329</v>
      </c>
      <c r="R12" s="181">
        <f>'9. วิทย์แพทย์ ป.โท'!Z24</f>
        <v>4.2</v>
      </c>
      <c r="S12" s="181">
        <f>'9. วิทย์แพทย์ ป.โท'!AA24</f>
        <v>3.8</v>
      </c>
      <c r="T12" s="181">
        <f>'9. วิทย์แพทย์ ป.โท'!AB24</f>
        <v>4.0999999999999996</v>
      </c>
      <c r="U12" s="181">
        <f>'9. วิทย์แพทย์ ป.โท'!AC24</f>
        <v>4.2</v>
      </c>
      <c r="V12" s="181">
        <f>'9. วิทย์แพทย์ ป.โท'!AD24</f>
        <v>4</v>
      </c>
      <c r="W12" s="181">
        <f>'9. วิทย์แพทย์ ป.โท'!AE24</f>
        <v>3.3</v>
      </c>
      <c r="X12" s="181">
        <f>'9. วิทย์แพทย์ ป.โท'!AF24</f>
        <v>4.0999999999999996</v>
      </c>
      <c r="Y12" s="181">
        <f>'9. วิทย์แพทย์ ป.โท'!AG24</f>
        <v>4.0999999999999996</v>
      </c>
      <c r="Z12" s="181">
        <f>'9. วิทย์แพทย์ ป.โท'!AH24</f>
        <v>3.9</v>
      </c>
      <c r="AA12" s="181">
        <f t="shared" si="2"/>
        <v>3.9666666666666668</v>
      </c>
      <c r="AB12" s="182">
        <f>'9. วิทย์แพทย์ ป.โท'!AI24</f>
        <v>4.0999999999999996</v>
      </c>
      <c r="AC12" s="182">
        <f>'9. วิทย์แพทย์ ป.โท'!AJ24</f>
        <v>4</v>
      </c>
      <c r="AD12" s="182">
        <f>'9. วิทย์แพทย์ ป.โท'!AK24</f>
        <v>3.8</v>
      </c>
      <c r="AE12" s="182">
        <f>'9. วิทย์แพทย์ ป.โท'!AL24</f>
        <v>3.8</v>
      </c>
      <c r="AF12" s="182">
        <f>'9. วิทย์แพทย์ ป.โท'!AM24</f>
        <v>3.9</v>
      </c>
      <c r="AG12" s="182">
        <f>'9. วิทย์แพทย์ ป.โท'!AN24</f>
        <v>4.0999999999999996</v>
      </c>
      <c r="AH12" s="182">
        <f>'9. วิทย์แพทย์ ป.โท'!AO24</f>
        <v>3.9</v>
      </c>
      <c r="AI12" s="182">
        <f>'9. วิทย์แพทย์ ป.โท'!AP24</f>
        <v>3.6</v>
      </c>
      <c r="AJ12" s="182">
        <f t="shared" si="3"/>
        <v>3.8999999999999995</v>
      </c>
      <c r="AK12" s="183">
        <f>'9. วิทย์แพทย์ ป.โท'!AQ24</f>
        <v>4.0999999999999996</v>
      </c>
      <c r="AL12" s="183">
        <f>'9. วิทย์แพทย์ ป.โท'!AR24</f>
        <v>4</v>
      </c>
      <c r="AM12" s="183">
        <f>'9. วิทย์แพทย์ ป.โท'!AS24</f>
        <v>4.3</v>
      </c>
      <c r="AN12" s="183">
        <f>'9. วิทย์แพทย์ ป.โท'!AT24</f>
        <v>3.8</v>
      </c>
      <c r="AO12" s="183">
        <f>'9. วิทย์แพทย์ ป.โท'!AU24</f>
        <v>3.8</v>
      </c>
      <c r="AP12" s="183">
        <f>'9. วิทย์แพทย์ ป.โท'!AV24</f>
        <v>4.2</v>
      </c>
      <c r="AQ12" s="183">
        <f>'9. วิทย์แพทย์ ป.โท'!AW24</f>
        <v>4.3</v>
      </c>
      <c r="AR12" s="183">
        <f>'9. วิทย์แพทย์ ป.โท'!AX24</f>
        <v>4.0999999999999996</v>
      </c>
      <c r="AS12" s="183">
        <f>'9. วิทย์แพทย์ ป.โท'!AY24</f>
        <v>4</v>
      </c>
      <c r="AT12" s="183">
        <f>'9. วิทย์แพทย์ ป.โท'!AZ24</f>
        <v>3.9</v>
      </c>
      <c r="AU12" s="183">
        <f t="shared" si="4"/>
        <v>4.05</v>
      </c>
      <c r="AV12" s="184">
        <f t="shared" si="6"/>
        <v>3.8975</v>
      </c>
    </row>
    <row r="13" spans="1:48" x14ac:dyDescent="0.55000000000000004">
      <c r="A13" s="178" t="s">
        <v>76</v>
      </c>
      <c r="B13" s="179">
        <f>'10. สหเวช ป.โท'!L18</f>
        <v>5</v>
      </c>
      <c r="C13" s="179">
        <f>'10. สหเวช ป.โท'!M18</f>
        <v>4.2857142857142856</v>
      </c>
      <c r="D13" s="179">
        <f>'10. สหเวช ป.โท'!N18</f>
        <v>4</v>
      </c>
      <c r="E13" s="179">
        <f>'10. สหเวช ป.โท'!O18</f>
        <v>4.2857142857142856</v>
      </c>
      <c r="F13" s="179">
        <f>'10. สหเวช ป.โท'!P18</f>
        <v>4.4285714285714288</v>
      </c>
      <c r="G13" s="179">
        <f>'10. สหเวช ป.โท'!Q18</f>
        <v>4.4285714285714288</v>
      </c>
      <c r="H13" s="179">
        <f>'10. สหเวช ป.โท'!R18</f>
        <v>4.2857142857142856</v>
      </c>
      <c r="I13" s="179">
        <f>'10. สหเวช ป.โท'!S18</f>
        <v>4.1428571428571432</v>
      </c>
      <c r="J13" s="179">
        <f t="shared" si="0"/>
        <v>4.3571428571428577</v>
      </c>
      <c r="K13" s="180">
        <f>'10. สหเวช ป.โท'!T18</f>
        <v>4.1428571428571432</v>
      </c>
      <c r="L13" s="180">
        <f>'10. สหเวช ป.โท'!U18</f>
        <v>4.2857142857142856</v>
      </c>
      <c r="M13" s="180">
        <f>'10. สหเวช ป.โท'!V18</f>
        <v>4</v>
      </c>
      <c r="N13" s="180">
        <f>'10. สหเวช ป.โท'!W18</f>
        <v>4.2857142857142856</v>
      </c>
      <c r="O13" s="180">
        <f>'10. สหเวช ป.โท'!X18</f>
        <v>4</v>
      </c>
      <c r="P13" s="180">
        <f>'10. สหเวช ป.โท'!Y18</f>
        <v>4.4285714285714288</v>
      </c>
      <c r="Q13" s="180">
        <f t="shared" si="1"/>
        <v>4.1904761904761907</v>
      </c>
      <c r="R13" s="181">
        <f>'10. สหเวช ป.โท'!Z18</f>
        <v>4</v>
      </c>
      <c r="S13" s="181">
        <f>'10. สหเวช ป.โท'!AA18</f>
        <v>3.7142857142857144</v>
      </c>
      <c r="T13" s="181">
        <f>'10. สหเวช ป.โท'!AB18</f>
        <v>3.7142857142857144</v>
      </c>
      <c r="U13" s="181">
        <f>'10. สหเวช ป.โท'!AC18</f>
        <v>3.5714285714285716</v>
      </c>
      <c r="V13" s="181">
        <f>'10. สหเวช ป.โท'!AD18</f>
        <v>4</v>
      </c>
      <c r="W13" s="181">
        <f>'10. สหเวช ป.โท'!AE18</f>
        <v>3.7142857142857144</v>
      </c>
      <c r="X13" s="181">
        <f>'10. สหเวช ป.โท'!AF18</f>
        <v>4.2857142857142856</v>
      </c>
      <c r="Y13" s="181">
        <f>'10. สหเวช ป.โท'!AG18</f>
        <v>3.5714285714285716</v>
      </c>
      <c r="Z13" s="181">
        <f>'10. สหเวช ป.โท'!AH18</f>
        <v>4</v>
      </c>
      <c r="AA13" s="181">
        <f t="shared" si="2"/>
        <v>3.8412698412698409</v>
      </c>
      <c r="AB13" s="182">
        <f>'10. สหเวช ป.โท'!AI18</f>
        <v>4</v>
      </c>
      <c r="AC13" s="182">
        <f>'10. สหเวช ป.โท'!AJ18</f>
        <v>4</v>
      </c>
      <c r="AD13" s="182">
        <f>'10. สหเวช ป.โท'!AK18</f>
        <v>4.1428571428571432</v>
      </c>
      <c r="AE13" s="182">
        <f>'10. สหเวช ป.โท'!AL18</f>
        <v>4.1428571428571432</v>
      </c>
      <c r="AF13" s="182">
        <f>'10. สหเวช ป.โท'!AM18</f>
        <v>3.7142857142857144</v>
      </c>
      <c r="AG13" s="182">
        <f>'10. สหเวช ป.โท'!AN18</f>
        <v>3.8571428571428572</v>
      </c>
      <c r="AH13" s="182">
        <f>'10. สหเวช ป.โท'!AO18</f>
        <v>3.4285714285714284</v>
      </c>
      <c r="AI13" s="182">
        <f>'10. สหเวช ป.โท'!AP18</f>
        <v>4</v>
      </c>
      <c r="AJ13" s="182">
        <f t="shared" si="3"/>
        <v>3.9107142857142856</v>
      </c>
      <c r="AK13" s="183">
        <f>'10. สหเวช ป.โท'!AQ18</f>
        <v>3.5714285714285716</v>
      </c>
      <c r="AL13" s="183">
        <f>'10. สหเวช ป.โท'!AR18</f>
        <v>3.5714285714285716</v>
      </c>
      <c r="AM13" s="183">
        <f>'10. สหเวช ป.โท'!AS18</f>
        <v>4</v>
      </c>
      <c r="AN13" s="183">
        <f>'10. สหเวช ป.โท'!AT18</f>
        <v>4</v>
      </c>
      <c r="AO13" s="183">
        <f>'10. สหเวช ป.โท'!AU18</f>
        <v>3.8571428571428572</v>
      </c>
      <c r="AP13" s="183">
        <f>'10. สหเวช ป.โท'!AV18</f>
        <v>3</v>
      </c>
      <c r="AQ13" s="183">
        <f>'10. สหเวช ป.โท'!AW18</f>
        <v>3</v>
      </c>
      <c r="AR13" s="183">
        <f>'10. สหเวช ป.โท'!AX18</f>
        <v>3</v>
      </c>
      <c r="AS13" s="183">
        <f>'10. สหเวช ป.โท'!AY18</f>
        <v>3</v>
      </c>
      <c r="AT13" s="183">
        <f>'10. สหเวช ป.โท'!AZ18</f>
        <v>3</v>
      </c>
      <c r="AU13" s="183">
        <f t="shared" si="4"/>
        <v>3.4</v>
      </c>
      <c r="AV13" s="184">
        <f t="shared" si="6"/>
        <v>3.9399206349206346</v>
      </c>
    </row>
    <row r="14" spans="1:48" x14ac:dyDescent="0.55000000000000004">
      <c r="A14" s="178" t="s">
        <v>69</v>
      </c>
      <c r="B14" s="179">
        <f>'11. สาธารณสุขศาสตร์ ป.โท'!L74</f>
        <v>4.2758620689655169</v>
      </c>
      <c r="C14" s="179">
        <f>'11. สาธารณสุขศาสตร์ ป.โท'!M74</f>
        <v>4.1379310344827589</v>
      </c>
      <c r="D14" s="179">
        <f>'11. สาธารณสุขศาสตร์ ป.โท'!N74</f>
        <v>4.068965517241379</v>
      </c>
      <c r="E14" s="179">
        <f>'11. สาธารณสุขศาสตร์ ป.โท'!O74</f>
        <v>4.1034482758620694</v>
      </c>
      <c r="F14" s="179">
        <f>'11. สาธารณสุขศาสตร์ ป.โท'!P74</f>
        <v>4.1896551724137927</v>
      </c>
      <c r="G14" s="179">
        <f>'11. สาธารณสุขศาสตร์ ป.โท'!Q74</f>
        <v>4.3103448275862073</v>
      </c>
      <c r="H14" s="179">
        <f>'11. สาธารณสุขศาสตร์ ป.โท'!R74</f>
        <v>4.0862068965517242</v>
      </c>
      <c r="I14" s="179">
        <f>'11. สาธารณสุขศาสตร์ ป.โท'!S74</f>
        <v>4.1034482758620694</v>
      </c>
      <c r="J14" s="179">
        <f t="shared" si="0"/>
        <v>4.1594827586206895</v>
      </c>
      <c r="K14" s="180">
        <f>'11. สาธารณสุขศาสตร์ ป.โท'!T74</f>
        <v>4.0517241379310347</v>
      </c>
      <c r="L14" s="180">
        <f>'11. สาธารณสุขศาสตร์ ป.โท'!U74</f>
        <v>4.068965517241379</v>
      </c>
      <c r="M14" s="180">
        <f>'11. สาธารณสุขศาสตร์ ป.โท'!V74</f>
        <v>4.1379310344827589</v>
      </c>
      <c r="N14" s="180">
        <f>'11. สาธารณสุขศาสตร์ ป.โท'!W74</f>
        <v>4.2068965517241379</v>
      </c>
      <c r="O14" s="180">
        <f>'11. สาธารณสุขศาสตร์ ป.โท'!X74</f>
        <v>4.0862068965517242</v>
      </c>
      <c r="P14" s="180">
        <f>'11. สาธารณสุขศาสตร์ ป.โท'!Y74</f>
        <v>4</v>
      </c>
      <c r="Q14" s="180">
        <f t="shared" si="1"/>
        <v>4.0919540229885056</v>
      </c>
      <c r="R14" s="181">
        <f>'11. สาธารณสุขศาสตร์ ป.โท'!Z74</f>
        <v>4.1034482758620694</v>
      </c>
      <c r="S14" s="181">
        <f>'11. สาธารณสุขศาสตร์ ป.โท'!AA74</f>
        <v>4.1034482758620694</v>
      </c>
      <c r="T14" s="181">
        <f>'11. สาธารณสุขศาสตร์ ป.โท'!AB74</f>
        <v>4.068965517241379</v>
      </c>
      <c r="U14" s="181">
        <f>'11. สาธารณสุขศาสตร์ ป.โท'!AC74</f>
        <v>4.0172413793103452</v>
      </c>
      <c r="V14" s="181">
        <f>'11. สาธารณสุขศาสตร์ ป.โท'!AD74</f>
        <v>4.068965517241379</v>
      </c>
      <c r="W14" s="181">
        <f>'11. สาธารณสุขศาสตร์ ป.โท'!AE74</f>
        <v>4.068965517241379</v>
      </c>
      <c r="X14" s="181">
        <f>'11. สาธารณสุขศาสตร์ ป.โท'!AF74</f>
        <v>4.1206896551724137</v>
      </c>
      <c r="Y14" s="181">
        <f>'11. สาธารณสุขศาสตร์ ป.โท'!AG74</f>
        <v>4.2068965517241379</v>
      </c>
      <c r="Z14" s="181">
        <f>'11. สาธารณสุขศาสตร์ ป.โท'!AH74</f>
        <v>4.0344827586206895</v>
      </c>
      <c r="AA14" s="181">
        <f>'11. สาธารณสุขศาสตร์ ป.โท'!AI74</f>
        <v>4.0517241379310347</v>
      </c>
      <c r="AB14" s="182">
        <f>'11. สาธารณสุขศาสตร์ ป.โท'!AI74</f>
        <v>4.0517241379310347</v>
      </c>
      <c r="AC14" s="182">
        <f>'11. สาธารณสุขศาสตร์ ป.โท'!AJ74</f>
        <v>4.1034482758620694</v>
      </c>
      <c r="AD14" s="182">
        <f>'11. สาธารณสุขศาสตร์ ป.โท'!AK74</f>
        <v>4.1206896551724137</v>
      </c>
      <c r="AE14" s="182">
        <f>'11. สาธารณสุขศาสตร์ ป.โท'!AL74</f>
        <v>4.2586206896551726</v>
      </c>
      <c r="AF14" s="182">
        <f>'11. สาธารณสุขศาสตร์ ป.โท'!AM74</f>
        <v>4.0172413793103452</v>
      </c>
      <c r="AG14" s="182">
        <f>'11. สาธารณสุขศาสตร์ ป.โท'!AN74</f>
        <v>4.0172413793103452</v>
      </c>
      <c r="AH14" s="182">
        <f>'11. สาธารณสุขศาสตร์ ป.โท'!AO74</f>
        <v>4.0344827586206895</v>
      </c>
      <c r="AI14" s="182">
        <f>'11. สาธารณสุขศาสตร์ ป.โท'!AP74</f>
        <v>4.1206896551724137</v>
      </c>
      <c r="AJ14" s="182">
        <f t="shared" si="3"/>
        <v>4.0905172413793105</v>
      </c>
      <c r="AK14" s="183">
        <f>'11. สาธารณสุขศาสตร์ ป.โท'!AQ74</f>
        <v>4.1034482758620694</v>
      </c>
      <c r="AL14" s="183">
        <f>'11. สาธารณสุขศาสตร์ ป.โท'!AR74</f>
        <v>4.0344827586206895</v>
      </c>
      <c r="AM14" s="183">
        <f>'11. สาธารณสุขศาสตร์ ป.โท'!AS74</f>
        <v>4.068965517241379</v>
      </c>
      <c r="AN14" s="183">
        <f>'11. สาธารณสุขศาสตร์ ป.โท'!AT74</f>
        <v>4.1379310344827589</v>
      </c>
      <c r="AO14" s="183">
        <f>'11. สาธารณสุขศาสตร์ ป.โท'!AU74</f>
        <v>4.1034482758620694</v>
      </c>
      <c r="AP14" s="183">
        <f>'11. สาธารณสุขศาสตร์ ป.โท'!AV74</f>
        <v>3.7241379310344827</v>
      </c>
      <c r="AQ14" s="183">
        <f>'11. สาธารณสุขศาสตร์ ป.โท'!AW74</f>
        <v>3.6724137931034484</v>
      </c>
      <c r="AR14" s="183">
        <f>'11. สาธารณสุขศาสตร์ ป.โท'!AX74</f>
        <v>3.9310344827586206</v>
      </c>
      <c r="AS14" s="183">
        <f>'11. สาธารณสุขศาสตร์ ป.โท'!AY74</f>
        <v>3.7068965517241379</v>
      </c>
      <c r="AT14" s="183">
        <f>'11. สาธารณสุขศาสตร์ ป.โท'!AZ74</f>
        <v>4.1379310344827589</v>
      </c>
      <c r="AU14" s="183">
        <f t="shared" si="4"/>
        <v>3.9620689655172421</v>
      </c>
      <c r="AV14" s="184">
        <f t="shared" si="6"/>
        <v>4.0711494252873566</v>
      </c>
    </row>
    <row r="15" spans="1:48" x14ac:dyDescent="0.55000000000000004">
      <c r="A15" s="178" t="s">
        <v>70</v>
      </c>
      <c r="B15" s="179">
        <f>'12. มนุษย์ ป.โท'!L38</f>
        <v>4.7307692307692308</v>
      </c>
      <c r="C15" s="179">
        <f>'12. มนุษย์ ป.โท'!M38</f>
        <v>4.5</v>
      </c>
      <c r="D15" s="179">
        <f>'12. มนุษย์ ป.โท'!N38</f>
        <v>4.384615384615385</v>
      </c>
      <c r="E15" s="179">
        <f>'12. มนุษย์ ป.โท'!O38</f>
        <v>4.3461538461538458</v>
      </c>
      <c r="F15" s="179">
        <f>'12. มนุษย์ ป.โท'!P38</f>
        <v>4.5769230769230766</v>
      </c>
      <c r="G15" s="179">
        <f>'12. มนุษย์ ป.โท'!Q38</f>
        <v>4.384615384615385</v>
      </c>
      <c r="H15" s="179">
        <f>'12. มนุษย์ ป.โท'!R38</f>
        <v>4.4230769230769234</v>
      </c>
      <c r="I15" s="179">
        <f>'12. มนุษย์ ป.โท'!S38</f>
        <v>4.5</v>
      </c>
      <c r="J15" s="179">
        <f t="shared" si="0"/>
        <v>4.4807692307692299</v>
      </c>
      <c r="K15" s="180">
        <f>'12. มนุษย์ ป.โท'!T38</f>
        <v>4.5769230769230766</v>
      </c>
      <c r="L15" s="180">
        <f>'12. มนุษย์ ป.โท'!U38</f>
        <v>4.4230769230769234</v>
      </c>
      <c r="M15" s="180">
        <f>'12. มนุษย์ ป.โท'!V38</f>
        <v>4.4615384615384617</v>
      </c>
      <c r="N15" s="180">
        <f>'12. มนุษย์ ป.โท'!W38</f>
        <v>4.2692307692307692</v>
      </c>
      <c r="O15" s="180">
        <f>'12. มนุษย์ ป.โท'!X38</f>
        <v>4.4615384615384617</v>
      </c>
      <c r="P15" s="180">
        <f>'12. มนุษย์ ป.โท'!Y38</f>
        <v>4.1923076923076925</v>
      </c>
      <c r="Q15" s="180">
        <f t="shared" si="1"/>
        <v>4.3974358974358978</v>
      </c>
      <c r="R15" s="181">
        <f>'12. มนุษย์ ป.โท'!Z38</f>
        <v>4.2692307692307692</v>
      </c>
      <c r="S15" s="181">
        <f>'12. มนุษย์ ป.โท'!AA38</f>
        <v>4.1538461538461542</v>
      </c>
      <c r="T15" s="181">
        <f>'12. มนุษย์ ป.โท'!AB38</f>
        <v>4.2307692307692308</v>
      </c>
      <c r="U15" s="181">
        <f>'12. มนุษย์ ป.โท'!AC38</f>
        <v>4.1923076923076925</v>
      </c>
      <c r="V15" s="181">
        <f>'12. มนุษย์ ป.โท'!AD38</f>
        <v>4.3076923076923075</v>
      </c>
      <c r="W15" s="181">
        <f>'12. มนุษย์ ป.โท'!AE38</f>
        <v>4.2307692307692308</v>
      </c>
      <c r="X15" s="181">
        <f>'12. มนุษย์ ป.โท'!AF38</f>
        <v>4.4615384615384617</v>
      </c>
      <c r="Y15" s="181">
        <f>'12. มนุษย์ ป.โท'!AG38</f>
        <v>4.384615384615385</v>
      </c>
      <c r="Z15" s="181">
        <f>'12. มนุษย์ ป.โท'!AH38</f>
        <v>4.4615384615384617</v>
      </c>
      <c r="AA15" s="181">
        <f t="shared" si="2"/>
        <v>4.299145299145299</v>
      </c>
      <c r="AB15" s="182">
        <f>'12. มนุษย์ ป.โท'!AI38</f>
        <v>4.4230769230769234</v>
      </c>
      <c r="AC15" s="182">
        <f>'12. มนุษย์ ป.โท'!AJ38</f>
        <v>4.4615384615384617</v>
      </c>
      <c r="AD15" s="182">
        <f>'12. มนุษย์ ป.โท'!AK38</f>
        <v>4.4230769230769234</v>
      </c>
      <c r="AE15" s="182">
        <f>'12. มนุษย์ ป.โท'!AL38</f>
        <v>4.384615384615385</v>
      </c>
      <c r="AF15" s="182">
        <f>'12. มนุษย์ ป.โท'!AM38</f>
        <v>4.0769230769230766</v>
      </c>
      <c r="AG15" s="182">
        <f>'12. มนุษย์ ป.โท'!AN38</f>
        <v>4.384615384615385</v>
      </c>
      <c r="AH15" s="182">
        <f>'12. มนุษย์ ป.โท'!AO38</f>
        <v>4.1923076923076925</v>
      </c>
      <c r="AI15" s="182">
        <f>'12. มนุษย์ ป.โท'!AP38</f>
        <v>4.2692307692307692</v>
      </c>
      <c r="AJ15" s="182">
        <f t="shared" si="3"/>
        <v>4.3269230769230766</v>
      </c>
      <c r="AK15" s="183">
        <f>'12. มนุษย์ ป.โท'!AQ38</f>
        <v>3.9230769230769229</v>
      </c>
      <c r="AL15" s="183">
        <f>'12. มนุษย์ ป.โท'!AR38</f>
        <v>4.5384615384615383</v>
      </c>
      <c r="AM15" s="183">
        <f>'12. มนุษย์ ป.โท'!AS38</f>
        <v>4.615384615384615</v>
      </c>
      <c r="AN15" s="183">
        <f>'12. มนุษย์ ป.โท'!AT38</f>
        <v>4.615384615384615</v>
      </c>
      <c r="AO15" s="183">
        <f>'12. มนุษย์ ป.โท'!AU38</f>
        <v>4.5769230769230766</v>
      </c>
      <c r="AP15" s="183">
        <f>'12. มนุษย์ ป.โท'!AV38</f>
        <v>4</v>
      </c>
      <c r="AQ15" s="183">
        <f>'12. มนุษย์ ป.โท'!AW38</f>
        <v>3.9230769230769229</v>
      </c>
      <c r="AR15" s="183">
        <f>'12. มนุษย์ ป.โท'!AX38</f>
        <v>4</v>
      </c>
      <c r="AS15" s="183">
        <f>'12. มนุษย์ ป.โท'!AY38</f>
        <v>3.9615384615384617</v>
      </c>
      <c r="AT15" s="183">
        <f>'12. มนุษย์ ป.โท'!AZ38</f>
        <v>4.3461538461538458</v>
      </c>
      <c r="AU15" s="183">
        <f t="shared" si="4"/>
        <v>4.25</v>
      </c>
      <c r="AV15" s="184">
        <f t="shared" si="6"/>
        <v>4.3508547008547005</v>
      </c>
    </row>
    <row r="16" spans="1:48" x14ac:dyDescent="0.55000000000000004">
      <c r="A16" s="178" t="s">
        <v>72</v>
      </c>
      <c r="B16" s="179">
        <f>'13. ศึกษา ป.โท'!L149</f>
        <v>4.6014492753623184</v>
      </c>
      <c r="C16" s="179">
        <f>'13. ศึกษา ป.โท'!M149</f>
        <v>4.4492753623188408</v>
      </c>
      <c r="D16" s="179">
        <f>'13. ศึกษา ป.โท'!N149</f>
        <v>4.2681159420289854</v>
      </c>
      <c r="E16" s="179">
        <f>'13. ศึกษา ป.โท'!O149</f>
        <v>4.3768115942028984</v>
      </c>
      <c r="F16" s="179">
        <f>'13. ศึกษา ป.โท'!P149</f>
        <v>4.5434782608695654</v>
      </c>
      <c r="G16" s="179">
        <f>'13. ศึกษา ป.โท'!Q149</f>
        <v>4.4565217391304346</v>
      </c>
      <c r="H16" s="179">
        <f>'13. ศึกษา ป.โท'!R149</f>
        <v>4.3840579710144931</v>
      </c>
      <c r="I16" s="179">
        <f>'13. ศึกษา ป.โท'!S149</f>
        <v>4.4275362318840576</v>
      </c>
      <c r="J16" s="179">
        <f t="shared" si="0"/>
        <v>4.4384057971014492</v>
      </c>
      <c r="K16" s="180">
        <f>'13. ศึกษา ป.โท'!T149</f>
        <v>4.3695652173913047</v>
      </c>
      <c r="L16" s="180">
        <f>'13. ศึกษา ป.โท'!U149</f>
        <v>4.2971014492753623</v>
      </c>
      <c r="M16" s="180">
        <f>'13. ศึกษา ป.โท'!V149</f>
        <v>4.3115942028985508</v>
      </c>
      <c r="N16" s="180">
        <f>'13. ศึกษา ป.โท'!W149</f>
        <v>4.2173913043478262</v>
      </c>
      <c r="O16" s="180">
        <f>'13. ศึกษา ป.โท'!X149</f>
        <v>4.3985507246376816</v>
      </c>
      <c r="P16" s="180">
        <f>'13. ศึกษา ป.โท'!Y149</f>
        <v>4.1594202898550723</v>
      </c>
      <c r="Q16" s="180">
        <f t="shared" si="1"/>
        <v>4.2922705314009661</v>
      </c>
      <c r="R16" s="181">
        <f>'13. ศึกษา ป.โท'!Z149</f>
        <v>4.2536231884057969</v>
      </c>
      <c r="S16" s="181">
        <f>'13. ศึกษา ป.โท'!AA149</f>
        <v>4.1956521739130439</v>
      </c>
      <c r="T16" s="181">
        <f>'13. ศึกษา ป.โท'!AB149</f>
        <v>4.166666666666667</v>
      </c>
      <c r="U16" s="181">
        <f>'13. ศึกษา ป.โท'!AC149</f>
        <v>4.2028985507246377</v>
      </c>
      <c r="V16" s="181">
        <f>'13. ศึกษา ป.โท'!AD149</f>
        <v>4.2463768115942031</v>
      </c>
      <c r="W16" s="181">
        <f>'13. ศึกษา ป.โท'!AE149</f>
        <v>4.2028985507246377</v>
      </c>
      <c r="X16" s="181">
        <f>'13. ศึกษา ป.โท'!AF149</f>
        <v>4.4057971014492754</v>
      </c>
      <c r="Y16" s="181">
        <f>'13. ศึกษา ป.โท'!AG149</f>
        <v>4.333333333333333</v>
      </c>
      <c r="Z16" s="181">
        <f>'13. ศึกษา ป.โท'!AH149</f>
        <v>4.3260869565217392</v>
      </c>
      <c r="AA16" s="181">
        <f t="shared" si="2"/>
        <v>4.2592592592592595</v>
      </c>
      <c r="AB16" s="182">
        <f>'13. ศึกษา ป.โท'!AI149</f>
        <v>4.4057971014492754</v>
      </c>
      <c r="AC16" s="182">
        <f>'13. ศึกษา ป.โท'!AJ149</f>
        <v>4.3550724637681162</v>
      </c>
      <c r="AD16" s="182">
        <f>'13. ศึกษา ป.โท'!AK149</f>
        <v>4.3550724637681162</v>
      </c>
      <c r="AE16" s="182">
        <f>'13. ศึกษา ป.โท'!AL149</f>
        <v>4.4637681159420293</v>
      </c>
      <c r="AF16" s="182">
        <f>'13. ศึกษา ป.โท'!AM149</f>
        <v>4.1956521739130439</v>
      </c>
      <c r="AG16" s="182">
        <f>'13. ศึกษา ป.โท'!AN149</f>
        <v>4.3478260869565215</v>
      </c>
      <c r="AH16" s="182">
        <f>'13. ศึกษา ป.โท'!AO149</f>
        <v>4.333333333333333</v>
      </c>
      <c r="AI16" s="182">
        <f>'13. ศึกษา ป.โท'!AP149</f>
        <v>4.3043478260869561</v>
      </c>
      <c r="AJ16" s="182">
        <f t="shared" si="3"/>
        <v>4.3451086956521738</v>
      </c>
      <c r="AK16" s="183">
        <f>'13. ศึกษา ป.โท'!AQ149</f>
        <v>4.1086956521739131</v>
      </c>
      <c r="AL16" s="183">
        <f>'13. ศึกษา ป.โท'!AR149</f>
        <v>4.4347826086956523</v>
      </c>
      <c r="AM16" s="183">
        <f>'13. ศึกษา ป.โท'!AS149</f>
        <v>4.4492753623188408</v>
      </c>
      <c r="AN16" s="183">
        <f>'13. ศึกษา ป.โท'!AT149</f>
        <v>4.4420289855072461</v>
      </c>
      <c r="AO16" s="183">
        <f>'13. ศึกษา ป.โท'!AU149</f>
        <v>4.36231884057971</v>
      </c>
      <c r="AP16" s="183">
        <f>'13. ศึกษา ป.โท'!AV149</f>
        <v>3.4420289855072466</v>
      </c>
      <c r="AQ16" s="183">
        <f>'13. ศึกษา ป.โท'!AW149</f>
        <v>3.4782608695652173</v>
      </c>
      <c r="AR16" s="183">
        <f>'13. ศึกษา ป.โท'!AX149</f>
        <v>3.5579710144927534</v>
      </c>
      <c r="AS16" s="183">
        <f>'13. ศึกษา ป.โท'!AY149</f>
        <v>3.5</v>
      </c>
      <c r="AT16" s="183">
        <f>'13. ศึกษา ป.โท'!AZ149</f>
        <v>4.1884057971014492</v>
      </c>
      <c r="AU16" s="183">
        <f t="shared" si="4"/>
        <v>3.9963768115942031</v>
      </c>
      <c r="AV16" s="184">
        <f t="shared" si="6"/>
        <v>4.2662842190016104</v>
      </c>
    </row>
    <row r="17" spans="1:51" x14ac:dyDescent="0.55000000000000004">
      <c r="A17" s="178" t="s">
        <v>71</v>
      </c>
      <c r="B17" s="179">
        <f>'14. วิทยาการจัดการ ป.โท'!L136</f>
        <v>4.4132231404958677</v>
      </c>
      <c r="C17" s="179">
        <f>'14. วิทยาการจัดการ ป.โท'!M136</f>
        <v>4.1803278688524594</v>
      </c>
      <c r="D17" s="179">
        <f>'14. วิทยาการจัดการ ป.โท'!N136</f>
        <v>4.0655737704918034</v>
      </c>
      <c r="E17" s="179">
        <f>'14. วิทยาการจัดการ ป.โท'!O136</f>
        <v>4.1557377049180326</v>
      </c>
      <c r="F17" s="179">
        <f>'14. วิทยาการจัดการ ป.โท'!P136</f>
        <v>4.2459016393442619</v>
      </c>
      <c r="G17" s="179">
        <f>'14. วิทยาการจัดการ ป.โท'!Q136</f>
        <v>4.278688524590164</v>
      </c>
      <c r="H17" s="179">
        <f>'14. วิทยาการจัดการ ป.โท'!R136</f>
        <v>4.1475409836065573</v>
      </c>
      <c r="I17" s="179">
        <f>'14. วิทยาการจัดการ ป.โท'!S136</f>
        <v>4.2704918032786887</v>
      </c>
      <c r="J17" s="179">
        <f t="shared" si="0"/>
        <v>4.2196856794472293</v>
      </c>
      <c r="K17" s="180">
        <f>'14. วิทยาการจัดการ ป.โท'!T136</f>
        <v>4.0330578512396693</v>
      </c>
      <c r="L17" s="180">
        <f>'14. วิทยาการจัดการ ป.โท'!U136</f>
        <v>4.0655737704918034</v>
      </c>
      <c r="M17" s="180">
        <f>'14. วิทยาการจัดการ ป.โท'!V136</f>
        <v>4.0983606557377046</v>
      </c>
      <c r="N17" s="180">
        <f>'14. วิทยาการจัดการ ป.โท'!W136</f>
        <v>4.0983606557377046</v>
      </c>
      <c r="O17" s="180">
        <f>'14. วิทยาการจัดการ ป.โท'!X136</f>
        <v>4.0737704918032787</v>
      </c>
      <c r="P17" s="180">
        <f>'14. วิทยาการจัดการ ป.โท'!Y136</f>
        <v>3.8360655737704916</v>
      </c>
      <c r="Q17" s="180">
        <f t="shared" si="1"/>
        <v>4.0341981664634412</v>
      </c>
      <c r="R17" s="181">
        <f>'14. วิทยาการจัดการ ป.โท'!Z136</f>
        <v>3.8934426229508197</v>
      </c>
      <c r="S17" s="181">
        <f>'14. วิทยาการจัดการ ป.โท'!AA136</f>
        <v>3.9098360655737703</v>
      </c>
      <c r="T17" s="181">
        <f>'14. วิทยาการจัดการ ป.โท'!AB136</f>
        <v>3.959016393442623</v>
      </c>
      <c r="U17" s="181">
        <f>'14. วิทยาการจัดการ ป.โท'!AC136</f>
        <v>3.901639344262295</v>
      </c>
      <c r="V17" s="181">
        <f>'14. วิทยาการจัดการ ป.โท'!AD136</f>
        <v>3.9672131147540983</v>
      </c>
      <c r="W17" s="181">
        <f>'14. วิทยาการจัดการ ป.โท'!AE136</f>
        <v>3.8934426229508197</v>
      </c>
      <c r="X17" s="181">
        <f>'14. วิทยาการจัดการ ป.โท'!AF136</f>
        <v>4.1557377049180326</v>
      </c>
      <c r="Y17" s="181">
        <f>'14. วิทยาการจัดการ ป.โท'!AG136</f>
        <v>3.9098360655737703</v>
      </c>
      <c r="Z17" s="181">
        <f>'14. วิทยาการจัดการ ป.โท'!AH136</f>
        <v>4.0743801652892566</v>
      </c>
      <c r="AA17" s="181">
        <f t="shared" si="2"/>
        <v>3.9627271221906093</v>
      </c>
      <c r="AB17" s="182">
        <f>'14. วิทยาการจัดการ ป.โท'!AI136</f>
        <v>4.221311475409836</v>
      </c>
      <c r="AC17" s="182">
        <f>'14. วิทยาการจัดการ ป.โท'!AJ136</f>
        <v>4.1229508196721314</v>
      </c>
      <c r="AD17" s="182">
        <f>'14. วิทยาการจัดการ ป.โท'!AK136</f>
        <v>4.2049180327868854</v>
      </c>
      <c r="AE17" s="182">
        <f>'14. วิทยาการจัดการ ป.โท'!AL136</f>
        <v>4.221311475409836</v>
      </c>
      <c r="AF17" s="182">
        <f>'14. วิทยาการจัดการ ป.โท'!AM136</f>
        <v>3.9098360655737703</v>
      </c>
      <c r="AG17" s="182">
        <f>'14. วิทยาการจัดการ ป.โท'!AN136</f>
        <v>4.1147540983606561</v>
      </c>
      <c r="AH17" s="182">
        <f>'14. วิทยาการจัดการ ป.โท'!AO136</f>
        <v>3.9508196721311477</v>
      </c>
      <c r="AI17" s="182">
        <f>'14. วิทยาการจัดการ ป.โท'!AP136</f>
        <v>4</v>
      </c>
      <c r="AJ17" s="182">
        <f t="shared" si="3"/>
        <v>4.0932377049180326</v>
      </c>
      <c r="AK17" s="183">
        <f>'14. วิทยาการจัดการ ป.โท'!AQ136</f>
        <v>3.8103448275862069</v>
      </c>
      <c r="AL17" s="183">
        <f>'14. วิทยาการจัดการ ป.โท'!AR136</f>
        <v>4.1967213114754101</v>
      </c>
      <c r="AM17" s="183">
        <f>'14. วิทยาการจัดการ ป.โท'!AS136</f>
        <v>4.2049180327868854</v>
      </c>
      <c r="AN17" s="183">
        <f>'14. วิทยาการจัดการ ป.โท'!AT136</f>
        <v>4.221311475409836</v>
      </c>
      <c r="AO17" s="183">
        <f>'14. วิทยาการจัดการ ป.โท'!AU136</f>
        <v>4.139344262295082</v>
      </c>
      <c r="AP17" s="183">
        <f>'14. วิทยาการจัดการ ป.โท'!AV136</f>
        <v>3.4836065573770494</v>
      </c>
      <c r="AQ17" s="183">
        <f>'14. วิทยาการจัดการ ป.โท'!AW136</f>
        <v>3.5163934426229506</v>
      </c>
      <c r="AR17" s="183">
        <f>'14. วิทยาการจัดการ ป.โท'!AX136</f>
        <v>3.5655737704918034</v>
      </c>
      <c r="AS17" s="183">
        <f>'14. วิทยาการจัดการ ป.โท'!AY136</f>
        <v>3.4754098360655736</v>
      </c>
      <c r="AT17" s="183">
        <f>'14. วิทยาการจัดการ ป.โท'!AZ136</f>
        <v>4.0826446280991737</v>
      </c>
      <c r="AU17" s="183">
        <f t="shared" si="4"/>
        <v>3.8696268144209975</v>
      </c>
      <c r="AV17" s="184">
        <f t="shared" si="6"/>
        <v>4.0358950974880621</v>
      </c>
    </row>
    <row r="18" spans="1:51" x14ac:dyDescent="0.55000000000000004">
      <c r="A18" s="178" t="s">
        <v>73</v>
      </c>
      <c r="B18" s="179">
        <f>'15. สังคม ป.โท'!L43</f>
        <v>4.5161290322580649</v>
      </c>
      <c r="C18" s="179">
        <f>'15. สังคม ป.โท'!M43</f>
        <v>4.387096774193548</v>
      </c>
      <c r="D18" s="179">
        <f>'15. สังคม ป.โท'!N43</f>
        <v>4.161290322580645</v>
      </c>
      <c r="E18" s="179">
        <f>'15. สังคม ป.โท'!O43</f>
        <v>4.258064516129032</v>
      </c>
      <c r="F18" s="179">
        <f>'15. สังคม ป.โท'!P43</f>
        <v>4.32258064516129</v>
      </c>
      <c r="G18" s="179">
        <f>'15. สังคม ป.โท'!Q43</f>
        <v>4.354838709677419</v>
      </c>
      <c r="H18" s="179">
        <f>'15. สังคม ป.โท'!R43</f>
        <v>4.258064516129032</v>
      </c>
      <c r="I18" s="179">
        <f>'15. สังคม ป.โท'!S43</f>
        <v>4.32258064516129</v>
      </c>
      <c r="J18" s="179">
        <f t="shared" si="0"/>
        <v>4.32258064516129</v>
      </c>
      <c r="K18" s="180">
        <f>'15. สังคม ป.โท'!T43</f>
        <v>4.354838709677419</v>
      </c>
      <c r="L18" s="180">
        <f>'15. สังคม ป.โท'!U43</f>
        <v>4.4838709677419351</v>
      </c>
      <c r="M18" s="180">
        <f>'15. สังคม ป.โท'!V43</f>
        <v>4.225806451612903</v>
      </c>
      <c r="N18" s="180">
        <f>'15. สังคม ป.โท'!W43</f>
        <v>4.258064516129032</v>
      </c>
      <c r="O18" s="180">
        <f>'15. สังคม ป.โท'!X43</f>
        <v>4.290322580645161</v>
      </c>
      <c r="P18" s="180">
        <f>'15. สังคม ป.โท'!Y43</f>
        <v>4.161290322580645</v>
      </c>
      <c r="Q18" s="180">
        <f t="shared" si="1"/>
        <v>4.2956989247311821</v>
      </c>
      <c r="R18" s="181">
        <f>'15. สังคม ป.โท'!Z43</f>
        <v>4.161290322580645</v>
      </c>
      <c r="S18" s="181">
        <f>'15. สังคม ป.โท'!AA43</f>
        <v>4.096774193548387</v>
      </c>
      <c r="T18" s="181">
        <f>'15. สังคม ป.โท'!AB43</f>
        <v>4.064516129032258</v>
      </c>
      <c r="U18" s="181">
        <f>'15. สังคม ป.โท'!AC43</f>
        <v>3.967741935483871</v>
      </c>
      <c r="V18" s="181">
        <f>'15. สังคม ป.โท'!AD43</f>
        <v>4.096774193548387</v>
      </c>
      <c r="W18" s="181">
        <f>'15. สังคม ป.โท'!AE43</f>
        <v>4.129032258064516</v>
      </c>
      <c r="X18" s="181">
        <f>'15. สังคม ป.โท'!AF43</f>
        <v>4.193548387096774</v>
      </c>
      <c r="Y18" s="181">
        <f>'15. สังคม ป.โท'!AG43</f>
        <v>4.129032258064516</v>
      </c>
      <c r="Z18" s="181">
        <f>'15. สังคม ป.โท'!AH43</f>
        <v>4.354838709677419</v>
      </c>
      <c r="AA18" s="181">
        <f t="shared" si="2"/>
        <v>4.1326164874551976</v>
      </c>
      <c r="AB18" s="182">
        <f>'15. สังคม ป.โท'!AI43</f>
        <v>4.419354838709677</v>
      </c>
      <c r="AC18" s="182">
        <f>'15. สังคม ป.โท'!AJ43</f>
        <v>4.225806451612903</v>
      </c>
      <c r="AD18" s="182">
        <f>'15. สังคม ป.โท'!AK43</f>
        <v>4.387096774193548</v>
      </c>
      <c r="AE18" s="182">
        <f>'15. สังคม ป.โท'!AL43</f>
        <v>4.290322580645161</v>
      </c>
      <c r="AF18" s="182">
        <f>'15. สังคม ป.โท'!AM43</f>
        <v>4.258064516129032</v>
      </c>
      <c r="AG18" s="182">
        <f>'15. สังคม ป.โท'!AN43</f>
        <v>4.354838709677419</v>
      </c>
      <c r="AH18" s="182">
        <f>'15. สังคม ป.โท'!AO43</f>
        <v>4.290322580645161</v>
      </c>
      <c r="AI18" s="182">
        <f>'15. สังคม ป.โท'!AP43</f>
        <v>4.225806451612903</v>
      </c>
      <c r="AJ18" s="182">
        <f t="shared" si="3"/>
        <v>4.3064516129032251</v>
      </c>
      <c r="AK18" s="183">
        <f>'15. สังคม ป.โท'!AQ43</f>
        <v>4.129032258064516</v>
      </c>
      <c r="AL18" s="183">
        <f>'15. สังคม ป.โท'!AR43</f>
        <v>4.354838709677419</v>
      </c>
      <c r="AM18" s="183">
        <f>'15. สังคม ป.โท'!AS43</f>
        <v>4.387096774193548</v>
      </c>
      <c r="AN18" s="183">
        <f>'15. สังคม ป.โท'!AT43</f>
        <v>4.354838709677419</v>
      </c>
      <c r="AO18" s="183">
        <f>'15. สังคม ป.โท'!AU43</f>
        <v>4.354838709677419</v>
      </c>
      <c r="AP18" s="183">
        <f>'15. สังคม ป.โท'!AV43</f>
        <v>3.6129032258064515</v>
      </c>
      <c r="AQ18" s="183">
        <f>'15. สังคม ป.โท'!AW43</f>
        <v>3.7096774193548385</v>
      </c>
      <c r="AR18" s="183">
        <f>'15. สังคม ป.โท'!AX43</f>
        <v>3.7096774193548385</v>
      </c>
      <c r="AS18" s="183">
        <f>'15. สังคม ป.โท'!AY43</f>
        <v>3.7419354838709675</v>
      </c>
      <c r="AT18" s="183">
        <f>'15. สังคม ป.โท'!AZ43</f>
        <v>4.064516129032258</v>
      </c>
      <c r="AU18" s="183">
        <f t="shared" si="4"/>
        <v>4.0419354838709678</v>
      </c>
      <c r="AV18" s="184">
        <f t="shared" si="6"/>
        <v>4.2198566308243723</v>
      </c>
    </row>
    <row r="19" spans="1:51" ht="27.75" x14ac:dyDescent="0.65">
      <c r="A19" s="185" t="s">
        <v>237</v>
      </c>
      <c r="B19" s="186">
        <f>AVERAGE(B4:B18)</f>
        <v>4.4615675555954386</v>
      </c>
      <c r="C19" s="186">
        <f t="shared" ref="C19:H19" si="7">AVERAGE(C4:C18)</f>
        <v>4.1770412010556397</v>
      </c>
      <c r="D19" s="186">
        <f t="shared" si="7"/>
        <v>4.0423677715942556</v>
      </c>
      <c r="E19" s="186">
        <f t="shared" si="7"/>
        <v>4.1742656507356468</v>
      </c>
      <c r="F19" s="186">
        <f t="shared" si="7"/>
        <v>4.2924113368228829</v>
      </c>
      <c r="G19" s="186">
        <f t="shared" si="7"/>
        <v>4.148538666911362</v>
      </c>
      <c r="H19" s="186">
        <f t="shared" si="7"/>
        <v>4.1089299550253831</v>
      </c>
      <c r="I19" s="186">
        <f>AVERAGE(I4:I18)</f>
        <v>4.1992669364088799</v>
      </c>
      <c r="J19" s="186">
        <f>AVERAGE(B19:I19)</f>
        <v>4.200548634268686</v>
      </c>
      <c r="K19" s="187">
        <f>AVERAGE(K4:K18)</f>
        <v>4.2339877844580185</v>
      </c>
      <c r="L19" s="187">
        <f t="shared" ref="L19:P19" si="8">AVERAGE(L4:L18)</f>
        <v>4.1783397709556898</v>
      </c>
      <c r="M19" s="187">
        <f t="shared" si="8"/>
        <v>4.1179042759735811</v>
      </c>
      <c r="N19" s="187">
        <f t="shared" si="8"/>
        <v>4.0587535452352572</v>
      </c>
      <c r="O19" s="187">
        <f t="shared" si="8"/>
        <v>4.1055616918808351</v>
      </c>
      <c r="P19" s="187">
        <f t="shared" si="8"/>
        <v>4.1213071249357931</v>
      </c>
      <c r="Q19" s="187">
        <f>AVERAGE(K19:P19)</f>
        <v>4.1359756989065293</v>
      </c>
      <c r="R19" s="188">
        <f>AVERAGE(R4:R18)</f>
        <v>3.9729942595272547</v>
      </c>
      <c r="S19" s="188">
        <f t="shared" ref="S19:Z19" si="9">AVERAGE(S4:S18)</f>
        <v>3.9505218074009116</v>
      </c>
      <c r="T19" s="188">
        <f t="shared" si="9"/>
        <v>3.9786010767489586</v>
      </c>
      <c r="U19" s="188">
        <f t="shared" si="9"/>
        <v>3.9081428194934822</v>
      </c>
      <c r="V19" s="188">
        <f t="shared" si="9"/>
        <v>4.0777408199280485</v>
      </c>
      <c r="W19" s="188">
        <f t="shared" si="9"/>
        <v>3.9134185537280484</v>
      </c>
      <c r="X19" s="188">
        <f t="shared" si="9"/>
        <v>4.1311348226590656</v>
      </c>
      <c r="Y19" s="188">
        <f t="shared" si="9"/>
        <v>3.9932416035481064</v>
      </c>
      <c r="Z19" s="188">
        <f t="shared" si="9"/>
        <v>4.1542683642897318</v>
      </c>
      <c r="AA19" s="188">
        <f t="shared" si="2"/>
        <v>4.0088960141470675</v>
      </c>
      <c r="AB19" s="189">
        <f>AVERAGE(AB4:AB18)</f>
        <v>4.2186595256803434</v>
      </c>
      <c r="AC19" s="189">
        <f t="shared" ref="AC19:AH19" si="10">AVERAGE(AC4:AC18)</f>
        <v>4.2303380022471497</v>
      </c>
      <c r="AD19" s="189">
        <f t="shared" si="10"/>
        <v>4.2002680208109568</v>
      </c>
      <c r="AE19" s="189">
        <f t="shared" si="10"/>
        <v>4.279215009390299</v>
      </c>
      <c r="AF19" s="189">
        <f t="shared" si="10"/>
        <v>4.0460836030257408</v>
      </c>
      <c r="AG19" s="189">
        <f t="shared" si="10"/>
        <v>4.1352485495581943</v>
      </c>
      <c r="AH19" s="189">
        <f t="shared" si="10"/>
        <v>4.0594494818342808</v>
      </c>
      <c r="AI19" s="189">
        <f>AVERAGE(AI4:AI18)</f>
        <v>4.0730178684864242</v>
      </c>
      <c r="AJ19" s="189">
        <f>AVERAGE(AB19:AI19)</f>
        <v>4.1552850076291739</v>
      </c>
      <c r="AK19" s="190">
        <f>AVERAGE(AK4:AK18)</f>
        <v>4.0235107076550873</v>
      </c>
      <c r="AL19" s="190">
        <f t="shared" ref="AL19:AT19" si="11">AVERAGE(AL4:AL18)</f>
        <v>4.2312113140542325</v>
      </c>
      <c r="AM19" s="190">
        <f t="shared" si="11"/>
        <v>4.3006748940938913</v>
      </c>
      <c r="AN19" s="190">
        <f t="shared" si="11"/>
        <v>4.2929124345102387</v>
      </c>
      <c r="AO19" s="190">
        <f t="shared" si="11"/>
        <v>4.2430286899263026</v>
      </c>
      <c r="AP19" s="190">
        <f t="shared" si="11"/>
        <v>3.5372892864258549</v>
      </c>
      <c r="AQ19" s="190">
        <f t="shared" si="11"/>
        <v>3.5249359314626596</v>
      </c>
      <c r="AR19" s="190">
        <f t="shared" si="11"/>
        <v>3.6540287255514809</v>
      </c>
      <c r="AS19" s="190">
        <f t="shared" si="11"/>
        <v>3.5429415894361758</v>
      </c>
      <c r="AT19" s="190">
        <f t="shared" si="11"/>
        <v>4.0074123884269257</v>
      </c>
      <c r="AU19" s="190">
        <f t="shared" si="4"/>
        <v>3.9357945961542855</v>
      </c>
      <c r="AV19" s="184">
        <f>AVERAGE(J19,Q19,AA19,AJ19,AU19)</f>
        <v>4.0872999902211484</v>
      </c>
    </row>
    <row r="21" spans="1:51" x14ac:dyDescent="0.55000000000000004">
      <c r="AW21"/>
      <c r="AX21"/>
      <c r="AY21"/>
    </row>
    <row r="23" spans="1:51" x14ac:dyDescent="0.55000000000000004">
      <c r="M23" s="231"/>
    </row>
    <row r="24" spans="1:51" x14ac:dyDescent="0.55000000000000004">
      <c r="A24" s="127" t="s">
        <v>259</v>
      </c>
      <c r="M24" s="231"/>
    </row>
    <row r="26" spans="1:51" ht="51.75" x14ac:dyDescent="0.55000000000000004">
      <c r="A26" s="166" t="s">
        <v>204</v>
      </c>
      <c r="B26" s="167" t="s">
        <v>20</v>
      </c>
      <c r="C26" s="167" t="s">
        <v>21</v>
      </c>
      <c r="D26" s="167" t="s">
        <v>22</v>
      </c>
      <c r="E26" s="167" t="s">
        <v>23</v>
      </c>
      <c r="F26" s="167" t="s">
        <v>24</v>
      </c>
      <c r="G26" s="167" t="s">
        <v>260</v>
      </c>
    </row>
    <row r="27" spans="1:51" x14ac:dyDescent="0.55000000000000004">
      <c r="A27" s="178" t="s">
        <v>236</v>
      </c>
      <c r="B27" s="179">
        <f>'1. เกษตรฯ ป.โท'!L31</f>
        <v>4.108573717948719</v>
      </c>
      <c r="C27" s="179">
        <f>'1. เกษตรฯ ป.โท'!L38</f>
        <v>4.1346153846153841</v>
      </c>
      <c r="D27" s="179">
        <f>'1. เกษตรฯ ป.โท'!L44</f>
        <v>4.1282051282051286</v>
      </c>
      <c r="E27" s="179">
        <f>'1. เกษตรฯ ป.โท'!L50</f>
        <v>4.1561085972850682</v>
      </c>
      <c r="F27" s="179">
        <f>'1. เกษตรฯ ป.โท'!L56</f>
        <v>4.0769230769230766</v>
      </c>
      <c r="G27" s="179">
        <f>'1. เกษตรฯ ป.โท'!M60</f>
        <v>4.120885180995475</v>
      </c>
    </row>
    <row r="28" spans="1:51" x14ac:dyDescent="0.55000000000000004">
      <c r="A28" s="178" t="s">
        <v>62</v>
      </c>
      <c r="B28" s="179">
        <f>'2. วิทยาศาสตร์ ป.โท'!L44</f>
        <v>4.2361111111111116</v>
      </c>
      <c r="C28" s="179">
        <f>'2. วิทยาศาสตร์ ป.โท'!L51</f>
        <v>4.3925925925925924</v>
      </c>
      <c r="D28" s="179">
        <f>'2. วิทยาศาสตร์ ป.โท'!L57</f>
        <v>4.3456790123456788</v>
      </c>
      <c r="E28" s="179">
        <f>'2. วิทยาศาสตร์ ป.โท'!L63</f>
        <v>4.3551198257080612</v>
      </c>
      <c r="F28" s="179">
        <f>'2. วิทยาศาสตร์ ป.โท'!L69</f>
        <v>4.2222222222222223</v>
      </c>
      <c r="G28" s="179">
        <f>'2. วิทยาศาสตร์ ป.โท'!M73</f>
        <v>4.3103449527959325</v>
      </c>
    </row>
    <row r="29" spans="1:51" x14ac:dyDescent="0.55000000000000004">
      <c r="A29" s="178" t="s">
        <v>63</v>
      </c>
      <c r="B29" s="179">
        <f>'3. วิศวกรรม ป.โท'!L31</f>
        <v>3.8333333333333335</v>
      </c>
      <c r="C29" s="179">
        <f>'3. วิศวกรรม ป.โท'!L38</f>
        <v>4</v>
      </c>
      <c r="D29" s="179">
        <f>'3. วิศวกรรม ป.โท'!L44</f>
        <v>3.8205128205128207</v>
      </c>
      <c r="E29" s="179">
        <f>'3. วิศวกรรม ป.โท'!L50</f>
        <v>3.8868778280542982</v>
      </c>
      <c r="F29" s="179">
        <f>'3. วิศวกรรม ป.โท'!L56</f>
        <v>3.7692307692307692</v>
      </c>
      <c r="G29" s="179">
        <f>'3. วิศวกรรม ป.โท'!M60</f>
        <v>3.8619909502262444</v>
      </c>
    </row>
    <row r="30" spans="1:51" x14ac:dyDescent="0.55000000000000004">
      <c r="A30" s="178" t="s">
        <v>75</v>
      </c>
      <c r="B30" s="179">
        <f>'4. สถาปัตย์ ป.โท'!L20</f>
        <v>3.5625</v>
      </c>
      <c r="C30" s="179">
        <f>'4. สถาปัตย์ ป.โท'!L27</f>
        <v>4</v>
      </c>
      <c r="D30" s="179">
        <f>'4. สถาปัตย์ ป.โท'!L33</f>
        <v>3.6666666666666665</v>
      </c>
      <c r="E30" s="179">
        <f>'4. สถาปัตย์ ป.โท'!L39</f>
        <v>3.4705882352941178</v>
      </c>
      <c r="F30" s="179">
        <f>'4. สถาปัตย์ ป.โท'!L45</f>
        <v>3.5</v>
      </c>
      <c r="G30" s="179">
        <f>'4. สถาปัตย์ ป.โท'!M49</f>
        <v>3.6399509803921566</v>
      </c>
    </row>
    <row r="31" spans="1:51" x14ac:dyDescent="0.55000000000000004">
      <c r="A31" s="178" t="s">
        <v>64</v>
      </c>
      <c r="B31" s="179">
        <f>'5. พลังงาน ป.โท'!L21</f>
        <v>3.895833333333333</v>
      </c>
      <c r="C31" s="179">
        <f>'5. พลังงาน ป.โท'!L28</f>
        <v>4.0666666666666664</v>
      </c>
      <c r="D31" s="179">
        <f>'5. พลังงาน ป.โท'!L34</f>
        <v>4</v>
      </c>
      <c r="E31" s="179">
        <f>'5. พลังงาน ป.โท'!L40</f>
        <v>4.0196078431372557</v>
      </c>
      <c r="F31" s="179">
        <f>'5. พลังงาน ป.โท'!L46</f>
        <v>4</v>
      </c>
      <c r="G31" s="179">
        <f>'5. พลังงาน ป.โท'!M50</f>
        <v>3.9964215686274507</v>
      </c>
    </row>
    <row r="32" spans="1:51" x14ac:dyDescent="0.55000000000000004">
      <c r="A32" s="178" t="s">
        <v>66</v>
      </c>
      <c r="B32" s="179">
        <f>'6. แพทย์ ป.โท'!L19</f>
        <v>4.125</v>
      </c>
      <c r="C32" s="179">
        <f>'6. แพทย์ ป.โท'!L26</f>
        <v>4.2</v>
      </c>
      <c r="D32" s="179">
        <f>'6. แพทย์ ป.โท'!L32</f>
        <v>3.6666666666666665</v>
      </c>
      <c r="E32" s="179">
        <f>'6. แพทย์ ป.โท'!L38</f>
        <v>3.9411764705882355</v>
      </c>
      <c r="F32" s="179">
        <f>'6. แพทย์ ป.โท'!L44</f>
        <v>3.5</v>
      </c>
      <c r="G32" s="179">
        <f>'6. แพทย์ ป.โท'!M48</f>
        <v>3.8865686274509796</v>
      </c>
    </row>
    <row r="33" spans="1:9" x14ac:dyDescent="0.55000000000000004">
      <c r="A33" s="178" t="s">
        <v>65</v>
      </c>
      <c r="B33" s="179">
        <f>'7. พยาบาล ป.โท'!L26</f>
        <v>4.15625</v>
      </c>
      <c r="C33" s="179">
        <f>'7. พยาบาล ป.โท'!L33</f>
        <v>4.2750000000000004</v>
      </c>
      <c r="D33" s="179">
        <f>'7. พยาบาล ป.โท'!L39</f>
        <v>4.25</v>
      </c>
      <c r="E33" s="179">
        <f>'7. พยาบาล ป.โท'!L45</f>
        <v>4.25</v>
      </c>
      <c r="F33" s="179">
        <f>'7. พยาบาล ป.โท'!L45</f>
        <v>4.25</v>
      </c>
      <c r="G33" s="179">
        <f>'7. พยาบาล ป.โท'!M55</f>
        <v>4.1987499999999995</v>
      </c>
    </row>
    <row r="34" spans="1:9" x14ac:dyDescent="0.55000000000000004">
      <c r="A34" s="178" t="s">
        <v>67</v>
      </c>
      <c r="B34" s="179">
        <f>'8. เภสัชศาสตร์ ป.โท'!L46</f>
        <v>4.2209821428571432</v>
      </c>
      <c r="C34" s="179">
        <f>'8. เภสัชศาสตร์ ป.โท'!L53</f>
        <v>4.3214285714285712</v>
      </c>
      <c r="D34" s="179">
        <f>'8. เภสัชศาสตร์ ป.โท'!L59</f>
        <v>4.1904761904761898</v>
      </c>
      <c r="E34" s="179">
        <f>'8. เภสัชศาสตร์ ป.โท'!L65</f>
        <v>4.3319327731092443</v>
      </c>
      <c r="F34" s="179">
        <f>'8. เภสัชศาสตร์ ป.โท'!L71</f>
        <v>4.1428571428571423</v>
      </c>
      <c r="G34" s="179">
        <f>'8. เภสัชศาสตร์ ป.โท'!M75</f>
        <v>4.2415353641456583</v>
      </c>
    </row>
    <row r="35" spans="1:9" x14ac:dyDescent="0.55000000000000004">
      <c r="A35" s="178" t="s">
        <v>68</v>
      </c>
      <c r="B35" s="179">
        <f>'9. วิทย์แพทย์ ป.โท'!L30</f>
        <v>3.9333333333333331</v>
      </c>
      <c r="C35" s="179">
        <f>'9. วิทย์แพทย์ ป.โท'!L37</f>
        <v>3.8600000000000003</v>
      </c>
      <c r="D35" s="179">
        <f>'9. วิทย์แพทย์ ป.โท'!L43</f>
        <v>3.9666666666666668</v>
      </c>
      <c r="E35" s="179">
        <f>'9. วิทย์แพทย์ ป.โท'!L49</f>
        <v>3.835294117647059</v>
      </c>
      <c r="F35" s="179">
        <f>'9. วิทย์แพทย์ ป.โท'!L55</f>
        <v>3.9499999999999997</v>
      </c>
      <c r="G35" s="179">
        <f>'9. วิทย์แพทย์ ป.โท'!M59</f>
        <v>3.9090588235294121</v>
      </c>
    </row>
    <row r="36" spans="1:9" x14ac:dyDescent="0.55000000000000004">
      <c r="A36" s="178" t="s">
        <v>76</v>
      </c>
      <c r="B36" s="179">
        <f>'10. สหเวช ป.โท'!L24</f>
        <v>3.7678571428571428</v>
      </c>
      <c r="C36" s="179">
        <f>'10. สหเวช ป.โท'!L31</f>
        <v>4.0857142857142854</v>
      </c>
      <c r="D36" s="179">
        <f>'10. สหเวช ป.โท'!L37</f>
        <v>3.8571428571428572</v>
      </c>
      <c r="E36" s="179">
        <f>'10. สหเวช ป.โท'!L43</f>
        <v>4.0840336134453779</v>
      </c>
      <c r="F36" s="179">
        <f>'10. สหเวช ป.โท'!L49</f>
        <v>3.6428571428571432</v>
      </c>
      <c r="G36" s="179">
        <f>'10. สหเวช ป.โท'!M53</f>
        <v>3.8875210084033611</v>
      </c>
    </row>
    <row r="37" spans="1:9" x14ac:dyDescent="0.55000000000000004">
      <c r="A37" s="178" t="s">
        <v>69</v>
      </c>
      <c r="B37" s="179">
        <f>'11. สาธารณสุขศาสตร์ ป.โท'!L80</f>
        <v>4.0366379310344831</v>
      </c>
      <c r="C37" s="179">
        <f>'11. สาธารณสุขศาสตร์ ป.โท'!L87</f>
        <v>4.0999999999999996</v>
      </c>
      <c r="D37" s="179">
        <f>'11. สาธารณสุขศาสตร์ ป.โท'!L93</f>
        <v>4.0459770114942524</v>
      </c>
      <c r="E37" s="179">
        <f>'11. สาธารณสุขศาสตร์ ป.โท'!L99</f>
        <v>4.121703853955375</v>
      </c>
      <c r="F37" s="179">
        <f>'11. สาธารณสุขศาสตร์ ป.โท'!L105</f>
        <v>4.1551724137931032</v>
      </c>
      <c r="G37" s="179">
        <f>'11. สาธารณสุขศาสตร์ ป.โท'!M109</f>
        <v>4.0918982420554419</v>
      </c>
    </row>
    <row r="38" spans="1:9" x14ac:dyDescent="0.55000000000000004">
      <c r="A38" s="178" t="s">
        <v>70</v>
      </c>
      <c r="B38" s="179">
        <f>'12. มนุษย์ ป.โท'!L44</f>
        <v>4.3461538461538458</v>
      </c>
      <c r="C38" s="179">
        <f>'12. มนุษย์ ป.โท'!L51</f>
        <v>4.384615384615385</v>
      </c>
      <c r="D38" s="179">
        <f>'12. มนุษย์ ป.โท'!L57</f>
        <v>4.3717948717948714</v>
      </c>
      <c r="E38" s="179">
        <f>'12. มนุษย์ ป.โท'!L63</f>
        <v>4.384615384615385</v>
      </c>
      <c r="F38" s="179">
        <f>'12. มนุษย์ ป.โท'!L69</f>
        <v>4.2692307692307701</v>
      </c>
      <c r="G38" s="179">
        <f>'12. มนุษย์ ป.โท'!M73</f>
        <v>4.3512820512820518</v>
      </c>
    </row>
    <row r="39" spans="1:9" x14ac:dyDescent="0.55000000000000004">
      <c r="A39" s="178" t="s">
        <v>72</v>
      </c>
      <c r="B39" s="179">
        <f>'13. ศึกษา ป.โท'!L155</f>
        <v>4.1671195652173916</v>
      </c>
      <c r="C39" s="179">
        <f>'13. ศึกษา ป.โท'!L162</f>
        <v>4.3594202898550725</v>
      </c>
      <c r="D39" s="179">
        <f>'13. ศึกษา ป.โท'!L168</f>
        <v>4.3091787439613531</v>
      </c>
      <c r="E39" s="179">
        <f>'13. ศึกษา ป.โท'!L174</f>
        <v>4.3435635123614658</v>
      </c>
      <c r="F39" s="179">
        <f>'13. ศึกษา ป.โท'!L180</f>
        <v>4.2644927536231885</v>
      </c>
      <c r="G39" s="179">
        <f>'13. ศึกษา ป.โท'!M184</f>
        <v>4.2887549730036945</v>
      </c>
    </row>
    <row r="40" spans="1:9" x14ac:dyDescent="0.55000000000000004">
      <c r="A40" s="178" t="s">
        <v>71</v>
      </c>
      <c r="B40" s="179">
        <f>'14. วิทยาการจัดการ ป.โท'!L142</f>
        <v>4.0113128302398042</v>
      </c>
      <c r="C40" s="179">
        <f>'14. วิทยาการจัดการ ป.โท'!L149</f>
        <v>4.1409836065573771</v>
      </c>
      <c r="D40" s="179">
        <f>'14. วิทยาการจัดการ ป.โท'!L155</f>
        <v>4.016596667118276</v>
      </c>
      <c r="E40" s="179">
        <f>'14. วิทยาการจัดการ ป.โท'!L161</f>
        <v>4.0836487961937245</v>
      </c>
      <c r="F40" s="179">
        <f>'14. วิทยาการจัดการ ป.โท'!L167</f>
        <v>3.9098360655737703</v>
      </c>
      <c r="G40" s="179">
        <f>'13. ศึกษา ป.โท'!M184</f>
        <v>4.2887549730036945</v>
      </c>
    </row>
    <row r="41" spans="1:9" x14ac:dyDescent="0.55000000000000004">
      <c r="A41" s="178" t="s">
        <v>73</v>
      </c>
      <c r="B41" s="179">
        <f>'15. สังคม ป.โท'!L49</f>
        <v>4.137096774193548</v>
      </c>
      <c r="C41" s="179">
        <f>'15. สังคม ป.โท'!L56</f>
        <v>4.3032258064516125</v>
      </c>
      <c r="D41" s="179">
        <f>'15. สังคม ป.โท'!L62</f>
        <v>4.204301075268817</v>
      </c>
      <c r="E41" s="179">
        <f>'15. สังคม ป.โท'!L68</f>
        <v>4.2220113851992416</v>
      </c>
      <c r="F41" s="179">
        <f>'15. สังคม ป.โท'!L74</f>
        <v>4.112903225806452</v>
      </c>
      <c r="G41" s="179">
        <f>'15. สังคม ป.โท'!M78</f>
        <v>4.1959076533839346</v>
      </c>
    </row>
    <row r="42" spans="1:9" ht="27.75" x14ac:dyDescent="0.65">
      <c r="A42" s="185" t="s">
        <v>237</v>
      </c>
      <c r="B42" s="186">
        <f>AVERAGE(B27:B41)</f>
        <v>4.0358730041075459</v>
      </c>
      <c r="C42" s="186">
        <f t="shared" ref="C42:F42" si="12">AVERAGE(C27:C41)</f>
        <v>4.17495083923313</v>
      </c>
      <c r="D42" s="186">
        <f t="shared" si="12"/>
        <v>4.0559909585546832</v>
      </c>
      <c r="E42" s="186">
        <f t="shared" si="12"/>
        <v>4.0990854824395937</v>
      </c>
      <c r="F42" s="186">
        <f t="shared" si="12"/>
        <v>3.9843817054745094</v>
      </c>
      <c r="G42" s="186">
        <f>AVERAGE(G27:G41)</f>
        <v>4.0846416899530329</v>
      </c>
    </row>
    <row r="43" spans="1:9" x14ac:dyDescent="0.55000000000000004">
      <c r="I43" s="246"/>
    </row>
    <row r="44" spans="1:9" x14ac:dyDescent="0.55000000000000004">
      <c r="A44" s="127" t="s">
        <v>264</v>
      </c>
    </row>
    <row r="46" spans="1:9" ht="108.75" x14ac:dyDescent="0.55000000000000004">
      <c r="A46" s="232" t="s">
        <v>56</v>
      </c>
      <c r="B46" s="233" t="s">
        <v>74</v>
      </c>
      <c r="C46" s="233" t="s">
        <v>262</v>
      </c>
      <c r="D46" s="233" t="s">
        <v>263</v>
      </c>
    </row>
    <row r="47" spans="1:9" x14ac:dyDescent="0.55000000000000004">
      <c r="A47" s="178" t="s">
        <v>236</v>
      </c>
      <c r="B47" s="236">
        <f>'1. เกษตรฯ ป.โท'!G22</f>
        <v>41</v>
      </c>
      <c r="C47" s="236">
        <f>'1. เกษตรฯ ป.โท'!I22</f>
        <v>13</v>
      </c>
      <c r="D47" s="234">
        <f>C47*100/B47</f>
        <v>31.707317073170731</v>
      </c>
    </row>
    <row r="48" spans="1:9" x14ac:dyDescent="0.55000000000000004">
      <c r="A48" s="178" t="s">
        <v>62</v>
      </c>
      <c r="B48" s="236">
        <f>'2. วิทยาศาสตร์ ป.โท'!G35</f>
        <v>67</v>
      </c>
      <c r="C48" s="236">
        <f>'2. วิทยาศาสตร์ ป.โท'!I35</f>
        <v>27</v>
      </c>
      <c r="D48" s="234">
        <f t="shared" ref="D48:D62" si="13">C48*100/B48</f>
        <v>40.298507462686565</v>
      </c>
    </row>
    <row r="49" spans="1:27" x14ac:dyDescent="0.55000000000000004">
      <c r="A49" s="178" t="s">
        <v>63</v>
      </c>
      <c r="B49" s="236">
        <f>'3. วิศวกรรม ป.โท'!G21</f>
        <v>39</v>
      </c>
      <c r="C49" s="236">
        <f>'3. วิศวกรรม ป.โท'!I21</f>
        <v>13</v>
      </c>
      <c r="D49" s="234">
        <f t="shared" si="13"/>
        <v>33.333333333333336</v>
      </c>
    </row>
    <row r="50" spans="1:27" x14ac:dyDescent="0.55000000000000004">
      <c r="A50" s="178" t="s">
        <v>75</v>
      </c>
      <c r="B50" s="236">
        <f>'4. สถาปัตย์ ป.โท'!G10</f>
        <v>1</v>
      </c>
      <c r="C50" s="236">
        <f>'4. สถาปัตย์ ป.โท'!I10</f>
        <v>1</v>
      </c>
      <c r="D50" s="234">
        <f t="shared" si="13"/>
        <v>100</v>
      </c>
    </row>
    <row r="51" spans="1:27" x14ac:dyDescent="0.55000000000000004">
      <c r="A51" s="178" t="s">
        <v>64</v>
      </c>
      <c r="B51" s="236">
        <f>'5. พลังงาน ป.โท'!G11</f>
        <v>12</v>
      </c>
      <c r="C51" s="236">
        <f>'5. พลังงาน ป.โท'!I11</f>
        <v>3</v>
      </c>
      <c r="D51" s="234">
        <f t="shared" si="13"/>
        <v>25</v>
      </c>
    </row>
    <row r="52" spans="1:27" x14ac:dyDescent="0.55000000000000004">
      <c r="A52" s="178" t="s">
        <v>66</v>
      </c>
      <c r="B52" s="236">
        <f>'6. แพทย์ ป.โท'!G10</f>
        <v>1</v>
      </c>
      <c r="C52" s="236">
        <f>'6. แพทย์ ป.โท'!I10</f>
        <v>1</v>
      </c>
      <c r="D52" s="234">
        <f t="shared" si="13"/>
        <v>100</v>
      </c>
    </row>
    <row r="53" spans="1:27" x14ac:dyDescent="0.55000000000000004">
      <c r="A53" s="178" t="s">
        <v>65</v>
      </c>
      <c r="B53" s="236">
        <f>'7. พยาบาล ป.โท'!G16</f>
        <v>18</v>
      </c>
      <c r="C53" s="236">
        <f>'7. พยาบาล ป.โท'!I16</f>
        <v>8</v>
      </c>
      <c r="D53" s="234">
        <f t="shared" si="13"/>
        <v>44.444444444444443</v>
      </c>
    </row>
    <row r="54" spans="1:27" x14ac:dyDescent="0.55000000000000004">
      <c r="A54" s="178" t="s">
        <v>67</v>
      </c>
      <c r="B54" s="236">
        <f>'8. เภสัชศาสตร์ ป.โท'!G37</f>
        <v>60</v>
      </c>
      <c r="C54" s="236">
        <f>'8. เภสัชศาสตร์ ป.โท'!I37</f>
        <v>28</v>
      </c>
      <c r="D54" s="234">
        <f t="shared" si="13"/>
        <v>46.666666666666664</v>
      </c>
    </row>
    <row r="55" spans="1:27" x14ac:dyDescent="0.55000000000000004">
      <c r="A55" s="178" t="s">
        <v>68</v>
      </c>
      <c r="B55" s="236">
        <f>'9. วิทย์แพทย์ ป.โท'!G21</f>
        <v>10</v>
      </c>
      <c r="C55" s="236">
        <f>'9. วิทย์แพทย์ ป.โท'!I21</f>
        <v>10</v>
      </c>
      <c r="D55" s="234">
        <f t="shared" si="13"/>
        <v>100</v>
      </c>
    </row>
    <row r="56" spans="1:27" x14ac:dyDescent="0.55000000000000004">
      <c r="A56" s="178" t="s">
        <v>76</v>
      </c>
      <c r="B56" s="236">
        <f>'10. สหเวช ป.โท'!G14</f>
        <v>10</v>
      </c>
      <c r="C56" s="236">
        <f>'10. สหเวช ป.โท'!I14</f>
        <v>7</v>
      </c>
      <c r="D56" s="234">
        <f t="shared" si="13"/>
        <v>70</v>
      </c>
    </row>
    <row r="57" spans="1:27" x14ac:dyDescent="0.55000000000000004">
      <c r="A57" s="178" t="s">
        <v>69</v>
      </c>
      <c r="B57" s="236">
        <f>'11. สาธารณสุขศาสตร์ ป.โท'!G70</f>
        <v>107</v>
      </c>
      <c r="C57" s="236">
        <f>'11. สาธารณสุขศาสตร์ ป.โท'!I70</f>
        <v>58</v>
      </c>
      <c r="D57" s="234">
        <f t="shared" si="13"/>
        <v>54.205607476635514</v>
      </c>
    </row>
    <row r="58" spans="1:27" x14ac:dyDescent="0.55000000000000004">
      <c r="A58" s="178" t="s">
        <v>70</v>
      </c>
      <c r="B58" s="236">
        <f>'12. มนุษย์ ป.โท'!G34</f>
        <v>67</v>
      </c>
      <c r="C58" s="236">
        <f>'12. มนุษย์ ป.โท'!I34</f>
        <v>26</v>
      </c>
      <c r="D58" s="234">
        <f t="shared" si="13"/>
        <v>38.805970149253731</v>
      </c>
    </row>
    <row r="59" spans="1:27" x14ac:dyDescent="0.55000000000000004">
      <c r="A59" s="178" t="s">
        <v>72</v>
      </c>
      <c r="B59" s="236">
        <f>'13. ศึกษา ป.โท'!G145</f>
        <v>644</v>
      </c>
      <c r="C59" s="236">
        <f>'13. ศึกษา ป.โท'!I145</f>
        <v>138</v>
      </c>
      <c r="D59" s="234">
        <f t="shared" si="13"/>
        <v>21.428571428571427</v>
      </c>
    </row>
    <row r="60" spans="1:27" x14ac:dyDescent="0.55000000000000004">
      <c r="A60" s="178" t="s">
        <v>71</v>
      </c>
      <c r="B60" s="236">
        <f>'14. วิทยาการจัดการ ป.โท'!G131</f>
        <v>156</v>
      </c>
      <c r="C60" s="236">
        <f>'14. วิทยาการจัดการ ป.โท'!I131</f>
        <v>122</v>
      </c>
      <c r="D60" s="234">
        <f t="shared" si="13"/>
        <v>78.205128205128204</v>
      </c>
    </row>
    <row r="61" spans="1:27" x14ac:dyDescent="0.55000000000000004">
      <c r="A61" s="178" t="s">
        <v>73</v>
      </c>
      <c r="B61" s="236">
        <f>'15. สังคม ป.โท'!G39</f>
        <v>137</v>
      </c>
      <c r="C61" s="236">
        <f>'15. สังคม ป.โท'!I39</f>
        <v>31</v>
      </c>
      <c r="D61" s="234">
        <f t="shared" si="13"/>
        <v>22.627737226277372</v>
      </c>
    </row>
    <row r="62" spans="1:27" ht="27.75" x14ac:dyDescent="0.65">
      <c r="A62" s="242" t="s">
        <v>237</v>
      </c>
      <c r="B62" s="241">
        <f>SUM(B47:B61)</f>
        <v>1370</v>
      </c>
      <c r="C62" s="237">
        <f>SUM(C47:C61)</f>
        <v>486</v>
      </c>
      <c r="D62" s="235">
        <f t="shared" si="13"/>
        <v>35.474452554744524</v>
      </c>
    </row>
    <row r="64" spans="1:27" x14ac:dyDescent="0.55000000000000004">
      <c r="A64" s="165" t="s">
        <v>238</v>
      </c>
      <c r="B64" s="165">
        <f>'1. เกษตรฯ ป.โท'!I22+'2. วิทยาศาสตร์ ป.โท'!I35+'3. วิศวกรรม ป.โท'!I21+'4. สถาปัตย์ ป.โท'!I10+'5. พลังงาน ป.โท'!I11+'6. แพทย์ ป.โท'!I10+'7. พยาบาล ป.โท'!I16+'8. เภสัชศาสตร์ ป.โท'!I37+'9. วิทย์แพทย์ ป.โท'!I21+'10. สหเวช ป.โท'!I14+'11. สาธารณสุขศาสตร์ ป.โท'!I70+'12. มนุษย์ ป.โท'!I34+'13. ศึกษา ป.โท'!I145+'14. วิทยาการจัดการ ป.โท'!I131+'15. สังคม ป.โท'!I39</f>
        <v>486</v>
      </c>
      <c r="C64" s="165" t="s">
        <v>239</v>
      </c>
      <c r="D64" s="165" t="s">
        <v>74</v>
      </c>
      <c r="E64" s="165"/>
      <c r="F64" s="165"/>
      <c r="G64" s="240">
        <f>'1. เกษตรฯ ป.โท'!G22+'2. วิทยาศาสตร์ ป.โท'!G35+'3. วิศวกรรม ป.โท'!G21+'4. สถาปัตย์ ป.โท'!G10+'5. พลังงาน ป.โท'!G11+'6. แพทย์ ป.โท'!G10+'7. พยาบาล ป.โท'!G16+'8. เภสัชศาสตร์ ป.โท'!G37+'9. วิทย์แพทย์ ป.โท'!G21+'10. สหเวช ป.โท'!G14+'11. สาธารณสุขศาสตร์ ป.โท'!G70+'12. มนุษย์ ป.โท'!G34+'13. ศึกษา ป.โท'!G145+'14. วิทยาการจัดการ ป.โท'!G131+'15. สังคม ป.โท'!G39</f>
        <v>1370</v>
      </c>
      <c r="H64" s="165" t="s">
        <v>239</v>
      </c>
      <c r="I64" s="165"/>
      <c r="J64" s="165" t="s">
        <v>61</v>
      </c>
      <c r="K64" s="238">
        <f>B64*100/G64</f>
        <v>35.474452554744524</v>
      </c>
      <c r="L64" s="165"/>
      <c r="M64" s="231"/>
      <c r="N64" s="231"/>
      <c r="O64" s="165"/>
      <c r="P64" s="165"/>
      <c r="AA64" s="239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8"/>
  <sheetViews>
    <sheetView workbookViewId="0">
      <selection activeCell="D15" sqref="D15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6.2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2</v>
      </c>
      <c r="C3" s="12"/>
      <c r="D3" s="79">
        <f t="shared" ref="D3:D12" si="0">IF(C3&gt;50,4,IF(C3&gt;40,3,IF(C3&gt;30,2,IF(C3&gt;0,1,IF(C3=0,5)))))</f>
        <v>5</v>
      </c>
      <c r="E3" s="13"/>
      <c r="F3" s="14">
        <v>3</v>
      </c>
      <c r="G3" s="20">
        <v>2</v>
      </c>
      <c r="H3" s="20">
        <v>9</v>
      </c>
      <c r="I3" s="20">
        <v>6</v>
      </c>
      <c r="J3" s="15">
        <v>2</v>
      </c>
      <c r="K3" s="15">
        <v>1</v>
      </c>
      <c r="L3" s="16">
        <v>4</v>
      </c>
      <c r="M3" s="16">
        <v>4</v>
      </c>
      <c r="N3" s="16">
        <v>3</v>
      </c>
      <c r="O3" s="16">
        <v>5</v>
      </c>
      <c r="P3" s="16">
        <v>5</v>
      </c>
      <c r="Q3" s="16">
        <v>4</v>
      </c>
      <c r="R3" s="16">
        <v>5</v>
      </c>
      <c r="S3" s="16">
        <v>5</v>
      </c>
      <c r="T3" s="17">
        <v>4</v>
      </c>
      <c r="U3" s="17">
        <v>4</v>
      </c>
      <c r="V3" s="17">
        <v>5</v>
      </c>
      <c r="W3" s="17">
        <v>5</v>
      </c>
      <c r="X3" s="17">
        <v>4</v>
      </c>
      <c r="Y3" s="17">
        <v>4</v>
      </c>
      <c r="Z3" s="18">
        <v>4</v>
      </c>
      <c r="AA3" s="18">
        <v>4</v>
      </c>
      <c r="AB3" s="18">
        <v>5</v>
      </c>
      <c r="AC3" s="18">
        <v>5</v>
      </c>
      <c r="AD3" s="18">
        <v>4</v>
      </c>
      <c r="AE3" s="18">
        <v>4</v>
      </c>
      <c r="AF3" s="18">
        <v>5</v>
      </c>
      <c r="AG3" s="18">
        <v>4</v>
      </c>
      <c r="AH3" s="18">
        <v>4</v>
      </c>
      <c r="AI3" s="19">
        <v>5</v>
      </c>
      <c r="AJ3" s="19">
        <v>4</v>
      </c>
      <c r="AK3" s="19">
        <v>4</v>
      </c>
      <c r="AL3" s="19">
        <v>4</v>
      </c>
      <c r="AM3" s="19">
        <v>5</v>
      </c>
      <c r="AN3" s="19">
        <v>4</v>
      </c>
      <c r="AO3" s="19">
        <v>4</v>
      </c>
      <c r="AP3" s="19">
        <v>4</v>
      </c>
      <c r="AQ3" s="20">
        <v>5</v>
      </c>
      <c r="AR3" s="20">
        <v>4</v>
      </c>
      <c r="AS3" s="20">
        <v>5</v>
      </c>
      <c r="AT3" s="20">
        <v>5</v>
      </c>
      <c r="AU3" s="20">
        <v>4</v>
      </c>
      <c r="AV3" s="20">
        <v>4</v>
      </c>
      <c r="AW3" s="20">
        <v>5</v>
      </c>
      <c r="AX3" s="20">
        <v>5</v>
      </c>
      <c r="AY3" s="20">
        <v>5</v>
      </c>
      <c r="AZ3" s="20">
        <v>5</v>
      </c>
      <c r="BA3" s="7"/>
      <c r="BB3" s="37">
        <f t="shared" ref="BB3:BB12" si="1">(AVERAGE(L3:S3))</f>
        <v>4.375</v>
      </c>
      <c r="BC3" s="38">
        <f t="shared" ref="BC3:BC12" si="2">(AVERAGEA(T3:Y3))</f>
        <v>4.333333333333333</v>
      </c>
      <c r="BD3" s="39">
        <f t="shared" ref="BD3:BD12" si="3">(AVERAGE(Z3:AH3))</f>
        <v>4.333333333333333</v>
      </c>
      <c r="BE3" s="40">
        <f t="shared" ref="BE3:BE12" si="4">(AVERAGEA(AI3:AP3))</f>
        <v>4.25</v>
      </c>
      <c r="BF3" s="41">
        <f t="shared" ref="BF3:BF12" si="5">(AVERAGE(AQ3:AZ3))</f>
        <v>4.7</v>
      </c>
    </row>
    <row r="4" spans="1:58" x14ac:dyDescent="0.55000000000000004">
      <c r="A4" s="51">
        <v>2</v>
      </c>
      <c r="B4" s="11">
        <v>1</v>
      </c>
      <c r="C4" s="12"/>
      <c r="D4" s="79">
        <f t="shared" si="0"/>
        <v>5</v>
      </c>
      <c r="E4" s="13"/>
      <c r="F4" s="14">
        <v>1</v>
      </c>
      <c r="G4" s="20">
        <v>2</v>
      </c>
      <c r="H4" s="20">
        <v>9</v>
      </c>
      <c r="I4" s="20">
        <v>5</v>
      </c>
      <c r="J4" s="15">
        <v>2</v>
      </c>
      <c r="K4" s="15">
        <v>1</v>
      </c>
      <c r="L4" s="16">
        <v>5</v>
      </c>
      <c r="M4" s="16">
        <v>4</v>
      </c>
      <c r="N4" s="16">
        <v>5</v>
      </c>
      <c r="O4" s="16">
        <v>4</v>
      </c>
      <c r="P4" s="16">
        <v>5</v>
      </c>
      <c r="Q4" s="16">
        <v>4</v>
      </c>
      <c r="R4" s="16">
        <v>4</v>
      </c>
      <c r="S4" s="16">
        <v>4</v>
      </c>
      <c r="T4" s="17">
        <v>5</v>
      </c>
      <c r="U4" s="17">
        <v>5</v>
      </c>
      <c r="V4" s="17">
        <v>5</v>
      </c>
      <c r="W4" s="17">
        <v>4</v>
      </c>
      <c r="X4" s="17">
        <v>4</v>
      </c>
      <c r="Y4" s="17">
        <v>5</v>
      </c>
      <c r="Z4" s="18">
        <v>4</v>
      </c>
      <c r="AA4" s="18">
        <v>4</v>
      </c>
      <c r="AB4" s="18">
        <v>5</v>
      </c>
      <c r="AC4" s="18">
        <v>5</v>
      </c>
      <c r="AD4" s="18">
        <v>5</v>
      </c>
      <c r="AE4" s="18">
        <v>3</v>
      </c>
      <c r="AF4" s="18">
        <v>4</v>
      </c>
      <c r="AG4" s="18">
        <v>4</v>
      </c>
      <c r="AH4" s="18">
        <v>4</v>
      </c>
      <c r="AI4" s="19">
        <v>5</v>
      </c>
      <c r="AJ4" s="19">
        <v>4</v>
      </c>
      <c r="AK4" s="19">
        <v>4</v>
      </c>
      <c r="AL4" s="19">
        <v>4</v>
      </c>
      <c r="AM4" s="19">
        <v>3</v>
      </c>
      <c r="AN4" s="19">
        <v>5</v>
      </c>
      <c r="AO4" s="19">
        <v>4</v>
      </c>
      <c r="AP4" s="19">
        <v>3</v>
      </c>
      <c r="AQ4" s="20">
        <v>5</v>
      </c>
      <c r="AR4" s="20">
        <v>4</v>
      </c>
      <c r="AS4" s="20">
        <v>4</v>
      </c>
      <c r="AT4" s="20">
        <v>5</v>
      </c>
      <c r="AU4" s="20">
        <v>5</v>
      </c>
      <c r="AV4" s="20">
        <v>4</v>
      </c>
      <c r="AW4" s="20">
        <v>4</v>
      </c>
      <c r="AX4" s="20">
        <v>5</v>
      </c>
      <c r="AY4" s="20">
        <v>5</v>
      </c>
      <c r="AZ4" s="20">
        <v>5</v>
      </c>
      <c r="BA4" s="7"/>
      <c r="BB4" s="37">
        <f t="shared" si="1"/>
        <v>4.375</v>
      </c>
      <c r="BC4" s="38">
        <f t="shared" si="2"/>
        <v>4.666666666666667</v>
      </c>
      <c r="BD4" s="39">
        <f t="shared" si="3"/>
        <v>4.2222222222222223</v>
      </c>
      <c r="BE4" s="40">
        <f t="shared" si="4"/>
        <v>4</v>
      </c>
      <c r="BF4" s="41">
        <f t="shared" si="5"/>
        <v>4.5999999999999996</v>
      </c>
    </row>
    <row r="5" spans="1:58" x14ac:dyDescent="0.55000000000000004">
      <c r="A5" s="51">
        <v>3</v>
      </c>
      <c r="B5" s="11">
        <v>2</v>
      </c>
      <c r="C5" s="12"/>
      <c r="D5" s="79">
        <f t="shared" si="0"/>
        <v>5</v>
      </c>
      <c r="E5" s="13"/>
      <c r="F5" s="14">
        <v>3</v>
      </c>
      <c r="G5" s="20">
        <v>2</v>
      </c>
      <c r="H5" s="20">
        <v>9</v>
      </c>
      <c r="I5" s="20">
        <v>3</v>
      </c>
      <c r="J5" s="15">
        <v>2</v>
      </c>
      <c r="K5" s="15">
        <v>1</v>
      </c>
      <c r="L5" s="16">
        <v>5</v>
      </c>
      <c r="M5" s="16">
        <v>4</v>
      </c>
      <c r="N5" s="16">
        <v>5</v>
      </c>
      <c r="O5" s="16">
        <v>5</v>
      </c>
      <c r="P5" s="16">
        <v>5</v>
      </c>
      <c r="Q5" s="16">
        <v>5</v>
      </c>
      <c r="R5" s="16">
        <v>4</v>
      </c>
      <c r="S5" s="16">
        <v>5</v>
      </c>
      <c r="T5" s="17">
        <v>5</v>
      </c>
      <c r="U5" s="17">
        <v>5</v>
      </c>
      <c r="V5" s="17">
        <v>4</v>
      </c>
      <c r="W5" s="17">
        <v>5</v>
      </c>
      <c r="X5" s="17">
        <v>5</v>
      </c>
      <c r="Y5" s="17">
        <v>5</v>
      </c>
      <c r="Z5" s="18">
        <v>5</v>
      </c>
      <c r="AA5" s="18">
        <v>5</v>
      </c>
      <c r="AB5" s="18">
        <v>5</v>
      </c>
      <c r="AC5" s="18">
        <v>5</v>
      </c>
      <c r="AD5" s="18">
        <v>5</v>
      </c>
      <c r="AE5" s="18">
        <v>4</v>
      </c>
      <c r="AF5" s="18">
        <v>4</v>
      </c>
      <c r="AG5" s="18">
        <v>5</v>
      </c>
      <c r="AH5" s="18">
        <v>5</v>
      </c>
      <c r="AI5" s="19">
        <v>5</v>
      </c>
      <c r="AJ5" s="19">
        <v>5</v>
      </c>
      <c r="AK5" s="19">
        <v>5</v>
      </c>
      <c r="AL5" s="19">
        <v>4</v>
      </c>
      <c r="AM5" s="19">
        <v>5</v>
      </c>
      <c r="AN5" s="19">
        <v>5</v>
      </c>
      <c r="AO5" s="19">
        <v>5</v>
      </c>
      <c r="AP5" s="19">
        <v>4</v>
      </c>
      <c r="AQ5" s="20">
        <v>5</v>
      </c>
      <c r="AR5" s="20">
        <v>5</v>
      </c>
      <c r="AS5" s="20">
        <v>5</v>
      </c>
      <c r="AT5" s="20">
        <v>4</v>
      </c>
      <c r="AU5" s="20">
        <v>5</v>
      </c>
      <c r="AV5" s="20">
        <v>5</v>
      </c>
      <c r="AW5" s="20">
        <v>5</v>
      </c>
      <c r="AX5" s="20">
        <v>4</v>
      </c>
      <c r="AY5" s="20">
        <v>5</v>
      </c>
      <c r="AZ5" s="20">
        <v>5</v>
      </c>
      <c r="BA5" s="7"/>
      <c r="BB5" s="37">
        <f t="shared" si="1"/>
        <v>4.75</v>
      </c>
      <c r="BC5" s="38">
        <f t="shared" si="2"/>
        <v>4.833333333333333</v>
      </c>
      <c r="BD5" s="39">
        <f t="shared" si="3"/>
        <v>4.7777777777777777</v>
      </c>
      <c r="BE5" s="40">
        <f t="shared" si="4"/>
        <v>4.75</v>
      </c>
      <c r="BF5" s="41">
        <f t="shared" si="5"/>
        <v>4.8</v>
      </c>
    </row>
    <row r="6" spans="1:58" x14ac:dyDescent="0.55000000000000004">
      <c r="A6" s="51">
        <v>4</v>
      </c>
      <c r="B6" s="11">
        <v>2</v>
      </c>
      <c r="C6" s="12"/>
      <c r="D6" s="79">
        <f t="shared" si="0"/>
        <v>5</v>
      </c>
      <c r="E6" s="13"/>
      <c r="F6" s="14">
        <v>1</v>
      </c>
      <c r="G6" s="20">
        <v>2</v>
      </c>
      <c r="H6" s="20">
        <v>9</v>
      </c>
      <c r="I6" s="20">
        <v>3</v>
      </c>
      <c r="J6" s="15">
        <v>2</v>
      </c>
      <c r="K6" s="15">
        <v>1</v>
      </c>
      <c r="L6" s="16">
        <v>4</v>
      </c>
      <c r="M6" s="16">
        <v>3</v>
      </c>
      <c r="N6" s="16">
        <v>3</v>
      </c>
      <c r="O6" s="16">
        <v>4</v>
      </c>
      <c r="P6" s="16">
        <v>4</v>
      </c>
      <c r="Q6" s="16">
        <v>3</v>
      </c>
      <c r="R6" s="16">
        <v>5</v>
      </c>
      <c r="S6" s="16">
        <v>4</v>
      </c>
      <c r="T6" s="17">
        <v>3</v>
      </c>
      <c r="U6" s="17">
        <v>3</v>
      </c>
      <c r="V6" s="17">
        <v>4</v>
      </c>
      <c r="W6" s="17">
        <v>4</v>
      </c>
      <c r="X6" s="17">
        <v>3</v>
      </c>
      <c r="Y6" s="17">
        <v>5</v>
      </c>
      <c r="Z6" s="18">
        <v>4</v>
      </c>
      <c r="AA6" s="18">
        <v>3</v>
      </c>
      <c r="AB6" s="18">
        <v>4</v>
      </c>
      <c r="AC6" s="18">
        <v>3</v>
      </c>
      <c r="AD6" s="18">
        <v>4</v>
      </c>
      <c r="AE6" s="18">
        <v>3</v>
      </c>
      <c r="AF6" s="18">
        <v>4</v>
      </c>
      <c r="AG6" s="18">
        <v>4</v>
      </c>
      <c r="AH6" s="18">
        <v>3</v>
      </c>
      <c r="AI6" s="19">
        <v>4</v>
      </c>
      <c r="AJ6" s="19">
        <v>4</v>
      </c>
      <c r="AK6" s="19">
        <v>3</v>
      </c>
      <c r="AL6" s="19">
        <v>3</v>
      </c>
      <c r="AM6" s="19">
        <v>4</v>
      </c>
      <c r="AN6" s="19">
        <v>3</v>
      </c>
      <c r="AO6" s="19">
        <v>4</v>
      </c>
      <c r="AP6" s="19">
        <v>3</v>
      </c>
      <c r="AQ6" s="20">
        <v>4</v>
      </c>
      <c r="AR6" s="20">
        <v>3</v>
      </c>
      <c r="AS6" s="20">
        <v>4</v>
      </c>
      <c r="AT6" s="20">
        <v>3</v>
      </c>
      <c r="AU6" s="20">
        <v>4</v>
      </c>
      <c r="AV6" s="20">
        <v>3</v>
      </c>
      <c r="AW6" s="20">
        <v>4</v>
      </c>
      <c r="AX6" s="20">
        <v>4</v>
      </c>
      <c r="AY6" s="20">
        <v>4</v>
      </c>
      <c r="AZ6" s="20">
        <v>4</v>
      </c>
      <c r="BA6" s="7"/>
      <c r="BB6" s="37">
        <f t="shared" si="1"/>
        <v>3.75</v>
      </c>
      <c r="BC6" s="38">
        <f t="shared" si="2"/>
        <v>3.6666666666666665</v>
      </c>
      <c r="BD6" s="39">
        <f t="shared" si="3"/>
        <v>3.5555555555555554</v>
      </c>
      <c r="BE6" s="40">
        <f t="shared" si="4"/>
        <v>3.5</v>
      </c>
      <c r="BF6" s="41">
        <f t="shared" si="5"/>
        <v>3.7</v>
      </c>
    </row>
    <row r="7" spans="1:58" x14ac:dyDescent="0.55000000000000004">
      <c r="A7" s="51">
        <v>5</v>
      </c>
      <c r="B7" s="11">
        <v>2</v>
      </c>
      <c r="C7" s="12"/>
      <c r="D7" s="79">
        <f t="shared" si="0"/>
        <v>5</v>
      </c>
      <c r="E7" s="13"/>
      <c r="F7" s="14">
        <v>1</v>
      </c>
      <c r="G7" s="20">
        <v>2</v>
      </c>
      <c r="H7" s="20">
        <v>9</v>
      </c>
      <c r="I7" s="20">
        <v>3</v>
      </c>
      <c r="J7" s="15">
        <v>2</v>
      </c>
      <c r="K7" s="15">
        <v>1</v>
      </c>
      <c r="L7" s="16">
        <v>5</v>
      </c>
      <c r="M7" s="16">
        <v>4</v>
      </c>
      <c r="N7" s="16">
        <v>3</v>
      </c>
      <c r="O7" s="16">
        <v>4</v>
      </c>
      <c r="P7" s="16">
        <v>4</v>
      </c>
      <c r="Q7" s="16">
        <v>3</v>
      </c>
      <c r="R7" s="16">
        <v>3</v>
      </c>
      <c r="S7" s="16">
        <v>4</v>
      </c>
      <c r="T7" s="17">
        <v>4</v>
      </c>
      <c r="U7" s="17">
        <v>4</v>
      </c>
      <c r="V7" s="17">
        <v>3</v>
      </c>
      <c r="W7" s="17">
        <v>4</v>
      </c>
      <c r="X7" s="17">
        <v>4</v>
      </c>
      <c r="Y7" s="17">
        <v>3</v>
      </c>
      <c r="Z7" s="18">
        <v>4</v>
      </c>
      <c r="AA7" s="18">
        <v>4</v>
      </c>
      <c r="AB7" s="18">
        <v>4</v>
      </c>
      <c r="AC7" s="18">
        <v>5</v>
      </c>
      <c r="AD7" s="18">
        <v>3</v>
      </c>
      <c r="AE7" s="18">
        <v>4</v>
      </c>
      <c r="AF7" s="18">
        <v>4</v>
      </c>
      <c r="AG7" s="18">
        <v>5</v>
      </c>
      <c r="AH7" s="18">
        <v>4</v>
      </c>
      <c r="AI7" s="19">
        <v>4</v>
      </c>
      <c r="AJ7" s="19">
        <v>4</v>
      </c>
      <c r="AK7" s="19">
        <v>4</v>
      </c>
      <c r="AL7" s="19">
        <v>5</v>
      </c>
      <c r="AM7" s="19">
        <v>3</v>
      </c>
      <c r="AN7" s="19">
        <v>4</v>
      </c>
      <c r="AO7" s="19">
        <v>5</v>
      </c>
      <c r="AP7" s="19">
        <v>4</v>
      </c>
      <c r="AQ7" s="20">
        <v>4</v>
      </c>
      <c r="AR7" s="20">
        <v>4</v>
      </c>
      <c r="AS7" s="20">
        <v>4</v>
      </c>
      <c r="AT7" s="20">
        <v>3</v>
      </c>
      <c r="AU7" s="20">
        <v>4</v>
      </c>
      <c r="AV7" s="20">
        <v>5</v>
      </c>
      <c r="AW7" s="20">
        <v>4</v>
      </c>
      <c r="AX7" s="20">
        <v>4</v>
      </c>
      <c r="AY7" s="20">
        <v>3</v>
      </c>
      <c r="AZ7" s="20">
        <v>3</v>
      </c>
      <c r="BA7" s="163"/>
      <c r="BB7" s="37">
        <f t="shared" si="1"/>
        <v>3.75</v>
      </c>
      <c r="BC7" s="38">
        <f t="shared" si="2"/>
        <v>3.6666666666666665</v>
      </c>
      <c r="BD7" s="39">
        <f t="shared" si="3"/>
        <v>4.1111111111111107</v>
      </c>
      <c r="BE7" s="40">
        <f t="shared" si="4"/>
        <v>4.125</v>
      </c>
      <c r="BF7" s="41">
        <f t="shared" si="5"/>
        <v>3.8</v>
      </c>
    </row>
    <row r="8" spans="1:58" x14ac:dyDescent="0.55000000000000004">
      <c r="A8" s="51">
        <v>6</v>
      </c>
      <c r="B8" s="11">
        <v>2</v>
      </c>
      <c r="C8" s="12"/>
      <c r="D8" s="79">
        <f t="shared" si="0"/>
        <v>5</v>
      </c>
      <c r="E8" s="13"/>
      <c r="F8" s="14">
        <v>1</v>
      </c>
      <c r="G8" s="20">
        <v>2</v>
      </c>
      <c r="H8" s="20">
        <v>9</v>
      </c>
      <c r="I8" s="20">
        <v>3</v>
      </c>
      <c r="J8" s="15">
        <v>2</v>
      </c>
      <c r="K8" s="15">
        <v>1</v>
      </c>
      <c r="L8" s="16">
        <v>4</v>
      </c>
      <c r="M8" s="16">
        <v>3</v>
      </c>
      <c r="N8" s="16">
        <v>3</v>
      </c>
      <c r="O8" s="16">
        <v>4</v>
      </c>
      <c r="P8" s="16">
        <v>4</v>
      </c>
      <c r="Q8" s="16">
        <v>3</v>
      </c>
      <c r="R8" s="16">
        <v>4</v>
      </c>
      <c r="S8" s="16">
        <v>3</v>
      </c>
      <c r="T8" s="17">
        <v>4</v>
      </c>
      <c r="U8" s="17">
        <v>4</v>
      </c>
      <c r="V8" s="17">
        <v>3</v>
      </c>
      <c r="W8" s="17">
        <v>3</v>
      </c>
      <c r="X8" s="17">
        <v>4</v>
      </c>
      <c r="Y8" s="17">
        <v>3</v>
      </c>
      <c r="Z8" s="18">
        <v>5</v>
      </c>
      <c r="AA8" s="18">
        <v>4</v>
      </c>
      <c r="AB8" s="18">
        <v>3</v>
      </c>
      <c r="AC8" s="18">
        <v>4</v>
      </c>
      <c r="AD8" s="18">
        <v>4</v>
      </c>
      <c r="AE8" s="18">
        <v>3</v>
      </c>
      <c r="AF8" s="18">
        <v>5</v>
      </c>
      <c r="AG8" s="18">
        <v>4</v>
      </c>
      <c r="AH8" s="18">
        <v>4</v>
      </c>
      <c r="AI8" s="19">
        <v>4</v>
      </c>
      <c r="AJ8" s="19">
        <v>5</v>
      </c>
      <c r="AK8" s="19">
        <v>5</v>
      </c>
      <c r="AL8" s="19">
        <v>5</v>
      </c>
      <c r="AM8" s="19">
        <v>4</v>
      </c>
      <c r="AN8" s="19">
        <v>5</v>
      </c>
      <c r="AO8" s="19">
        <v>4</v>
      </c>
      <c r="AP8" s="19">
        <v>3</v>
      </c>
      <c r="AQ8" s="20">
        <v>4</v>
      </c>
      <c r="AR8" s="20">
        <v>4</v>
      </c>
      <c r="AS8" s="20">
        <v>4</v>
      </c>
      <c r="AT8" s="20">
        <v>4</v>
      </c>
      <c r="AU8" s="20">
        <v>4</v>
      </c>
      <c r="AV8" s="20">
        <v>5</v>
      </c>
      <c r="AW8" s="20">
        <v>4</v>
      </c>
      <c r="AX8" s="20">
        <v>4</v>
      </c>
      <c r="AY8" s="20">
        <v>4</v>
      </c>
      <c r="AZ8" s="20">
        <v>4</v>
      </c>
      <c r="BA8" s="7"/>
      <c r="BB8" s="37">
        <f t="shared" si="1"/>
        <v>3.5</v>
      </c>
      <c r="BC8" s="38">
        <f t="shared" si="2"/>
        <v>3.5</v>
      </c>
      <c r="BD8" s="39">
        <f t="shared" si="3"/>
        <v>4</v>
      </c>
      <c r="BE8" s="40">
        <f t="shared" si="4"/>
        <v>4.375</v>
      </c>
      <c r="BF8" s="41">
        <f t="shared" si="5"/>
        <v>4.0999999999999996</v>
      </c>
    </row>
    <row r="9" spans="1:58" x14ac:dyDescent="0.55000000000000004">
      <c r="A9" s="51">
        <v>7</v>
      </c>
      <c r="B9" s="11">
        <v>2</v>
      </c>
      <c r="C9" s="12"/>
      <c r="D9" s="79">
        <f t="shared" si="0"/>
        <v>5</v>
      </c>
      <c r="E9" s="13"/>
      <c r="F9" s="14">
        <v>1</v>
      </c>
      <c r="G9" s="20">
        <v>2</v>
      </c>
      <c r="H9" s="20">
        <v>9</v>
      </c>
      <c r="I9" s="20">
        <v>3</v>
      </c>
      <c r="J9" s="15">
        <v>2</v>
      </c>
      <c r="K9" s="15">
        <v>1</v>
      </c>
      <c r="L9" s="16">
        <v>4</v>
      </c>
      <c r="M9" s="16">
        <v>3</v>
      </c>
      <c r="N9" s="16">
        <v>2</v>
      </c>
      <c r="O9" s="16">
        <v>3</v>
      </c>
      <c r="P9" s="16">
        <v>3</v>
      </c>
      <c r="Q9" s="16">
        <v>3</v>
      </c>
      <c r="R9" s="16">
        <v>2</v>
      </c>
      <c r="S9" s="16">
        <v>3</v>
      </c>
      <c r="T9" s="17">
        <v>4</v>
      </c>
      <c r="U9" s="17">
        <v>3</v>
      </c>
      <c r="V9" s="17">
        <v>3</v>
      </c>
      <c r="W9" s="17">
        <v>3</v>
      </c>
      <c r="X9" s="17">
        <v>3</v>
      </c>
      <c r="Y9" s="17">
        <v>3</v>
      </c>
      <c r="Z9" s="18">
        <v>4</v>
      </c>
      <c r="AA9" s="18">
        <v>3</v>
      </c>
      <c r="AB9" s="18">
        <v>4</v>
      </c>
      <c r="AC9" s="18">
        <v>4</v>
      </c>
      <c r="AD9" s="18">
        <v>4</v>
      </c>
      <c r="AE9" s="18">
        <v>3</v>
      </c>
      <c r="AF9" s="18">
        <v>5</v>
      </c>
      <c r="AG9" s="18">
        <v>4</v>
      </c>
      <c r="AH9" s="18">
        <v>4</v>
      </c>
      <c r="AI9" s="19">
        <v>4</v>
      </c>
      <c r="AJ9" s="19">
        <v>5</v>
      </c>
      <c r="AK9" s="19">
        <v>4</v>
      </c>
      <c r="AL9" s="19">
        <v>3</v>
      </c>
      <c r="AM9" s="19">
        <v>4</v>
      </c>
      <c r="AN9" s="19">
        <v>4</v>
      </c>
      <c r="AO9" s="19">
        <v>4</v>
      </c>
      <c r="AP9" s="19">
        <v>3</v>
      </c>
      <c r="AQ9" s="20">
        <v>4</v>
      </c>
      <c r="AR9" s="20">
        <v>4</v>
      </c>
      <c r="AS9" s="20">
        <v>5</v>
      </c>
      <c r="AT9" s="20">
        <v>4</v>
      </c>
      <c r="AU9" s="20">
        <v>3</v>
      </c>
      <c r="AV9" s="20">
        <v>4</v>
      </c>
      <c r="AW9" s="20">
        <v>4</v>
      </c>
      <c r="AX9" s="20">
        <v>4</v>
      </c>
      <c r="AY9" s="20">
        <v>4</v>
      </c>
      <c r="AZ9" s="20">
        <v>4</v>
      </c>
      <c r="BA9" s="7"/>
      <c r="BB9" s="37">
        <f t="shared" si="1"/>
        <v>2.875</v>
      </c>
      <c r="BC9" s="38">
        <f t="shared" si="2"/>
        <v>3.1666666666666665</v>
      </c>
      <c r="BD9" s="39">
        <f t="shared" si="3"/>
        <v>3.8888888888888888</v>
      </c>
      <c r="BE9" s="40">
        <f t="shared" si="4"/>
        <v>3.875</v>
      </c>
      <c r="BF9" s="41">
        <f t="shared" si="5"/>
        <v>4</v>
      </c>
    </row>
    <row r="10" spans="1:58" x14ac:dyDescent="0.55000000000000004">
      <c r="A10" s="51">
        <v>8</v>
      </c>
      <c r="B10" s="11">
        <v>2</v>
      </c>
      <c r="C10" s="12"/>
      <c r="D10" s="79">
        <f t="shared" si="0"/>
        <v>5</v>
      </c>
      <c r="E10" s="13"/>
      <c r="F10" s="14">
        <v>1</v>
      </c>
      <c r="G10" s="20">
        <v>2</v>
      </c>
      <c r="H10" s="20">
        <v>9</v>
      </c>
      <c r="I10" s="20">
        <v>2</v>
      </c>
      <c r="J10" s="15">
        <v>2</v>
      </c>
      <c r="K10" s="15">
        <v>1</v>
      </c>
      <c r="L10" s="16">
        <v>4</v>
      </c>
      <c r="M10" s="16">
        <v>3</v>
      </c>
      <c r="N10" s="16">
        <v>3</v>
      </c>
      <c r="O10" s="16">
        <v>3</v>
      </c>
      <c r="P10" s="16">
        <v>4</v>
      </c>
      <c r="Q10" s="16">
        <v>4</v>
      </c>
      <c r="R10" s="16">
        <v>3</v>
      </c>
      <c r="S10" s="16">
        <v>3</v>
      </c>
      <c r="T10" s="17">
        <v>5</v>
      </c>
      <c r="U10" s="17">
        <v>4</v>
      </c>
      <c r="V10" s="17">
        <v>5</v>
      </c>
      <c r="W10" s="17">
        <v>3</v>
      </c>
      <c r="X10" s="17">
        <v>4</v>
      </c>
      <c r="Y10" s="17">
        <v>5</v>
      </c>
      <c r="Z10" s="18">
        <v>5</v>
      </c>
      <c r="AA10" s="18">
        <v>4</v>
      </c>
      <c r="AB10" s="18">
        <v>4</v>
      </c>
      <c r="AC10" s="18">
        <v>5</v>
      </c>
      <c r="AD10" s="18">
        <v>4</v>
      </c>
      <c r="AE10" s="18">
        <v>3</v>
      </c>
      <c r="AF10" s="18">
        <v>4</v>
      </c>
      <c r="AG10" s="18">
        <v>4</v>
      </c>
      <c r="AH10" s="18">
        <v>3</v>
      </c>
      <c r="AI10" s="19">
        <v>4</v>
      </c>
      <c r="AJ10" s="19">
        <v>4</v>
      </c>
      <c r="AK10" s="19">
        <v>3</v>
      </c>
      <c r="AL10" s="19">
        <v>4</v>
      </c>
      <c r="AM10" s="19">
        <v>5</v>
      </c>
      <c r="AN10" s="19">
        <v>4</v>
      </c>
      <c r="AO10" s="19">
        <v>3</v>
      </c>
      <c r="AP10" s="19">
        <v>4</v>
      </c>
      <c r="AQ10" s="20">
        <v>4</v>
      </c>
      <c r="AR10" s="20">
        <v>4</v>
      </c>
      <c r="AS10" s="20">
        <v>5</v>
      </c>
      <c r="AT10" s="20">
        <v>4</v>
      </c>
      <c r="AU10" s="20">
        <v>3</v>
      </c>
      <c r="AV10" s="20">
        <v>4</v>
      </c>
      <c r="AW10" s="20">
        <v>5</v>
      </c>
      <c r="AX10" s="20">
        <v>4</v>
      </c>
      <c r="AY10" s="20">
        <v>4</v>
      </c>
      <c r="AZ10" s="20">
        <v>3</v>
      </c>
      <c r="BA10" s="7"/>
      <c r="BB10" s="37">
        <f t="shared" si="1"/>
        <v>3.375</v>
      </c>
      <c r="BC10" s="38">
        <f t="shared" si="2"/>
        <v>4.333333333333333</v>
      </c>
      <c r="BD10" s="39">
        <f t="shared" si="3"/>
        <v>4</v>
      </c>
      <c r="BE10" s="40">
        <f t="shared" si="4"/>
        <v>3.875</v>
      </c>
      <c r="BF10" s="41">
        <f t="shared" si="5"/>
        <v>4</v>
      </c>
    </row>
    <row r="11" spans="1:58" x14ac:dyDescent="0.55000000000000004">
      <c r="A11" s="51">
        <v>9</v>
      </c>
      <c r="B11" s="11">
        <v>2</v>
      </c>
      <c r="C11" s="12"/>
      <c r="D11" s="79">
        <f t="shared" si="0"/>
        <v>5</v>
      </c>
      <c r="E11" s="13"/>
      <c r="F11" s="14">
        <v>1</v>
      </c>
      <c r="G11" s="20">
        <v>2</v>
      </c>
      <c r="H11" s="20">
        <v>9</v>
      </c>
      <c r="I11" s="20">
        <v>2</v>
      </c>
      <c r="J11" s="15">
        <v>2</v>
      </c>
      <c r="K11" s="15">
        <v>1</v>
      </c>
      <c r="L11" s="16">
        <v>4</v>
      </c>
      <c r="M11" s="16">
        <v>3</v>
      </c>
      <c r="N11" s="16">
        <v>2</v>
      </c>
      <c r="O11" s="16">
        <v>3</v>
      </c>
      <c r="P11" s="16">
        <v>3</v>
      </c>
      <c r="Q11" s="16">
        <v>3</v>
      </c>
      <c r="R11" s="16">
        <v>4</v>
      </c>
      <c r="S11" s="16">
        <v>3</v>
      </c>
      <c r="T11" s="17">
        <v>3</v>
      </c>
      <c r="U11" s="17">
        <v>3</v>
      </c>
      <c r="V11" s="17">
        <v>2</v>
      </c>
      <c r="W11" s="17">
        <v>3</v>
      </c>
      <c r="X11" s="17">
        <v>4</v>
      </c>
      <c r="Y11" s="17">
        <v>4</v>
      </c>
      <c r="Z11" s="18">
        <v>4</v>
      </c>
      <c r="AA11" s="18">
        <v>3</v>
      </c>
      <c r="AB11" s="18">
        <v>3</v>
      </c>
      <c r="AC11" s="18">
        <v>4</v>
      </c>
      <c r="AD11" s="18">
        <v>4</v>
      </c>
      <c r="AE11" s="18">
        <v>3</v>
      </c>
      <c r="AF11" s="18">
        <v>2</v>
      </c>
      <c r="AG11" s="18">
        <v>3</v>
      </c>
      <c r="AH11" s="18">
        <v>4</v>
      </c>
      <c r="AI11" s="19">
        <v>3</v>
      </c>
      <c r="AJ11" s="19">
        <v>2</v>
      </c>
      <c r="AK11" s="19">
        <v>3</v>
      </c>
      <c r="AL11" s="19">
        <v>4</v>
      </c>
      <c r="AM11" s="19">
        <v>3</v>
      </c>
      <c r="AN11" s="19">
        <v>3</v>
      </c>
      <c r="AO11" s="19">
        <v>2</v>
      </c>
      <c r="AP11" s="19">
        <v>4</v>
      </c>
      <c r="AQ11" s="20">
        <v>3</v>
      </c>
      <c r="AR11" s="20">
        <v>4</v>
      </c>
      <c r="AS11" s="20">
        <v>3</v>
      </c>
      <c r="AT11" s="20">
        <v>3</v>
      </c>
      <c r="AU11" s="20">
        <v>3</v>
      </c>
      <c r="AV11" s="20">
        <v>4</v>
      </c>
      <c r="AW11" s="20">
        <v>4</v>
      </c>
      <c r="AX11" s="20">
        <v>3</v>
      </c>
      <c r="AY11" s="20">
        <v>3</v>
      </c>
      <c r="AZ11" s="20">
        <v>3</v>
      </c>
      <c r="BA11" s="7"/>
      <c r="BB11" s="37">
        <f t="shared" si="1"/>
        <v>3.125</v>
      </c>
      <c r="BC11" s="38">
        <f t="shared" si="2"/>
        <v>3.1666666666666665</v>
      </c>
      <c r="BD11" s="39">
        <f t="shared" si="3"/>
        <v>3.3333333333333335</v>
      </c>
      <c r="BE11" s="40">
        <f t="shared" si="4"/>
        <v>3</v>
      </c>
      <c r="BF11" s="41">
        <f t="shared" si="5"/>
        <v>3.3</v>
      </c>
    </row>
    <row r="12" spans="1:58" x14ac:dyDescent="0.55000000000000004">
      <c r="A12" s="51">
        <v>10</v>
      </c>
      <c r="B12" s="11">
        <v>2</v>
      </c>
      <c r="C12" s="12"/>
      <c r="D12" s="79">
        <f t="shared" si="0"/>
        <v>5</v>
      </c>
      <c r="E12" s="13"/>
      <c r="F12" s="14">
        <v>1</v>
      </c>
      <c r="G12" s="20">
        <v>2</v>
      </c>
      <c r="H12" s="20">
        <v>9</v>
      </c>
      <c r="I12" s="20">
        <v>2</v>
      </c>
      <c r="J12" s="15">
        <v>2</v>
      </c>
      <c r="K12" s="15">
        <v>1</v>
      </c>
      <c r="L12" s="16">
        <v>4</v>
      </c>
      <c r="M12" s="16">
        <v>3</v>
      </c>
      <c r="N12" s="16">
        <v>4</v>
      </c>
      <c r="O12" s="16">
        <v>3</v>
      </c>
      <c r="P12" s="16">
        <v>3</v>
      </c>
      <c r="Q12" s="16">
        <v>3</v>
      </c>
      <c r="R12" s="16">
        <v>4</v>
      </c>
      <c r="S12" s="16">
        <v>0</v>
      </c>
      <c r="T12" s="17">
        <v>4</v>
      </c>
      <c r="U12" s="17">
        <v>4</v>
      </c>
      <c r="V12" s="17">
        <v>3</v>
      </c>
      <c r="W12" s="17">
        <v>3</v>
      </c>
      <c r="X12" s="17">
        <v>3</v>
      </c>
      <c r="Y12" s="17">
        <v>4</v>
      </c>
      <c r="Z12" s="18">
        <v>3</v>
      </c>
      <c r="AA12" s="18">
        <v>4</v>
      </c>
      <c r="AB12" s="18">
        <v>4</v>
      </c>
      <c r="AC12" s="18">
        <v>2</v>
      </c>
      <c r="AD12" s="18">
        <v>3</v>
      </c>
      <c r="AE12" s="18">
        <v>3</v>
      </c>
      <c r="AF12" s="18">
        <v>4</v>
      </c>
      <c r="AG12" s="18">
        <v>4</v>
      </c>
      <c r="AH12" s="18">
        <v>4</v>
      </c>
      <c r="AI12" s="19">
        <v>3</v>
      </c>
      <c r="AJ12" s="19">
        <v>3</v>
      </c>
      <c r="AK12" s="19">
        <v>3</v>
      </c>
      <c r="AL12" s="19">
        <v>2</v>
      </c>
      <c r="AM12" s="19">
        <v>3</v>
      </c>
      <c r="AN12" s="19">
        <v>4</v>
      </c>
      <c r="AO12" s="19">
        <v>4</v>
      </c>
      <c r="AP12" s="19">
        <v>4</v>
      </c>
      <c r="AQ12" s="20">
        <v>3</v>
      </c>
      <c r="AR12" s="20">
        <v>4</v>
      </c>
      <c r="AS12" s="20">
        <v>4</v>
      </c>
      <c r="AT12" s="20">
        <v>3</v>
      </c>
      <c r="AU12" s="20">
        <v>3</v>
      </c>
      <c r="AV12" s="20">
        <v>4</v>
      </c>
      <c r="AW12" s="20">
        <v>4</v>
      </c>
      <c r="AX12" s="20">
        <v>4</v>
      </c>
      <c r="AY12" s="20">
        <v>3</v>
      </c>
      <c r="AZ12" s="20">
        <v>3</v>
      </c>
      <c r="BA12" s="7"/>
      <c r="BB12" s="37">
        <f t="shared" si="1"/>
        <v>3</v>
      </c>
      <c r="BC12" s="38">
        <f t="shared" si="2"/>
        <v>3.5</v>
      </c>
      <c r="BD12" s="39">
        <f t="shared" si="3"/>
        <v>3.4444444444444446</v>
      </c>
      <c r="BE12" s="40">
        <f t="shared" si="4"/>
        <v>3.25</v>
      </c>
      <c r="BF12" s="41">
        <f t="shared" si="5"/>
        <v>3.5</v>
      </c>
    </row>
    <row r="13" spans="1:58" x14ac:dyDescent="0.55000000000000004">
      <c r="A13" s="51"/>
      <c r="B13" s="11"/>
      <c r="C13" s="12"/>
      <c r="D13" s="79"/>
      <c r="E13" s="13"/>
      <c r="F13" s="14"/>
      <c r="G13" s="20"/>
      <c r="H13" s="20"/>
      <c r="I13" s="20"/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8"/>
      <c r="AA13" s="18"/>
      <c r="AB13" s="18"/>
      <c r="AC13" s="18"/>
      <c r="AD13" s="18"/>
      <c r="AE13" s="18"/>
      <c r="AF13" s="18"/>
      <c r="AG13" s="18"/>
      <c r="AH13" s="18"/>
      <c r="AI13" s="19"/>
      <c r="AJ13" s="19"/>
      <c r="AK13" s="19"/>
      <c r="AL13" s="19"/>
      <c r="AM13" s="19"/>
      <c r="AN13" s="19"/>
      <c r="AO13" s="19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7"/>
      <c r="BB13" s="37"/>
      <c r="BC13" s="38"/>
      <c r="BD13" s="39"/>
      <c r="BE13" s="40"/>
      <c r="BF13" s="41"/>
    </row>
    <row r="14" spans="1:58" x14ac:dyDescent="0.55000000000000004">
      <c r="A14" s="51"/>
      <c r="B14" s="26"/>
      <c r="C14" s="27"/>
      <c r="D14" s="79"/>
      <c r="E14" s="28"/>
      <c r="F14" s="29"/>
      <c r="G14" s="35"/>
      <c r="H14" s="35"/>
      <c r="I14" s="35"/>
      <c r="J14" s="30"/>
      <c r="K14" s="30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2"/>
      <c r="X14" s="32"/>
      <c r="Y14" s="32"/>
      <c r="Z14" s="33"/>
      <c r="AA14" s="33"/>
      <c r="AB14" s="33"/>
      <c r="AC14" s="33"/>
      <c r="AD14" s="33"/>
      <c r="AE14" s="33"/>
      <c r="AF14" s="33"/>
      <c r="AG14" s="33"/>
      <c r="AH14" s="33"/>
      <c r="AI14" s="34"/>
      <c r="AJ14" s="34"/>
      <c r="AK14" s="34"/>
      <c r="AL14" s="34"/>
      <c r="AM14" s="34"/>
      <c r="AN14" s="34"/>
      <c r="AO14" s="34"/>
      <c r="AP14" s="34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37" t="e">
        <f t="shared" ref="BB14:BB15" si="6">(AVERAGE(L14:S14))</f>
        <v>#DIV/0!</v>
      </c>
      <c r="BC14" s="38" t="e">
        <f t="shared" ref="BC14:BC15" si="7">(AVERAGEA(T14:Y14))</f>
        <v>#DIV/0!</v>
      </c>
      <c r="BD14" s="39" t="e">
        <f t="shared" ref="BD14:BD15" si="8">(AVERAGE(Z14:AH14))</f>
        <v>#DIV/0!</v>
      </c>
      <c r="BE14" s="40" t="e">
        <f t="shared" ref="BE14:BE15" si="9">(AVERAGEA(AI14:AP14))</f>
        <v>#DIV/0!</v>
      </c>
      <c r="BF14" s="41" t="e">
        <f t="shared" ref="BF14:BF15" si="10">(AVERAGE(AQ14:AZ14))</f>
        <v>#DIV/0!</v>
      </c>
    </row>
    <row r="15" spans="1:58" x14ac:dyDescent="0.55000000000000004">
      <c r="A15" s="51"/>
      <c r="B15" s="26"/>
      <c r="C15" s="27"/>
      <c r="D15" s="79"/>
      <c r="E15" s="28"/>
      <c r="F15" s="29"/>
      <c r="G15" s="35"/>
      <c r="H15" s="35"/>
      <c r="I15" s="35"/>
      <c r="J15" s="30"/>
      <c r="K15" s="30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2"/>
      <c r="X15" s="32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4"/>
      <c r="AJ15" s="34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37" t="e">
        <f t="shared" si="6"/>
        <v>#DIV/0!</v>
      </c>
      <c r="BC15" s="38" t="e">
        <f t="shared" si="7"/>
        <v>#DIV/0!</v>
      </c>
      <c r="BD15" s="39" t="e">
        <f t="shared" si="8"/>
        <v>#DIV/0!</v>
      </c>
      <c r="BE15" s="40" t="e">
        <f t="shared" si="9"/>
        <v>#DIV/0!</v>
      </c>
      <c r="BF15" s="41" t="e">
        <f t="shared" si="10"/>
        <v>#DIV/0!</v>
      </c>
    </row>
    <row r="16" spans="1:58" x14ac:dyDescent="0.55000000000000004">
      <c r="A16" s="72"/>
      <c r="B16" s="73"/>
      <c r="C16" s="74"/>
      <c r="D16" s="79"/>
      <c r="E16" s="75"/>
      <c r="F16" s="76"/>
      <c r="G16" s="47"/>
      <c r="H16" s="47"/>
      <c r="I16" s="47"/>
      <c r="J16" s="77"/>
      <c r="K16" s="78" t="s">
        <v>51</v>
      </c>
      <c r="L16" s="129">
        <f t="shared" ref="L16:AZ16" si="11">AVERAGE(L3:L15)</f>
        <v>4.3</v>
      </c>
      <c r="M16" s="129">
        <f t="shared" si="11"/>
        <v>3.4</v>
      </c>
      <c r="N16" s="129">
        <f t="shared" si="11"/>
        <v>3.3</v>
      </c>
      <c r="O16" s="129">
        <f t="shared" si="11"/>
        <v>3.8</v>
      </c>
      <c r="P16" s="129">
        <f t="shared" si="11"/>
        <v>4</v>
      </c>
      <c r="Q16" s="129">
        <f t="shared" si="11"/>
        <v>3.5</v>
      </c>
      <c r="R16" s="129">
        <f t="shared" si="11"/>
        <v>3.8</v>
      </c>
      <c r="S16" s="129">
        <f t="shared" si="11"/>
        <v>3.4</v>
      </c>
      <c r="T16" s="38">
        <f t="shared" si="11"/>
        <v>4.0999999999999996</v>
      </c>
      <c r="U16" s="38">
        <f t="shared" si="11"/>
        <v>3.9</v>
      </c>
      <c r="V16" s="38">
        <f t="shared" si="11"/>
        <v>3.7</v>
      </c>
      <c r="W16" s="38">
        <f t="shared" si="11"/>
        <v>3.7</v>
      </c>
      <c r="X16" s="38">
        <f t="shared" si="11"/>
        <v>3.8</v>
      </c>
      <c r="Y16" s="38">
        <f t="shared" si="11"/>
        <v>4.0999999999999996</v>
      </c>
      <c r="Z16" s="39">
        <f t="shared" si="11"/>
        <v>4.2</v>
      </c>
      <c r="AA16" s="39">
        <f t="shared" si="11"/>
        <v>3.8</v>
      </c>
      <c r="AB16" s="39">
        <f t="shared" si="11"/>
        <v>4.0999999999999996</v>
      </c>
      <c r="AC16" s="39">
        <f t="shared" si="11"/>
        <v>4.2</v>
      </c>
      <c r="AD16" s="39">
        <f t="shared" si="11"/>
        <v>4</v>
      </c>
      <c r="AE16" s="39">
        <f t="shared" si="11"/>
        <v>3.3</v>
      </c>
      <c r="AF16" s="39">
        <f t="shared" si="11"/>
        <v>4.0999999999999996</v>
      </c>
      <c r="AG16" s="39">
        <f t="shared" si="11"/>
        <v>4.0999999999999996</v>
      </c>
      <c r="AH16" s="39">
        <f t="shared" si="11"/>
        <v>3.9</v>
      </c>
      <c r="AI16" s="40">
        <f t="shared" si="11"/>
        <v>4.0999999999999996</v>
      </c>
      <c r="AJ16" s="40">
        <f t="shared" si="11"/>
        <v>4</v>
      </c>
      <c r="AK16" s="40">
        <f t="shared" si="11"/>
        <v>3.8</v>
      </c>
      <c r="AL16" s="40">
        <f t="shared" si="11"/>
        <v>3.8</v>
      </c>
      <c r="AM16" s="40">
        <f t="shared" si="11"/>
        <v>3.9</v>
      </c>
      <c r="AN16" s="40">
        <f t="shared" si="11"/>
        <v>4.0999999999999996</v>
      </c>
      <c r="AO16" s="40">
        <f t="shared" si="11"/>
        <v>3.9</v>
      </c>
      <c r="AP16" s="40">
        <f t="shared" si="11"/>
        <v>3.6</v>
      </c>
      <c r="AQ16" s="41">
        <f t="shared" si="11"/>
        <v>4.0999999999999996</v>
      </c>
      <c r="AR16" s="41">
        <f t="shared" si="11"/>
        <v>4</v>
      </c>
      <c r="AS16" s="41">
        <f t="shared" si="11"/>
        <v>4.3</v>
      </c>
      <c r="AT16" s="41">
        <f t="shared" si="11"/>
        <v>3.8</v>
      </c>
      <c r="AU16" s="41">
        <f t="shared" si="11"/>
        <v>3.8</v>
      </c>
      <c r="AV16" s="41">
        <f t="shared" si="11"/>
        <v>4.2</v>
      </c>
      <c r="AW16" s="41">
        <f t="shared" si="11"/>
        <v>4.3</v>
      </c>
      <c r="AX16" s="41">
        <f t="shared" si="11"/>
        <v>4.0999999999999996</v>
      </c>
      <c r="AY16" s="41">
        <f t="shared" si="11"/>
        <v>4</v>
      </c>
      <c r="AZ16" s="41">
        <f t="shared" si="11"/>
        <v>3.9</v>
      </c>
      <c r="BA16" s="81" t="s">
        <v>51</v>
      </c>
      <c r="BB16" s="37">
        <f>AVERAGE(L3:S15)</f>
        <v>3.6875</v>
      </c>
      <c r="BC16" s="38">
        <f>AVERAGE(T3:Y15)</f>
        <v>3.8833333333333333</v>
      </c>
      <c r="BD16" s="143">
        <f>AVERAGE(Z3:AH15)</f>
        <v>3.9666666666666668</v>
      </c>
      <c r="BE16" s="40">
        <f>AVERAGE(AI3:AP15)</f>
        <v>3.9</v>
      </c>
      <c r="BF16" s="41">
        <f>AVERAGE(AQ3:AZ15)</f>
        <v>4.05</v>
      </c>
    </row>
    <row r="17" spans="1:58" x14ac:dyDescent="0.55000000000000004">
      <c r="A17" s="72"/>
      <c r="B17" s="73"/>
      <c r="C17" s="74"/>
      <c r="D17" s="79"/>
      <c r="E17" s="75"/>
      <c r="F17" s="76"/>
      <c r="G17" s="76"/>
      <c r="H17" s="76"/>
      <c r="I17" s="76"/>
      <c r="J17" s="77"/>
      <c r="K17" s="78" t="s">
        <v>52</v>
      </c>
      <c r="L17" s="129">
        <f t="shared" ref="L17:AZ17" si="12">STDEVPA(L3:L15)</f>
        <v>0.45825756949558399</v>
      </c>
      <c r="M17" s="129">
        <f t="shared" si="12"/>
        <v>0.4898979485566356</v>
      </c>
      <c r="N17" s="129">
        <f t="shared" si="12"/>
        <v>1.004987562112089</v>
      </c>
      <c r="O17" s="129">
        <f t="shared" si="12"/>
        <v>0.74833147735478833</v>
      </c>
      <c r="P17" s="129">
        <f t="shared" si="12"/>
        <v>0.7745966692414834</v>
      </c>
      <c r="Q17" s="129">
        <f t="shared" si="12"/>
        <v>0.67082039324993692</v>
      </c>
      <c r="R17" s="129">
        <f t="shared" si="12"/>
        <v>0.87177978870813466</v>
      </c>
      <c r="S17" s="129">
        <f t="shared" si="12"/>
        <v>1.3564659966250536</v>
      </c>
      <c r="T17" s="38">
        <f t="shared" si="12"/>
        <v>0.7</v>
      </c>
      <c r="U17" s="38">
        <f t="shared" si="12"/>
        <v>0.7</v>
      </c>
      <c r="V17" s="38">
        <f t="shared" si="12"/>
        <v>1.004987562112089</v>
      </c>
      <c r="W17" s="38">
        <f t="shared" si="12"/>
        <v>0.78102496759066542</v>
      </c>
      <c r="X17" s="38">
        <f t="shared" si="12"/>
        <v>0.6</v>
      </c>
      <c r="Y17" s="38">
        <f t="shared" si="12"/>
        <v>0.83066238629180744</v>
      </c>
      <c r="Z17" s="39">
        <f t="shared" si="12"/>
        <v>0.6</v>
      </c>
      <c r="AA17" s="39">
        <f t="shared" si="12"/>
        <v>0.6</v>
      </c>
      <c r="AB17" s="39">
        <f t="shared" si="12"/>
        <v>0.7</v>
      </c>
      <c r="AC17" s="39">
        <f t="shared" si="12"/>
        <v>0.9797958971132712</v>
      </c>
      <c r="AD17" s="39">
        <f t="shared" si="12"/>
        <v>0.63245553203367588</v>
      </c>
      <c r="AE17" s="39">
        <f t="shared" si="12"/>
        <v>0.45825756949558399</v>
      </c>
      <c r="AF17" s="39">
        <f t="shared" si="12"/>
        <v>0.83066238629180744</v>
      </c>
      <c r="AG17" s="39">
        <f t="shared" si="12"/>
        <v>0.53851648071345037</v>
      </c>
      <c r="AH17" s="39">
        <f t="shared" si="12"/>
        <v>0.53851648071345037</v>
      </c>
      <c r="AI17" s="40">
        <f t="shared" si="12"/>
        <v>0.7</v>
      </c>
      <c r="AJ17" s="40">
        <f t="shared" si="12"/>
        <v>0.89442719099991586</v>
      </c>
      <c r="AK17" s="40">
        <f t="shared" si="12"/>
        <v>0.74833147735478833</v>
      </c>
      <c r="AL17" s="40">
        <f t="shared" si="12"/>
        <v>0.87177978870813466</v>
      </c>
      <c r="AM17" s="40">
        <f t="shared" si="12"/>
        <v>0.83066238629180744</v>
      </c>
      <c r="AN17" s="40">
        <f t="shared" si="12"/>
        <v>0.7</v>
      </c>
      <c r="AO17" s="40">
        <f t="shared" si="12"/>
        <v>0.83066238629180744</v>
      </c>
      <c r="AP17" s="40">
        <f t="shared" si="12"/>
        <v>0.4898979485566356</v>
      </c>
      <c r="AQ17" s="41">
        <f t="shared" si="12"/>
        <v>0.7</v>
      </c>
      <c r="AR17" s="41">
        <f t="shared" si="12"/>
        <v>0.44721359549995793</v>
      </c>
      <c r="AS17" s="41">
        <f t="shared" si="12"/>
        <v>0.6403124237432849</v>
      </c>
      <c r="AT17" s="41">
        <f t="shared" si="12"/>
        <v>0.74833147735478833</v>
      </c>
      <c r="AU17" s="41">
        <f t="shared" si="12"/>
        <v>0.74833147735478833</v>
      </c>
      <c r="AV17" s="41">
        <f t="shared" si="12"/>
        <v>0.6</v>
      </c>
      <c r="AW17" s="41">
        <f t="shared" si="12"/>
        <v>0.45825756949558399</v>
      </c>
      <c r="AX17" s="41">
        <f t="shared" si="12"/>
        <v>0.53851648071345037</v>
      </c>
      <c r="AY17" s="41">
        <f t="shared" si="12"/>
        <v>0.7745966692414834</v>
      </c>
      <c r="AZ17" s="41">
        <f t="shared" si="12"/>
        <v>0.83066238629180744</v>
      </c>
      <c r="BA17" s="81" t="s">
        <v>52</v>
      </c>
      <c r="BB17" s="37">
        <f>STDEVPA(L3:S15)</f>
        <v>0.90268696124404058</v>
      </c>
      <c r="BC17" s="38">
        <f>STDEVPA(T3:Y15)</f>
        <v>0.79773986291828802</v>
      </c>
      <c r="BD17" s="39">
        <f>STDEVPA(Z3:AH15)</f>
        <v>0.72188026092359048</v>
      </c>
      <c r="BE17" s="40">
        <f>STDEVPA(AI3:AP15)</f>
        <v>0.78421935706790613</v>
      </c>
      <c r="BF17" s="41">
        <f>STDEVPA(AQ3:AZ15)</f>
        <v>0.68373971655886723</v>
      </c>
    </row>
    <row r="18" spans="1:58" x14ac:dyDescent="0.55000000000000004">
      <c r="B18" s="42"/>
      <c r="C18" s="42"/>
      <c r="D18" s="79"/>
      <c r="E18" s="42"/>
      <c r="F18" s="42"/>
      <c r="G18" s="42"/>
      <c r="H18" s="42"/>
      <c r="I18" s="42"/>
      <c r="J18" s="42"/>
      <c r="K18" s="42"/>
      <c r="L18" s="43"/>
      <c r="M18" s="43"/>
      <c r="N18" s="43"/>
      <c r="O18" s="43"/>
      <c r="P18" s="43"/>
      <c r="Q18" s="43"/>
      <c r="R18" s="43"/>
      <c r="S18" s="43"/>
      <c r="T18" s="44"/>
      <c r="U18" s="44"/>
      <c r="V18" s="44"/>
      <c r="W18" s="44"/>
      <c r="X18" s="44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6"/>
      <c r="AK18" s="46"/>
      <c r="AL18" s="46"/>
      <c r="AM18" s="46"/>
      <c r="AN18" s="46"/>
      <c r="AO18" s="46"/>
      <c r="AP18" s="4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8"/>
      <c r="BB18" s="49">
        <f>AVERAGE(L3:AZ15)</f>
        <v>3.9073170731707316</v>
      </c>
      <c r="BC18" s="49"/>
      <c r="BD18" s="49"/>
      <c r="BE18" s="42"/>
      <c r="BF18" s="42"/>
    </row>
    <row r="19" spans="1:58" x14ac:dyDescent="0.55000000000000004">
      <c r="B19" s="42"/>
      <c r="C19" s="42"/>
      <c r="D19" s="79"/>
      <c r="E19" s="42"/>
      <c r="F19" s="42"/>
      <c r="G19" s="42"/>
      <c r="H19" s="42"/>
      <c r="I19" s="42"/>
      <c r="J19" s="42"/>
      <c r="K19" s="42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48"/>
      <c r="BB19" s="49">
        <f>STDEVPA(L3:AZ15)</f>
        <v>0.78472932848008148</v>
      </c>
      <c r="BC19" s="49"/>
      <c r="BD19" s="49"/>
      <c r="BE19" s="42"/>
      <c r="BF19" s="42"/>
    </row>
    <row r="20" spans="1:58" x14ac:dyDescent="0.55000000000000004">
      <c r="B20" s="42"/>
      <c r="C20" s="42"/>
      <c r="D20" s="79"/>
      <c r="E20" s="42"/>
      <c r="F20" s="42"/>
      <c r="G20" s="42"/>
      <c r="H20" s="42"/>
      <c r="I20" s="42"/>
      <c r="J20" s="42"/>
      <c r="K20" s="42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48"/>
      <c r="BB20" s="42"/>
      <c r="BC20" s="49"/>
      <c r="BD20" s="49"/>
      <c r="BE20" s="42"/>
      <c r="BF20" s="42"/>
    </row>
    <row r="21" spans="1:58" x14ac:dyDescent="0.55000000000000004">
      <c r="B21" s="42"/>
      <c r="C21" s="42"/>
      <c r="D21" s="79"/>
      <c r="E21" s="42"/>
      <c r="F21" s="42" t="s">
        <v>257</v>
      </c>
      <c r="G21" s="42">
        <v>10</v>
      </c>
      <c r="H21" s="42" t="s">
        <v>192</v>
      </c>
      <c r="I21" s="42">
        <f>COUNT(A1:A13)</f>
        <v>10</v>
      </c>
      <c r="J21" s="42" t="s">
        <v>61</v>
      </c>
      <c r="K21" s="192">
        <f>I21*100/G21</f>
        <v>100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48"/>
      <c r="BB21" s="42"/>
      <c r="BC21" s="49"/>
      <c r="BD21" s="49"/>
      <c r="BE21" s="42"/>
      <c r="BF21" s="42"/>
    </row>
    <row r="22" spans="1:58" x14ac:dyDescent="0.55000000000000004">
      <c r="B22" s="42"/>
      <c r="C22" s="42"/>
      <c r="D22" s="79"/>
      <c r="E22" s="42"/>
      <c r="F22" s="42"/>
      <c r="G22" s="42"/>
      <c r="H22" s="42"/>
      <c r="I22" s="42"/>
      <c r="J22" s="42"/>
      <c r="K22" s="42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48"/>
      <c r="BB22" s="42"/>
      <c r="BC22" s="49"/>
      <c r="BD22" s="49"/>
      <c r="BE22" s="42"/>
      <c r="BF22" s="42"/>
    </row>
    <row r="23" spans="1:58" ht="21.75" x14ac:dyDescent="0.5">
      <c r="A23" s="270" t="s">
        <v>0</v>
      </c>
      <c r="B23" s="271"/>
      <c r="C23" s="257"/>
      <c r="D23" s="79"/>
      <c r="E23" s="257"/>
      <c r="F23" s="257"/>
      <c r="G23" s="257"/>
      <c r="L23" s="16">
        <v>1.1000000000000001</v>
      </c>
      <c r="M23" s="16">
        <v>1.2</v>
      </c>
      <c r="N23" s="16">
        <v>1.3</v>
      </c>
      <c r="O23" s="16">
        <v>1.4</v>
      </c>
      <c r="P23" s="16">
        <v>1.5</v>
      </c>
      <c r="Q23" s="16">
        <v>1.6</v>
      </c>
      <c r="R23" s="16">
        <v>1.7</v>
      </c>
      <c r="S23" s="16">
        <v>1.8</v>
      </c>
      <c r="T23" s="17">
        <v>2.1</v>
      </c>
      <c r="U23" s="17">
        <v>2.2000000000000002</v>
      </c>
      <c r="V23" s="17">
        <v>2.2999999999999998</v>
      </c>
      <c r="W23" s="17">
        <v>2.4</v>
      </c>
      <c r="X23" s="17">
        <v>2.5</v>
      </c>
      <c r="Y23" s="17">
        <v>2.6</v>
      </c>
      <c r="Z23" s="18">
        <v>3.1</v>
      </c>
      <c r="AA23" s="18">
        <v>3.2</v>
      </c>
      <c r="AB23" s="18">
        <v>3.3</v>
      </c>
      <c r="AC23" s="18">
        <v>3.4</v>
      </c>
      <c r="AD23" s="18">
        <v>3.5</v>
      </c>
      <c r="AE23" s="18">
        <v>3.6</v>
      </c>
      <c r="AF23" s="18">
        <v>3.7</v>
      </c>
      <c r="AG23" s="18">
        <v>3.8</v>
      </c>
      <c r="AH23" s="18">
        <v>3.9</v>
      </c>
      <c r="AI23" s="19">
        <v>4.0999999999999996</v>
      </c>
      <c r="AJ23" s="19">
        <v>4.2</v>
      </c>
      <c r="AK23" s="19">
        <v>4.3</v>
      </c>
      <c r="AL23" s="19">
        <v>4.4000000000000004</v>
      </c>
      <c r="AM23" s="19">
        <v>4.5</v>
      </c>
      <c r="AN23" s="19">
        <v>4.5999999999999996</v>
      </c>
      <c r="AO23" s="19">
        <v>4.7</v>
      </c>
      <c r="AP23" s="19">
        <v>4.8</v>
      </c>
      <c r="AQ23" s="20">
        <v>5.0999999999999996</v>
      </c>
      <c r="AR23" s="20" t="s">
        <v>11</v>
      </c>
      <c r="AS23" s="20" t="s">
        <v>12</v>
      </c>
      <c r="AT23" s="20" t="s">
        <v>13</v>
      </c>
      <c r="AU23" s="20" t="s">
        <v>14</v>
      </c>
      <c r="AV23" s="20" t="s">
        <v>15</v>
      </c>
      <c r="AW23" s="20" t="s">
        <v>16</v>
      </c>
      <c r="AX23" s="20" t="s">
        <v>17</v>
      </c>
      <c r="AY23" s="20" t="s">
        <v>18</v>
      </c>
      <c r="AZ23" s="20">
        <v>5.4</v>
      </c>
    </row>
    <row r="24" spans="1:58" ht="21.75" x14ac:dyDescent="0.5">
      <c r="A24" s="271" t="s">
        <v>43</v>
      </c>
      <c r="B24" s="271">
        <f>COUNTIF(B2:B14,1)</f>
        <v>1</v>
      </c>
      <c r="C24" s="257"/>
      <c r="D24" s="79"/>
      <c r="E24" s="257"/>
      <c r="F24" s="257"/>
      <c r="G24" s="257"/>
      <c r="J24" s="77"/>
      <c r="K24" s="78" t="s">
        <v>51</v>
      </c>
      <c r="L24" s="129">
        <f t="shared" ref="L24:AZ24" si="13">AVERAGE(L3:L15)</f>
        <v>4.3</v>
      </c>
      <c r="M24" s="129">
        <f t="shared" si="13"/>
        <v>3.4</v>
      </c>
      <c r="N24" s="129">
        <f t="shared" si="13"/>
        <v>3.3</v>
      </c>
      <c r="O24" s="129">
        <f t="shared" si="13"/>
        <v>3.8</v>
      </c>
      <c r="P24" s="129">
        <f t="shared" si="13"/>
        <v>4</v>
      </c>
      <c r="Q24" s="129">
        <f t="shared" si="13"/>
        <v>3.5</v>
      </c>
      <c r="R24" s="129">
        <f t="shared" si="13"/>
        <v>3.8</v>
      </c>
      <c r="S24" s="129">
        <f t="shared" si="13"/>
        <v>3.4</v>
      </c>
      <c r="T24" s="129">
        <f t="shared" si="13"/>
        <v>4.0999999999999996</v>
      </c>
      <c r="U24" s="129">
        <f t="shared" si="13"/>
        <v>3.9</v>
      </c>
      <c r="V24" s="129">
        <f t="shared" si="13"/>
        <v>3.7</v>
      </c>
      <c r="W24" s="129">
        <f t="shared" si="13"/>
        <v>3.7</v>
      </c>
      <c r="X24" s="129">
        <f t="shared" si="13"/>
        <v>3.8</v>
      </c>
      <c r="Y24" s="129">
        <f t="shared" si="13"/>
        <v>4.0999999999999996</v>
      </c>
      <c r="Z24" s="129">
        <f t="shared" si="13"/>
        <v>4.2</v>
      </c>
      <c r="AA24" s="129">
        <f t="shared" si="13"/>
        <v>3.8</v>
      </c>
      <c r="AB24" s="129">
        <f t="shared" si="13"/>
        <v>4.0999999999999996</v>
      </c>
      <c r="AC24" s="129">
        <f t="shared" si="13"/>
        <v>4.2</v>
      </c>
      <c r="AD24" s="129">
        <f t="shared" si="13"/>
        <v>4</v>
      </c>
      <c r="AE24" s="129">
        <f t="shared" si="13"/>
        <v>3.3</v>
      </c>
      <c r="AF24" s="129">
        <f t="shared" si="13"/>
        <v>4.0999999999999996</v>
      </c>
      <c r="AG24" s="129">
        <f t="shared" si="13"/>
        <v>4.0999999999999996</v>
      </c>
      <c r="AH24" s="129">
        <f t="shared" si="13"/>
        <v>3.9</v>
      </c>
      <c r="AI24" s="129">
        <f t="shared" si="13"/>
        <v>4.0999999999999996</v>
      </c>
      <c r="AJ24" s="129">
        <f t="shared" si="13"/>
        <v>4</v>
      </c>
      <c r="AK24" s="129">
        <f t="shared" si="13"/>
        <v>3.8</v>
      </c>
      <c r="AL24" s="129">
        <f t="shared" si="13"/>
        <v>3.8</v>
      </c>
      <c r="AM24" s="129">
        <f t="shared" si="13"/>
        <v>3.9</v>
      </c>
      <c r="AN24" s="129">
        <f t="shared" si="13"/>
        <v>4.0999999999999996</v>
      </c>
      <c r="AO24" s="129">
        <f t="shared" si="13"/>
        <v>3.9</v>
      </c>
      <c r="AP24" s="129">
        <f t="shared" si="13"/>
        <v>3.6</v>
      </c>
      <c r="AQ24" s="129">
        <f t="shared" si="13"/>
        <v>4.0999999999999996</v>
      </c>
      <c r="AR24" s="129">
        <f t="shared" si="13"/>
        <v>4</v>
      </c>
      <c r="AS24" s="129">
        <f t="shared" si="13"/>
        <v>4.3</v>
      </c>
      <c r="AT24" s="129">
        <f t="shared" si="13"/>
        <v>3.8</v>
      </c>
      <c r="AU24" s="129">
        <f t="shared" si="13"/>
        <v>3.8</v>
      </c>
      <c r="AV24" s="129">
        <f t="shared" si="13"/>
        <v>4.2</v>
      </c>
      <c r="AW24" s="129">
        <f t="shared" si="13"/>
        <v>4.3</v>
      </c>
      <c r="AX24" s="129">
        <f t="shared" si="13"/>
        <v>4.0999999999999996</v>
      </c>
      <c r="AY24" s="129">
        <f t="shared" si="13"/>
        <v>4</v>
      </c>
      <c r="AZ24" s="129">
        <f t="shared" si="13"/>
        <v>3.9</v>
      </c>
    </row>
    <row r="25" spans="1:58" ht="21.75" x14ac:dyDescent="0.5">
      <c r="A25" s="271" t="s">
        <v>44</v>
      </c>
      <c r="B25" s="271">
        <f>COUNTIF(B2:B14,2)</f>
        <v>9</v>
      </c>
      <c r="C25" s="257"/>
      <c r="D25" s="79"/>
      <c r="E25" s="257"/>
      <c r="F25" s="257"/>
      <c r="G25" s="257"/>
      <c r="J25" s="77"/>
      <c r="K25" s="78" t="s">
        <v>52</v>
      </c>
      <c r="L25" s="129">
        <f t="shared" ref="L25:AZ25" si="14">STDEVPA(L5:L15)</f>
        <v>0.4330127018922193</v>
      </c>
      <c r="M25" s="129">
        <f t="shared" si="14"/>
        <v>0.4330127018922193</v>
      </c>
      <c r="N25" s="129">
        <f t="shared" si="14"/>
        <v>0.92702481088695787</v>
      </c>
      <c r="O25" s="129">
        <f t="shared" si="14"/>
        <v>0.69597054535375269</v>
      </c>
      <c r="P25" s="129">
        <f t="shared" si="14"/>
        <v>0.66143782776614768</v>
      </c>
      <c r="Q25" s="129">
        <f t="shared" si="14"/>
        <v>0.69597054535375269</v>
      </c>
      <c r="R25" s="129">
        <f t="shared" si="14"/>
        <v>0.85695682505013049</v>
      </c>
      <c r="S25" s="129">
        <f t="shared" si="14"/>
        <v>1.3635890143294642</v>
      </c>
      <c r="T25" s="129">
        <f t="shared" si="14"/>
        <v>0.70710678118654757</v>
      </c>
      <c r="U25" s="129">
        <f t="shared" si="14"/>
        <v>0.66143782776614768</v>
      </c>
      <c r="V25" s="129">
        <f t="shared" si="14"/>
        <v>0.85695682505013049</v>
      </c>
      <c r="W25" s="129">
        <f t="shared" si="14"/>
        <v>0.70710678118654757</v>
      </c>
      <c r="X25" s="129">
        <f t="shared" si="14"/>
        <v>0.66143782776614768</v>
      </c>
      <c r="Y25" s="129">
        <f t="shared" si="14"/>
        <v>0.8660254037844386</v>
      </c>
      <c r="Z25" s="129">
        <f t="shared" si="14"/>
        <v>0.66143782776614768</v>
      </c>
      <c r="AA25" s="129">
        <f t="shared" si="14"/>
        <v>0.66143782776614768</v>
      </c>
      <c r="AB25" s="129">
        <f t="shared" si="14"/>
        <v>0.59947894041408989</v>
      </c>
      <c r="AC25" s="129">
        <f t="shared" si="14"/>
        <v>1</v>
      </c>
      <c r="AD25" s="129">
        <f t="shared" si="14"/>
        <v>0.59947894041408989</v>
      </c>
      <c r="AE25" s="129">
        <f t="shared" si="14"/>
        <v>0.4330127018922193</v>
      </c>
      <c r="AF25" s="129">
        <f t="shared" si="14"/>
        <v>0.8660254037844386</v>
      </c>
      <c r="AG25" s="129">
        <f t="shared" si="14"/>
        <v>0.59947894041408989</v>
      </c>
      <c r="AH25" s="129">
        <f t="shared" si="14"/>
        <v>0.59947894041408989</v>
      </c>
      <c r="AI25" s="129">
        <f t="shared" si="14"/>
        <v>0.59947894041408989</v>
      </c>
      <c r="AJ25" s="129">
        <f t="shared" si="14"/>
        <v>1</v>
      </c>
      <c r="AK25" s="129">
        <f t="shared" si="14"/>
        <v>0.82915619758884995</v>
      </c>
      <c r="AL25" s="129">
        <f t="shared" si="14"/>
        <v>0.96824583655185426</v>
      </c>
      <c r="AM25" s="129">
        <f t="shared" si="14"/>
        <v>0.78062474979979979</v>
      </c>
      <c r="AN25" s="129">
        <f t="shared" si="14"/>
        <v>0.70710678118654757</v>
      </c>
      <c r="AO25" s="129">
        <f t="shared" si="14"/>
        <v>0.92702481088695787</v>
      </c>
      <c r="AP25" s="129">
        <f t="shared" si="14"/>
        <v>0.48412291827592713</v>
      </c>
      <c r="AQ25" s="129">
        <f t="shared" si="14"/>
        <v>0.59947894041408989</v>
      </c>
      <c r="AR25" s="129">
        <f t="shared" si="14"/>
        <v>0.5</v>
      </c>
      <c r="AS25" s="129">
        <f t="shared" si="14"/>
        <v>0.66143782776614768</v>
      </c>
      <c r="AT25" s="129">
        <f t="shared" si="14"/>
        <v>0.5</v>
      </c>
      <c r="AU25" s="129">
        <f t="shared" si="14"/>
        <v>0.69597054535375269</v>
      </c>
      <c r="AV25" s="129">
        <f t="shared" si="14"/>
        <v>0.66143782776614768</v>
      </c>
      <c r="AW25" s="129">
        <f t="shared" si="14"/>
        <v>0.4330127018922193</v>
      </c>
      <c r="AX25" s="129">
        <f t="shared" si="14"/>
        <v>0.33071891388307384</v>
      </c>
      <c r="AY25" s="129">
        <f t="shared" si="14"/>
        <v>0.66143782776614768</v>
      </c>
      <c r="AZ25" s="129">
        <f t="shared" si="14"/>
        <v>0.69597054535375269</v>
      </c>
    </row>
    <row r="26" spans="1:58" ht="21.75" x14ac:dyDescent="0.5">
      <c r="A26" s="271" t="s">
        <v>267</v>
      </c>
      <c r="B26" s="271">
        <f>COUNTIF(B2:B14,0)</f>
        <v>0</v>
      </c>
      <c r="C26" s="257"/>
      <c r="D26" s="79"/>
      <c r="E26" s="257"/>
      <c r="F26" s="257"/>
      <c r="G26" s="257"/>
    </row>
    <row r="27" spans="1:58" ht="21.75" x14ac:dyDescent="0.5">
      <c r="A27" s="271"/>
      <c r="B27" s="271">
        <f>SUM(B24:B26)</f>
        <v>10</v>
      </c>
      <c r="C27" s="257"/>
      <c r="D27" s="79"/>
      <c r="E27" s="257"/>
      <c r="F27" s="257"/>
      <c r="G27" s="257"/>
      <c r="L27" s="134">
        <v>2.4</v>
      </c>
      <c r="M27" s="134">
        <v>4.4000000000000004</v>
      </c>
      <c r="N27" s="134">
        <v>1.4</v>
      </c>
      <c r="O27" s="134">
        <v>1.7</v>
      </c>
      <c r="P27" s="134">
        <v>1.8</v>
      </c>
      <c r="Q27" s="134">
        <v>3.7</v>
      </c>
      <c r="R27" s="134" t="s">
        <v>11</v>
      </c>
      <c r="S27" s="134" t="s">
        <v>12</v>
      </c>
      <c r="T27" s="134" t="s">
        <v>13</v>
      </c>
      <c r="U27" s="134" t="s">
        <v>14</v>
      </c>
      <c r="V27" s="134" t="s">
        <v>15</v>
      </c>
      <c r="W27" s="134" t="s">
        <v>16</v>
      </c>
      <c r="X27" s="134" t="s">
        <v>17</v>
      </c>
      <c r="Y27" s="134" t="s">
        <v>18</v>
      </c>
      <c r="Z27" s="134">
        <v>5.4</v>
      </c>
    </row>
    <row r="28" spans="1:58" ht="21.75" x14ac:dyDescent="0.5">
      <c r="A28" s="257"/>
      <c r="B28" s="257"/>
      <c r="C28" s="257"/>
      <c r="D28" s="79"/>
      <c r="E28" s="257"/>
      <c r="F28" s="257"/>
      <c r="G28" s="257"/>
      <c r="J28" s="290" t="s">
        <v>20</v>
      </c>
      <c r="K28" s="290"/>
      <c r="L28" s="135">
        <f>W24</f>
        <v>3.7</v>
      </c>
      <c r="M28" s="135">
        <f>AL24</f>
        <v>3.8</v>
      </c>
      <c r="N28" s="135">
        <f>O24</f>
        <v>3.8</v>
      </c>
      <c r="O28" s="135">
        <f>R24</f>
        <v>3.8</v>
      </c>
      <c r="P28" s="135">
        <f>S24</f>
        <v>3.4</v>
      </c>
      <c r="Q28" s="135">
        <f>AF24</f>
        <v>4.0999999999999996</v>
      </c>
      <c r="R28" s="135">
        <f t="shared" ref="R28:Z29" si="15">AR24</f>
        <v>4</v>
      </c>
      <c r="S28" s="135">
        <f t="shared" si="15"/>
        <v>4.3</v>
      </c>
      <c r="T28" s="135">
        <f t="shared" si="15"/>
        <v>3.8</v>
      </c>
      <c r="U28" s="135">
        <f t="shared" si="15"/>
        <v>3.8</v>
      </c>
      <c r="V28" s="135">
        <f t="shared" si="15"/>
        <v>4.2</v>
      </c>
      <c r="W28" s="135">
        <f t="shared" si="15"/>
        <v>4.3</v>
      </c>
      <c r="X28" s="135">
        <f t="shared" si="15"/>
        <v>4.0999999999999996</v>
      </c>
      <c r="Y28" s="135">
        <f t="shared" si="15"/>
        <v>4</v>
      </c>
      <c r="Z28" s="135">
        <f t="shared" si="15"/>
        <v>3.9</v>
      </c>
    </row>
    <row r="29" spans="1:58" ht="21.75" x14ac:dyDescent="0.5">
      <c r="A29" s="271" t="s">
        <v>1</v>
      </c>
      <c r="B29" s="271"/>
      <c r="C29" s="271"/>
      <c r="D29" s="79"/>
      <c r="E29" s="257"/>
      <c r="F29" s="257"/>
      <c r="G29" s="257"/>
      <c r="J29" s="290"/>
      <c r="K29" s="290"/>
      <c r="L29" s="135">
        <f>W25</f>
        <v>0.70710678118654757</v>
      </c>
      <c r="M29" s="135">
        <f>AM25</f>
        <v>0.78062474979979979</v>
      </c>
      <c r="N29" s="135">
        <f>O25</f>
        <v>0.69597054535375269</v>
      </c>
      <c r="O29" s="135">
        <f>R25</f>
        <v>0.85695682505013049</v>
      </c>
      <c r="P29" s="135">
        <f>S25</f>
        <v>1.3635890143294642</v>
      </c>
      <c r="Q29" s="135">
        <f>AF25</f>
        <v>0.8660254037844386</v>
      </c>
      <c r="R29" s="135">
        <f t="shared" si="15"/>
        <v>0.5</v>
      </c>
      <c r="S29" s="135">
        <f t="shared" si="15"/>
        <v>0.66143782776614768</v>
      </c>
      <c r="T29" s="135">
        <f t="shared" si="15"/>
        <v>0.5</v>
      </c>
      <c r="U29" s="135">
        <f t="shared" si="15"/>
        <v>0.69597054535375269</v>
      </c>
      <c r="V29" s="135">
        <f t="shared" si="15"/>
        <v>0.66143782776614768</v>
      </c>
      <c r="W29" s="135">
        <f t="shared" si="15"/>
        <v>0.4330127018922193</v>
      </c>
      <c r="X29" s="135">
        <f t="shared" si="15"/>
        <v>0.33071891388307384</v>
      </c>
      <c r="Y29" s="135">
        <f t="shared" si="15"/>
        <v>0.66143782776614768</v>
      </c>
      <c r="Z29" s="135">
        <f t="shared" si="15"/>
        <v>0.69597054535375269</v>
      </c>
    </row>
    <row r="30" spans="1:58" ht="21.75" x14ac:dyDescent="0.5">
      <c r="A30" s="271" t="s">
        <v>268</v>
      </c>
      <c r="B30" s="271"/>
      <c r="C30" s="271">
        <f>COUNTIF(D2:D14,1)</f>
        <v>0</v>
      </c>
      <c r="D30" s="79"/>
      <c r="E30" s="257"/>
      <c r="F30" s="257"/>
      <c r="G30" s="257"/>
      <c r="K30" t="s">
        <v>51</v>
      </c>
      <c r="L30" s="132">
        <f>AVERAGE(L28:Z28)</f>
        <v>3.9333333333333331</v>
      </c>
    </row>
    <row r="31" spans="1:58" ht="21.75" x14ac:dyDescent="0.5">
      <c r="A31" s="271" t="s">
        <v>269</v>
      </c>
      <c r="B31" s="271"/>
      <c r="C31" s="271">
        <f>COUNTIF(D2:D14,2)</f>
        <v>0</v>
      </c>
      <c r="D31" s="79"/>
      <c r="E31" s="257"/>
      <c r="F31" s="257"/>
      <c r="G31" s="257"/>
      <c r="K31" t="s">
        <v>52</v>
      </c>
      <c r="L31" s="132">
        <f>AVERAGE(L29:Z29)</f>
        <v>0.69401730061902489</v>
      </c>
    </row>
    <row r="32" spans="1:58" ht="21.75" x14ac:dyDescent="0.5">
      <c r="A32" s="271" t="s">
        <v>270</v>
      </c>
      <c r="B32" s="271"/>
      <c r="C32" s="271">
        <f>COUNTIF(D2:D14,3)</f>
        <v>0</v>
      </c>
      <c r="D32" s="79"/>
      <c r="E32" s="257"/>
      <c r="F32" s="257"/>
      <c r="G32" s="257"/>
    </row>
    <row r="33" spans="1:28" ht="21.75" x14ac:dyDescent="0.5">
      <c r="A33" s="271" t="s">
        <v>271</v>
      </c>
      <c r="B33" s="271"/>
      <c r="C33" s="271">
        <f>COUNTIF(D2:D14,4)</f>
        <v>0</v>
      </c>
      <c r="D33" s="79"/>
      <c r="E33" s="257"/>
      <c r="F33" s="257"/>
      <c r="G33" s="257"/>
      <c r="L33" s="132"/>
    </row>
    <row r="34" spans="1:28" ht="21.75" x14ac:dyDescent="0.5">
      <c r="A34" s="271" t="s">
        <v>267</v>
      </c>
      <c r="B34" s="271"/>
      <c r="C34" s="271">
        <f>COUNTIF(D2:D14,5)</f>
        <v>10</v>
      </c>
      <c r="D34" s="79"/>
      <c r="E34" s="257"/>
      <c r="F34" s="257"/>
      <c r="G34" s="257"/>
      <c r="L34" s="134">
        <v>4.0999999999999996</v>
      </c>
      <c r="M34" s="134">
        <v>4.2</v>
      </c>
      <c r="N34" s="134">
        <v>1.4</v>
      </c>
      <c r="O34" s="134">
        <v>4.3</v>
      </c>
      <c r="P34" s="134">
        <v>4.8</v>
      </c>
    </row>
    <row r="35" spans="1:28" ht="21.75" x14ac:dyDescent="0.5">
      <c r="A35" s="271"/>
      <c r="B35" s="271"/>
      <c r="C35" s="271">
        <f>SUM(C30:C34)</f>
        <v>10</v>
      </c>
      <c r="D35" s="79"/>
      <c r="E35" s="257"/>
      <c r="F35" s="257"/>
      <c r="G35" s="257"/>
      <c r="J35" s="290" t="s">
        <v>21</v>
      </c>
      <c r="K35" s="290"/>
      <c r="L35" s="135">
        <f>AI24</f>
        <v>4.0999999999999996</v>
      </c>
      <c r="M35" s="135">
        <f>AJ24</f>
        <v>4</v>
      </c>
      <c r="N35" s="135">
        <f>O24</f>
        <v>3.8</v>
      </c>
      <c r="O35" s="135">
        <f>AK24</f>
        <v>3.8</v>
      </c>
      <c r="P35" s="135">
        <f>AP24</f>
        <v>3.6</v>
      </c>
    </row>
    <row r="36" spans="1:28" ht="21.75" x14ac:dyDescent="0.5">
      <c r="A36" s="257"/>
      <c r="B36" s="257"/>
      <c r="C36" s="257"/>
      <c r="D36" s="79"/>
      <c r="E36" s="257"/>
      <c r="F36" s="257"/>
      <c r="G36" s="257"/>
      <c r="J36" s="290"/>
      <c r="K36" s="290"/>
      <c r="L36" s="135">
        <f>AI25</f>
        <v>0.59947894041408989</v>
      </c>
      <c r="M36" s="135">
        <f>AJ25</f>
        <v>1</v>
      </c>
      <c r="N36" s="135">
        <f>O25</f>
        <v>0.69597054535375269</v>
      </c>
      <c r="O36" s="135">
        <f>AK25</f>
        <v>0.82915619758884995</v>
      </c>
      <c r="P36" s="135">
        <f>AP25</f>
        <v>0.48412291827592713</v>
      </c>
    </row>
    <row r="37" spans="1:28" ht="21.75" x14ac:dyDescent="0.5">
      <c r="A37" s="257" t="s">
        <v>194</v>
      </c>
      <c r="B37" s="257"/>
      <c r="C37" s="257"/>
      <c r="D37" s="79"/>
      <c r="E37" s="257"/>
      <c r="F37" s="257"/>
      <c r="G37" s="257"/>
      <c r="K37" t="s">
        <v>51</v>
      </c>
      <c r="L37" s="132">
        <f>AVERAGE(L35:P35)</f>
        <v>3.8600000000000003</v>
      </c>
    </row>
    <row r="38" spans="1:28" ht="21.75" x14ac:dyDescent="0.5">
      <c r="A38" s="271" t="s">
        <v>28</v>
      </c>
      <c r="B38" s="271"/>
      <c r="C38" s="271"/>
      <c r="D38" s="277"/>
      <c r="E38" s="271">
        <f>COUNTIF(E2:E14,1)</f>
        <v>0</v>
      </c>
      <c r="F38" s="257"/>
      <c r="G38" s="257"/>
      <c r="K38" t="s">
        <v>52</v>
      </c>
      <c r="L38" s="132">
        <f>AVERAGE(L36:P36)</f>
        <v>0.72174572032652384</v>
      </c>
    </row>
    <row r="39" spans="1:28" ht="21.75" x14ac:dyDescent="0.5">
      <c r="A39" s="271" t="s">
        <v>30</v>
      </c>
      <c r="B39" s="271"/>
      <c r="C39" s="271"/>
      <c r="D39" s="277"/>
      <c r="E39" s="271">
        <f>COUNTIF(E2:E14,2)</f>
        <v>0</v>
      </c>
      <c r="F39" s="257"/>
      <c r="G39" s="257"/>
    </row>
    <row r="40" spans="1:28" ht="21.75" x14ac:dyDescent="0.5">
      <c r="A40" s="271" t="s">
        <v>32</v>
      </c>
      <c r="B40" s="271"/>
      <c r="C40" s="271"/>
      <c r="D40" s="277"/>
      <c r="E40" s="271">
        <f>COUNTIF(E2:E14,3)</f>
        <v>0</v>
      </c>
      <c r="F40" s="257"/>
      <c r="G40" s="257"/>
      <c r="L40" s="134">
        <v>2.5</v>
      </c>
      <c r="M40" s="136">
        <v>3.4</v>
      </c>
      <c r="N40" s="134">
        <v>3.9</v>
      </c>
    </row>
    <row r="41" spans="1:28" ht="21.75" x14ac:dyDescent="0.5">
      <c r="A41" s="271" t="s">
        <v>272</v>
      </c>
      <c r="B41" s="271"/>
      <c r="C41" s="271"/>
      <c r="D41" s="277"/>
      <c r="E41" s="271">
        <f>COUNTIF(E2:E14,4)</f>
        <v>0</v>
      </c>
      <c r="F41" s="257"/>
      <c r="G41" s="257"/>
      <c r="J41" s="290" t="s">
        <v>22</v>
      </c>
      <c r="K41" s="290"/>
      <c r="L41" s="135">
        <f>X16</f>
        <v>3.8</v>
      </c>
      <c r="M41" s="137">
        <f>AC16</f>
        <v>4.2</v>
      </c>
      <c r="N41" s="135">
        <f>AH24</f>
        <v>3.9</v>
      </c>
    </row>
    <row r="42" spans="1:28" ht="21.75" x14ac:dyDescent="0.5">
      <c r="A42" s="271" t="s">
        <v>267</v>
      </c>
      <c r="B42" s="271"/>
      <c r="C42" s="271"/>
      <c r="D42" s="277"/>
      <c r="E42" s="271">
        <f>COUNTIF(E2:E14,0)</f>
        <v>0</v>
      </c>
      <c r="F42" s="257"/>
      <c r="G42" s="257"/>
      <c r="J42" s="290"/>
      <c r="K42" s="290"/>
      <c r="L42" s="135">
        <f>X25</f>
        <v>0.66143782776614768</v>
      </c>
      <c r="M42" s="137">
        <f>AC25</f>
        <v>1</v>
      </c>
      <c r="N42" s="135">
        <f>AH25</f>
        <v>0.59947894041408989</v>
      </c>
    </row>
    <row r="43" spans="1:28" ht="21.75" x14ac:dyDescent="0.5">
      <c r="A43" s="271"/>
      <c r="B43" s="271"/>
      <c r="C43" s="271"/>
      <c r="D43" s="277"/>
      <c r="E43" s="271">
        <f>SUM(E38:E42)</f>
        <v>0</v>
      </c>
      <c r="F43" s="257"/>
      <c r="G43" s="257"/>
      <c r="K43" t="s">
        <v>51</v>
      </c>
      <c r="L43" s="132">
        <f>AVERAGE(L41:N41)</f>
        <v>3.9666666666666668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52</v>
      </c>
      <c r="L44" s="132">
        <f>AVERAGE(L42:N42)</f>
        <v>0.75363892272674582</v>
      </c>
    </row>
    <row r="45" spans="1:28" ht="21.75" x14ac:dyDescent="0.5">
      <c r="A45" s="256" t="s">
        <v>273</v>
      </c>
      <c r="B45" s="257"/>
      <c r="C45" s="257"/>
      <c r="E45" s="257"/>
      <c r="F45" s="257"/>
      <c r="G45" s="257"/>
    </row>
    <row r="46" spans="1:28" x14ac:dyDescent="0.5">
      <c r="A46" s="90">
        <v>1</v>
      </c>
      <c r="B46" s="103" t="s">
        <v>36</v>
      </c>
      <c r="C46" s="271" t="s">
        <v>149</v>
      </c>
      <c r="D46" s="277"/>
      <c r="E46" s="271"/>
      <c r="F46" s="271"/>
      <c r="G46" s="271">
        <f>COUNTIF(I3:I14,1)</f>
        <v>0</v>
      </c>
      <c r="L46" s="134">
        <v>1.1000000000000001</v>
      </c>
      <c r="M46" s="134">
        <v>1.2</v>
      </c>
      <c r="N46" s="134">
        <v>1.3</v>
      </c>
      <c r="O46" s="134">
        <v>1.4</v>
      </c>
      <c r="P46" s="134">
        <v>1.5</v>
      </c>
      <c r="Q46" s="134">
        <v>1.6</v>
      </c>
      <c r="R46" s="134">
        <v>1.7</v>
      </c>
      <c r="S46" s="134">
        <v>1.8</v>
      </c>
      <c r="T46" s="134">
        <v>3.1</v>
      </c>
      <c r="U46" s="134">
        <v>3.2</v>
      </c>
      <c r="V46" s="134">
        <v>3.3</v>
      </c>
      <c r="W46" s="134">
        <v>3.4</v>
      </c>
      <c r="X46" s="134">
        <v>3.5</v>
      </c>
      <c r="Y46" s="134">
        <v>3.6</v>
      </c>
      <c r="Z46" s="134">
        <v>3.7</v>
      </c>
      <c r="AA46" s="134">
        <v>3.8</v>
      </c>
      <c r="AB46" s="134">
        <v>3.9</v>
      </c>
    </row>
    <row r="47" spans="1:28" x14ac:dyDescent="0.5">
      <c r="A47" s="90">
        <v>2</v>
      </c>
      <c r="B47" s="103" t="s">
        <v>36</v>
      </c>
      <c r="C47" s="271" t="s">
        <v>150</v>
      </c>
      <c r="D47" s="277"/>
      <c r="E47" s="271"/>
      <c r="F47" s="271"/>
      <c r="G47" s="271">
        <f>COUNTIF(I3:I14,2)</f>
        <v>3</v>
      </c>
      <c r="J47" s="290" t="s">
        <v>23</v>
      </c>
      <c r="K47" s="290"/>
      <c r="L47" s="135">
        <f>L16</f>
        <v>4.3</v>
      </c>
      <c r="M47" s="135">
        <f t="shared" ref="M47:R48" si="16">M16</f>
        <v>3.4</v>
      </c>
      <c r="N47" s="135">
        <f t="shared" si="16"/>
        <v>3.3</v>
      </c>
      <c r="O47" s="135">
        <f t="shared" si="16"/>
        <v>3.8</v>
      </c>
      <c r="P47" s="135">
        <f t="shared" si="16"/>
        <v>4</v>
      </c>
      <c r="Q47" s="135">
        <f t="shared" si="16"/>
        <v>3.5</v>
      </c>
      <c r="R47" s="135">
        <f t="shared" si="16"/>
        <v>3.8</v>
      </c>
      <c r="S47" s="135">
        <f>S16</f>
        <v>3.4</v>
      </c>
      <c r="T47" s="135">
        <f>Z16</f>
        <v>4.2</v>
      </c>
      <c r="U47" s="135">
        <f t="shared" ref="U47:AB48" si="17">AA16</f>
        <v>3.8</v>
      </c>
      <c r="V47" s="135">
        <f t="shared" si="17"/>
        <v>4.0999999999999996</v>
      </c>
      <c r="W47" s="135">
        <f t="shared" si="17"/>
        <v>4.2</v>
      </c>
      <c r="X47" s="135">
        <f t="shared" si="17"/>
        <v>4</v>
      </c>
      <c r="Y47" s="135">
        <f t="shared" si="17"/>
        <v>3.3</v>
      </c>
      <c r="Z47" s="135">
        <f t="shared" si="17"/>
        <v>4.0999999999999996</v>
      </c>
      <c r="AA47" s="135">
        <f>AG16</f>
        <v>4.0999999999999996</v>
      </c>
      <c r="AB47" s="135">
        <f t="shared" si="17"/>
        <v>3.9</v>
      </c>
    </row>
    <row r="48" spans="1:28" x14ac:dyDescent="0.5">
      <c r="A48" s="90">
        <v>3</v>
      </c>
      <c r="B48" s="103" t="s">
        <v>36</v>
      </c>
      <c r="C48" s="271" t="s">
        <v>151</v>
      </c>
      <c r="D48" s="277"/>
      <c r="E48" s="271"/>
      <c r="F48" s="271"/>
      <c r="G48" s="271">
        <f>COUNTIF(I3:I14,3)</f>
        <v>5</v>
      </c>
      <c r="J48" s="290"/>
      <c r="K48" s="290"/>
      <c r="L48" s="135">
        <f>L17</f>
        <v>0.45825756949558399</v>
      </c>
      <c r="M48" s="135">
        <f t="shared" si="16"/>
        <v>0.4898979485566356</v>
      </c>
      <c r="N48" s="135">
        <f t="shared" si="16"/>
        <v>1.004987562112089</v>
      </c>
      <c r="O48" s="135">
        <f t="shared" si="16"/>
        <v>0.74833147735478833</v>
      </c>
      <c r="P48" s="135">
        <f t="shared" si="16"/>
        <v>0.7745966692414834</v>
      </c>
      <c r="Q48" s="135">
        <f t="shared" si="16"/>
        <v>0.67082039324993692</v>
      </c>
      <c r="R48" s="135">
        <f t="shared" si="16"/>
        <v>0.87177978870813466</v>
      </c>
      <c r="S48" s="135">
        <f>S17</f>
        <v>1.3564659966250536</v>
      </c>
      <c r="T48" s="135">
        <f>Z17</f>
        <v>0.6</v>
      </c>
      <c r="U48" s="135">
        <f t="shared" si="17"/>
        <v>0.6</v>
      </c>
      <c r="V48" s="135">
        <f t="shared" si="17"/>
        <v>0.7</v>
      </c>
      <c r="W48" s="135">
        <f t="shared" si="17"/>
        <v>0.9797958971132712</v>
      </c>
      <c r="X48" s="135">
        <f t="shared" si="17"/>
        <v>0.63245553203367588</v>
      </c>
      <c r="Y48" s="135">
        <f t="shared" si="17"/>
        <v>0.45825756949558399</v>
      </c>
      <c r="Z48" s="135">
        <f t="shared" si="17"/>
        <v>0.83066238629180744</v>
      </c>
      <c r="AA48" s="135">
        <f>AG17</f>
        <v>0.53851648071345037</v>
      </c>
      <c r="AB48" s="135">
        <f t="shared" si="17"/>
        <v>0.53851648071345037</v>
      </c>
    </row>
    <row r="49" spans="1:18" x14ac:dyDescent="0.5">
      <c r="A49" s="90">
        <v>4</v>
      </c>
      <c r="B49" s="103" t="s">
        <v>36</v>
      </c>
      <c r="C49" s="271" t="s">
        <v>68</v>
      </c>
      <c r="D49" s="277"/>
      <c r="E49" s="271"/>
      <c r="F49" s="271"/>
      <c r="G49" s="271">
        <f>COUNTIF(I3:I14,4)</f>
        <v>0</v>
      </c>
      <c r="K49" t="s">
        <v>51</v>
      </c>
      <c r="L49" s="132">
        <f>AVERAGE(L47:AB47)</f>
        <v>3.835294117647059</v>
      </c>
    </row>
    <row r="50" spans="1:18" x14ac:dyDescent="0.5">
      <c r="A50" s="90">
        <v>5</v>
      </c>
      <c r="B50" s="103" t="s">
        <v>36</v>
      </c>
      <c r="C50" s="271" t="s">
        <v>280</v>
      </c>
      <c r="D50" s="277"/>
      <c r="E50" s="271"/>
      <c r="F50" s="271"/>
      <c r="G50" s="271">
        <f>COUNTIF(I3:I14,5)</f>
        <v>1</v>
      </c>
      <c r="K50" t="s">
        <v>52</v>
      </c>
      <c r="L50" s="132">
        <f>AVERAGE(L48:AB48)</f>
        <v>0.72078480892382035</v>
      </c>
    </row>
    <row r="51" spans="1:18" x14ac:dyDescent="0.5">
      <c r="A51" s="90">
        <v>6</v>
      </c>
      <c r="B51" s="103" t="s">
        <v>36</v>
      </c>
      <c r="C51" s="271" t="s">
        <v>152</v>
      </c>
      <c r="D51" s="277"/>
      <c r="E51" s="271"/>
      <c r="F51" s="271"/>
      <c r="G51" s="271">
        <f>COUNTIF(I3:I12,6)</f>
        <v>1</v>
      </c>
    </row>
    <row r="52" spans="1:18" ht="21.75" x14ac:dyDescent="0.5">
      <c r="A52" s="54"/>
      <c r="B52" s="54"/>
      <c r="C52" s="271"/>
      <c r="D52" s="277"/>
      <c r="E52" s="271"/>
      <c r="F52" s="271"/>
      <c r="G52" s="271"/>
      <c r="L52" s="134">
        <v>3.2</v>
      </c>
      <c r="M52" s="164">
        <v>3.8</v>
      </c>
    </row>
    <row r="53" spans="1:18" ht="21.75" x14ac:dyDescent="0.5">
      <c r="A53" s="54"/>
      <c r="B53" s="54"/>
      <c r="C53" s="271"/>
      <c r="D53" s="277"/>
      <c r="E53" s="271"/>
      <c r="F53" s="271"/>
      <c r="G53" s="271"/>
      <c r="J53" s="290" t="s">
        <v>24</v>
      </c>
      <c r="K53" s="290"/>
      <c r="L53" s="135">
        <f>AA16</f>
        <v>3.8</v>
      </c>
      <c r="M53" s="135">
        <f>AG24</f>
        <v>4.0999999999999996</v>
      </c>
    </row>
    <row r="54" spans="1:18" ht="21.75" x14ac:dyDescent="0.5">
      <c r="A54" s="280"/>
      <c r="B54" s="281"/>
      <c r="C54" s="271"/>
      <c r="D54" s="277"/>
      <c r="E54" s="271"/>
      <c r="F54" s="271"/>
      <c r="G54" s="271">
        <f>SUM(G46:G53)</f>
        <v>10</v>
      </c>
      <c r="J54" s="290"/>
      <c r="K54" s="290"/>
      <c r="L54" s="135">
        <f>AA17</f>
        <v>0.6</v>
      </c>
      <c r="M54" s="135">
        <f>AG25</f>
        <v>0.59947894041408989</v>
      </c>
    </row>
    <row r="55" spans="1:18" ht="21.75" x14ac:dyDescent="0.5">
      <c r="A55" s="278"/>
      <c r="B55" s="279"/>
      <c r="C55" s="257"/>
      <c r="D55" s="79"/>
      <c r="E55" s="257"/>
      <c r="F55" s="257"/>
      <c r="G55" s="257"/>
      <c r="K55" t="s">
        <v>51</v>
      </c>
      <c r="L55" s="132">
        <f>AVERAGE(L53:M53)</f>
        <v>3.9499999999999997</v>
      </c>
    </row>
    <row r="56" spans="1:18" ht="21.75" x14ac:dyDescent="0.5">
      <c r="A56" s="257"/>
      <c r="B56" s="257"/>
      <c r="C56" s="257"/>
      <c r="D56" s="79"/>
      <c r="E56" s="257"/>
      <c r="F56" s="257"/>
      <c r="G56" s="257"/>
      <c r="K56" t="s">
        <v>52</v>
      </c>
      <c r="L56" s="132">
        <f>AVERAGE(L54:M54)</f>
        <v>0.59973947020704488</v>
      </c>
    </row>
    <row r="57" spans="1:18" ht="21.75" x14ac:dyDescent="0.5">
      <c r="A57" s="257"/>
      <c r="B57" s="257"/>
      <c r="C57" s="257"/>
      <c r="D57" s="79"/>
      <c r="E57" s="257"/>
      <c r="F57" s="257"/>
      <c r="G57" s="257"/>
    </row>
    <row r="58" spans="1:18" ht="21.75" x14ac:dyDescent="0.5">
      <c r="A58" s="271" t="s">
        <v>274</v>
      </c>
      <c r="B58" s="271"/>
      <c r="C58" s="271"/>
      <c r="D58" s="79"/>
      <c r="E58" s="257"/>
      <c r="F58" s="257"/>
      <c r="G58" s="257"/>
      <c r="R58" s="132">
        <f>AVERAGE(L28:Z28,L35:P35,L41:N41,L47:AB47,L53:M53)</f>
        <v>3.8880952380952376</v>
      </c>
    </row>
    <row r="59" spans="1:18" ht="21.75" x14ac:dyDescent="0.5">
      <c r="A59" s="271" t="s">
        <v>275</v>
      </c>
      <c r="B59" s="271"/>
      <c r="C59" s="271">
        <f>COUNTIF(J3:J14,1)</f>
        <v>0</v>
      </c>
      <c r="D59" s="79"/>
      <c r="E59" s="257"/>
      <c r="F59" s="257"/>
      <c r="G59" s="257"/>
      <c r="J59" s="290" t="s">
        <v>191</v>
      </c>
      <c r="K59" s="290"/>
      <c r="L59" s="133" t="s">
        <v>51</v>
      </c>
      <c r="M59" s="135">
        <f>AVERAGE(L30,L37,L43,L49,L55)</f>
        <v>3.9090588235294121</v>
      </c>
    </row>
    <row r="60" spans="1:18" ht="21.75" x14ac:dyDescent="0.5">
      <c r="A60" s="271" t="s">
        <v>276</v>
      </c>
      <c r="B60" s="271"/>
      <c r="C60" s="271">
        <f>COUNTIF(J3:J14,2)</f>
        <v>10</v>
      </c>
      <c r="D60" s="79"/>
      <c r="E60" s="257"/>
      <c r="F60" s="257"/>
      <c r="G60" s="257"/>
      <c r="J60" s="290"/>
      <c r="K60" s="290"/>
      <c r="L60" s="133" t="s">
        <v>52</v>
      </c>
      <c r="M60" s="135">
        <f>AVERAGE(L31,L38,L44,L50,L56)</f>
        <v>0.69798524456063205</v>
      </c>
    </row>
    <row r="61" spans="1:18" ht="21.75" x14ac:dyDescent="0.5">
      <c r="A61" s="271" t="s">
        <v>267</v>
      </c>
      <c r="B61" s="271"/>
      <c r="C61" s="271">
        <f>COUNTIF(J3:J14,0)</f>
        <v>0</v>
      </c>
      <c r="D61" s="79"/>
      <c r="E61" s="257"/>
      <c r="F61" s="257"/>
      <c r="G61" s="257"/>
    </row>
    <row r="62" spans="1:18" ht="21.75" x14ac:dyDescent="0.5">
      <c r="A62" s="271"/>
      <c r="B62" s="271"/>
      <c r="C62" s="271">
        <f>SUM(C59:C61)</f>
        <v>10</v>
      </c>
      <c r="D62" s="79"/>
      <c r="E62" s="257"/>
      <c r="F62" s="257"/>
      <c r="G62" s="257"/>
    </row>
    <row r="63" spans="1:18" ht="21.75" x14ac:dyDescent="0.5">
      <c r="A63" s="257"/>
      <c r="B63" s="257"/>
      <c r="C63" s="257"/>
      <c r="D63" s="79"/>
      <c r="E63" s="257"/>
      <c r="F63" s="257"/>
      <c r="G63" s="257"/>
    </row>
    <row r="64" spans="1:18" ht="21.75" x14ac:dyDescent="0.5">
      <c r="A64" s="271" t="s">
        <v>277</v>
      </c>
      <c r="B64" s="271"/>
      <c r="C64" s="271"/>
      <c r="D64" s="79"/>
      <c r="E64" s="257"/>
      <c r="F64" s="257"/>
      <c r="G64" s="257"/>
    </row>
    <row r="65" spans="1:9" ht="21.75" x14ac:dyDescent="0.5">
      <c r="A65" s="271" t="s">
        <v>278</v>
      </c>
      <c r="B65" s="271"/>
      <c r="C65" s="271">
        <f>COUNTIF(K3:K14,1)</f>
        <v>10</v>
      </c>
      <c r="D65" s="79"/>
      <c r="E65" s="257"/>
      <c r="F65" s="257"/>
      <c r="G65" s="257"/>
    </row>
    <row r="66" spans="1:9" ht="21.75" x14ac:dyDescent="0.5">
      <c r="A66" s="271" t="s">
        <v>41</v>
      </c>
      <c r="B66" s="271"/>
      <c r="C66" s="271">
        <f>COUNTIF(K3:K14,2)</f>
        <v>0</v>
      </c>
      <c r="D66" s="79"/>
      <c r="E66" s="257"/>
      <c r="F66" s="257"/>
      <c r="G66" s="257"/>
    </row>
    <row r="67" spans="1:9" ht="21.75" x14ac:dyDescent="0.5">
      <c r="A67" s="271" t="s">
        <v>267</v>
      </c>
      <c r="B67" s="271"/>
      <c r="C67" s="271">
        <f>COUNTIF(K3:K14,0)</f>
        <v>0</v>
      </c>
      <c r="D67" s="79"/>
      <c r="E67" s="257"/>
      <c r="F67" s="257"/>
      <c r="G67" s="257"/>
    </row>
    <row r="68" spans="1:9" ht="21.75" x14ac:dyDescent="0.5">
      <c r="A68" s="271"/>
      <c r="B68" s="271"/>
      <c r="C68" s="271">
        <f>SUM(C65:C67)</f>
        <v>10</v>
      </c>
      <c r="D68" s="79"/>
      <c r="E68" s="257"/>
      <c r="F68" s="257"/>
      <c r="G68" s="257"/>
    </row>
    <row r="69" spans="1:9" ht="21.75" x14ac:dyDescent="0.5">
      <c r="A69"/>
      <c r="D69" s="79"/>
    </row>
    <row r="70" spans="1:9" ht="21.75" x14ac:dyDescent="0.5">
      <c r="A70"/>
      <c r="D70" s="79"/>
    </row>
    <row r="71" spans="1:9" ht="21.75" x14ac:dyDescent="0.5">
      <c r="A71"/>
      <c r="D71" s="79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1" spans="1:9" ht="21.75" x14ac:dyDescent="0.5">
      <c r="A361"/>
      <c r="D361" s="53"/>
      <c r="I361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2" spans="1:9" ht="14.25" x14ac:dyDescent="0.2">
      <c r="A392"/>
      <c r="D392"/>
      <c r="I392"/>
    </row>
    <row r="393" spans="1:9" ht="14.25" x14ac:dyDescent="0.2">
      <c r="A393"/>
      <c r="D393"/>
      <c r="I393"/>
    </row>
    <row r="394" spans="1:9" ht="14.25" x14ac:dyDescent="0.2">
      <c r="A394"/>
      <c r="D394"/>
      <c r="I394"/>
    </row>
    <row r="395" spans="1:9" ht="14.25" x14ac:dyDescent="0.2">
      <c r="A395"/>
      <c r="D395"/>
      <c r="I395"/>
    </row>
    <row r="396" spans="1:9" ht="14.25" x14ac:dyDescent="0.2">
      <c r="A396"/>
      <c r="D396"/>
      <c r="I396"/>
    </row>
    <row r="397" spans="1:9" ht="14.25" x14ac:dyDescent="0.2">
      <c r="A397"/>
      <c r="D397"/>
      <c r="I397"/>
    </row>
    <row r="398" spans="1:9" ht="14.25" x14ac:dyDescent="0.2">
      <c r="A398"/>
      <c r="D398"/>
      <c r="I398"/>
    </row>
    <row r="399" spans="1:9" ht="14.25" x14ac:dyDescent="0.2">
      <c r="A399"/>
      <c r="D399"/>
      <c r="I399"/>
    </row>
    <row r="400" spans="1:9" ht="14.25" x14ac:dyDescent="0.2">
      <c r="A400"/>
      <c r="D400"/>
      <c r="I400"/>
    </row>
    <row r="402" spans="1:9" ht="14.25" x14ac:dyDescent="0.2">
      <c r="A402"/>
      <c r="D402"/>
      <c r="I402"/>
    </row>
    <row r="417" customFormat="1" ht="14.25" x14ac:dyDescent="0.2"/>
    <row r="418" customFormat="1" ht="14.25" x14ac:dyDescent="0.2"/>
    <row r="419" customFormat="1" ht="14.25" x14ac:dyDescent="0.2"/>
    <row r="420" customFormat="1" ht="14.25" x14ac:dyDescent="0.2"/>
    <row r="421" customFormat="1" ht="14.25" x14ac:dyDescent="0.2"/>
    <row r="422" customFormat="1" ht="14.25" x14ac:dyDescent="0.2"/>
    <row r="423" customFormat="1" ht="14.25" x14ac:dyDescent="0.2"/>
    <row r="424" customFormat="1" ht="14.25" x14ac:dyDescent="0.2"/>
    <row r="425" customFormat="1" ht="14.25" x14ac:dyDescent="0.2"/>
    <row r="426" customFormat="1" ht="14.25" x14ac:dyDescent="0.2"/>
    <row r="427" customFormat="1" ht="14.25" x14ac:dyDescent="0.2"/>
    <row r="428" customFormat="1" ht="14.25" x14ac:dyDescent="0.2"/>
    <row r="429" customFormat="1" ht="14.25" x14ac:dyDescent="0.2"/>
    <row r="430" customFormat="1" ht="14.25" x14ac:dyDescent="0.2"/>
    <row r="431" customFormat="1" ht="14.25" x14ac:dyDescent="0.2"/>
    <row r="432" customFormat="1" ht="14.25" x14ac:dyDescent="0.2"/>
    <row r="433" customFormat="1" ht="14.25" x14ac:dyDescent="0.2"/>
    <row r="434" customFormat="1" ht="14.25" x14ac:dyDescent="0.2"/>
    <row r="435" customFormat="1" ht="14.25" x14ac:dyDescent="0.2"/>
    <row r="436" customFormat="1" ht="14.25" x14ac:dyDescent="0.2"/>
    <row r="437" customFormat="1" ht="14.25" x14ac:dyDescent="0.2"/>
    <row r="438" customFormat="1" ht="14.25" x14ac:dyDescent="0.2"/>
    <row r="439" customFormat="1" ht="14.25" x14ac:dyDescent="0.2"/>
    <row r="440" customFormat="1" ht="14.25" x14ac:dyDescent="0.2"/>
    <row r="441" customFormat="1" ht="14.25" x14ac:dyDescent="0.2"/>
    <row r="442" customFormat="1" ht="14.25" x14ac:dyDescent="0.2"/>
    <row r="443" customFormat="1" ht="14.25" x14ac:dyDescent="0.2"/>
    <row r="444" customFormat="1" ht="14.25" x14ac:dyDescent="0.2"/>
    <row r="445" customFormat="1" ht="14.25" x14ac:dyDescent="0.2"/>
    <row r="446" customFormat="1" ht="14.25" x14ac:dyDescent="0.2"/>
    <row r="447" customFormat="1" ht="14.25" x14ac:dyDescent="0.2"/>
    <row r="448" customFormat="1" ht="14.25" x14ac:dyDescent="0.2"/>
    <row r="449" customFormat="1" ht="14.25" x14ac:dyDescent="0.2"/>
    <row r="450" customFormat="1" ht="14.25" x14ac:dyDescent="0.2"/>
    <row r="451" customFormat="1" ht="14.25" x14ac:dyDescent="0.2"/>
    <row r="452" customFormat="1" ht="14.25" x14ac:dyDescent="0.2"/>
    <row r="453" customFormat="1" ht="14.25" x14ac:dyDescent="0.2"/>
    <row r="454" customFormat="1" ht="14.25" x14ac:dyDescent="0.2"/>
    <row r="455" customFormat="1" ht="14.25" x14ac:dyDescent="0.2"/>
    <row r="456" customFormat="1" ht="14.25" x14ac:dyDescent="0.2"/>
    <row r="457" customFormat="1" ht="14.25" x14ac:dyDescent="0.2"/>
    <row r="458" customFormat="1" ht="14.25" x14ac:dyDescent="0.2"/>
    <row r="459" customFormat="1" ht="14.25" x14ac:dyDescent="0.2"/>
    <row r="460" customFormat="1" ht="14.25" x14ac:dyDescent="0.2"/>
    <row r="461" customFormat="1" ht="14.25" x14ac:dyDescent="0.2"/>
    <row r="462" customFormat="1" ht="14.25" x14ac:dyDescent="0.2"/>
    <row r="463" customFormat="1" ht="14.25" x14ac:dyDescent="0.2"/>
    <row r="464" customFormat="1" ht="14.25" x14ac:dyDescent="0.2"/>
    <row r="465" customFormat="1" ht="14.25" x14ac:dyDescent="0.2"/>
    <row r="466" customFormat="1" ht="14.25" x14ac:dyDescent="0.2"/>
    <row r="467" customFormat="1" ht="14.25" x14ac:dyDescent="0.2"/>
    <row r="468" customFormat="1" ht="14.25" x14ac:dyDescent="0.2"/>
    <row r="469" customFormat="1" ht="14.25" x14ac:dyDescent="0.2"/>
    <row r="470" customFormat="1" ht="14.25" x14ac:dyDescent="0.2"/>
    <row r="471" customFormat="1" ht="14.25" x14ac:dyDescent="0.2"/>
    <row r="472" customFormat="1" ht="14.25" x14ac:dyDescent="0.2"/>
    <row r="473" customFormat="1" ht="14.25" x14ac:dyDescent="0.2"/>
    <row r="474" customFormat="1" ht="14.25" x14ac:dyDescent="0.2"/>
    <row r="475" customFormat="1" ht="14.25" x14ac:dyDescent="0.2"/>
    <row r="476" customFormat="1" ht="14.25" x14ac:dyDescent="0.2"/>
    <row r="477" customFormat="1" ht="14.25" x14ac:dyDescent="0.2"/>
    <row r="478" customFormat="1" ht="14.25" x14ac:dyDescent="0.2"/>
    <row r="479" customFormat="1" ht="14.25" x14ac:dyDescent="0.2"/>
    <row r="480" customFormat="1" ht="14.25" x14ac:dyDescent="0.2"/>
    <row r="481" customFormat="1" ht="14.25" x14ac:dyDescent="0.2"/>
    <row r="482" customFormat="1" ht="14.25" x14ac:dyDescent="0.2"/>
    <row r="483" customFormat="1" ht="14.25" x14ac:dyDescent="0.2"/>
    <row r="484" customFormat="1" ht="14.25" x14ac:dyDescent="0.2"/>
    <row r="485" customFormat="1" ht="14.25" x14ac:dyDescent="0.2"/>
    <row r="486" customFormat="1" ht="14.25" x14ac:dyDescent="0.2"/>
    <row r="487" customFormat="1" ht="14.25" x14ac:dyDescent="0.2"/>
    <row r="488" customFormat="1" ht="14.25" x14ac:dyDescent="0.2"/>
    <row r="489" customFormat="1" ht="14.25" x14ac:dyDescent="0.2"/>
    <row r="490" customFormat="1" ht="14.25" x14ac:dyDescent="0.2"/>
    <row r="491" customFormat="1" ht="14.25" x14ac:dyDescent="0.2"/>
    <row r="492" customFormat="1" ht="14.25" x14ac:dyDescent="0.2"/>
    <row r="493" customFormat="1" ht="14.25" x14ac:dyDescent="0.2"/>
    <row r="494" customFormat="1" ht="14.25" x14ac:dyDescent="0.2"/>
    <row r="495" customFormat="1" ht="14.25" x14ac:dyDescent="0.2"/>
    <row r="496" customFormat="1" ht="14.25" x14ac:dyDescent="0.2"/>
    <row r="497" customFormat="1" ht="14.25" x14ac:dyDescent="0.2"/>
    <row r="498" customFormat="1" ht="14.25" x14ac:dyDescent="0.2"/>
    <row r="499" customFormat="1" ht="14.25" x14ac:dyDescent="0.2"/>
    <row r="500" customFormat="1" ht="14.25" x14ac:dyDescent="0.2"/>
    <row r="501" customFormat="1" ht="14.25" x14ac:dyDescent="0.2"/>
    <row r="502" customFormat="1" ht="14.25" x14ac:dyDescent="0.2"/>
    <row r="503" customFormat="1" ht="14.25" x14ac:dyDescent="0.2"/>
    <row r="504" customFormat="1" ht="14.25" x14ac:dyDescent="0.2"/>
    <row r="505" customFormat="1" ht="14.25" x14ac:dyDescent="0.2"/>
    <row r="506" customFormat="1" ht="14.25" x14ac:dyDescent="0.2"/>
    <row r="507" customFormat="1" ht="14.25" x14ac:dyDescent="0.2"/>
    <row r="508" customFormat="1" ht="14.25" x14ac:dyDescent="0.2"/>
    <row r="509" customFormat="1" ht="14.25" x14ac:dyDescent="0.2"/>
    <row r="510" customFormat="1" ht="14.25" x14ac:dyDescent="0.2"/>
    <row r="511" customFormat="1" ht="14.25" x14ac:dyDescent="0.2"/>
    <row r="512" customFormat="1" ht="14.25" x14ac:dyDescent="0.2"/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6" spans="1:9" ht="14.25" x14ac:dyDescent="0.2">
      <c r="A516"/>
      <c r="D516"/>
      <c r="I516"/>
    </row>
    <row r="517" spans="1:9" ht="14.25" x14ac:dyDescent="0.2">
      <c r="A517"/>
      <c r="D517"/>
      <c r="I517"/>
    </row>
    <row r="518" spans="1:9" ht="14.25" x14ac:dyDescent="0.2">
      <c r="A518"/>
      <c r="D518"/>
      <c r="I518"/>
    </row>
    <row r="519" spans="1:9" ht="14.25" x14ac:dyDescent="0.2">
      <c r="A519"/>
      <c r="D519"/>
      <c r="I519"/>
    </row>
    <row r="520" spans="1:9" ht="14.25" x14ac:dyDescent="0.2">
      <c r="A520"/>
      <c r="D520"/>
      <c r="I520"/>
    </row>
    <row r="521" spans="1:9" ht="14.25" x14ac:dyDescent="0.2">
      <c r="A521"/>
      <c r="D521"/>
      <c r="I521"/>
    </row>
    <row r="522" spans="1:9" ht="14.25" x14ac:dyDescent="0.2">
      <c r="A522"/>
      <c r="D522"/>
      <c r="I522"/>
    </row>
    <row r="523" spans="1:9" ht="14.25" x14ac:dyDescent="0.2">
      <c r="A523"/>
      <c r="D523"/>
      <c r="I523"/>
    </row>
    <row r="524" spans="1:9" ht="14.25" x14ac:dyDescent="0.2">
      <c r="A524"/>
      <c r="D524"/>
      <c r="I524"/>
    </row>
    <row r="525" spans="1:9" ht="14.25" x14ac:dyDescent="0.2">
      <c r="A525"/>
      <c r="D525"/>
      <c r="I525"/>
    </row>
    <row r="526" spans="1:9" ht="14.25" x14ac:dyDescent="0.2">
      <c r="A526"/>
      <c r="D526"/>
      <c r="I526"/>
    </row>
    <row r="528" spans="1:9" ht="14.25" x14ac:dyDescent="0.2">
      <c r="A528"/>
      <c r="D528"/>
      <c r="I528"/>
    </row>
  </sheetData>
  <mergeCells count="6">
    <mergeCell ref="J59:K60"/>
    <mergeCell ref="J28:K29"/>
    <mergeCell ref="J35:K36"/>
    <mergeCell ref="J41:K42"/>
    <mergeCell ref="J47:K48"/>
    <mergeCell ref="J53:K5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3"/>
  <sheetViews>
    <sheetView workbookViewId="0">
      <selection activeCell="A16" sqref="A16:G61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4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1</v>
      </c>
      <c r="C3" s="12"/>
      <c r="D3" s="79">
        <f t="shared" ref="D3:D9" si="0">IF(C3&gt;50,4,IF(C3&gt;40,3,IF(C3&gt;30,2,IF(C3&gt;0,1,IF(C3=0,5)))))</f>
        <v>5</v>
      </c>
      <c r="E3" s="13">
        <v>2</v>
      </c>
      <c r="F3" s="14">
        <v>1</v>
      </c>
      <c r="G3" s="20">
        <v>2</v>
      </c>
      <c r="H3" s="20">
        <v>10</v>
      </c>
      <c r="I3" s="20"/>
      <c r="J3" s="15">
        <v>0</v>
      </c>
      <c r="K3" s="15">
        <v>1</v>
      </c>
      <c r="L3" s="16">
        <v>5</v>
      </c>
      <c r="M3" s="16">
        <v>4</v>
      </c>
      <c r="N3" s="16">
        <v>4</v>
      </c>
      <c r="O3" s="16">
        <v>5</v>
      </c>
      <c r="P3" s="16">
        <v>5</v>
      </c>
      <c r="Q3" s="16">
        <v>5</v>
      </c>
      <c r="R3" s="16">
        <v>4</v>
      </c>
      <c r="S3" s="16">
        <v>4</v>
      </c>
      <c r="T3" s="17">
        <v>5</v>
      </c>
      <c r="U3" s="17">
        <v>5</v>
      </c>
      <c r="V3" s="17">
        <v>4</v>
      </c>
      <c r="W3" s="17">
        <v>5</v>
      </c>
      <c r="X3" s="17">
        <v>4</v>
      </c>
      <c r="Y3" s="17">
        <v>5</v>
      </c>
      <c r="Z3" s="18">
        <v>4</v>
      </c>
      <c r="AA3" s="18">
        <v>4</v>
      </c>
      <c r="AB3" s="18">
        <v>4</v>
      </c>
      <c r="AC3" s="18">
        <v>4</v>
      </c>
      <c r="AD3" s="18">
        <v>4</v>
      </c>
      <c r="AE3" s="18">
        <v>4</v>
      </c>
      <c r="AF3" s="18">
        <v>5</v>
      </c>
      <c r="AG3" s="18">
        <v>4</v>
      </c>
      <c r="AH3" s="18">
        <v>4</v>
      </c>
      <c r="AI3" s="19">
        <v>4</v>
      </c>
      <c r="AJ3" s="19">
        <v>4</v>
      </c>
      <c r="AK3" s="19">
        <v>4</v>
      </c>
      <c r="AL3" s="19">
        <v>4</v>
      </c>
      <c r="AM3" s="19">
        <v>4</v>
      </c>
      <c r="AN3" s="19">
        <v>4</v>
      </c>
      <c r="AO3" s="19">
        <v>3</v>
      </c>
      <c r="AP3" s="19">
        <v>4</v>
      </c>
      <c r="AQ3" s="20">
        <v>4</v>
      </c>
      <c r="AR3" s="20">
        <v>4</v>
      </c>
      <c r="AS3" s="20">
        <v>4</v>
      </c>
      <c r="AT3" s="20">
        <v>4</v>
      </c>
      <c r="AU3" s="20">
        <v>4</v>
      </c>
      <c r="AV3" s="20">
        <v>3</v>
      </c>
      <c r="AW3" s="20">
        <v>3</v>
      </c>
      <c r="AX3" s="20">
        <v>3</v>
      </c>
      <c r="AY3" s="20">
        <v>3</v>
      </c>
      <c r="AZ3" s="20">
        <v>3</v>
      </c>
      <c r="BA3" s="7"/>
      <c r="BB3" s="37">
        <f>(AVERAGE(L3:S3))</f>
        <v>4.5</v>
      </c>
      <c r="BC3" s="38">
        <f t="shared" ref="BC3:BC7" si="1">(AVERAGEA(T3:Y3))</f>
        <v>4.666666666666667</v>
      </c>
      <c r="BD3" s="39">
        <f t="shared" ref="BD3:BD7" si="2">(AVERAGE(Z3:AH3))</f>
        <v>4.1111111111111107</v>
      </c>
      <c r="BE3" s="40">
        <f t="shared" ref="BE3:BE7" si="3">(AVERAGEA(AI3:AP3))</f>
        <v>3.875</v>
      </c>
      <c r="BF3" s="41">
        <f t="shared" ref="BF3:BF7" si="4">(AVERAGE(AQ3:AZ3))</f>
        <v>3.5</v>
      </c>
    </row>
    <row r="4" spans="1:58" x14ac:dyDescent="0.55000000000000004">
      <c r="A4" s="51">
        <v>2</v>
      </c>
      <c r="B4" s="11">
        <v>1</v>
      </c>
      <c r="C4" s="12"/>
      <c r="D4" s="79">
        <f t="shared" si="0"/>
        <v>5</v>
      </c>
      <c r="E4" s="13">
        <v>2</v>
      </c>
      <c r="F4" s="14">
        <v>1</v>
      </c>
      <c r="G4" s="20">
        <v>2</v>
      </c>
      <c r="H4" s="20">
        <v>10</v>
      </c>
      <c r="I4" s="20"/>
      <c r="J4" s="15">
        <v>0</v>
      </c>
      <c r="K4" s="15">
        <v>1</v>
      </c>
      <c r="L4" s="16">
        <v>5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5</v>
      </c>
      <c r="S4" s="16">
        <v>4</v>
      </c>
      <c r="T4" s="17">
        <v>4</v>
      </c>
      <c r="U4" s="17">
        <v>4</v>
      </c>
      <c r="V4" s="17">
        <v>4</v>
      </c>
      <c r="W4" s="17">
        <v>4</v>
      </c>
      <c r="X4" s="17">
        <v>4</v>
      </c>
      <c r="Y4" s="17">
        <v>4</v>
      </c>
      <c r="Z4" s="18">
        <v>4</v>
      </c>
      <c r="AA4" s="18">
        <v>4</v>
      </c>
      <c r="AB4" s="18">
        <v>4</v>
      </c>
      <c r="AC4" s="18">
        <v>4</v>
      </c>
      <c r="AD4" s="18">
        <v>4</v>
      </c>
      <c r="AE4" s="18">
        <v>4</v>
      </c>
      <c r="AF4" s="18">
        <v>4</v>
      </c>
      <c r="AG4" s="18">
        <v>4</v>
      </c>
      <c r="AH4" s="18">
        <v>4</v>
      </c>
      <c r="AI4" s="19">
        <v>4</v>
      </c>
      <c r="AJ4" s="19">
        <v>4</v>
      </c>
      <c r="AK4" s="19">
        <v>4</v>
      </c>
      <c r="AL4" s="19">
        <v>4</v>
      </c>
      <c r="AM4" s="19">
        <v>4</v>
      </c>
      <c r="AN4" s="19">
        <v>4</v>
      </c>
      <c r="AO4" s="19">
        <v>3</v>
      </c>
      <c r="AP4" s="19">
        <v>4</v>
      </c>
      <c r="AQ4" s="20">
        <v>4</v>
      </c>
      <c r="AR4" s="20">
        <v>4</v>
      </c>
      <c r="AS4" s="20">
        <v>4</v>
      </c>
      <c r="AT4" s="20">
        <v>4</v>
      </c>
      <c r="AU4" s="20">
        <v>4</v>
      </c>
      <c r="AV4" s="20">
        <v>3</v>
      </c>
      <c r="AW4" s="20">
        <v>3</v>
      </c>
      <c r="AX4" s="20">
        <v>3</v>
      </c>
      <c r="AY4" s="20">
        <v>3</v>
      </c>
      <c r="AZ4" s="20">
        <v>3</v>
      </c>
      <c r="BA4" s="7"/>
      <c r="BB4" s="37">
        <f t="shared" ref="BB4:BB9" si="5">(AVERAGE(L4:S4))</f>
        <v>4.25</v>
      </c>
      <c r="BC4" s="38">
        <f t="shared" si="1"/>
        <v>4</v>
      </c>
      <c r="BD4" s="39">
        <f t="shared" si="2"/>
        <v>4</v>
      </c>
      <c r="BE4" s="40">
        <f t="shared" si="3"/>
        <v>3.875</v>
      </c>
      <c r="BF4" s="41">
        <f t="shared" si="4"/>
        <v>3.5</v>
      </c>
    </row>
    <row r="5" spans="1:58" x14ac:dyDescent="0.55000000000000004">
      <c r="A5" s="51">
        <v>3</v>
      </c>
      <c r="B5" s="11">
        <v>1</v>
      </c>
      <c r="C5" s="12"/>
      <c r="D5" s="79">
        <f t="shared" si="0"/>
        <v>5</v>
      </c>
      <c r="E5" s="13">
        <v>2</v>
      </c>
      <c r="F5" s="14">
        <v>1</v>
      </c>
      <c r="G5" s="20">
        <v>2</v>
      </c>
      <c r="H5" s="20">
        <v>10</v>
      </c>
      <c r="I5" s="20"/>
      <c r="J5" s="15">
        <v>0</v>
      </c>
      <c r="K5" s="15">
        <v>1</v>
      </c>
      <c r="L5" s="16">
        <v>5</v>
      </c>
      <c r="M5" s="16">
        <v>4</v>
      </c>
      <c r="N5" s="16">
        <v>4</v>
      </c>
      <c r="O5" s="16">
        <v>4</v>
      </c>
      <c r="P5" s="16">
        <v>5</v>
      </c>
      <c r="Q5" s="16">
        <v>5</v>
      </c>
      <c r="R5" s="16">
        <v>4</v>
      </c>
      <c r="S5" s="16">
        <v>4</v>
      </c>
      <c r="T5" s="17">
        <v>4</v>
      </c>
      <c r="U5" s="17">
        <v>5</v>
      </c>
      <c r="V5" s="17">
        <v>4</v>
      </c>
      <c r="W5" s="17">
        <v>4</v>
      </c>
      <c r="X5" s="17">
        <v>4</v>
      </c>
      <c r="Y5" s="17">
        <v>5</v>
      </c>
      <c r="Z5" s="18">
        <v>4</v>
      </c>
      <c r="AA5" s="18">
        <v>4</v>
      </c>
      <c r="AB5" s="18">
        <v>4</v>
      </c>
      <c r="AC5" s="18">
        <v>3</v>
      </c>
      <c r="AD5" s="18">
        <v>4</v>
      </c>
      <c r="AE5" s="18">
        <v>4</v>
      </c>
      <c r="AF5" s="18">
        <v>5</v>
      </c>
      <c r="AG5" s="18">
        <v>3</v>
      </c>
      <c r="AH5" s="18">
        <v>4</v>
      </c>
      <c r="AI5" s="19">
        <v>4</v>
      </c>
      <c r="AJ5" s="19">
        <v>4</v>
      </c>
      <c r="AK5" s="19">
        <v>4</v>
      </c>
      <c r="AL5" s="19">
        <v>4</v>
      </c>
      <c r="AM5" s="19">
        <v>3</v>
      </c>
      <c r="AN5" s="19">
        <v>4</v>
      </c>
      <c r="AO5" s="19">
        <v>3</v>
      </c>
      <c r="AP5" s="19">
        <v>3</v>
      </c>
      <c r="AQ5" s="20">
        <v>3</v>
      </c>
      <c r="AR5" s="20">
        <v>3</v>
      </c>
      <c r="AS5" s="20">
        <v>4</v>
      </c>
      <c r="AT5" s="20">
        <v>4</v>
      </c>
      <c r="AU5" s="20">
        <v>3</v>
      </c>
      <c r="AV5" s="20">
        <v>3</v>
      </c>
      <c r="AW5" s="20">
        <v>3</v>
      </c>
      <c r="AX5" s="20">
        <v>3</v>
      </c>
      <c r="AY5" s="20">
        <v>3</v>
      </c>
      <c r="AZ5" s="20">
        <v>3</v>
      </c>
      <c r="BA5" s="7"/>
      <c r="BB5" s="37">
        <f t="shared" si="5"/>
        <v>4.375</v>
      </c>
      <c r="BC5" s="38">
        <f t="shared" si="1"/>
        <v>4.333333333333333</v>
      </c>
      <c r="BD5" s="39">
        <f t="shared" si="2"/>
        <v>3.8888888888888888</v>
      </c>
      <c r="BE5" s="40">
        <f t="shared" si="3"/>
        <v>3.625</v>
      </c>
      <c r="BF5" s="41">
        <f t="shared" si="4"/>
        <v>3.2</v>
      </c>
    </row>
    <row r="6" spans="1:58" x14ac:dyDescent="0.55000000000000004">
      <c r="A6" s="51">
        <v>4</v>
      </c>
      <c r="B6" s="11">
        <v>1</v>
      </c>
      <c r="C6" s="12"/>
      <c r="D6" s="79">
        <f t="shared" si="0"/>
        <v>5</v>
      </c>
      <c r="E6" s="13">
        <v>3</v>
      </c>
      <c r="F6" s="14">
        <v>1</v>
      </c>
      <c r="G6" s="20">
        <v>2</v>
      </c>
      <c r="H6" s="20">
        <v>10</v>
      </c>
      <c r="I6" s="20"/>
      <c r="J6" s="15">
        <v>0</v>
      </c>
      <c r="K6" s="15">
        <v>1</v>
      </c>
      <c r="L6" s="16">
        <v>5</v>
      </c>
      <c r="M6" s="16">
        <v>5</v>
      </c>
      <c r="N6" s="16">
        <v>4</v>
      </c>
      <c r="O6" s="16">
        <v>5</v>
      </c>
      <c r="P6" s="16">
        <v>4</v>
      </c>
      <c r="Q6" s="16">
        <v>4</v>
      </c>
      <c r="R6" s="16">
        <v>4</v>
      </c>
      <c r="S6" s="16">
        <v>4</v>
      </c>
      <c r="T6" s="17">
        <v>4</v>
      </c>
      <c r="U6" s="17">
        <v>4</v>
      </c>
      <c r="V6" s="17">
        <v>4</v>
      </c>
      <c r="W6" s="17">
        <v>5</v>
      </c>
      <c r="X6" s="17">
        <v>4</v>
      </c>
      <c r="Y6" s="17">
        <v>4</v>
      </c>
      <c r="Z6" s="18">
        <v>4</v>
      </c>
      <c r="AA6" s="18">
        <v>3</v>
      </c>
      <c r="AB6" s="18">
        <v>3</v>
      </c>
      <c r="AC6" s="18">
        <v>4</v>
      </c>
      <c r="AD6" s="18">
        <v>4</v>
      </c>
      <c r="AE6" s="18">
        <v>3</v>
      </c>
      <c r="AF6" s="18">
        <v>4</v>
      </c>
      <c r="AG6" s="18">
        <v>3</v>
      </c>
      <c r="AH6" s="18">
        <v>4</v>
      </c>
      <c r="AI6" s="19">
        <v>4</v>
      </c>
      <c r="AJ6" s="19">
        <v>4</v>
      </c>
      <c r="AK6" s="19">
        <v>5</v>
      </c>
      <c r="AL6" s="19">
        <v>5</v>
      </c>
      <c r="AM6" s="19">
        <v>4</v>
      </c>
      <c r="AN6" s="19">
        <v>4</v>
      </c>
      <c r="AO6" s="19">
        <v>3</v>
      </c>
      <c r="AP6" s="19">
        <v>4</v>
      </c>
      <c r="AQ6" s="20">
        <v>4</v>
      </c>
      <c r="AR6" s="20">
        <v>4</v>
      </c>
      <c r="AS6" s="20">
        <v>4</v>
      </c>
      <c r="AT6" s="20">
        <v>4</v>
      </c>
      <c r="AU6" s="20">
        <v>4</v>
      </c>
      <c r="AV6" s="20">
        <v>3</v>
      </c>
      <c r="AW6" s="20">
        <v>3</v>
      </c>
      <c r="AX6" s="20">
        <v>3</v>
      </c>
      <c r="AY6" s="20">
        <v>3</v>
      </c>
      <c r="AZ6" s="20">
        <v>3</v>
      </c>
      <c r="BA6" s="7"/>
      <c r="BB6" s="37">
        <f t="shared" si="5"/>
        <v>4.375</v>
      </c>
      <c r="BC6" s="38">
        <f t="shared" si="1"/>
        <v>4.166666666666667</v>
      </c>
      <c r="BD6" s="39">
        <f t="shared" si="2"/>
        <v>3.5555555555555554</v>
      </c>
      <c r="BE6" s="40">
        <f t="shared" si="3"/>
        <v>4.125</v>
      </c>
      <c r="BF6" s="41">
        <f t="shared" si="4"/>
        <v>3.5</v>
      </c>
    </row>
    <row r="7" spans="1:58" x14ac:dyDescent="0.55000000000000004">
      <c r="A7" s="51">
        <v>5</v>
      </c>
      <c r="B7" s="11">
        <v>1</v>
      </c>
      <c r="C7" s="12"/>
      <c r="D7" s="79">
        <f t="shared" si="0"/>
        <v>5</v>
      </c>
      <c r="E7" s="13">
        <v>3</v>
      </c>
      <c r="F7" s="14">
        <v>1</v>
      </c>
      <c r="G7" s="20">
        <v>2</v>
      </c>
      <c r="H7" s="20">
        <v>10</v>
      </c>
      <c r="I7" s="20"/>
      <c r="J7" s="15">
        <v>0</v>
      </c>
      <c r="K7" s="15">
        <v>1</v>
      </c>
      <c r="L7" s="16">
        <v>5</v>
      </c>
      <c r="M7" s="16">
        <v>5</v>
      </c>
      <c r="N7" s="16">
        <v>4</v>
      </c>
      <c r="O7" s="16">
        <v>4</v>
      </c>
      <c r="P7" s="16">
        <v>5</v>
      </c>
      <c r="Q7" s="16">
        <v>4</v>
      </c>
      <c r="R7" s="16">
        <v>4</v>
      </c>
      <c r="S7" s="16">
        <v>5</v>
      </c>
      <c r="T7" s="17">
        <v>4</v>
      </c>
      <c r="U7" s="17">
        <v>4</v>
      </c>
      <c r="V7" s="17">
        <v>4</v>
      </c>
      <c r="W7" s="17">
        <v>4</v>
      </c>
      <c r="X7" s="17">
        <v>4</v>
      </c>
      <c r="Y7" s="17">
        <v>4</v>
      </c>
      <c r="Z7" s="18">
        <v>4</v>
      </c>
      <c r="AA7" s="18">
        <v>3</v>
      </c>
      <c r="AB7" s="18">
        <v>3</v>
      </c>
      <c r="AC7" s="18">
        <v>4</v>
      </c>
      <c r="AD7" s="18">
        <v>4</v>
      </c>
      <c r="AE7" s="18">
        <v>3</v>
      </c>
      <c r="AF7" s="18">
        <v>4</v>
      </c>
      <c r="AG7" s="18">
        <v>3</v>
      </c>
      <c r="AH7" s="18">
        <v>4</v>
      </c>
      <c r="AI7" s="19">
        <v>4</v>
      </c>
      <c r="AJ7" s="19">
        <v>4</v>
      </c>
      <c r="AK7" s="19">
        <v>4</v>
      </c>
      <c r="AL7" s="19">
        <v>4</v>
      </c>
      <c r="AM7" s="19">
        <v>3</v>
      </c>
      <c r="AN7" s="19">
        <v>3</v>
      </c>
      <c r="AO7" s="19">
        <v>4</v>
      </c>
      <c r="AP7" s="19">
        <v>5</v>
      </c>
      <c r="AQ7" s="20">
        <v>4</v>
      </c>
      <c r="AR7" s="20">
        <v>4</v>
      </c>
      <c r="AS7" s="20">
        <v>4</v>
      </c>
      <c r="AT7" s="20">
        <v>4</v>
      </c>
      <c r="AU7" s="20">
        <v>4</v>
      </c>
      <c r="AV7" s="20">
        <v>3</v>
      </c>
      <c r="AW7" s="20">
        <v>3</v>
      </c>
      <c r="AX7" s="20">
        <v>3</v>
      </c>
      <c r="AY7" s="20">
        <v>3</v>
      </c>
      <c r="AZ7" s="20">
        <v>3</v>
      </c>
      <c r="BA7" s="7"/>
      <c r="BB7" s="37">
        <f t="shared" si="5"/>
        <v>4.5</v>
      </c>
      <c r="BC7" s="38">
        <f t="shared" si="1"/>
        <v>4</v>
      </c>
      <c r="BD7" s="39">
        <f t="shared" si="2"/>
        <v>3.5555555555555554</v>
      </c>
      <c r="BE7" s="40">
        <f t="shared" si="3"/>
        <v>3.875</v>
      </c>
      <c r="BF7" s="41">
        <f t="shared" si="4"/>
        <v>3.5</v>
      </c>
    </row>
    <row r="8" spans="1:58" x14ac:dyDescent="0.55000000000000004">
      <c r="A8" s="51">
        <v>6</v>
      </c>
      <c r="B8" s="26">
        <v>1</v>
      </c>
      <c r="C8" s="27"/>
      <c r="D8" s="79">
        <f t="shared" si="0"/>
        <v>5</v>
      </c>
      <c r="E8" s="28">
        <v>2</v>
      </c>
      <c r="F8" s="29">
        <v>1</v>
      </c>
      <c r="G8" s="35">
        <v>2</v>
      </c>
      <c r="H8" s="35">
        <v>10</v>
      </c>
      <c r="I8" s="35"/>
      <c r="J8" s="30">
        <v>0</v>
      </c>
      <c r="K8" s="30">
        <v>1</v>
      </c>
      <c r="L8" s="31">
        <v>5</v>
      </c>
      <c r="M8" s="31">
        <v>4</v>
      </c>
      <c r="N8" s="31">
        <v>4</v>
      </c>
      <c r="O8" s="31">
        <v>4</v>
      </c>
      <c r="P8" s="31">
        <v>4</v>
      </c>
      <c r="Q8" s="31">
        <v>5</v>
      </c>
      <c r="R8" s="31">
        <v>4</v>
      </c>
      <c r="S8" s="31">
        <v>4</v>
      </c>
      <c r="T8" s="32">
        <v>4</v>
      </c>
      <c r="U8" s="32">
        <v>4</v>
      </c>
      <c r="V8" s="32">
        <v>4</v>
      </c>
      <c r="W8" s="32">
        <v>4</v>
      </c>
      <c r="X8" s="32">
        <v>4</v>
      </c>
      <c r="Y8" s="32">
        <v>4</v>
      </c>
      <c r="Z8" s="33">
        <v>4</v>
      </c>
      <c r="AA8" s="33">
        <v>4</v>
      </c>
      <c r="AB8" s="33">
        <v>4</v>
      </c>
      <c r="AC8" s="33">
        <v>3</v>
      </c>
      <c r="AD8" s="33">
        <v>4</v>
      </c>
      <c r="AE8" s="33">
        <v>4</v>
      </c>
      <c r="AF8" s="33">
        <v>4</v>
      </c>
      <c r="AG8" s="33">
        <v>4</v>
      </c>
      <c r="AH8" s="33">
        <v>4</v>
      </c>
      <c r="AI8" s="34">
        <v>4</v>
      </c>
      <c r="AJ8" s="34">
        <v>4</v>
      </c>
      <c r="AK8" s="34">
        <v>4</v>
      </c>
      <c r="AL8" s="34">
        <v>4</v>
      </c>
      <c r="AM8" s="34">
        <v>4</v>
      </c>
      <c r="AN8" s="34">
        <v>4</v>
      </c>
      <c r="AO8" s="34">
        <v>4</v>
      </c>
      <c r="AP8" s="34">
        <v>4</v>
      </c>
      <c r="AQ8" s="35">
        <v>3</v>
      </c>
      <c r="AR8" s="35">
        <v>3</v>
      </c>
      <c r="AS8" s="35">
        <v>4</v>
      </c>
      <c r="AT8" s="35">
        <v>4</v>
      </c>
      <c r="AU8" s="35">
        <v>4</v>
      </c>
      <c r="AV8" s="35">
        <v>3</v>
      </c>
      <c r="AW8" s="35">
        <v>3</v>
      </c>
      <c r="AX8" s="35">
        <v>3</v>
      </c>
      <c r="AY8" s="35">
        <v>3</v>
      </c>
      <c r="AZ8" s="35">
        <v>3</v>
      </c>
      <c r="BA8" s="36"/>
      <c r="BB8" s="37">
        <f t="shared" si="5"/>
        <v>4.25</v>
      </c>
      <c r="BC8" s="38">
        <f t="shared" ref="BC8:BC9" si="6">(AVERAGEA(T8:Y8))</f>
        <v>4</v>
      </c>
      <c r="BD8" s="39">
        <f t="shared" ref="BD8:BD9" si="7">(AVERAGE(Z8:AH8))</f>
        <v>3.8888888888888888</v>
      </c>
      <c r="BE8" s="40">
        <f t="shared" ref="BE8:BE9" si="8">(AVERAGEA(AI8:AP8))</f>
        <v>4</v>
      </c>
      <c r="BF8" s="41">
        <f t="shared" ref="BF8:BF9" si="9">(AVERAGE(AQ8:AZ8))</f>
        <v>3.3</v>
      </c>
    </row>
    <row r="9" spans="1:58" x14ac:dyDescent="0.55000000000000004">
      <c r="A9" s="51">
        <v>7</v>
      </c>
      <c r="B9" s="26">
        <v>1</v>
      </c>
      <c r="C9" s="27"/>
      <c r="D9" s="79">
        <f t="shared" si="0"/>
        <v>5</v>
      </c>
      <c r="E9" s="28">
        <v>2</v>
      </c>
      <c r="F9" s="29">
        <v>1</v>
      </c>
      <c r="G9" s="35">
        <v>2</v>
      </c>
      <c r="H9" s="35">
        <v>10</v>
      </c>
      <c r="I9" s="35"/>
      <c r="J9" s="30">
        <v>0</v>
      </c>
      <c r="K9" s="30">
        <v>1</v>
      </c>
      <c r="L9" s="31">
        <v>5</v>
      </c>
      <c r="M9" s="31">
        <v>4</v>
      </c>
      <c r="N9" s="31">
        <v>4</v>
      </c>
      <c r="O9" s="31">
        <v>4</v>
      </c>
      <c r="P9" s="31">
        <v>4</v>
      </c>
      <c r="Q9" s="31">
        <v>4</v>
      </c>
      <c r="R9" s="31">
        <v>5</v>
      </c>
      <c r="S9" s="31">
        <v>4</v>
      </c>
      <c r="T9" s="32">
        <v>4</v>
      </c>
      <c r="U9" s="32">
        <v>4</v>
      </c>
      <c r="V9" s="32">
        <v>4</v>
      </c>
      <c r="W9" s="32">
        <v>4</v>
      </c>
      <c r="X9" s="32">
        <v>4</v>
      </c>
      <c r="Y9" s="32">
        <v>5</v>
      </c>
      <c r="Z9" s="33">
        <v>4</v>
      </c>
      <c r="AA9" s="33">
        <v>4</v>
      </c>
      <c r="AB9" s="33">
        <v>4</v>
      </c>
      <c r="AC9" s="33">
        <v>3</v>
      </c>
      <c r="AD9" s="33">
        <v>4</v>
      </c>
      <c r="AE9" s="33">
        <v>4</v>
      </c>
      <c r="AF9" s="33">
        <v>4</v>
      </c>
      <c r="AG9" s="33">
        <v>4</v>
      </c>
      <c r="AH9" s="33">
        <v>4</v>
      </c>
      <c r="AI9" s="34">
        <v>4</v>
      </c>
      <c r="AJ9" s="34">
        <v>4</v>
      </c>
      <c r="AK9" s="34">
        <v>4</v>
      </c>
      <c r="AL9" s="34">
        <v>4</v>
      </c>
      <c r="AM9" s="34">
        <v>4</v>
      </c>
      <c r="AN9" s="34">
        <v>4</v>
      </c>
      <c r="AO9" s="34">
        <v>4</v>
      </c>
      <c r="AP9" s="34">
        <v>4</v>
      </c>
      <c r="AQ9" s="35">
        <v>3</v>
      </c>
      <c r="AR9" s="35">
        <v>3</v>
      </c>
      <c r="AS9" s="35">
        <v>4</v>
      </c>
      <c r="AT9" s="35">
        <v>4</v>
      </c>
      <c r="AU9" s="35">
        <v>4</v>
      </c>
      <c r="AV9" s="35">
        <v>3</v>
      </c>
      <c r="AW9" s="35">
        <v>3</v>
      </c>
      <c r="AX9" s="35">
        <v>3</v>
      </c>
      <c r="AY9" s="35">
        <v>3</v>
      </c>
      <c r="AZ9" s="35">
        <v>3</v>
      </c>
      <c r="BA9" s="36"/>
      <c r="BB9" s="37">
        <f t="shared" si="5"/>
        <v>4.25</v>
      </c>
      <c r="BC9" s="38">
        <f t="shared" si="6"/>
        <v>4.166666666666667</v>
      </c>
      <c r="BD9" s="39">
        <f t="shared" si="7"/>
        <v>3.8888888888888888</v>
      </c>
      <c r="BE9" s="40">
        <f t="shared" si="8"/>
        <v>4</v>
      </c>
      <c r="BF9" s="41">
        <f t="shared" si="9"/>
        <v>3.3</v>
      </c>
    </row>
    <row r="10" spans="1:58" x14ac:dyDescent="0.55000000000000004">
      <c r="A10" s="72"/>
      <c r="B10" s="73"/>
      <c r="C10" s="74"/>
      <c r="D10" s="79"/>
      <c r="E10" s="75"/>
      <c r="F10" s="76"/>
      <c r="G10" s="47"/>
      <c r="H10" s="47"/>
      <c r="I10" s="47"/>
      <c r="J10" s="77"/>
      <c r="K10" s="78" t="s">
        <v>51</v>
      </c>
      <c r="L10" s="129">
        <f t="shared" ref="L10:AZ10" si="10">AVERAGE(L3:L9)</f>
        <v>5</v>
      </c>
      <c r="M10" s="129">
        <f t="shared" si="10"/>
        <v>4.2857142857142856</v>
      </c>
      <c r="N10" s="129">
        <f t="shared" si="10"/>
        <v>4</v>
      </c>
      <c r="O10" s="129">
        <f t="shared" si="10"/>
        <v>4.2857142857142856</v>
      </c>
      <c r="P10" s="129">
        <f t="shared" si="10"/>
        <v>4.4285714285714288</v>
      </c>
      <c r="Q10" s="129">
        <f t="shared" si="10"/>
        <v>4.4285714285714288</v>
      </c>
      <c r="R10" s="129">
        <f t="shared" si="10"/>
        <v>4.2857142857142856</v>
      </c>
      <c r="S10" s="129">
        <f t="shared" si="10"/>
        <v>4.1428571428571432</v>
      </c>
      <c r="T10" s="38">
        <f t="shared" si="10"/>
        <v>4.1428571428571432</v>
      </c>
      <c r="U10" s="38">
        <f t="shared" si="10"/>
        <v>4.2857142857142856</v>
      </c>
      <c r="V10" s="38">
        <f t="shared" si="10"/>
        <v>4</v>
      </c>
      <c r="W10" s="38">
        <f t="shared" si="10"/>
        <v>4.2857142857142856</v>
      </c>
      <c r="X10" s="38">
        <f t="shared" si="10"/>
        <v>4</v>
      </c>
      <c r="Y10" s="38">
        <f t="shared" si="10"/>
        <v>4.4285714285714288</v>
      </c>
      <c r="Z10" s="39">
        <f t="shared" si="10"/>
        <v>4</v>
      </c>
      <c r="AA10" s="39">
        <f t="shared" si="10"/>
        <v>3.7142857142857144</v>
      </c>
      <c r="AB10" s="39">
        <f t="shared" si="10"/>
        <v>3.7142857142857144</v>
      </c>
      <c r="AC10" s="39">
        <f t="shared" si="10"/>
        <v>3.5714285714285716</v>
      </c>
      <c r="AD10" s="39">
        <f t="shared" si="10"/>
        <v>4</v>
      </c>
      <c r="AE10" s="39">
        <f t="shared" si="10"/>
        <v>3.7142857142857144</v>
      </c>
      <c r="AF10" s="39">
        <f t="shared" si="10"/>
        <v>4.2857142857142856</v>
      </c>
      <c r="AG10" s="39">
        <f t="shared" si="10"/>
        <v>3.5714285714285716</v>
      </c>
      <c r="AH10" s="39">
        <f t="shared" si="10"/>
        <v>4</v>
      </c>
      <c r="AI10" s="40">
        <f t="shared" si="10"/>
        <v>4</v>
      </c>
      <c r="AJ10" s="40">
        <f t="shared" si="10"/>
        <v>4</v>
      </c>
      <c r="AK10" s="40">
        <f t="shared" si="10"/>
        <v>4.1428571428571432</v>
      </c>
      <c r="AL10" s="40">
        <f t="shared" si="10"/>
        <v>4.1428571428571432</v>
      </c>
      <c r="AM10" s="40">
        <f t="shared" si="10"/>
        <v>3.7142857142857144</v>
      </c>
      <c r="AN10" s="40">
        <f t="shared" si="10"/>
        <v>3.8571428571428572</v>
      </c>
      <c r="AO10" s="40">
        <f t="shared" si="10"/>
        <v>3.4285714285714284</v>
      </c>
      <c r="AP10" s="40">
        <f t="shared" si="10"/>
        <v>4</v>
      </c>
      <c r="AQ10" s="41">
        <f t="shared" si="10"/>
        <v>3.5714285714285716</v>
      </c>
      <c r="AR10" s="41">
        <f t="shared" si="10"/>
        <v>3.5714285714285716</v>
      </c>
      <c r="AS10" s="41">
        <f t="shared" si="10"/>
        <v>4</v>
      </c>
      <c r="AT10" s="41">
        <f t="shared" si="10"/>
        <v>4</v>
      </c>
      <c r="AU10" s="41">
        <f t="shared" si="10"/>
        <v>3.8571428571428572</v>
      </c>
      <c r="AV10" s="41">
        <f t="shared" si="10"/>
        <v>3</v>
      </c>
      <c r="AW10" s="41">
        <f t="shared" si="10"/>
        <v>3</v>
      </c>
      <c r="AX10" s="41">
        <f t="shared" si="10"/>
        <v>3</v>
      </c>
      <c r="AY10" s="41">
        <f t="shared" si="10"/>
        <v>3</v>
      </c>
      <c r="AZ10" s="41">
        <f t="shared" si="10"/>
        <v>3</v>
      </c>
      <c r="BA10" s="81" t="s">
        <v>51</v>
      </c>
      <c r="BB10" s="37">
        <f>AVERAGE(L3:S9)</f>
        <v>4.3571428571428568</v>
      </c>
      <c r="BC10" s="38">
        <f>AVERAGE(T3:Y9)</f>
        <v>4.1904761904761907</v>
      </c>
      <c r="BD10" s="143">
        <f>AVERAGE(Z3:AH9)</f>
        <v>3.8412698412698414</v>
      </c>
      <c r="BE10" s="40">
        <f>AVERAGE(AI3:AP9)</f>
        <v>3.9107142857142856</v>
      </c>
      <c r="BF10" s="41">
        <f>AVERAGE(AQ3:AZ9)</f>
        <v>3.4</v>
      </c>
    </row>
    <row r="11" spans="1:58" x14ac:dyDescent="0.55000000000000004">
      <c r="A11" s="72"/>
      <c r="B11" s="73"/>
      <c r="C11" s="74"/>
      <c r="D11" s="79"/>
      <c r="E11" s="75"/>
      <c r="F11" s="76"/>
      <c r="G11" s="76"/>
      <c r="H11" s="76"/>
      <c r="I11" s="76"/>
      <c r="J11" s="77"/>
      <c r="K11" s="78" t="s">
        <v>52</v>
      </c>
      <c r="L11" s="129">
        <f t="shared" ref="L11:AZ11" si="11">STDEVPA(L3:L9)</f>
        <v>0</v>
      </c>
      <c r="M11" s="129">
        <f t="shared" si="11"/>
        <v>0.45175395145262565</v>
      </c>
      <c r="N11" s="129">
        <f t="shared" si="11"/>
        <v>0</v>
      </c>
      <c r="O11" s="129">
        <f t="shared" si="11"/>
        <v>0.45175395145262565</v>
      </c>
      <c r="P11" s="129">
        <f t="shared" si="11"/>
        <v>0.49487165930539351</v>
      </c>
      <c r="Q11" s="129">
        <f t="shared" si="11"/>
        <v>0.49487165930539351</v>
      </c>
      <c r="R11" s="129">
        <f t="shared" si="11"/>
        <v>0.45175395145262565</v>
      </c>
      <c r="S11" s="129">
        <f t="shared" si="11"/>
        <v>0.3499271061118826</v>
      </c>
      <c r="T11" s="38">
        <f t="shared" si="11"/>
        <v>0.3499271061118826</v>
      </c>
      <c r="U11" s="38">
        <f t="shared" si="11"/>
        <v>0.45175395145262565</v>
      </c>
      <c r="V11" s="38">
        <f t="shared" si="11"/>
        <v>0</v>
      </c>
      <c r="W11" s="38">
        <f t="shared" si="11"/>
        <v>0.45175395145262565</v>
      </c>
      <c r="X11" s="38">
        <f t="shared" si="11"/>
        <v>0</v>
      </c>
      <c r="Y11" s="38">
        <f t="shared" si="11"/>
        <v>0.49487165930539351</v>
      </c>
      <c r="Z11" s="39">
        <f t="shared" si="11"/>
        <v>0</v>
      </c>
      <c r="AA11" s="39">
        <f t="shared" si="11"/>
        <v>0.45175395145262565</v>
      </c>
      <c r="AB11" s="39">
        <f t="shared" si="11"/>
        <v>0.45175395145262565</v>
      </c>
      <c r="AC11" s="39">
        <f t="shared" si="11"/>
        <v>0.49487165930539351</v>
      </c>
      <c r="AD11" s="39">
        <f t="shared" si="11"/>
        <v>0</v>
      </c>
      <c r="AE11" s="39">
        <f t="shared" si="11"/>
        <v>0.45175395145262565</v>
      </c>
      <c r="AF11" s="39">
        <f t="shared" si="11"/>
        <v>0.45175395145262565</v>
      </c>
      <c r="AG11" s="39">
        <f t="shared" si="11"/>
        <v>0.49487165930539351</v>
      </c>
      <c r="AH11" s="39">
        <f t="shared" si="11"/>
        <v>0</v>
      </c>
      <c r="AI11" s="40">
        <f t="shared" si="11"/>
        <v>0</v>
      </c>
      <c r="AJ11" s="40">
        <f t="shared" si="11"/>
        <v>0</v>
      </c>
      <c r="AK11" s="40">
        <f t="shared" si="11"/>
        <v>0.3499271061118826</v>
      </c>
      <c r="AL11" s="40">
        <f t="shared" si="11"/>
        <v>0.3499271061118826</v>
      </c>
      <c r="AM11" s="40">
        <f t="shared" si="11"/>
        <v>0.45175395145262565</v>
      </c>
      <c r="AN11" s="40">
        <f t="shared" si="11"/>
        <v>0.3499271061118826</v>
      </c>
      <c r="AO11" s="40">
        <f t="shared" si="11"/>
        <v>0.49487165930539351</v>
      </c>
      <c r="AP11" s="40">
        <f t="shared" si="11"/>
        <v>0.53452248382484879</v>
      </c>
      <c r="AQ11" s="41">
        <f t="shared" si="11"/>
        <v>0.49487165930539351</v>
      </c>
      <c r="AR11" s="41">
        <f t="shared" si="11"/>
        <v>0.49487165930539351</v>
      </c>
      <c r="AS11" s="41">
        <f t="shared" si="11"/>
        <v>0</v>
      </c>
      <c r="AT11" s="41">
        <f t="shared" si="11"/>
        <v>0</v>
      </c>
      <c r="AU11" s="41">
        <f t="shared" si="11"/>
        <v>0.3499271061118826</v>
      </c>
      <c r="AV11" s="41">
        <f t="shared" si="11"/>
        <v>0</v>
      </c>
      <c r="AW11" s="41">
        <f t="shared" si="11"/>
        <v>0</v>
      </c>
      <c r="AX11" s="41">
        <f t="shared" si="11"/>
        <v>0</v>
      </c>
      <c r="AY11" s="41">
        <f t="shared" si="11"/>
        <v>0</v>
      </c>
      <c r="AZ11" s="41">
        <f t="shared" si="11"/>
        <v>0</v>
      </c>
      <c r="BA11" s="81" t="s">
        <v>52</v>
      </c>
      <c r="BB11" s="37">
        <f>STDEVPA(L3:S9)</f>
        <v>0.47915742374995496</v>
      </c>
      <c r="BC11" s="38">
        <f>STDEVPA(T3:Y9)</f>
        <v>0.39267672624930078</v>
      </c>
      <c r="BD11" s="39">
        <f>STDEVPA(Z3:AH9)</f>
        <v>0.44387718901935119</v>
      </c>
      <c r="BE11" s="40">
        <f>STDEVPA(AI3:AP9)</f>
        <v>0.43411592075511496</v>
      </c>
      <c r="BF11" s="41">
        <f>STDEVPA(AQ3:AZ9)</f>
        <v>0.4898979485566356</v>
      </c>
    </row>
    <row r="12" spans="1:58" x14ac:dyDescent="0.55000000000000004">
      <c r="B12" s="42"/>
      <c r="C12" s="42"/>
      <c r="D12" s="79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3"/>
      <c r="P12" s="43"/>
      <c r="Q12" s="43"/>
      <c r="R12" s="43"/>
      <c r="S12" s="43"/>
      <c r="T12" s="44"/>
      <c r="U12" s="44"/>
      <c r="V12" s="44"/>
      <c r="W12" s="44"/>
      <c r="X12" s="44"/>
      <c r="Y12" s="44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J12" s="46"/>
      <c r="AK12" s="46"/>
      <c r="AL12" s="46"/>
      <c r="AM12" s="46"/>
      <c r="AN12" s="46"/>
      <c r="AO12" s="46"/>
      <c r="AP12" s="4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8"/>
      <c r="BB12" s="49">
        <f>AVERAGE(L3:AZ9)</f>
        <v>3.8989547038327528</v>
      </c>
      <c r="BC12" s="49"/>
      <c r="BD12" s="49"/>
      <c r="BE12" s="42"/>
      <c r="BF12" s="42"/>
    </row>
    <row r="13" spans="1:58" x14ac:dyDescent="0.55000000000000004">
      <c r="B13" s="42"/>
      <c r="C13" s="42"/>
      <c r="D13" s="79"/>
      <c r="E13" s="42"/>
      <c r="F13" s="42"/>
      <c r="G13" s="42"/>
      <c r="H13" s="42"/>
      <c r="I13" s="42"/>
      <c r="J13" s="42"/>
      <c r="K13" s="42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48"/>
      <c r="BB13" s="49">
        <f>STDEVPA(L3:AZ9)</f>
        <v>0.56639235613145922</v>
      </c>
      <c r="BC13" s="49"/>
      <c r="BD13" s="49"/>
      <c r="BE13" s="42"/>
      <c r="BF13" s="42"/>
    </row>
    <row r="14" spans="1:58" x14ac:dyDescent="0.55000000000000004">
      <c r="B14" s="42"/>
      <c r="C14" s="42"/>
      <c r="D14" s="79"/>
      <c r="E14" s="42"/>
      <c r="F14" s="42" t="s">
        <v>257</v>
      </c>
      <c r="G14" s="42">
        <v>10</v>
      </c>
      <c r="H14" s="42" t="s">
        <v>192</v>
      </c>
      <c r="I14" s="42">
        <f>COUNT(A3:A9)</f>
        <v>7</v>
      </c>
      <c r="J14" s="42" t="s">
        <v>61</v>
      </c>
      <c r="K14" s="229">
        <f>I14*100/G14</f>
        <v>70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48"/>
      <c r="BB14" s="42"/>
      <c r="BC14" s="49"/>
      <c r="BD14" s="49"/>
      <c r="BE14" s="42"/>
      <c r="BF14" s="42"/>
    </row>
    <row r="15" spans="1:58" x14ac:dyDescent="0.55000000000000004">
      <c r="B15" s="42"/>
      <c r="C15" s="42"/>
      <c r="D15" s="79"/>
      <c r="E15" s="42"/>
      <c r="F15" s="42"/>
      <c r="G15" s="42"/>
      <c r="H15" s="42"/>
      <c r="I15" s="42"/>
      <c r="J15" s="42"/>
      <c r="K15" s="42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48"/>
      <c r="BB15" s="42"/>
      <c r="BC15" s="49"/>
      <c r="BD15" s="49"/>
      <c r="BE15" s="42"/>
      <c r="BF15" s="42"/>
    </row>
    <row r="16" spans="1:58" ht="21.75" x14ac:dyDescent="0.5">
      <c r="A16" s="270" t="s">
        <v>0</v>
      </c>
      <c r="B16" s="271"/>
      <c r="C16" s="257"/>
      <c r="D16" s="79"/>
      <c r="E16" s="257"/>
      <c r="F16" s="257"/>
      <c r="G16" s="257"/>
      <c r="H16" s="42"/>
      <c r="I16" s="42"/>
      <c r="J16" s="42"/>
      <c r="K16" s="42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48"/>
      <c r="BB16" s="42"/>
      <c r="BC16" s="49"/>
      <c r="BD16" s="49"/>
      <c r="BE16" s="42"/>
      <c r="BF16" s="42"/>
    </row>
    <row r="17" spans="1:52" ht="21.75" x14ac:dyDescent="0.5">
      <c r="A17" s="271" t="s">
        <v>43</v>
      </c>
      <c r="B17" s="271">
        <f>COUNTIF(B3:B9,1)</f>
        <v>7</v>
      </c>
      <c r="C17" s="257"/>
      <c r="D17" s="79"/>
      <c r="E17" s="257"/>
      <c r="F17" s="257"/>
      <c r="G17" s="257"/>
      <c r="L17" s="16">
        <v>1.1000000000000001</v>
      </c>
      <c r="M17" s="16">
        <v>1.2</v>
      </c>
      <c r="N17" s="16">
        <v>1.3</v>
      </c>
      <c r="O17" s="16">
        <v>1.4</v>
      </c>
      <c r="P17" s="16">
        <v>1.5</v>
      </c>
      <c r="Q17" s="16">
        <v>1.6</v>
      </c>
      <c r="R17" s="16">
        <v>1.7</v>
      </c>
      <c r="S17" s="16">
        <v>1.8</v>
      </c>
      <c r="T17" s="17">
        <v>2.1</v>
      </c>
      <c r="U17" s="17">
        <v>2.2000000000000002</v>
      </c>
      <c r="V17" s="17">
        <v>2.2999999999999998</v>
      </c>
      <c r="W17" s="17">
        <v>2.4</v>
      </c>
      <c r="X17" s="17">
        <v>2.5</v>
      </c>
      <c r="Y17" s="17">
        <v>2.6</v>
      </c>
      <c r="Z17" s="18">
        <v>3.1</v>
      </c>
      <c r="AA17" s="18">
        <v>3.2</v>
      </c>
      <c r="AB17" s="18">
        <v>3.3</v>
      </c>
      <c r="AC17" s="18">
        <v>3.4</v>
      </c>
      <c r="AD17" s="18">
        <v>3.5</v>
      </c>
      <c r="AE17" s="18">
        <v>3.6</v>
      </c>
      <c r="AF17" s="18">
        <v>3.7</v>
      </c>
      <c r="AG17" s="18">
        <v>3.8</v>
      </c>
      <c r="AH17" s="18">
        <v>3.9</v>
      </c>
      <c r="AI17" s="19">
        <v>4.0999999999999996</v>
      </c>
      <c r="AJ17" s="19">
        <v>4.2</v>
      </c>
      <c r="AK17" s="19">
        <v>4.3</v>
      </c>
      <c r="AL17" s="19">
        <v>4.4000000000000004</v>
      </c>
      <c r="AM17" s="19">
        <v>4.5</v>
      </c>
      <c r="AN17" s="19">
        <v>4.5999999999999996</v>
      </c>
      <c r="AO17" s="19">
        <v>4.7</v>
      </c>
      <c r="AP17" s="19">
        <v>4.8</v>
      </c>
      <c r="AQ17" s="20">
        <v>5.0999999999999996</v>
      </c>
      <c r="AR17" s="20" t="s">
        <v>11</v>
      </c>
      <c r="AS17" s="20" t="s">
        <v>12</v>
      </c>
      <c r="AT17" s="20" t="s">
        <v>13</v>
      </c>
      <c r="AU17" s="20" t="s">
        <v>14</v>
      </c>
      <c r="AV17" s="20" t="s">
        <v>15</v>
      </c>
      <c r="AW17" s="20" t="s">
        <v>16</v>
      </c>
      <c r="AX17" s="20" t="s">
        <v>17</v>
      </c>
      <c r="AY17" s="20" t="s">
        <v>18</v>
      </c>
      <c r="AZ17" s="20">
        <v>5.4</v>
      </c>
    </row>
    <row r="18" spans="1:52" ht="21.75" x14ac:dyDescent="0.5">
      <c r="A18" s="271" t="s">
        <v>44</v>
      </c>
      <c r="B18" s="271">
        <f>COUNTIF(B3:B9,2)</f>
        <v>0</v>
      </c>
      <c r="C18" s="257"/>
      <c r="D18" s="79"/>
      <c r="E18" s="257"/>
      <c r="F18" s="257"/>
      <c r="G18" s="257"/>
      <c r="J18" s="77"/>
      <c r="K18" s="78" t="s">
        <v>51</v>
      </c>
      <c r="L18" s="129">
        <f t="shared" ref="L18:AZ18" si="12">AVERAGE(L3:L9)</f>
        <v>5</v>
      </c>
      <c r="M18" s="129">
        <f t="shared" si="12"/>
        <v>4.2857142857142856</v>
      </c>
      <c r="N18" s="129">
        <f t="shared" si="12"/>
        <v>4</v>
      </c>
      <c r="O18" s="129">
        <f t="shared" si="12"/>
        <v>4.2857142857142856</v>
      </c>
      <c r="P18" s="129">
        <f t="shared" si="12"/>
        <v>4.4285714285714288</v>
      </c>
      <c r="Q18" s="129">
        <f t="shared" si="12"/>
        <v>4.4285714285714288</v>
      </c>
      <c r="R18" s="129">
        <f t="shared" si="12"/>
        <v>4.2857142857142856</v>
      </c>
      <c r="S18" s="129">
        <f t="shared" si="12"/>
        <v>4.1428571428571432</v>
      </c>
      <c r="T18" s="129">
        <f t="shared" si="12"/>
        <v>4.1428571428571432</v>
      </c>
      <c r="U18" s="129">
        <f t="shared" si="12"/>
        <v>4.2857142857142856</v>
      </c>
      <c r="V18" s="129">
        <f t="shared" si="12"/>
        <v>4</v>
      </c>
      <c r="W18" s="129">
        <f t="shared" si="12"/>
        <v>4.2857142857142856</v>
      </c>
      <c r="X18" s="129">
        <f t="shared" si="12"/>
        <v>4</v>
      </c>
      <c r="Y18" s="129">
        <f t="shared" si="12"/>
        <v>4.4285714285714288</v>
      </c>
      <c r="Z18" s="129">
        <f t="shared" si="12"/>
        <v>4</v>
      </c>
      <c r="AA18" s="129">
        <f t="shared" si="12"/>
        <v>3.7142857142857144</v>
      </c>
      <c r="AB18" s="129">
        <f t="shared" si="12"/>
        <v>3.7142857142857144</v>
      </c>
      <c r="AC18" s="129">
        <f t="shared" si="12"/>
        <v>3.5714285714285716</v>
      </c>
      <c r="AD18" s="129">
        <f t="shared" si="12"/>
        <v>4</v>
      </c>
      <c r="AE18" s="129">
        <f t="shared" si="12"/>
        <v>3.7142857142857144</v>
      </c>
      <c r="AF18" s="129">
        <f t="shared" si="12"/>
        <v>4.2857142857142856</v>
      </c>
      <c r="AG18" s="129">
        <f t="shared" si="12"/>
        <v>3.5714285714285716</v>
      </c>
      <c r="AH18" s="129">
        <f t="shared" si="12"/>
        <v>4</v>
      </c>
      <c r="AI18" s="129">
        <f t="shared" si="12"/>
        <v>4</v>
      </c>
      <c r="AJ18" s="129">
        <f t="shared" si="12"/>
        <v>4</v>
      </c>
      <c r="AK18" s="129">
        <f t="shared" si="12"/>
        <v>4.1428571428571432</v>
      </c>
      <c r="AL18" s="129">
        <f t="shared" si="12"/>
        <v>4.1428571428571432</v>
      </c>
      <c r="AM18" s="129">
        <f t="shared" si="12"/>
        <v>3.7142857142857144</v>
      </c>
      <c r="AN18" s="129">
        <f t="shared" si="12"/>
        <v>3.8571428571428572</v>
      </c>
      <c r="AO18" s="129">
        <f t="shared" si="12"/>
        <v>3.4285714285714284</v>
      </c>
      <c r="AP18" s="129">
        <f t="shared" si="12"/>
        <v>4</v>
      </c>
      <c r="AQ18" s="129">
        <f t="shared" si="12"/>
        <v>3.5714285714285716</v>
      </c>
      <c r="AR18" s="129">
        <f t="shared" si="12"/>
        <v>3.5714285714285716</v>
      </c>
      <c r="AS18" s="129">
        <f t="shared" si="12"/>
        <v>4</v>
      </c>
      <c r="AT18" s="129">
        <f t="shared" si="12"/>
        <v>4</v>
      </c>
      <c r="AU18" s="129">
        <f t="shared" si="12"/>
        <v>3.8571428571428572</v>
      </c>
      <c r="AV18" s="129">
        <f t="shared" si="12"/>
        <v>3</v>
      </c>
      <c r="AW18" s="129">
        <f t="shared" si="12"/>
        <v>3</v>
      </c>
      <c r="AX18" s="129">
        <f t="shared" si="12"/>
        <v>3</v>
      </c>
      <c r="AY18" s="129">
        <f t="shared" si="12"/>
        <v>3</v>
      </c>
      <c r="AZ18" s="129">
        <f t="shared" si="12"/>
        <v>3</v>
      </c>
    </row>
    <row r="19" spans="1:52" ht="21.75" x14ac:dyDescent="0.5">
      <c r="A19" s="271" t="s">
        <v>267</v>
      </c>
      <c r="B19" s="271">
        <f>COUNTIF(B3:B9,0)</f>
        <v>0</v>
      </c>
      <c r="C19" s="257"/>
      <c r="D19" s="79"/>
      <c r="E19" s="257"/>
      <c r="F19" s="257"/>
      <c r="G19" s="257"/>
      <c r="J19" s="77"/>
      <c r="K19" s="78" t="s">
        <v>52</v>
      </c>
      <c r="L19" s="129">
        <f t="shared" ref="L19:AZ19" si="13">STDEVPA(L3:L9)</f>
        <v>0</v>
      </c>
      <c r="M19" s="129">
        <f t="shared" si="13"/>
        <v>0.45175395145262565</v>
      </c>
      <c r="N19" s="129">
        <f t="shared" si="13"/>
        <v>0</v>
      </c>
      <c r="O19" s="129">
        <f t="shared" si="13"/>
        <v>0.45175395145262565</v>
      </c>
      <c r="P19" s="129">
        <f t="shared" si="13"/>
        <v>0.49487165930539351</v>
      </c>
      <c r="Q19" s="129">
        <f t="shared" si="13"/>
        <v>0.49487165930539351</v>
      </c>
      <c r="R19" s="129">
        <f t="shared" si="13"/>
        <v>0.45175395145262565</v>
      </c>
      <c r="S19" s="129">
        <f t="shared" si="13"/>
        <v>0.3499271061118826</v>
      </c>
      <c r="T19" s="129">
        <f t="shared" si="13"/>
        <v>0.3499271061118826</v>
      </c>
      <c r="U19" s="129">
        <f t="shared" si="13"/>
        <v>0.45175395145262565</v>
      </c>
      <c r="V19" s="129">
        <f t="shared" si="13"/>
        <v>0</v>
      </c>
      <c r="W19" s="129">
        <f t="shared" si="13"/>
        <v>0.45175395145262565</v>
      </c>
      <c r="X19" s="129">
        <f t="shared" si="13"/>
        <v>0</v>
      </c>
      <c r="Y19" s="129">
        <f t="shared" si="13"/>
        <v>0.49487165930539351</v>
      </c>
      <c r="Z19" s="129">
        <f t="shared" si="13"/>
        <v>0</v>
      </c>
      <c r="AA19" s="129">
        <f t="shared" si="13"/>
        <v>0.45175395145262565</v>
      </c>
      <c r="AB19" s="129">
        <f t="shared" si="13"/>
        <v>0.45175395145262565</v>
      </c>
      <c r="AC19" s="129">
        <f t="shared" si="13"/>
        <v>0.49487165930539351</v>
      </c>
      <c r="AD19" s="129">
        <f t="shared" si="13"/>
        <v>0</v>
      </c>
      <c r="AE19" s="129">
        <f t="shared" si="13"/>
        <v>0.45175395145262565</v>
      </c>
      <c r="AF19" s="129">
        <f t="shared" si="13"/>
        <v>0.45175395145262565</v>
      </c>
      <c r="AG19" s="129">
        <f t="shared" si="13"/>
        <v>0.49487165930539351</v>
      </c>
      <c r="AH19" s="129">
        <f t="shared" si="13"/>
        <v>0</v>
      </c>
      <c r="AI19" s="129">
        <f t="shared" si="13"/>
        <v>0</v>
      </c>
      <c r="AJ19" s="129">
        <f t="shared" si="13"/>
        <v>0</v>
      </c>
      <c r="AK19" s="129">
        <f t="shared" si="13"/>
        <v>0.3499271061118826</v>
      </c>
      <c r="AL19" s="129">
        <f t="shared" si="13"/>
        <v>0.3499271061118826</v>
      </c>
      <c r="AM19" s="129">
        <f t="shared" si="13"/>
        <v>0.45175395145262565</v>
      </c>
      <c r="AN19" s="129">
        <f t="shared" si="13"/>
        <v>0.3499271061118826</v>
      </c>
      <c r="AO19" s="129">
        <f t="shared" si="13"/>
        <v>0.49487165930539351</v>
      </c>
      <c r="AP19" s="129">
        <f t="shared" si="13"/>
        <v>0.53452248382484879</v>
      </c>
      <c r="AQ19" s="129">
        <f t="shared" si="13"/>
        <v>0.49487165930539351</v>
      </c>
      <c r="AR19" s="129">
        <f t="shared" si="13"/>
        <v>0.49487165930539351</v>
      </c>
      <c r="AS19" s="129">
        <f t="shared" si="13"/>
        <v>0</v>
      </c>
      <c r="AT19" s="129">
        <f t="shared" si="13"/>
        <v>0</v>
      </c>
      <c r="AU19" s="129">
        <f t="shared" si="13"/>
        <v>0.3499271061118826</v>
      </c>
      <c r="AV19" s="129">
        <f t="shared" si="13"/>
        <v>0</v>
      </c>
      <c r="AW19" s="129">
        <f t="shared" si="13"/>
        <v>0</v>
      </c>
      <c r="AX19" s="129">
        <f t="shared" si="13"/>
        <v>0</v>
      </c>
      <c r="AY19" s="129">
        <f t="shared" si="13"/>
        <v>0</v>
      </c>
      <c r="AZ19" s="129">
        <f t="shared" si="13"/>
        <v>0</v>
      </c>
    </row>
    <row r="20" spans="1:52" ht="21.75" x14ac:dyDescent="0.5">
      <c r="A20" s="271"/>
      <c r="B20" s="271">
        <f>SUM(B17:B19)</f>
        <v>7</v>
      </c>
      <c r="C20" s="257"/>
      <c r="D20" s="79"/>
      <c r="E20" s="257"/>
      <c r="F20" s="257"/>
      <c r="G20" s="257"/>
    </row>
    <row r="21" spans="1:52" ht="21.75" x14ac:dyDescent="0.5">
      <c r="A21" s="257"/>
      <c r="B21" s="257"/>
      <c r="C21" s="257"/>
      <c r="D21" s="79"/>
      <c r="E21" s="257"/>
      <c r="F21" s="257"/>
      <c r="G21" s="257"/>
      <c r="L21" s="134">
        <v>2.4</v>
      </c>
      <c r="M21" s="134">
        <v>4.4000000000000004</v>
      </c>
      <c r="N21" s="134">
        <v>1.4</v>
      </c>
      <c r="O21" s="134">
        <v>1.5</v>
      </c>
      <c r="P21" s="134">
        <v>1.7</v>
      </c>
      <c r="Q21" s="134">
        <v>1.8</v>
      </c>
      <c r="R21" s="134">
        <v>3.7</v>
      </c>
      <c r="S21" s="134" t="s">
        <v>11</v>
      </c>
      <c r="T21" s="134" t="s">
        <v>12</v>
      </c>
      <c r="U21" s="134" t="s">
        <v>13</v>
      </c>
      <c r="V21" s="134" t="s">
        <v>14</v>
      </c>
      <c r="W21" s="134" t="s">
        <v>15</v>
      </c>
      <c r="X21" s="134" t="s">
        <v>16</v>
      </c>
      <c r="Y21" s="134" t="s">
        <v>17</v>
      </c>
      <c r="Z21" s="134" t="s">
        <v>18</v>
      </c>
      <c r="AA21" s="134">
        <v>5.4</v>
      </c>
    </row>
    <row r="22" spans="1:52" ht="21.75" x14ac:dyDescent="0.5">
      <c r="A22" s="271" t="s">
        <v>1</v>
      </c>
      <c r="B22" s="271"/>
      <c r="C22" s="271"/>
      <c r="D22" s="79"/>
      <c r="E22" s="257"/>
      <c r="F22" s="257"/>
      <c r="G22" s="257"/>
      <c r="J22" s="290" t="s">
        <v>20</v>
      </c>
      <c r="K22" s="290"/>
      <c r="L22" s="135">
        <f>W18</f>
        <v>4.2857142857142856</v>
      </c>
      <c r="M22" s="135">
        <f>AL18</f>
        <v>4.1428571428571432</v>
      </c>
      <c r="N22" s="135">
        <f>O18</f>
        <v>4.2857142857142856</v>
      </c>
      <c r="O22" s="135">
        <f>P18</f>
        <v>4.4285714285714288</v>
      </c>
      <c r="P22" s="135">
        <f>R18</f>
        <v>4.2857142857142856</v>
      </c>
      <c r="Q22" s="135">
        <f>S18</f>
        <v>4.1428571428571432</v>
      </c>
      <c r="R22" s="135">
        <f>AF18</f>
        <v>4.2857142857142856</v>
      </c>
      <c r="S22" s="135">
        <f t="shared" ref="S22:AA23" si="14">AR18</f>
        <v>3.5714285714285716</v>
      </c>
      <c r="T22" s="135">
        <f t="shared" si="14"/>
        <v>4</v>
      </c>
      <c r="U22" s="135">
        <f t="shared" si="14"/>
        <v>4</v>
      </c>
      <c r="V22" s="135">
        <f t="shared" si="14"/>
        <v>3.8571428571428572</v>
      </c>
      <c r="W22" s="135">
        <f t="shared" si="14"/>
        <v>3</v>
      </c>
      <c r="X22" s="135">
        <f t="shared" si="14"/>
        <v>3</v>
      </c>
      <c r="Y22" s="135">
        <f t="shared" si="14"/>
        <v>3</v>
      </c>
      <c r="Z22" s="135">
        <f t="shared" si="14"/>
        <v>3</v>
      </c>
      <c r="AA22" s="135">
        <f t="shared" si="14"/>
        <v>3</v>
      </c>
    </row>
    <row r="23" spans="1:52" ht="21.75" x14ac:dyDescent="0.5">
      <c r="A23" s="271" t="s">
        <v>268</v>
      </c>
      <c r="B23" s="271"/>
      <c r="C23" s="271" t="e">
        <f>COUNTIF(#REF!,1)</f>
        <v>#REF!</v>
      </c>
      <c r="D23" s="79"/>
      <c r="E23" s="257"/>
      <c r="F23" s="257"/>
      <c r="G23" s="257"/>
      <c r="J23" s="290"/>
      <c r="K23" s="290"/>
      <c r="L23" s="135">
        <f>W19</f>
        <v>0.45175395145262565</v>
      </c>
      <c r="M23" s="135">
        <f>AM19</f>
        <v>0.45175395145262565</v>
      </c>
      <c r="N23" s="135">
        <f>O19</f>
        <v>0.45175395145262565</v>
      </c>
      <c r="O23" s="135">
        <f>P19</f>
        <v>0.49487165930539351</v>
      </c>
      <c r="P23" s="135">
        <f>R19</f>
        <v>0.45175395145262565</v>
      </c>
      <c r="Q23" s="135">
        <f>S19</f>
        <v>0.3499271061118826</v>
      </c>
      <c r="R23" s="135">
        <f>AF19</f>
        <v>0.45175395145262565</v>
      </c>
      <c r="S23" s="135">
        <f t="shared" si="14"/>
        <v>0.49487165930539351</v>
      </c>
      <c r="T23" s="135">
        <f t="shared" si="14"/>
        <v>0</v>
      </c>
      <c r="U23" s="135">
        <f t="shared" si="14"/>
        <v>0</v>
      </c>
      <c r="V23" s="135">
        <f t="shared" si="14"/>
        <v>0.3499271061118826</v>
      </c>
      <c r="W23" s="135">
        <f t="shared" si="14"/>
        <v>0</v>
      </c>
      <c r="X23" s="135">
        <f t="shared" si="14"/>
        <v>0</v>
      </c>
      <c r="Y23" s="135">
        <f t="shared" si="14"/>
        <v>0</v>
      </c>
      <c r="Z23" s="135">
        <f t="shared" si="14"/>
        <v>0</v>
      </c>
      <c r="AA23" s="135">
        <f t="shared" si="14"/>
        <v>0</v>
      </c>
    </row>
    <row r="24" spans="1:52" ht="21.75" x14ac:dyDescent="0.5">
      <c r="A24" s="271" t="s">
        <v>269</v>
      </c>
      <c r="B24" s="271"/>
      <c r="C24" s="271" t="e">
        <f>COUNTIF(#REF!,2)</f>
        <v>#REF!</v>
      </c>
      <c r="D24" s="79"/>
      <c r="E24" s="257"/>
      <c r="F24" s="257"/>
      <c r="G24" s="257"/>
      <c r="K24" t="s">
        <v>51</v>
      </c>
      <c r="L24" s="132">
        <f>AVERAGE(L22:AA22)</f>
        <v>3.7678571428571428</v>
      </c>
    </row>
    <row r="25" spans="1:52" ht="21.75" x14ac:dyDescent="0.5">
      <c r="A25" s="271" t="s">
        <v>270</v>
      </c>
      <c r="B25" s="271"/>
      <c r="C25" s="271" t="e">
        <f>COUNTIF(#REF!,3)</f>
        <v>#REF!</v>
      </c>
      <c r="D25" s="79"/>
      <c r="E25" s="257"/>
      <c r="F25" s="257"/>
      <c r="G25" s="257"/>
      <c r="K25" t="s">
        <v>52</v>
      </c>
      <c r="L25" s="132">
        <f>AVERAGE(L23:AA23)</f>
        <v>0.24677295550610501</v>
      </c>
    </row>
    <row r="26" spans="1:52" ht="21.75" x14ac:dyDescent="0.5">
      <c r="A26" s="271" t="s">
        <v>271</v>
      </c>
      <c r="B26" s="271"/>
      <c r="C26" s="271" t="e">
        <f>COUNTIF(#REF!,4)</f>
        <v>#REF!</v>
      </c>
      <c r="D26" s="79"/>
      <c r="E26" s="257"/>
      <c r="F26" s="257"/>
      <c r="G26" s="257"/>
    </row>
    <row r="27" spans="1:52" ht="21.75" x14ac:dyDescent="0.5">
      <c r="A27" s="271" t="s">
        <v>267</v>
      </c>
      <c r="B27" s="271"/>
      <c r="C27" s="271" t="e">
        <f>COUNTIF(#REF!,5)</f>
        <v>#REF!</v>
      </c>
      <c r="D27" s="79"/>
      <c r="E27" s="257"/>
      <c r="F27" s="257"/>
      <c r="G27" s="257"/>
      <c r="L27" s="132"/>
    </row>
    <row r="28" spans="1:52" ht="21.75" x14ac:dyDescent="0.5">
      <c r="A28" s="271"/>
      <c r="B28" s="271"/>
      <c r="C28" s="271" t="e">
        <f>SUM(C23:C27)</f>
        <v>#REF!</v>
      </c>
      <c r="D28" s="79"/>
      <c r="E28" s="257"/>
      <c r="F28" s="257"/>
      <c r="G28" s="257"/>
      <c r="L28" s="134">
        <v>4.0999999999999996</v>
      </c>
      <c r="M28" s="134">
        <v>4.2</v>
      </c>
      <c r="N28" s="134">
        <v>1.4</v>
      </c>
      <c r="O28" s="134">
        <v>4.3</v>
      </c>
      <c r="P28" s="134">
        <v>4.8</v>
      </c>
    </row>
    <row r="29" spans="1:52" ht="21.75" x14ac:dyDescent="0.5">
      <c r="A29" s="257"/>
      <c r="B29" s="257"/>
      <c r="C29" s="257"/>
      <c r="D29" s="79"/>
      <c r="E29" s="257"/>
      <c r="F29" s="257"/>
      <c r="G29" s="257"/>
      <c r="J29" s="290" t="s">
        <v>21</v>
      </c>
      <c r="K29" s="290"/>
      <c r="L29" s="135">
        <f>AI18</f>
        <v>4</v>
      </c>
      <c r="M29" s="135">
        <f>AJ18</f>
        <v>4</v>
      </c>
      <c r="N29" s="135">
        <f>O18</f>
        <v>4.2857142857142856</v>
      </c>
      <c r="O29" s="135">
        <f>AK18</f>
        <v>4.1428571428571432</v>
      </c>
      <c r="P29" s="135">
        <f>AP18</f>
        <v>4</v>
      </c>
    </row>
    <row r="30" spans="1:52" ht="21.75" x14ac:dyDescent="0.5">
      <c r="A30" s="257" t="s">
        <v>194</v>
      </c>
      <c r="B30" s="257"/>
      <c r="C30" s="257"/>
      <c r="D30" s="79"/>
      <c r="E30" s="257"/>
      <c r="F30" s="257"/>
      <c r="G30" s="257"/>
      <c r="J30" s="290"/>
      <c r="K30" s="290"/>
      <c r="L30" s="135">
        <f>AI19</f>
        <v>0</v>
      </c>
      <c r="M30" s="135">
        <f>AJ19</f>
        <v>0</v>
      </c>
      <c r="N30" s="135">
        <f>O19</f>
        <v>0.45175395145262565</v>
      </c>
      <c r="O30" s="135">
        <f>AK19</f>
        <v>0.3499271061118826</v>
      </c>
      <c r="P30" s="135">
        <f>AP19</f>
        <v>0.53452248382484879</v>
      </c>
    </row>
    <row r="31" spans="1:52" ht="21.75" x14ac:dyDescent="0.5">
      <c r="A31" s="271" t="s">
        <v>28</v>
      </c>
      <c r="B31" s="271"/>
      <c r="C31" s="271"/>
      <c r="D31" s="277"/>
      <c r="E31" s="271">
        <f>COUNTIF(E3:E9,1)</f>
        <v>0</v>
      </c>
      <c r="F31" s="257"/>
      <c r="G31" s="257"/>
      <c r="K31" t="s">
        <v>51</v>
      </c>
      <c r="L31" s="132">
        <f>AVERAGE(L29:P29)</f>
        <v>4.0857142857142854</v>
      </c>
    </row>
    <row r="32" spans="1:52" ht="21.75" x14ac:dyDescent="0.5">
      <c r="A32" s="271" t="s">
        <v>30</v>
      </c>
      <c r="B32" s="271"/>
      <c r="C32" s="271"/>
      <c r="D32" s="277"/>
      <c r="E32" s="271">
        <f>COUNTIF(E3:E9,2)</f>
        <v>5</v>
      </c>
      <c r="F32" s="257"/>
      <c r="G32" s="257"/>
      <c r="K32" t="s">
        <v>52</v>
      </c>
      <c r="L32" s="132">
        <f>AVERAGE(L30:P30)</f>
        <v>0.26724070827787144</v>
      </c>
    </row>
    <row r="33" spans="1:28" ht="21.75" x14ac:dyDescent="0.5">
      <c r="A33" s="271" t="s">
        <v>32</v>
      </c>
      <c r="B33" s="271"/>
      <c r="C33" s="271"/>
      <c r="D33" s="277"/>
      <c r="E33" s="271">
        <f>COUNTIF(E3:E9,3)</f>
        <v>2</v>
      </c>
      <c r="F33" s="257"/>
      <c r="G33" s="257"/>
    </row>
    <row r="34" spans="1:28" ht="21.75" x14ac:dyDescent="0.5">
      <c r="A34" s="271" t="s">
        <v>272</v>
      </c>
      <c r="B34" s="271"/>
      <c r="C34" s="271"/>
      <c r="D34" s="277"/>
      <c r="E34" s="271">
        <f>COUNTIF(E3:E9,4)</f>
        <v>0</v>
      </c>
      <c r="F34" s="257"/>
      <c r="G34" s="257"/>
      <c r="L34" s="134">
        <v>2.5</v>
      </c>
      <c r="M34" s="136">
        <v>3.4</v>
      </c>
      <c r="N34" s="134">
        <v>3.9</v>
      </c>
    </row>
    <row r="35" spans="1:28" ht="21.75" x14ac:dyDescent="0.5">
      <c r="A35" s="271" t="s">
        <v>267</v>
      </c>
      <c r="B35" s="271"/>
      <c r="C35" s="271"/>
      <c r="D35" s="277"/>
      <c r="E35" s="271">
        <f>COUNTIF(E3:E9,0)</f>
        <v>0</v>
      </c>
      <c r="F35" s="257"/>
      <c r="G35" s="257"/>
      <c r="J35" s="290" t="s">
        <v>22</v>
      </c>
      <c r="K35" s="290"/>
      <c r="L35" s="135">
        <f>X10</f>
        <v>4</v>
      </c>
      <c r="M35" s="137">
        <f>AC10</f>
        <v>3.5714285714285716</v>
      </c>
      <c r="N35" s="135">
        <f>AH18</f>
        <v>4</v>
      </c>
    </row>
    <row r="36" spans="1:28" ht="21.75" x14ac:dyDescent="0.5">
      <c r="A36" s="271"/>
      <c r="B36" s="271"/>
      <c r="C36" s="271"/>
      <c r="D36" s="277"/>
      <c r="E36" s="271">
        <f>SUM(E31:E35)</f>
        <v>7</v>
      </c>
      <c r="F36" s="257"/>
      <c r="G36" s="257"/>
      <c r="J36" s="290"/>
      <c r="K36" s="290"/>
      <c r="L36" s="135">
        <f>X19</f>
        <v>0</v>
      </c>
      <c r="M36" s="137">
        <f>AC19</f>
        <v>0.49487165930539351</v>
      </c>
      <c r="N36" s="135">
        <f>AH19</f>
        <v>0</v>
      </c>
    </row>
    <row r="37" spans="1:28" ht="21.75" x14ac:dyDescent="0.5">
      <c r="A37" s="257"/>
      <c r="B37" s="257"/>
      <c r="C37" s="257"/>
      <c r="D37" s="79"/>
      <c r="E37" s="257"/>
      <c r="F37" s="257"/>
      <c r="G37" s="257"/>
      <c r="K37" t="s">
        <v>51</v>
      </c>
      <c r="L37" s="132">
        <f>AVERAGE(L35:N35)</f>
        <v>3.8571428571428572</v>
      </c>
    </row>
    <row r="38" spans="1:28" ht="21.75" x14ac:dyDescent="0.5">
      <c r="A38" s="256" t="s">
        <v>273</v>
      </c>
      <c r="B38" s="257"/>
      <c r="C38" s="257"/>
      <c r="E38" s="257"/>
      <c r="F38" s="257"/>
      <c r="G38" s="257"/>
      <c r="K38" t="s">
        <v>52</v>
      </c>
      <c r="L38" s="132">
        <f>AVERAGE(L36:N36)</f>
        <v>0.1649572197684645</v>
      </c>
    </row>
    <row r="39" spans="1:28" ht="27.75" x14ac:dyDescent="0.5">
      <c r="A39" s="90">
        <v>1</v>
      </c>
      <c r="B39" s="102" t="s">
        <v>36</v>
      </c>
      <c r="C39" s="271" t="s">
        <v>154</v>
      </c>
      <c r="D39" s="277"/>
      <c r="E39" s="271"/>
      <c r="F39" s="271"/>
      <c r="G39" s="271">
        <f>COUNTIF(I3:I9,1)</f>
        <v>0</v>
      </c>
    </row>
    <row r="40" spans="1:28" ht="27.75" x14ac:dyDescent="0.5">
      <c r="A40" s="90">
        <v>2</v>
      </c>
      <c r="B40" s="102" t="s">
        <v>36</v>
      </c>
      <c r="C40" s="271" t="s">
        <v>155</v>
      </c>
      <c r="D40" s="277"/>
      <c r="E40" s="271"/>
      <c r="F40" s="271"/>
      <c r="G40" s="271" t="e">
        <f>COUNTIF(#REF!,2)</f>
        <v>#REF!</v>
      </c>
      <c r="L40" s="134">
        <v>1.1000000000000001</v>
      </c>
      <c r="M40" s="134">
        <v>1.2</v>
      </c>
      <c r="N40" s="134">
        <v>1.3</v>
      </c>
      <c r="O40" s="134">
        <v>1.4</v>
      </c>
      <c r="P40" s="134">
        <v>1.5</v>
      </c>
      <c r="Q40" s="134">
        <v>1.6</v>
      </c>
      <c r="R40" s="134">
        <v>1.7</v>
      </c>
      <c r="S40" s="134">
        <v>1.8</v>
      </c>
      <c r="T40" s="134">
        <v>3.1</v>
      </c>
      <c r="U40" s="134">
        <v>3.2</v>
      </c>
      <c r="V40" s="134">
        <v>3.3</v>
      </c>
      <c r="W40" s="134">
        <v>3.4</v>
      </c>
      <c r="X40" s="134">
        <v>3.5</v>
      </c>
      <c r="Y40" s="134">
        <v>3.6</v>
      </c>
      <c r="Z40" s="134">
        <v>3.7</v>
      </c>
      <c r="AA40" s="134">
        <v>3.8</v>
      </c>
      <c r="AB40" s="134">
        <v>3.9</v>
      </c>
    </row>
    <row r="41" spans="1:28" ht="27.75" x14ac:dyDescent="0.5">
      <c r="A41" s="90">
        <v>3</v>
      </c>
      <c r="B41" s="102" t="s">
        <v>36</v>
      </c>
      <c r="C41" s="271" t="s">
        <v>154</v>
      </c>
      <c r="D41" s="277"/>
      <c r="E41" s="271"/>
      <c r="F41" s="271"/>
      <c r="G41" s="271" t="e">
        <f>COUNTIF(#REF!,3)</f>
        <v>#REF!</v>
      </c>
      <c r="J41" s="290" t="s">
        <v>23</v>
      </c>
      <c r="K41" s="290"/>
      <c r="L41" s="135">
        <f>L10</f>
        <v>5</v>
      </c>
      <c r="M41" s="135">
        <f t="shared" ref="M41:R42" si="15">M10</f>
        <v>4.2857142857142856</v>
      </c>
      <c r="N41" s="135">
        <f t="shared" si="15"/>
        <v>4</v>
      </c>
      <c r="O41" s="135">
        <f t="shared" si="15"/>
        <v>4.2857142857142856</v>
      </c>
      <c r="P41" s="135">
        <f t="shared" si="15"/>
        <v>4.4285714285714288</v>
      </c>
      <c r="Q41" s="135">
        <f t="shared" si="15"/>
        <v>4.4285714285714288</v>
      </c>
      <c r="R41" s="135">
        <f t="shared" si="15"/>
        <v>4.2857142857142856</v>
      </c>
      <c r="S41" s="135">
        <f>S10</f>
        <v>4.1428571428571432</v>
      </c>
      <c r="T41" s="135">
        <f>Z10</f>
        <v>4</v>
      </c>
      <c r="U41" s="135">
        <f t="shared" ref="U41:AB42" si="16">AA10</f>
        <v>3.7142857142857144</v>
      </c>
      <c r="V41" s="135">
        <f t="shared" si="16"/>
        <v>3.7142857142857144</v>
      </c>
      <c r="W41" s="135">
        <f t="shared" si="16"/>
        <v>3.5714285714285716</v>
      </c>
      <c r="X41" s="135">
        <f t="shared" si="16"/>
        <v>4</v>
      </c>
      <c r="Y41" s="135">
        <f t="shared" si="16"/>
        <v>3.7142857142857144</v>
      </c>
      <c r="Z41" s="135">
        <f t="shared" si="16"/>
        <v>4.2857142857142856</v>
      </c>
      <c r="AA41" s="135">
        <f>AG10</f>
        <v>3.5714285714285716</v>
      </c>
      <c r="AB41" s="135">
        <f t="shared" si="16"/>
        <v>4</v>
      </c>
    </row>
    <row r="42" spans="1:28" ht="21.75" x14ac:dyDescent="0.5">
      <c r="A42" s="54"/>
      <c r="B42" s="54"/>
      <c r="C42" s="271"/>
      <c r="D42" s="277"/>
      <c r="E42" s="271"/>
      <c r="F42" s="271"/>
      <c r="G42" s="271"/>
      <c r="J42" s="290"/>
      <c r="K42" s="290"/>
      <c r="L42" s="135">
        <f>L11</f>
        <v>0</v>
      </c>
      <c r="M42" s="135">
        <f t="shared" si="15"/>
        <v>0.45175395145262565</v>
      </c>
      <c r="N42" s="135">
        <f t="shared" si="15"/>
        <v>0</v>
      </c>
      <c r="O42" s="135">
        <f t="shared" si="15"/>
        <v>0.45175395145262565</v>
      </c>
      <c r="P42" s="135">
        <f t="shared" si="15"/>
        <v>0.49487165930539351</v>
      </c>
      <c r="Q42" s="135">
        <f t="shared" si="15"/>
        <v>0.49487165930539351</v>
      </c>
      <c r="R42" s="135">
        <f t="shared" si="15"/>
        <v>0.45175395145262565</v>
      </c>
      <c r="S42" s="135">
        <f>S11</f>
        <v>0.3499271061118826</v>
      </c>
      <c r="T42" s="135">
        <f>Z11</f>
        <v>0</v>
      </c>
      <c r="U42" s="135">
        <f t="shared" si="16"/>
        <v>0.45175395145262565</v>
      </c>
      <c r="V42" s="135">
        <f t="shared" si="16"/>
        <v>0.45175395145262565</v>
      </c>
      <c r="W42" s="135">
        <f t="shared" si="16"/>
        <v>0.49487165930539351</v>
      </c>
      <c r="X42" s="135">
        <f t="shared" si="16"/>
        <v>0</v>
      </c>
      <c r="Y42" s="135">
        <f t="shared" si="16"/>
        <v>0.45175395145262565</v>
      </c>
      <c r="Z42" s="135">
        <f t="shared" si="16"/>
        <v>0.45175395145262565</v>
      </c>
      <c r="AA42" s="135">
        <f>AG11</f>
        <v>0.49487165930539351</v>
      </c>
      <c r="AB42" s="135">
        <f t="shared" si="16"/>
        <v>0</v>
      </c>
    </row>
    <row r="43" spans="1:28" ht="21.75" x14ac:dyDescent="0.5">
      <c r="A43" s="54"/>
      <c r="B43" s="54"/>
      <c r="C43" s="271"/>
      <c r="D43" s="277"/>
      <c r="E43" s="271"/>
      <c r="F43" s="271"/>
      <c r="G43" s="271"/>
      <c r="K43" t="s">
        <v>51</v>
      </c>
      <c r="L43" s="132">
        <f>AVERAGE(L41:AB41)</f>
        <v>4.0840336134453779</v>
      </c>
    </row>
    <row r="44" spans="1:28" ht="21.75" x14ac:dyDescent="0.5">
      <c r="A44" s="54"/>
      <c r="B44" s="54"/>
      <c r="C44" s="271"/>
      <c r="D44" s="277"/>
      <c r="E44" s="271"/>
      <c r="F44" s="271"/>
      <c r="G44" s="271"/>
      <c r="K44" t="s">
        <v>52</v>
      </c>
      <c r="L44" s="132">
        <f>AVERAGE(L42:AB42)</f>
        <v>0.3230406707942256</v>
      </c>
    </row>
    <row r="45" spans="1:28" ht="21.75" x14ac:dyDescent="0.5">
      <c r="A45" s="54"/>
      <c r="B45" s="54"/>
      <c r="C45" s="271"/>
      <c r="D45" s="277"/>
      <c r="E45" s="271"/>
      <c r="F45" s="271"/>
      <c r="G45" s="271"/>
    </row>
    <row r="46" spans="1:28" ht="21.75" x14ac:dyDescent="0.5">
      <c r="A46" s="54"/>
      <c r="B46" s="54"/>
      <c r="C46" s="271"/>
      <c r="D46" s="277"/>
      <c r="E46" s="271"/>
      <c r="F46" s="271"/>
      <c r="G46" s="271"/>
      <c r="L46" s="134">
        <v>3.2</v>
      </c>
      <c r="M46" s="164">
        <v>3.8</v>
      </c>
    </row>
    <row r="47" spans="1:28" ht="21.75" x14ac:dyDescent="0.5">
      <c r="A47" s="280"/>
      <c r="B47" s="281"/>
      <c r="C47" s="271"/>
      <c r="D47" s="277"/>
      <c r="E47" s="271"/>
      <c r="F47" s="271"/>
      <c r="G47" s="271" t="e">
        <f>SUM(G39:G46)</f>
        <v>#REF!</v>
      </c>
      <c r="J47" s="290" t="s">
        <v>24</v>
      </c>
      <c r="K47" s="290"/>
      <c r="L47" s="135">
        <f>AA10</f>
        <v>3.7142857142857144</v>
      </c>
      <c r="M47" s="135">
        <f>AG18</f>
        <v>3.5714285714285716</v>
      </c>
    </row>
    <row r="48" spans="1:28" ht="21.75" x14ac:dyDescent="0.5">
      <c r="A48" s="278"/>
      <c r="B48" s="279"/>
      <c r="C48" s="257"/>
      <c r="D48" s="79"/>
      <c r="E48" s="257"/>
      <c r="F48" s="257"/>
      <c r="G48" s="257"/>
      <c r="J48" s="290"/>
      <c r="K48" s="290"/>
      <c r="L48" s="135">
        <f>AA11</f>
        <v>0.45175395145262565</v>
      </c>
      <c r="M48" s="135">
        <f>AG19</f>
        <v>0.49487165930539351</v>
      </c>
    </row>
    <row r="49" spans="1:18" ht="21.75" x14ac:dyDescent="0.5">
      <c r="A49" s="257"/>
      <c r="B49" s="257"/>
      <c r="C49" s="257"/>
      <c r="D49" s="79"/>
      <c r="E49" s="257"/>
      <c r="F49" s="257"/>
      <c r="G49" s="257"/>
      <c r="K49" t="s">
        <v>51</v>
      </c>
      <c r="L49" s="132">
        <f>AVERAGE(L47:M47)</f>
        <v>3.6428571428571432</v>
      </c>
    </row>
    <row r="50" spans="1:18" ht="21.75" x14ac:dyDescent="0.5">
      <c r="A50" s="257"/>
      <c r="B50" s="257"/>
      <c r="C50" s="257"/>
      <c r="D50" s="79"/>
      <c r="E50" s="257"/>
      <c r="F50" s="257"/>
      <c r="G50" s="257"/>
      <c r="K50" t="s">
        <v>52</v>
      </c>
      <c r="L50" s="132">
        <f>AVERAGE(L48:M48)</f>
        <v>0.47331280537900955</v>
      </c>
    </row>
    <row r="51" spans="1:18" ht="21.75" x14ac:dyDescent="0.5">
      <c r="A51" s="271" t="s">
        <v>274</v>
      </c>
      <c r="B51" s="271"/>
      <c r="C51" s="271"/>
      <c r="D51" s="79"/>
      <c r="E51" s="257"/>
      <c r="F51" s="257"/>
      <c r="G51" s="257"/>
    </row>
    <row r="52" spans="1:18" ht="21.75" x14ac:dyDescent="0.5">
      <c r="A52" s="271" t="s">
        <v>275</v>
      </c>
      <c r="B52" s="271"/>
      <c r="C52" s="271">
        <f>COUNTIF(J3:J9,1)</f>
        <v>0</v>
      </c>
      <c r="D52" s="79"/>
      <c r="E52" s="257"/>
      <c r="F52" s="257"/>
      <c r="G52" s="257"/>
      <c r="R52" s="132">
        <f>AVERAGE(L22:AA22,L29:P29,L35:N35,L41:AB41,L47:M47)</f>
        <v>3.930232558139537</v>
      </c>
    </row>
    <row r="53" spans="1:18" ht="21.75" x14ac:dyDescent="0.5">
      <c r="A53" s="271" t="s">
        <v>276</v>
      </c>
      <c r="B53" s="271"/>
      <c r="C53" s="271">
        <f>COUNTIF(J3:J9,2)</f>
        <v>0</v>
      </c>
      <c r="D53" s="79"/>
      <c r="E53" s="257"/>
      <c r="F53" s="257"/>
      <c r="G53" s="257"/>
      <c r="J53" s="290" t="s">
        <v>191</v>
      </c>
      <c r="K53" s="290"/>
      <c r="L53" s="133" t="s">
        <v>51</v>
      </c>
      <c r="M53" s="135">
        <f>AVERAGE(L24,L31,L37,L43,L49)</f>
        <v>3.8875210084033611</v>
      </c>
    </row>
    <row r="54" spans="1:18" ht="21.75" x14ac:dyDescent="0.5">
      <c r="A54" s="271" t="s">
        <v>267</v>
      </c>
      <c r="B54" s="271"/>
      <c r="C54" s="271">
        <f>COUNTIF(J3:J9,0)</f>
        <v>7</v>
      </c>
      <c r="D54" s="79"/>
      <c r="E54" s="257"/>
      <c r="F54" s="257"/>
      <c r="G54" s="257"/>
      <c r="J54" s="290"/>
      <c r="K54" s="290"/>
      <c r="L54" s="133" t="s">
        <v>52</v>
      </c>
      <c r="M54" s="135">
        <f>AVERAGE(L25,L32,L38,L44,L50)</f>
        <v>0.29506487194513531</v>
      </c>
    </row>
    <row r="55" spans="1:18" ht="21.75" x14ac:dyDescent="0.5">
      <c r="A55" s="271"/>
      <c r="B55" s="271"/>
      <c r="C55" s="271">
        <f>SUM(C52:C54)</f>
        <v>7</v>
      </c>
      <c r="D55" s="79"/>
      <c r="E55" s="257"/>
      <c r="F55" s="257"/>
      <c r="G55" s="257"/>
    </row>
    <row r="56" spans="1:18" ht="21.75" x14ac:dyDescent="0.5">
      <c r="A56" s="257"/>
      <c r="B56" s="257"/>
      <c r="C56" s="257"/>
      <c r="D56" s="79"/>
      <c r="E56" s="257"/>
      <c r="F56" s="257"/>
      <c r="G56" s="257"/>
    </row>
    <row r="57" spans="1:18" ht="21.75" x14ac:dyDescent="0.5">
      <c r="A57" s="271" t="s">
        <v>277</v>
      </c>
      <c r="B57" s="271"/>
      <c r="C57" s="271"/>
      <c r="D57" s="79"/>
      <c r="E57" s="257"/>
      <c r="F57" s="257"/>
      <c r="G57" s="257"/>
    </row>
    <row r="58" spans="1:18" ht="21.75" x14ac:dyDescent="0.5">
      <c r="A58" s="271" t="s">
        <v>278</v>
      </c>
      <c r="B58" s="271"/>
      <c r="C58" s="271">
        <f>COUNTIF(K3:K9,1)</f>
        <v>7</v>
      </c>
      <c r="D58" s="79"/>
      <c r="E58" s="257"/>
      <c r="F58" s="257"/>
      <c r="G58" s="257"/>
    </row>
    <row r="59" spans="1:18" ht="21.75" x14ac:dyDescent="0.5">
      <c r="A59" s="271" t="s">
        <v>41</v>
      </c>
      <c r="B59" s="271"/>
      <c r="C59" s="271">
        <f>COUNTIF(K3:K9,2)</f>
        <v>0</v>
      </c>
      <c r="D59" s="79"/>
      <c r="E59" s="257"/>
      <c r="F59" s="257"/>
      <c r="G59" s="257"/>
    </row>
    <row r="60" spans="1:18" ht="21.75" x14ac:dyDescent="0.5">
      <c r="A60" s="271" t="s">
        <v>267</v>
      </c>
      <c r="B60" s="271"/>
      <c r="C60" s="271">
        <f>COUNTIF(K3:K9,0)</f>
        <v>0</v>
      </c>
      <c r="D60" s="79"/>
      <c r="E60" s="257"/>
      <c r="F60" s="257"/>
      <c r="G60" s="257"/>
    </row>
    <row r="61" spans="1:18" ht="21.75" x14ac:dyDescent="0.5">
      <c r="A61" s="271"/>
      <c r="B61" s="271"/>
      <c r="C61" s="271">
        <f>SUM(C58:C60)</f>
        <v>7</v>
      </c>
      <c r="D61" s="79"/>
      <c r="E61" s="257"/>
      <c r="F61" s="257"/>
      <c r="G61" s="257"/>
    </row>
    <row r="62" spans="1:18" ht="21.75" x14ac:dyDescent="0.5">
      <c r="A62"/>
      <c r="D62" s="79"/>
    </row>
    <row r="63" spans="1:18" ht="21.75" x14ac:dyDescent="0.5">
      <c r="A63"/>
      <c r="D63" s="79"/>
    </row>
    <row r="64" spans="1:18" ht="21.75" x14ac:dyDescent="0.5">
      <c r="A64"/>
      <c r="D64" s="79"/>
    </row>
    <row r="65" spans="1:9" ht="21.75" x14ac:dyDescent="0.5">
      <c r="A65"/>
      <c r="D65" s="79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5" spans="1:9" ht="21.75" x14ac:dyDescent="0.5">
      <c r="A355"/>
      <c r="D355" s="53"/>
      <c r="I355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2" spans="1:9" ht="14.25" x14ac:dyDescent="0.2">
      <c r="A392"/>
      <c r="D392"/>
      <c r="I392"/>
    </row>
    <row r="393" spans="1:9" ht="14.25" x14ac:dyDescent="0.2">
      <c r="A393"/>
      <c r="D393"/>
      <c r="I393"/>
    </row>
    <row r="394" spans="1:9" ht="14.25" x14ac:dyDescent="0.2">
      <c r="A394"/>
      <c r="D394"/>
      <c r="I394"/>
    </row>
    <row r="396" spans="1:9" ht="14.25" x14ac:dyDescent="0.2">
      <c r="A396"/>
      <c r="D396"/>
      <c r="I396"/>
    </row>
    <row r="403" spans="1:9" ht="14.25" x14ac:dyDescent="0.2">
      <c r="A403"/>
      <c r="D403"/>
      <c r="I403"/>
    </row>
    <row r="404" spans="1:9" ht="14.25" x14ac:dyDescent="0.2">
      <c r="A404"/>
      <c r="D404"/>
      <c r="I404"/>
    </row>
    <row r="405" spans="1:9" ht="14.25" x14ac:dyDescent="0.2">
      <c r="A405"/>
      <c r="D405"/>
      <c r="I405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7" spans="1:9" ht="14.25" x14ac:dyDescent="0.2">
      <c r="A417"/>
      <c r="D417"/>
      <c r="I417"/>
    </row>
    <row r="418" spans="1:9" ht="14.25" x14ac:dyDescent="0.2">
      <c r="A418"/>
      <c r="D418"/>
      <c r="I418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6" spans="1:9" ht="14.25" x14ac:dyDescent="0.2">
      <c r="A516"/>
      <c r="D516"/>
      <c r="I516"/>
    </row>
    <row r="517" spans="1:9" ht="14.25" x14ac:dyDescent="0.2">
      <c r="A517"/>
      <c r="D517"/>
      <c r="I517"/>
    </row>
    <row r="518" spans="1:9" ht="14.25" x14ac:dyDescent="0.2">
      <c r="A518"/>
      <c r="D518"/>
      <c r="I518"/>
    </row>
    <row r="519" spans="1:9" ht="14.25" x14ac:dyDescent="0.2">
      <c r="A519"/>
      <c r="D519"/>
      <c r="I519"/>
    </row>
    <row r="520" spans="1:9" ht="14.25" x14ac:dyDescent="0.2">
      <c r="A520"/>
      <c r="D520"/>
      <c r="I520"/>
    </row>
    <row r="522" spans="1:9" ht="14.25" x14ac:dyDescent="0.2">
      <c r="A522"/>
      <c r="D522"/>
      <c r="I522"/>
    </row>
    <row r="523" spans="1:9" ht="14.25" x14ac:dyDescent="0.2">
      <c r="A523"/>
      <c r="D523"/>
      <c r="I523"/>
    </row>
  </sheetData>
  <mergeCells count="6">
    <mergeCell ref="J53:K54"/>
    <mergeCell ref="J22:K23"/>
    <mergeCell ref="J29:K30"/>
    <mergeCell ref="J35:K36"/>
    <mergeCell ref="J41:K42"/>
    <mergeCell ref="J47:K48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9"/>
  <sheetViews>
    <sheetView topLeftCell="A93" workbookViewId="0">
      <selection activeCell="A72" sqref="A72:G117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4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193">
        <v>1</v>
      </c>
      <c r="B3" s="194">
        <v>2</v>
      </c>
      <c r="C3" s="195">
        <v>38</v>
      </c>
      <c r="D3" s="196">
        <f t="shared" ref="D3:D60" si="0">IF(C3&gt;50,4,IF(C3&gt;40,3,IF(C3&gt;30,2,IF(C3&gt;0,1,IF(C3=0,5)))))</f>
        <v>2</v>
      </c>
      <c r="E3" s="197">
        <v>2</v>
      </c>
      <c r="F3" s="198">
        <v>1</v>
      </c>
      <c r="G3" s="199">
        <v>2</v>
      </c>
      <c r="H3" s="199">
        <v>11</v>
      </c>
      <c r="I3" s="199">
        <v>1</v>
      </c>
      <c r="J3" s="200">
        <v>2</v>
      </c>
      <c r="K3" s="200">
        <v>1</v>
      </c>
      <c r="L3" s="201">
        <v>5</v>
      </c>
      <c r="M3" s="201">
        <v>5</v>
      </c>
      <c r="N3" s="201">
        <v>5</v>
      </c>
      <c r="O3" s="201">
        <v>5</v>
      </c>
      <c r="P3" s="201">
        <v>5</v>
      </c>
      <c r="Q3" s="201">
        <v>5</v>
      </c>
      <c r="R3" s="201">
        <v>5</v>
      </c>
      <c r="S3" s="201">
        <v>5</v>
      </c>
      <c r="T3" s="202">
        <v>5</v>
      </c>
      <c r="U3" s="202">
        <v>5</v>
      </c>
      <c r="V3" s="202">
        <v>5</v>
      </c>
      <c r="W3" s="202">
        <v>5</v>
      </c>
      <c r="X3" s="202">
        <v>5</v>
      </c>
      <c r="Y3" s="202">
        <v>5</v>
      </c>
      <c r="Z3" s="203">
        <v>5</v>
      </c>
      <c r="AA3" s="203">
        <v>5</v>
      </c>
      <c r="AB3" s="203">
        <v>5</v>
      </c>
      <c r="AC3" s="203">
        <v>5</v>
      </c>
      <c r="AD3" s="203">
        <v>5</v>
      </c>
      <c r="AE3" s="203">
        <v>5</v>
      </c>
      <c r="AF3" s="203">
        <v>5</v>
      </c>
      <c r="AG3" s="203">
        <v>5</v>
      </c>
      <c r="AH3" s="203">
        <v>5</v>
      </c>
      <c r="AI3" s="204">
        <v>5</v>
      </c>
      <c r="AJ3" s="204">
        <v>5</v>
      </c>
      <c r="AK3" s="204">
        <v>5</v>
      </c>
      <c r="AL3" s="204">
        <v>5</v>
      </c>
      <c r="AM3" s="204">
        <v>5</v>
      </c>
      <c r="AN3" s="204">
        <v>5</v>
      </c>
      <c r="AO3" s="204">
        <v>5</v>
      </c>
      <c r="AP3" s="204">
        <v>5</v>
      </c>
      <c r="AQ3" s="199">
        <v>5</v>
      </c>
      <c r="AR3" s="199">
        <v>5</v>
      </c>
      <c r="AS3" s="199">
        <v>5</v>
      </c>
      <c r="AT3" s="199">
        <v>5</v>
      </c>
      <c r="AU3" s="199">
        <v>5</v>
      </c>
      <c r="AV3" s="199">
        <v>5</v>
      </c>
      <c r="AW3" s="199">
        <v>5</v>
      </c>
      <c r="AX3" s="199">
        <v>5</v>
      </c>
      <c r="AY3" s="199">
        <v>5</v>
      </c>
      <c r="AZ3" s="199">
        <v>5</v>
      </c>
      <c r="BA3" s="205"/>
      <c r="BB3" s="206">
        <f>(AVERAGE(L3:S3))</f>
        <v>5</v>
      </c>
      <c r="BC3" s="207">
        <f t="shared" ref="BC3:BC60" si="1">(AVERAGEA(T3:Y3))</f>
        <v>5</v>
      </c>
      <c r="BD3" s="208">
        <f t="shared" ref="BD3:BD60" si="2">(AVERAGE(Z3:AH3))</f>
        <v>5</v>
      </c>
      <c r="BE3" s="209">
        <f t="shared" ref="BE3:BE60" si="3">(AVERAGEA(AI3:AP3))</f>
        <v>5</v>
      </c>
      <c r="BF3" s="210">
        <f t="shared" ref="BF3:BF60" si="4">(AVERAGE(AQ3:AZ3))</f>
        <v>5</v>
      </c>
    </row>
    <row r="4" spans="1:58" x14ac:dyDescent="0.55000000000000004">
      <c r="A4" s="193">
        <v>2</v>
      </c>
      <c r="B4" s="194">
        <v>1</v>
      </c>
      <c r="C4" s="195"/>
      <c r="D4" s="196">
        <f t="shared" si="0"/>
        <v>5</v>
      </c>
      <c r="E4" s="197">
        <v>2</v>
      </c>
      <c r="F4" s="198">
        <v>1</v>
      </c>
      <c r="G4" s="199">
        <v>2</v>
      </c>
      <c r="H4" s="199">
        <v>11</v>
      </c>
      <c r="I4" s="199">
        <v>1</v>
      </c>
      <c r="J4" s="200">
        <v>3</v>
      </c>
      <c r="K4" s="200">
        <v>1</v>
      </c>
      <c r="L4" s="201">
        <v>5</v>
      </c>
      <c r="M4" s="201">
        <v>5</v>
      </c>
      <c r="N4" s="201">
        <v>5</v>
      </c>
      <c r="O4" s="201">
        <v>5</v>
      </c>
      <c r="P4" s="201">
        <v>5</v>
      </c>
      <c r="Q4" s="201">
        <v>5</v>
      </c>
      <c r="R4" s="201">
        <v>5</v>
      </c>
      <c r="S4" s="201">
        <v>5</v>
      </c>
      <c r="T4" s="202">
        <v>4</v>
      </c>
      <c r="U4" s="202">
        <v>5</v>
      </c>
      <c r="V4" s="202">
        <v>4</v>
      </c>
      <c r="W4" s="202">
        <v>4</v>
      </c>
      <c r="X4" s="202">
        <v>5</v>
      </c>
      <c r="Y4" s="202">
        <v>4</v>
      </c>
      <c r="Z4" s="203">
        <v>4</v>
      </c>
      <c r="AA4" s="203">
        <v>4</v>
      </c>
      <c r="AB4" s="203">
        <v>4</v>
      </c>
      <c r="AC4" s="203">
        <v>4</v>
      </c>
      <c r="AD4" s="203">
        <v>4</v>
      </c>
      <c r="AE4" s="203">
        <v>4</v>
      </c>
      <c r="AF4" s="203">
        <v>4</v>
      </c>
      <c r="AG4" s="203">
        <v>4</v>
      </c>
      <c r="AH4" s="203">
        <v>4</v>
      </c>
      <c r="AI4" s="204">
        <v>4</v>
      </c>
      <c r="AJ4" s="204">
        <v>4</v>
      </c>
      <c r="AK4" s="204">
        <v>4</v>
      </c>
      <c r="AL4" s="204">
        <v>4</v>
      </c>
      <c r="AM4" s="204">
        <v>4</v>
      </c>
      <c r="AN4" s="204">
        <v>4</v>
      </c>
      <c r="AO4" s="204">
        <v>4</v>
      </c>
      <c r="AP4" s="204">
        <v>4</v>
      </c>
      <c r="AQ4" s="199">
        <v>3</v>
      </c>
      <c r="AR4" s="199">
        <v>4</v>
      </c>
      <c r="AS4" s="199">
        <v>4</v>
      </c>
      <c r="AT4" s="199">
        <v>4</v>
      </c>
      <c r="AU4" s="199">
        <v>4</v>
      </c>
      <c r="AV4" s="199">
        <v>2</v>
      </c>
      <c r="AW4" s="199">
        <v>2</v>
      </c>
      <c r="AX4" s="199">
        <v>3</v>
      </c>
      <c r="AY4" s="199">
        <v>2</v>
      </c>
      <c r="AZ4" s="199">
        <v>4</v>
      </c>
      <c r="BA4" s="205"/>
      <c r="BB4" s="206">
        <f t="shared" ref="BB4:BB60" si="5">(AVERAGE(L4:S4))</f>
        <v>5</v>
      </c>
      <c r="BC4" s="207">
        <f t="shared" si="1"/>
        <v>4.333333333333333</v>
      </c>
      <c r="BD4" s="208">
        <f t="shared" si="2"/>
        <v>4</v>
      </c>
      <c r="BE4" s="209">
        <f t="shared" si="3"/>
        <v>4</v>
      </c>
      <c r="BF4" s="210">
        <f t="shared" si="4"/>
        <v>3.2</v>
      </c>
    </row>
    <row r="5" spans="1:58" x14ac:dyDescent="0.55000000000000004">
      <c r="A5" s="193">
        <v>3</v>
      </c>
      <c r="B5" s="194">
        <v>1</v>
      </c>
      <c r="C5" s="195"/>
      <c r="D5" s="196">
        <f t="shared" si="0"/>
        <v>5</v>
      </c>
      <c r="E5" s="197">
        <v>2</v>
      </c>
      <c r="F5" s="198">
        <v>1</v>
      </c>
      <c r="G5" s="199">
        <v>2</v>
      </c>
      <c r="H5" s="199">
        <v>11</v>
      </c>
      <c r="I5" s="199">
        <v>1</v>
      </c>
      <c r="J5" s="200">
        <v>3</v>
      </c>
      <c r="K5" s="200">
        <v>1</v>
      </c>
      <c r="L5" s="201">
        <v>5</v>
      </c>
      <c r="M5" s="201">
        <v>3</v>
      </c>
      <c r="N5" s="201">
        <v>3</v>
      </c>
      <c r="O5" s="201">
        <v>4</v>
      </c>
      <c r="P5" s="201">
        <v>4</v>
      </c>
      <c r="Q5" s="201">
        <v>4</v>
      </c>
      <c r="R5" s="201">
        <v>4</v>
      </c>
      <c r="S5" s="201">
        <v>4</v>
      </c>
      <c r="T5" s="202">
        <v>4</v>
      </c>
      <c r="U5" s="202">
        <v>4</v>
      </c>
      <c r="V5" s="202">
        <v>5</v>
      </c>
      <c r="W5" s="202">
        <v>4</v>
      </c>
      <c r="X5" s="202">
        <v>4</v>
      </c>
      <c r="Y5" s="202">
        <v>4</v>
      </c>
      <c r="Z5" s="203">
        <v>4</v>
      </c>
      <c r="AA5" s="203">
        <v>4</v>
      </c>
      <c r="AB5" s="203">
        <v>5</v>
      </c>
      <c r="AC5" s="203">
        <v>4</v>
      </c>
      <c r="AD5" s="203">
        <v>4</v>
      </c>
      <c r="AE5" s="203">
        <v>4</v>
      </c>
      <c r="AF5" s="203">
        <v>5</v>
      </c>
      <c r="AG5" s="203">
        <v>4</v>
      </c>
      <c r="AH5" s="203">
        <v>4</v>
      </c>
      <c r="AI5" s="204">
        <v>5</v>
      </c>
      <c r="AJ5" s="204">
        <v>5</v>
      </c>
      <c r="AK5" s="204">
        <v>5</v>
      </c>
      <c r="AL5" s="204">
        <v>5</v>
      </c>
      <c r="AM5" s="204">
        <v>5</v>
      </c>
      <c r="AN5" s="204">
        <v>4</v>
      </c>
      <c r="AO5" s="204">
        <v>4</v>
      </c>
      <c r="AP5" s="204">
        <v>4</v>
      </c>
      <c r="AQ5" s="199">
        <v>5</v>
      </c>
      <c r="AR5" s="199">
        <v>4</v>
      </c>
      <c r="AS5" s="199">
        <v>5</v>
      </c>
      <c r="AT5" s="199">
        <v>5</v>
      </c>
      <c r="AU5" s="199">
        <v>5</v>
      </c>
      <c r="AV5" s="199">
        <v>3</v>
      </c>
      <c r="AW5" s="199">
        <v>3</v>
      </c>
      <c r="AX5" s="199">
        <v>3</v>
      </c>
      <c r="AY5" s="199">
        <v>3</v>
      </c>
      <c r="AZ5" s="199">
        <v>4</v>
      </c>
      <c r="BA5" s="205"/>
      <c r="BB5" s="206">
        <f t="shared" si="5"/>
        <v>3.875</v>
      </c>
      <c r="BC5" s="207">
        <f t="shared" si="1"/>
        <v>4.166666666666667</v>
      </c>
      <c r="BD5" s="208">
        <f t="shared" si="2"/>
        <v>4.2222222222222223</v>
      </c>
      <c r="BE5" s="209">
        <f t="shared" si="3"/>
        <v>4.625</v>
      </c>
      <c r="BF5" s="210">
        <f t="shared" si="4"/>
        <v>4</v>
      </c>
    </row>
    <row r="6" spans="1:58" x14ac:dyDescent="0.55000000000000004">
      <c r="A6" s="193">
        <v>4</v>
      </c>
      <c r="B6" s="194">
        <v>2</v>
      </c>
      <c r="C6" s="195">
        <v>42</v>
      </c>
      <c r="D6" s="196">
        <f t="shared" si="0"/>
        <v>3</v>
      </c>
      <c r="E6" s="197">
        <v>3</v>
      </c>
      <c r="F6" s="198">
        <v>1</v>
      </c>
      <c r="G6" s="199">
        <v>2</v>
      </c>
      <c r="H6" s="199">
        <v>11</v>
      </c>
      <c r="I6" s="199">
        <v>1</v>
      </c>
      <c r="J6" s="200">
        <v>3</v>
      </c>
      <c r="K6" s="200">
        <v>1</v>
      </c>
      <c r="L6" s="201">
        <v>5</v>
      </c>
      <c r="M6" s="201">
        <v>4</v>
      </c>
      <c r="N6" s="201">
        <v>4</v>
      </c>
      <c r="O6" s="201">
        <v>4</v>
      </c>
      <c r="P6" s="201">
        <v>4</v>
      </c>
      <c r="Q6" s="201">
        <v>4</v>
      </c>
      <c r="R6" s="201">
        <v>4</v>
      </c>
      <c r="S6" s="201">
        <v>4</v>
      </c>
      <c r="T6" s="202">
        <v>4</v>
      </c>
      <c r="U6" s="202">
        <v>4</v>
      </c>
      <c r="V6" s="202">
        <v>4</v>
      </c>
      <c r="W6" s="202">
        <v>4</v>
      </c>
      <c r="X6" s="202">
        <v>4</v>
      </c>
      <c r="Y6" s="202">
        <v>4</v>
      </c>
      <c r="Z6" s="203">
        <v>4</v>
      </c>
      <c r="AA6" s="203">
        <v>4</v>
      </c>
      <c r="AB6" s="203">
        <v>4</v>
      </c>
      <c r="AC6" s="203">
        <v>4</v>
      </c>
      <c r="AD6" s="203">
        <v>4</v>
      </c>
      <c r="AE6" s="203">
        <v>4</v>
      </c>
      <c r="AF6" s="203">
        <v>4</v>
      </c>
      <c r="AG6" s="203">
        <v>4</v>
      </c>
      <c r="AH6" s="203">
        <v>4</v>
      </c>
      <c r="AI6" s="204">
        <v>4</v>
      </c>
      <c r="AJ6" s="204">
        <v>4</v>
      </c>
      <c r="AK6" s="204">
        <v>5</v>
      </c>
      <c r="AL6" s="204">
        <v>4</v>
      </c>
      <c r="AM6" s="204">
        <v>4</v>
      </c>
      <c r="AN6" s="204">
        <v>4</v>
      </c>
      <c r="AO6" s="204">
        <v>4</v>
      </c>
      <c r="AP6" s="204">
        <v>4</v>
      </c>
      <c r="AQ6" s="199">
        <v>4</v>
      </c>
      <c r="AR6" s="199">
        <v>4</v>
      </c>
      <c r="AS6" s="199">
        <v>5</v>
      </c>
      <c r="AT6" s="199">
        <v>5</v>
      </c>
      <c r="AU6" s="199">
        <v>5</v>
      </c>
      <c r="AV6" s="199">
        <v>4</v>
      </c>
      <c r="AW6" s="199">
        <v>4</v>
      </c>
      <c r="AX6" s="199">
        <v>4</v>
      </c>
      <c r="AY6" s="199">
        <v>4</v>
      </c>
      <c r="AZ6" s="199">
        <v>4</v>
      </c>
      <c r="BA6" s="205"/>
      <c r="BB6" s="206">
        <f t="shared" si="5"/>
        <v>4.125</v>
      </c>
      <c r="BC6" s="207">
        <f t="shared" si="1"/>
        <v>4</v>
      </c>
      <c r="BD6" s="208">
        <f t="shared" si="2"/>
        <v>4</v>
      </c>
      <c r="BE6" s="209">
        <f t="shared" si="3"/>
        <v>4.125</v>
      </c>
      <c r="BF6" s="210">
        <f t="shared" si="4"/>
        <v>4.3</v>
      </c>
    </row>
    <row r="7" spans="1:58" x14ac:dyDescent="0.55000000000000004">
      <c r="A7" s="193">
        <v>5</v>
      </c>
      <c r="B7" s="194">
        <v>2</v>
      </c>
      <c r="C7" s="195">
        <v>55</v>
      </c>
      <c r="D7" s="196">
        <f t="shared" si="0"/>
        <v>4</v>
      </c>
      <c r="E7" s="197">
        <v>3</v>
      </c>
      <c r="F7" s="198">
        <v>4</v>
      </c>
      <c r="G7" s="199">
        <v>2</v>
      </c>
      <c r="H7" s="199">
        <v>11</v>
      </c>
      <c r="I7" s="199">
        <v>1</v>
      </c>
      <c r="J7" s="200">
        <v>2</v>
      </c>
      <c r="K7" s="200">
        <v>1</v>
      </c>
      <c r="L7" s="201">
        <v>3</v>
      </c>
      <c r="M7" s="201">
        <v>3</v>
      </c>
      <c r="N7" s="201">
        <v>3</v>
      </c>
      <c r="O7" s="201">
        <v>4</v>
      </c>
      <c r="P7" s="201">
        <v>4</v>
      </c>
      <c r="Q7" s="201">
        <v>4</v>
      </c>
      <c r="R7" s="201">
        <v>3</v>
      </c>
      <c r="S7" s="201">
        <v>3</v>
      </c>
      <c r="T7" s="202">
        <v>4</v>
      </c>
      <c r="U7" s="202">
        <v>5</v>
      </c>
      <c r="V7" s="202">
        <v>4</v>
      </c>
      <c r="W7" s="202">
        <v>5</v>
      </c>
      <c r="X7" s="202">
        <v>5</v>
      </c>
      <c r="Y7" s="202">
        <v>5</v>
      </c>
      <c r="Z7" s="203">
        <v>5</v>
      </c>
      <c r="AA7" s="203">
        <v>5</v>
      </c>
      <c r="AB7" s="203">
        <v>5</v>
      </c>
      <c r="AC7" s="203">
        <v>5</v>
      </c>
      <c r="AD7" s="203">
        <v>4</v>
      </c>
      <c r="AE7" s="203">
        <v>4</v>
      </c>
      <c r="AF7" s="203">
        <v>4</v>
      </c>
      <c r="AG7" s="203">
        <v>3</v>
      </c>
      <c r="AH7" s="203">
        <v>3</v>
      </c>
      <c r="AI7" s="204">
        <v>3</v>
      </c>
      <c r="AJ7" s="204">
        <v>3</v>
      </c>
      <c r="AK7" s="204">
        <v>3</v>
      </c>
      <c r="AL7" s="204">
        <v>4</v>
      </c>
      <c r="AM7" s="204">
        <v>3</v>
      </c>
      <c r="AN7" s="204">
        <v>3</v>
      </c>
      <c r="AO7" s="204">
        <v>3</v>
      </c>
      <c r="AP7" s="204">
        <v>3</v>
      </c>
      <c r="AQ7" s="199">
        <v>5</v>
      </c>
      <c r="AR7" s="199">
        <v>3</v>
      </c>
      <c r="AS7" s="199">
        <v>3</v>
      </c>
      <c r="AT7" s="199">
        <v>4</v>
      </c>
      <c r="AU7" s="199">
        <v>5</v>
      </c>
      <c r="AV7" s="199">
        <v>3</v>
      </c>
      <c r="AW7" s="199">
        <v>3</v>
      </c>
      <c r="AX7" s="199">
        <v>4</v>
      </c>
      <c r="AY7" s="199">
        <v>5</v>
      </c>
      <c r="AZ7" s="199">
        <v>5</v>
      </c>
      <c r="BA7" s="205"/>
      <c r="BB7" s="206">
        <f t="shared" si="5"/>
        <v>3.375</v>
      </c>
      <c r="BC7" s="207">
        <f t="shared" si="1"/>
        <v>4.666666666666667</v>
      </c>
      <c r="BD7" s="208">
        <f t="shared" si="2"/>
        <v>4.2222222222222223</v>
      </c>
      <c r="BE7" s="209">
        <f t="shared" si="3"/>
        <v>3.125</v>
      </c>
      <c r="BF7" s="210">
        <f t="shared" si="4"/>
        <v>4</v>
      </c>
    </row>
    <row r="8" spans="1:58" x14ac:dyDescent="0.55000000000000004">
      <c r="A8" s="193">
        <v>6</v>
      </c>
      <c r="B8" s="194">
        <v>2</v>
      </c>
      <c r="C8" s="195">
        <v>52</v>
      </c>
      <c r="D8" s="196">
        <f t="shared" si="0"/>
        <v>4</v>
      </c>
      <c r="E8" s="197">
        <v>4</v>
      </c>
      <c r="F8" s="198">
        <v>1</v>
      </c>
      <c r="G8" s="199">
        <v>2</v>
      </c>
      <c r="H8" s="199">
        <v>11</v>
      </c>
      <c r="I8" s="199">
        <v>1</v>
      </c>
      <c r="J8" s="200">
        <v>2</v>
      </c>
      <c r="K8" s="200">
        <v>1</v>
      </c>
      <c r="L8" s="201">
        <v>4</v>
      </c>
      <c r="M8" s="201">
        <v>4</v>
      </c>
      <c r="N8" s="201">
        <v>4</v>
      </c>
      <c r="O8" s="201">
        <v>4</v>
      </c>
      <c r="P8" s="201">
        <v>4</v>
      </c>
      <c r="Q8" s="201">
        <v>4</v>
      </c>
      <c r="R8" s="201">
        <v>4</v>
      </c>
      <c r="S8" s="201">
        <v>4</v>
      </c>
      <c r="T8" s="202">
        <v>4</v>
      </c>
      <c r="U8" s="202">
        <v>4</v>
      </c>
      <c r="V8" s="202">
        <v>5</v>
      </c>
      <c r="W8" s="202">
        <v>5</v>
      </c>
      <c r="X8" s="202">
        <v>4</v>
      </c>
      <c r="Y8" s="202">
        <v>4</v>
      </c>
      <c r="Z8" s="203">
        <v>4</v>
      </c>
      <c r="AA8" s="203">
        <v>4</v>
      </c>
      <c r="AB8" s="203">
        <v>5</v>
      </c>
      <c r="AC8" s="203">
        <v>5</v>
      </c>
      <c r="AD8" s="203">
        <v>5</v>
      </c>
      <c r="AE8" s="203">
        <v>4</v>
      </c>
      <c r="AF8" s="203">
        <v>5</v>
      </c>
      <c r="AG8" s="203">
        <v>5</v>
      </c>
      <c r="AH8" s="203">
        <v>4</v>
      </c>
      <c r="AI8" s="204">
        <v>5</v>
      </c>
      <c r="AJ8" s="204">
        <v>5</v>
      </c>
      <c r="AK8" s="204">
        <v>5</v>
      </c>
      <c r="AL8" s="204">
        <v>5</v>
      </c>
      <c r="AM8" s="204">
        <v>4</v>
      </c>
      <c r="AN8" s="204">
        <v>5</v>
      </c>
      <c r="AO8" s="204">
        <v>5</v>
      </c>
      <c r="AP8" s="204">
        <v>4</v>
      </c>
      <c r="AQ8" s="199">
        <v>4</v>
      </c>
      <c r="AR8" s="199">
        <v>4</v>
      </c>
      <c r="AS8" s="199">
        <v>4</v>
      </c>
      <c r="AT8" s="199">
        <v>4</v>
      </c>
      <c r="AU8" s="199">
        <v>4</v>
      </c>
      <c r="AV8" s="199">
        <v>3</v>
      </c>
      <c r="AW8" s="199">
        <v>3</v>
      </c>
      <c r="AX8" s="199">
        <v>4</v>
      </c>
      <c r="AY8" s="199">
        <v>3</v>
      </c>
      <c r="AZ8" s="199">
        <v>5</v>
      </c>
      <c r="BA8" s="205"/>
      <c r="BB8" s="206">
        <f t="shared" si="5"/>
        <v>4</v>
      </c>
      <c r="BC8" s="207">
        <f t="shared" si="1"/>
        <v>4.333333333333333</v>
      </c>
      <c r="BD8" s="208">
        <f t="shared" si="2"/>
        <v>4.5555555555555554</v>
      </c>
      <c r="BE8" s="209">
        <f t="shared" si="3"/>
        <v>4.75</v>
      </c>
      <c r="BF8" s="210">
        <f t="shared" si="4"/>
        <v>3.8</v>
      </c>
    </row>
    <row r="9" spans="1:58" x14ac:dyDescent="0.55000000000000004">
      <c r="A9" s="193">
        <v>7</v>
      </c>
      <c r="B9" s="194">
        <v>2</v>
      </c>
      <c r="C9" s="195">
        <v>54</v>
      </c>
      <c r="D9" s="196">
        <f t="shared" si="0"/>
        <v>4</v>
      </c>
      <c r="E9" s="197">
        <v>2</v>
      </c>
      <c r="F9" s="198">
        <v>1</v>
      </c>
      <c r="G9" s="199">
        <v>2</v>
      </c>
      <c r="H9" s="199">
        <v>11</v>
      </c>
      <c r="I9" s="199">
        <v>1</v>
      </c>
      <c r="J9" s="200">
        <v>2</v>
      </c>
      <c r="K9" s="200">
        <v>2</v>
      </c>
      <c r="L9" s="201">
        <v>4</v>
      </c>
      <c r="M9" s="201">
        <v>4</v>
      </c>
      <c r="N9" s="201">
        <v>4</v>
      </c>
      <c r="O9" s="201">
        <v>3</v>
      </c>
      <c r="P9" s="201">
        <v>4</v>
      </c>
      <c r="Q9" s="201">
        <v>4</v>
      </c>
      <c r="R9" s="201">
        <v>4</v>
      </c>
      <c r="S9" s="201">
        <v>3</v>
      </c>
      <c r="T9" s="202">
        <v>4</v>
      </c>
      <c r="U9" s="202">
        <v>4</v>
      </c>
      <c r="V9" s="202">
        <v>4</v>
      </c>
      <c r="W9" s="202">
        <v>4</v>
      </c>
      <c r="X9" s="202">
        <v>4</v>
      </c>
      <c r="Y9" s="202">
        <v>4</v>
      </c>
      <c r="Z9" s="203">
        <v>4</v>
      </c>
      <c r="AA9" s="203">
        <v>4</v>
      </c>
      <c r="AB9" s="203">
        <v>4</v>
      </c>
      <c r="AC9" s="203">
        <v>4</v>
      </c>
      <c r="AD9" s="203">
        <v>4</v>
      </c>
      <c r="AE9" s="203">
        <v>4</v>
      </c>
      <c r="AF9" s="203">
        <v>4</v>
      </c>
      <c r="AG9" s="203">
        <v>4</v>
      </c>
      <c r="AH9" s="203">
        <v>4</v>
      </c>
      <c r="AI9" s="204">
        <v>4</v>
      </c>
      <c r="AJ9" s="204">
        <v>4</v>
      </c>
      <c r="AK9" s="204">
        <v>4</v>
      </c>
      <c r="AL9" s="204">
        <v>4</v>
      </c>
      <c r="AM9" s="204">
        <v>4</v>
      </c>
      <c r="AN9" s="204">
        <v>4</v>
      </c>
      <c r="AO9" s="204">
        <v>4</v>
      </c>
      <c r="AP9" s="204">
        <v>4</v>
      </c>
      <c r="AQ9" s="199">
        <v>4</v>
      </c>
      <c r="AR9" s="199">
        <v>4</v>
      </c>
      <c r="AS9" s="199">
        <v>4</v>
      </c>
      <c r="AT9" s="199">
        <v>4</v>
      </c>
      <c r="AU9" s="199">
        <v>4</v>
      </c>
      <c r="AV9" s="199">
        <v>2</v>
      </c>
      <c r="AW9" s="199">
        <v>3</v>
      </c>
      <c r="AX9" s="199">
        <v>3</v>
      </c>
      <c r="AY9" s="199">
        <v>2</v>
      </c>
      <c r="AZ9" s="199">
        <v>4</v>
      </c>
      <c r="BA9" s="205"/>
      <c r="BB9" s="206">
        <f t="shared" si="5"/>
        <v>3.75</v>
      </c>
      <c r="BC9" s="207">
        <f t="shared" si="1"/>
        <v>4</v>
      </c>
      <c r="BD9" s="208">
        <f t="shared" si="2"/>
        <v>4</v>
      </c>
      <c r="BE9" s="209">
        <f t="shared" si="3"/>
        <v>4</v>
      </c>
      <c r="BF9" s="210">
        <f t="shared" si="4"/>
        <v>3.4</v>
      </c>
    </row>
    <row r="10" spans="1:58" x14ac:dyDescent="0.55000000000000004">
      <c r="A10" s="193">
        <v>8</v>
      </c>
      <c r="B10" s="194">
        <v>2</v>
      </c>
      <c r="C10" s="195">
        <v>37</v>
      </c>
      <c r="D10" s="196">
        <f t="shared" si="0"/>
        <v>2</v>
      </c>
      <c r="E10" s="197">
        <v>3</v>
      </c>
      <c r="F10" s="198">
        <v>1</v>
      </c>
      <c r="G10" s="199">
        <v>2</v>
      </c>
      <c r="H10" s="199">
        <v>11</v>
      </c>
      <c r="I10" s="199">
        <v>1</v>
      </c>
      <c r="J10" s="200">
        <v>2</v>
      </c>
      <c r="K10" s="200">
        <v>1</v>
      </c>
      <c r="L10" s="201">
        <v>5</v>
      </c>
      <c r="M10" s="201">
        <v>4</v>
      </c>
      <c r="N10" s="201">
        <v>3</v>
      </c>
      <c r="O10" s="201">
        <v>3</v>
      </c>
      <c r="P10" s="201">
        <v>4</v>
      </c>
      <c r="Q10" s="201">
        <v>4</v>
      </c>
      <c r="R10" s="201">
        <v>4</v>
      </c>
      <c r="S10" s="201">
        <v>4</v>
      </c>
      <c r="T10" s="202">
        <v>4</v>
      </c>
      <c r="U10" s="202">
        <v>4</v>
      </c>
      <c r="V10" s="202">
        <v>4</v>
      </c>
      <c r="W10" s="202">
        <v>4</v>
      </c>
      <c r="X10" s="202">
        <v>4</v>
      </c>
      <c r="Y10" s="202">
        <v>4</v>
      </c>
      <c r="Z10" s="203">
        <v>4</v>
      </c>
      <c r="AA10" s="203">
        <v>4</v>
      </c>
      <c r="AB10" s="203">
        <v>4</v>
      </c>
      <c r="AC10" s="203">
        <v>4</v>
      </c>
      <c r="AD10" s="203">
        <v>3</v>
      </c>
      <c r="AE10" s="203">
        <v>4</v>
      </c>
      <c r="AF10" s="203">
        <v>4</v>
      </c>
      <c r="AG10" s="203">
        <v>4</v>
      </c>
      <c r="AH10" s="203">
        <v>4</v>
      </c>
      <c r="AI10" s="204">
        <v>4</v>
      </c>
      <c r="AJ10" s="204">
        <v>4</v>
      </c>
      <c r="AK10" s="204">
        <v>4</v>
      </c>
      <c r="AL10" s="204">
        <v>4</v>
      </c>
      <c r="AM10" s="204">
        <v>4</v>
      </c>
      <c r="AN10" s="204">
        <v>4</v>
      </c>
      <c r="AO10" s="204">
        <v>3</v>
      </c>
      <c r="AP10" s="204">
        <v>4</v>
      </c>
      <c r="AQ10" s="199">
        <v>4</v>
      </c>
      <c r="AR10" s="199">
        <v>4</v>
      </c>
      <c r="AS10" s="199">
        <v>4</v>
      </c>
      <c r="AT10" s="199">
        <v>4</v>
      </c>
      <c r="AU10" s="199">
        <v>3</v>
      </c>
      <c r="AV10" s="199">
        <v>3</v>
      </c>
      <c r="AW10" s="199">
        <v>3</v>
      </c>
      <c r="AX10" s="199">
        <v>3</v>
      </c>
      <c r="AY10" s="199">
        <v>3</v>
      </c>
      <c r="AZ10" s="199">
        <v>4</v>
      </c>
      <c r="BA10" s="205"/>
      <c r="BB10" s="206">
        <f t="shared" si="5"/>
        <v>3.875</v>
      </c>
      <c r="BC10" s="207">
        <f t="shared" si="1"/>
        <v>4</v>
      </c>
      <c r="BD10" s="208">
        <f t="shared" si="2"/>
        <v>3.8888888888888888</v>
      </c>
      <c r="BE10" s="209">
        <f t="shared" si="3"/>
        <v>3.875</v>
      </c>
      <c r="BF10" s="210">
        <f t="shared" si="4"/>
        <v>3.5</v>
      </c>
    </row>
    <row r="11" spans="1:58" x14ac:dyDescent="0.55000000000000004">
      <c r="A11" s="193">
        <v>9</v>
      </c>
      <c r="B11" s="194">
        <v>2</v>
      </c>
      <c r="C11" s="195">
        <v>52</v>
      </c>
      <c r="D11" s="196">
        <f t="shared" si="0"/>
        <v>4</v>
      </c>
      <c r="E11" s="197">
        <v>2</v>
      </c>
      <c r="F11" s="198">
        <v>1</v>
      </c>
      <c r="G11" s="199">
        <v>2</v>
      </c>
      <c r="H11" s="199">
        <v>11</v>
      </c>
      <c r="I11" s="199">
        <v>1</v>
      </c>
      <c r="J11" s="200">
        <v>3</v>
      </c>
      <c r="K11" s="200">
        <v>1</v>
      </c>
      <c r="L11" s="201">
        <v>5</v>
      </c>
      <c r="M11" s="201">
        <v>5</v>
      </c>
      <c r="N11" s="201">
        <v>5</v>
      </c>
      <c r="O11" s="201">
        <v>5</v>
      </c>
      <c r="P11" s="201">
        <v>5</v>
      </c>
      <c r="Q11" s="201">
        <v>5</v>
      </c>
      <c r="R11" s="201">
        <v>5</v>
      </c>
      <c r="S11" s="201">
        <v>5</v>
      </c>
      <c r="T11" s="202">
        <v>5</v>
      </c>
      <c r="U11" s="202">
        <v>4</v>
      </c>
      <c r="V11" s="202">
        <v>5</v>
      </c>
      <c r="W11" s="202">
        <v>5</v>
      </c>
      <c r="X11" s="202">
        <v>5</v>
      </c>
      <c r="Y11" s="202">
        <v>4</v>
      </c>
      <c r="Z11" s="203">
        <v>5</v>
      </c>
      <c r="AA11" s="203">
        <v>4</v>
      </c>
      <c r="AB11" s="203">
        <v>4</v>
      </c>
      <c r="AC11" s="203">
        <v>4</v>
      </c>
      <c r="AD11" s="203">
        <v>4</v>
      </c>
      <c r="AE11" s="203">
        <v>4</v>
      </c>
      <c r="AF11" s="203">
        <v>4</v>
      </c>
      <c r="AG11" s="203">
        <v>5</v>
      </c>
      <c r="AH11" s="203">
        <v>4</v>
      </c>
      <c r="AI11" s="204">
        <v>4</v>
      </c>
      <c r="AJ11" s="204">
        <v>4</v>
      </c>
      <c r="AK11" s="204">
        <v>4</v>
      </c>
      <c r="AL11" s="204">
        <v>5</v>
      </c>
      <c r="AM11" s="204">
        <v>4</v>
      </c>
      <c r="AN11" s="204">
        <v>4</v>
      </c>
      <c r="AO11" s="204">
        <v>4</v>
      </c>
      <c r="AP11" s="204">
        <v>4</v>
      </c>
      <c r="AQ11" s="199">
        <v>5</v>
      </c>
      <c r="AR11" s="199">
        <v>3</v>
      </c>
      <c r="AS11" s="199">
        <v>4</v>
      </c>
      <c r="AT11" s="199">
        <v>4</v>
      </c>
      <c r="AU11" s="199">
        <v>3</v>
      </c>
      <c r="AV11" s="199">
        <v>3</v>
      </c>
      <c r="AW11" s="199">
        <v>3</v>
      </c>
      <c r="AX11" s="199">
        <v>3</v>
      </c>
      <c r="AY11" s="199">
        <v>3</v>
      </c>
      <c r="AZ11" s="199">
        <v>5</v>
      </c>
      <c r="BA11" s="205"/>
      <c r="BB11" s="206">
        <f t="shared" si="5"/>
        <v>5</v>
      </c>
      <c r="BC11" s="207">
        <f t="shared" si="1"/>
        <v>4.666666666666667</v>
      </c>
      <c r="BD11" s="208">
        <f t="shared" si="2"/>
        <v>4.2222222222222223</v>
      </c>
      <c r="BE11" s="209">
        <f t="shared" si="3"/>
        <v>4.125</v>
      </c>
      <c r="BF11" s="210">
        <f t="shared" si="4"/>
        <v>3.6</v>
      </c>
    </row>
    <row r="12" spans="1:58" x14ac:dyDescent="0.55000000000000004">
      <c r="A12" s="193">
        <v>10</v>
      </c>
      <c r="B12" s="194">
        <v>1</v>
      </c>
      <c r="C12" s="195">
        <v>52</v>
      </c>
      <c r="D12" s="196">
        <f t="shared" si="0"/>
        <v>4</v>
      </c>
      <c r="E12" s="197">
        <v>2</v>
      </c>
      <c r="F12" s="198">
        <v>1</v>
      </c>
      <c r="G12" s="199">
        <v>2</v>
      </c>
      <c r="H12" s="199">
        <v>11</v>
      </c>
      <c r="I12" s="199">
        <v>1</v>
      </c>
      <c r="J12" s="200">
        <v>2</v>
      </c>
      <c r="K12" s="200">
        <v>1</v>
      </c>
      <c r="L12" s="201">
        <v>4</v>
      </c>
      <c r="M12" s="201">
        <v>5</v>
      </c>
      <c r="N12" s="201">
        <v>5</v>
      </c>
      <c r="O12" s="201">
        <v>4</v>
      </c>
      <c r="P12" s="201">
        <v>5</v>
      </c>
      <c r="Q12" s="201">
        <v>4</v>
      </c>
      <c r="R12" s="201">
        <v>5</v>
      </c>
      <c r="S12" s="201">
        <v>5</v>
      </c>
      <c r="T12" s="202">
        <v>5</v>
      </c>
      <c r="U12" s="202">
        <v>5</v>
      </c>
      <c r="V12" s="202">
        <v>5</v>
      </c>
      <c r="W12" s="202">
        <v>5</v>
      </c>
      <c r="X12" s="202">
        <v>5</v>
      </c>
      <c r="Y12" s="202">
        <v>5</v>
      </c>
      <c r="Z12" s="203">
        <v>4</v>
      </c>
      <c r="AA12" s="203">
        <v>4</v>
      </c>
      <c r="AB12" s="203">
        <v>5</v>
      </c>
      <c r="AC12" s="203">
        <v>4</v>
      </c>
      <c r="AD12" s="203">
        <v>5</v>
      </c>
      <c r="AE12" s="203">
        <v>5</v>
      </c>
      <c r="AF12" s="203">
        <v>5</v>
      </c>
      <c r="AG12" s="203">
        <v>4</v>
      </c>
      <c r="AH12" s="203">
        <v>5</v>
      </c>
      <c r="AI12" s="204">
        <v>4</v>
      </c>
      <c r="AJ12" s="204">
        <v>4</v>
      </c>
      <c r="AK12" s="204">
        <v>5</v>
      </c>
      <c r="AL12" s="204">
        <v>5</v>
      </c>
      <c r="AM12" s="204">
        <v>5</v>
      </c>
      <c r="AN12" s="204">
        <v>4</v>
      </c>
      <c r="AO12" s="204">
        <v>5</v>
      </c>
      <c r="AP12" s="204">
        <v>5</v>
      </c>
      <c r="AQ12" s="199">
        <v>5</v>
      </c>
      <c r="AR12" s="199">
        <v>5</v>
      </c>
      <c r="AS12" s="199">
        <v>5</v>
      </c>
      <c r="AT12" s="199">
        <v>5</v>
      </c>
      <c r="AU12" s="199">
        <v>5</v>
      </c>
      <c r="AV12" s="199">
        <v>5</v>
      </c>
      <c r="AW12" s="199">
        <v>5</v>
      </c>
      <c r="AX12" s="199">
        <v>5</v>
      </c>
      <c r="AY12" s="199">
        <v>5</v>
      </c>
      <c r="AZ12" s="199">
        <v>4</v>
      </c>
      <c r="BA12" s="205"/>
      <c r="BB12" s="206">
        <f t="shared" si="5"/>
        <v>4.625</v>
      </c>
      <c r="BC12" s="207">
        <f t="shared" si="1"/>
        <v>5</v>
      </c>
      <c r="BD12" s="208">
        <f t="shared" si="2"/>
        <v>4.5555555555555554</v>
      </c>
      <c r="BE12" s="209">
        <f t="shared" si="3"/>
        <v>4.625</v>
      </c>
      <c r="BF12" s="210">
        <f t="shared" si="4"/>
        <v>4.9000000000000004</v>
      </c>
    </row>
    <row r="13" spans="1:58" x14ac:dyDescent="0.55000000000000004">
      <c r="A13" s="193">
        <v>11</v>
      </c>
      <c r="B13" s="194">
        <v>1</v>
      </c>
      <c r="C13" s="195">
        <v>47</v>
      </c>
      <c r="D13" s="196">
        <f t="shared" si="0"/>
        <v>3</v>
      </c>
      <c r="E13" s="197">
        <v>3</v>
      </c>
      <c r="F13" s="198">
        <v>1</v>
      </c>
      <c r="G13" s="199">
        <v>2</v>
      </c>
      <c r="H13" s="199">
        <v>11</v>
      </c>
      <c r="I13" s="199">
        <v>1</v>
      </c>
      <c r="J13" s="200">
        <v>2</v>
      </c>
      <c r="K13" s="200">
        <v>1</v>
      </c>
      <c r="L13" s="201">
        <v>5</v>
      </c>
      <c r="M13" s="201">
        <v>5</v>
      </c>
      <c r="N13" s="201">
        <v>4</v>
      </c>
      <c r="O13" s="201">
        <v>5</v>
      </c>
      <c r="P13" s="201">
        <v>5</v>
      </c>
      <c r="Q13" s="201">
        <v>5</v>
      </c>
      <c r="R13" s="201">
        <v>5</v>
      </c>
      <c r="S13" s="201">
        <v>5</v>
      </c>
      <c r="T13" s="202">
        <v>5</v>
      </c>
      <c r="U13" s="202">
        <v>5</v>
      </c>
      <c r="V13" s="202">
        <v>4</v>
      </c>
      <c r="W13" s="202">
        <v>4</v>
      </c>
      <c r="X13" s="202">
        <v>4</v>
      </c>
      <c r="Y13" s="202">
        <v>4</v>
      </c>
      <c r="Z13" s="203">
        <v>4</v>
      </c>
      <c r="AA13" s="203">
        <v>4</v>
      </c>
      <c r="AB13" s="203">
        <v>4</v>
      </c>
      <c r="AC13" s="203">
        <v>3</v>
      </c>
      <c r="AD13" s="203">
        <v>4</v>
      </c>
      <c r="AE13" s="203">
        <v>4</v>
      </c>
      <c r="AF13" s="203">
        <v>4</v>
      </c>
      <c r="AG13" s="203">
        <v>4</v>
      </c>
      <c r="AH13" s="203">
        <v>4</v>
      </c>
      <c r="AI13" s="204">
        <v>4</v>
      </c>
      <c r="AJ13" s="204">
        <v>4</v>
      </c>
      <c r="AK13" s="204">
        <v>4</v>
      </c>
      <c r="AL13" s="204">
        <v>5</v>
      </c>
      <c r="AM13" s="204">
        <v>4</v>
      </c>
      <c r="AN13" s="204">
        <v>4</v>
      </c>
      <c r="AO13" s="204">
        <v>4</v>
      </c>
      <c r="AP13" s="204">
        <v>4</v>
      </c>
      <c r="AQ13" s="199">
        <v>4</v>
      </c>
      <c r="AR13" s="199">
        <v>4</v>
      </c>
      <c r="AS13" s="199">
        <v>4</v>
      </c>
      <c r="AT13" s="199">
        <v>4</v>
      </c>
      <c r="AU13" s="199">
        <v>4</v>
      </c>
      <c r="AV13" s="199">
        <v>3</v>
      </c>
      <c r="AW13" s="199">
        <v>3</v>
      </c>
      <c r="AX13" s="199">
        <v>4</v>
      </c>
      <c r="AY13" s="199">
        <v>3</v>
      </c>
      <c r="AZ13" s="199">
        <v>4</v>
      </c>
      <c r="BA13" s="205"/>
      <c r="BB13" s="206">
        <f t="shared" si="5"/>
        <v>4.875</v>
      </c>
      <c r="BC13" s="207">
        <f t="shared" si="1"/>
        <v>4.333333333333333</v>
      </c>
      <c r="BD13" s="208">
        <f t="shared" si="2"/>
        <v>3.8888888888888888</v>
      </c>
      <c r="BE13" s="209">
        <f t="shared" si="3"/>
        <v>4.125</v>
      </c>
      <c r="BF13" s="210">
        <f t="shared" si="4"/>
        <v>3.7</v>
      </c>
    </row>
    <row r="14" spans="1:58" x14ac:dyDescent="0.55000000000000004">
      <c r="A14" s="193">
        <v>12</v>
      </c>
      <c r="B14" s="194">
        <v>1</v>
      </c>
      <c r="C14" s="195">
        <v>53</v>
      </c>
      <c r="D14" s="196">
        <f t="shared" si="0"/>
        <v>4</v>
      </c>
      <c r="E14" s="197">
        <v>2</v>
      </c>
      <c r="F14" s="198">
        <v>1</v>
      </c>
      <c r="G14" s="199">
        <v>2</v>
      </c>
      <c r="H14" s="199">
        <v>11</v>
      </c>
      <c r="I14" s="199">
        <v>1</v>
      </c>
      <c r="J14" s="200">
        <v>2</v>
      </c>
      <c r="K14" s="200">
        <v>1</v>
      </c>
      <c r="L14" s="201">
        <v>4</v>
      </c>
      <c r="M14" s="201">
        <v>3</v>
      </c>
      <c r="N14" s="201">
        <v>3</v>
      </c>
      <c r="O14" s="201">
        <v>3</v>
      </c>
      <c r="P14" s="201">
        <v>3</v>
      </c>
      <c r="Q14" s="201">
        <v>3</v>
      </c>
      <c r="R14" s="201">
        <v>4</v>
      </c>
      <c r="S14" s="201">
        <v>3</v>
      </c>
      <c r="T14" s="202">
        <v>4</v>
      </c>
      <c r="U14" s="202">
        <v>4</v>
      </c>
      <c r="V14" s="202">
        <v>3</v>
      </c>
      <c r="W14" s="202">
        <v>3</v>
      </c>
      <c r="X14" s="202">
        <v>3</v>
      </c>
      <c r="Y14" s="202">
        <v>3</v>
      </c>
      <c r="Z14" s="203">
        <v>4</v>
      </c>
      <c r="AA14" s="203">
        <v>3</v>
      </c>
      <c r="AB14" s="203">
        <v>3</v>
      </c>
      <c r="AC14" s="203">
        <v>3</v>
      </c>
      <c r="AD14" s="203">
        <v>4</v>
      </c>
      <c r="AE14" s="203">
        <v>3</v>
      </c>
      <c r="AF14" s="203">
        <v>4</v>
      </c>
      <c r="AG14" s="203">
        <v>4</v>
      </c>
      <c r="AH14" s="203">
        <v>4</v>
      </c>
      <c r="AI14" s="204">
        <v>3</v>
      </c>
      <c r="AJ14" s="204">
        <v>3</v>
      </c>
      <c r="AK14" s="204">
        <v>2</v>
      </c>
      <c r="AL14" s="204">
        <v>3</v>
      </c>
      <c r="AM14" s="204">
        <v>3</v>
      </c>
      <c r="AN14" s="204">
        <v>3</v>
      </c>
      <c r="AO14" s="204">
        <v>3</v>
      </c>
      <c r="AP14" s="204">
        <v>3</v>
      </c>
      <c r="AQ14" s="199">
        <v>3</v>
      </c>
      <c r="AR14" s="199">
        <v>3</v>
      </c>
      <c r="AS14" s="199">
        <v>3</v>
      </c>
      <c r="AT14" s="199">
        <v>3</v>
      </c>
      <c r="AU14" s="199">
        <v>3</v>
      </c>
      <c r="AV14" s="199">
        <v>3</v>
      </c>
      <c r="AW14" s="199">
        <v>3</v>
      </c>
      <c r="AX14" s="199">
        <v>3</v>
      </c>
      <c r="AY14" s="199">
        <v>3</v>
      </c>
      <c r="AZ14" s="199">
        <v>3</v>
      </c>
      <c r="BA14" s="205"/>
      <c r="BB14" s="206">
        <f t="shared" si="5"/>
        <v>3.25</v>
      </c>
      <c r="BC14" s="207">
        <f t="shared" si="1"/>
        <v>3.3333333333333335</v>
      </c>
      <c r="BD14" s="208">
        <f t="shared" si="2"/>
        <v>3.5555555555555554</v>
      </c>
      <c r="BE14" s="209">
        <f t="shared" si="3"/>
        <v>2.875</v>
      </c>
      <c r="BF14" s="210">
        <f t="shared" si="4"/>
        <v>3</v>
      </c>
    </row>
    <row r="15" spans="1:58" x14ac:dyDescent="0.55000000000000004">
      <c r="A15" s="193">
        <v>13</v>
      </c>
      <c r="B15" s="194">
        <v>1</v>
      </c>
      <c r="C15" s="195">
        <v>57</v>
      </c>
      <c r="D15" s="196">
        <f t="shared" si="0"/>
        <v>4</v>
      </c>
      <c r="E15" s="197">
        <v>4</v>
      </c>
      <c r="F15" s="198">
        <v>1</v>
      </c>
      <c r="G15" s="199">
        <v>2</v>
      </c>
      <c r="H15" s="199">
        <v>11</v>
      </c>
      <c r="I15" s="199">
        <v>1</v>
      </c>
      <c r="J15" s="200">
        <v>2</v>
      </c>
      <c r="K15" s="200">
        <v>1</v>
      </c>
      <c r="L15" s="201">
        <v>5</v>
      </c>
      <c r="M15" s="201">
        <v>5</v>
      </c>
      <c r="N15" s="201">
        <v>4</v>
      </c>
      <c r="O15" s="201">
        <v>5</v>
      </c>
      <c r="P15" s="201">
        <v>5</v>
      </c>
      <c r="Q15" s="201">
        <v>5</v>
      </c>
      <c r="R15" s="201">
        <v>4</v>
      </c>
      <c r="S15" s="201">
        <v>5</v>
      </c>
      <c r="T15" s="202">
        <v>4</v>
      </c>
      <c r="U15" s="202">
        <v>4</v>
      </c>
      <c r="V15" s="202">
        <v>4</v>
      </c>
      <c r="W15" s="202">
        <v>4</v>
      </c>
      <c r="X15" s="202">
        <v>5</v>
      </c>
      <c r="Y15" s="202">
        <v>4</v>
      </c>
      <c r="Z15" s="203">
        <v>4</v>
      </c>
      <c r="AA15" s="203">
        <v>4</v>
      </c>
      <c r="AB15" s="203">
        <v>4</v>
      </c>
      <c r="AC15" s="203">
        <v>5</v>
      </c>
      <c r="AD15" s="203">
        <v>4</v>
      </c>
      <c r="AE15" s="203">
        <v>4</v>
      </c>
      <c r="AF15" s="203">
        <v>5</v>
      </c>
      <c r="AG15" s="203">
        <v>5</v>
      </c>
      <c r="AH15" s="203">
        <v>4</v>
      </c>
      <c r="AI15" s="204">
        <v>5</v>
      </c>
      <c r="AJ15" s="204">
        <v>5</v>
      </c>
      <c r="AK15" s="204">
        <v>4</v>
      </c>
      <c r="AL15" s="204">
        <v>5</v>
      </c>
      <c r="AM15" s="204">
        <v>4</v>
      </c>
      <c r="AN15" s="204">
        <v>4</v>
      </c>
      <c r="AO15" s="204">
        <v>4</v>
      </c>
      <c r="AP15" s="204">
        <v>5</v>
      </c>
      <c r="AQ15" s="199">
        <v>4</v>
      </c>
      <c r="AR15" s="199">
        <v>4</v>
      </c>
      <c r="AS15" s="199">
        <v>4</v>
      </c>
      <c r="AT15" s="199">
        <v>5</v>
      </c>
      <c r="AU15" s="199">
        <v>4</v>
      </c>
      <c r="AV15" s="199">
        <v>4</v>
      </c>
      <c r="AW15" s="199">
        <v>3</v>
      </c>
      <c r="AX15" s="199">
        <v>4</v>
      </c>
      <c r="AY15" s="199">
        <v>4</v>
      </c>
      <c r="AZ15" s="199">
        <v>4</v>
      </c>
      <c r="BA15" s="205"/>
      <c r="BB15" s="206">
        <f t="shared" si="5"/>
        <v>4.75</v>
      </c>
      <c r="BC15" s="207">
        <f t="shared" si="1"/>
        <v>4.166666666666667</v>
      </c>
      <c r="BD15" s="208">
        <f t="shared" si="2"/>
        <v>4.333333333333333</v>
      </c>
      <c r="BE15" s="209">
        <f t="shared" si="3"/>
        <v>4.5</v>
      </c>
      <c r="BF15" s="210">
        <f t="shared" si="4"/>
        <v>4</v>
      </c>
    </row>
    <row r="16" spans="1:58" x14ac:dyDescent="0.55000000000000004">
      <c r="A16" s="193">
        <v>14</v>
      </c>
      <c r="B16" s="194">
        <v>2</v>
      </c>
      <c r="C16" s="195">
        <v>45</v>
      </c>
      <c r="D16" s="196">
        <f t="shared" si="0"/>
        <v>3</v>
      </c>
      <c r="E16" s="197">
        <v>2</v>
      </c>
      <c r="F16" s="198">
        <v>1</v>
      </c>
      <c r="G16" s="199">
        <v>2</v>
      </c>
      <c r="H16" s="199">
        <v>11</v>
      </c>
      <c r="I16" s="199">
        <v>1</v>
      </c>
      <c r="J16" s="200">
        <v>2</v>
      </c>
      <c r="K16" s="200">
        <v>1</v>
      </c>
      <c r="L16" s="201">
        <v>5</v>
      </c>
      <c r="M16" s="201">
        <v>5</v>
      </c>
      <c r="N16" s="201">
        <v>5</v>
      </c>
      <c r="O16" s="201">
        <v>5</v>
      </c>
      <c r="P16" s="201">
        <v>5</v>
      </c>
      <c r="Q16" s="201">
        <v>5</v>
      </c>
      <c r="R16" s="201">
        <v>5</v>
      </c>
      <c r="S16" s="201">
        <v>5</v>
      </c>
      <c r="T16" s="202">
        <v>4</v>
      </c>
      <c r="U16" s="202">
        <v>4</v>
      </c>
      <c r="V16" s="202">
        <v>4</v>
      </c>
      <c r="W16" s="202">
        <v>4</v>
      </c>
      <c r="X16" s="202">
        <v>5</v>
      </c>
      <c r="Y16" s="202">
        <v>4</v>
      </c>
      <c r="Z16" s="203">
        <v>4</v>
      </c>
      <c r="AA16" s="203">
        <v>4</v>
      </c>
      <c r="AB16" s="203">
        <v>4</v>
      </c>
      <c r="AC16" s="203">
        <v>4</v>
      </c>
      <c r="AD16" s="203">
        <v>4</v>
      </c>
      <c r="AE16" s="203">
        <v>4</v>
      </c>
      <c r="AF16" s="203">
        <v>4</v>
      </c>
      <c r="AG16" s="203">
        <v>4</v>
      </c>
      <c r="AH16" s="203">
        <v>4</v>
      </c>
      <c r="AI16" s="204">
        <v>4</v>
      </c>
      <c r="AJ16" s="204">
        <v>4</v>
      </c>
      <c r="AK16" s="204">
        <v>4</v>
      </c>
      <c r="AL16" s="204">
        <v>5</v>
      </c>
      <c r="AM16" s="204">
        <v>4</v>
      </c>
      <c r="AN16" s="204">
        <v>5</v>
      </c>
      <c r="AO16" s="204">
        <v>4</v>
      </c>
      <c r="AP16" s="204">
        <v>5</v>
      </c>
      <c r="AQ16" s="199">
        <v>4</v>
      </c>
      <c r="AR16" s="199">
        <v>4</v>
      </c>
      <c r="AS16" s="199">
        <v>4</v>
      </c>
      <c r="AT16" s="199">
        <v>4</v>
      </c>
      <c r="AU16" s="199">
        <v>4</v>
      </c>
      <c r="AV16" s="199">
        <v>3</v>
      </c>
      <c r="AW16" s="199">
        <v>3</v>
      </c>
      <c r="AX16" s="199">
        <v>4</v>
      </c>
      <c r="AY16" s="199">
        <v>4</v>
      </c>
      <c r="AZ16" s="199">
        <v>4</v>
      </c>
      <c r="BA16" s="205"/>
      <c r="BB16" s="206">
        <f t="shared" si="5"/>
        <v>5</v>
      </c>
      <c r="BC16" s="207">
        <f t="shared" si="1"/>
        <v>4.166666666666667</v>
      </c>
      <c r="BD16" s="208">
        <f t="shared" si="2"/>
        <v>4</v>
      </c>
      <c r="BE16" s="209">
        <f t="shared" si="3"/>
        <v>4.375</v>
      </c>
      <c r="BF16" s="210">
        <f t="shared" si="4"/>
        <v>3.8</v>
      </c>
    </row>
    <row r="17" spans="1:58" x14ac:dyDescent="0.55000000000000004">
      <c r="A17" s="193">
        <v>15</v>
      </c>
      <c r="B17" s="194">
        <v>1</v>
      </c>
      <c r="C17" s="195"/>
      <c r="D17" s="196">
        <f t="shared" si="0"/>
        <v>5</v>
      </c>
      <c r="E17" s="197">
        <v>2</v>
      </c>
      <c r="F17" s="198">
        <v>1</v>
      </c>
      <c r="G17" s="199">
        <v>2</v>
      </c>
      <c r="H17" s="199">
        <v>11</v>
      </c>
      <c r="I17" s="199">
        <v>1</v>
      </c>
      <c r="J17" s="200">
        <v>2</v>
      </c>
      <c r="K17" s="200">
        <v>1</v>
      </c>
      <c r="L17" s="201">
        <v>4</v>
      </c>
      <c r="M17" s="201">
        <v>4</v>
      </c>
      <c r="N17" s="201">
        <v>4</v>
      </c>
      <c r="O17" s="201">
        <v>4</v>
      </c>
      <c r="P17" s="201">
        <v>4</v>
      </c>
      <c r="Q17" s="201">
        <v>4</v>
      </c>
      <c r="R17" s="201">
        <v>4</v>
      </c>
      <c r="S17" s="201">
        <v>4</v>
      </c>
      <c r="T17" s="202">
        <v>4</v>
      </c>
      <c r="U17" s="202">
        <v>3</v>
      </c>
      <c r="V17" s="202">
        <v>4</v>
      </c>
      <c r="W17" s="202">
        <v>3</v>
      </c>
      <c r="X17" s="202">
        <v>3</v>
      </c>
      <c r="Y17" s="202">
        <v>4</v>
      </c>
      <c r="Z17" s="203">
        <v>4</v>
      </c>
      <c r="AA17" s="203">
        <v>4</v>
      </c>
      <c r="AB17" s="203">
        <v>3</v>
      </c>
      <c r="AC17" s="203">
        <v>3</v>
      </c>
      <c r="AD17" s="203">
        <v>4</v>
      </c>
      <c r="AE17" s="203">
        <v>4</v>
      </c>
      <c r="AF17" s="203">
        <v>4</v>
      </c>
      <c r="AG17" s="203">
        <v>4</v>
      </c>
      <c r="AH17" s="203">
        <v>4</v>
      </c>
      <c r="AI17" s="204">
        <v>4</v>
      </c>
      <c r="AJ17" s="204">
        <v>3</v>
      </c>
      <c r="AK17" s="204">
        <v>4</v>
      </c>
      <c r="AL17" s="204">
        <v>4</v>
      </c>
      <c r="AM17" s="204">
        <v>3</v>
      </c>
      <c r="AN17" s="204">
        <v>4</v>
      </c>
      <c r="AO17" s="204">
        <v>4</v>
      </c>
      <c r="AP17" s="204">
        <v>4</v>
      </c>
      <c r="AQ17" s="199">
        <v>4</v>
      </c>
      <c r="AR17" s="199">
        <v>3</v>
      </c>
      <c r="AS17" s="199">
        <v>4</v>
      </c>
      <c r="AT17" s="199">
        <v>3</v>
      </c>
      <c r="AU17" s="199">
        <v>3</v>
      </c>
      <c r="AV17" s="199">
        <v>3</v>
      </c>
      <c r="AW17" s="199">
        <v>3</v>
      </c>
      <c r="AX17" s="199">
        <v>3</v>
      </c>
      <c r="AY17" s="199">
        <v>3</v>
      </c>
      <c r="AZ17" s="199">
        <v>4</v>
      </c>
      <c r="BA17" s="205"/>
      <c r="BB17" s="206">
        <f t="shared" si="5"/>
        <v>4</v>
      </c>
      <c r="BC17" s="207">
        <f t="shared" si="1"/>
        <v>3.5</v>
      </c>
      <c r="BD17" s="208">
        <f t="shared" si="2"/>
        <v>3.7777777777777777</v>
      </c>
      <c r="BE17" s="209">
        <f t="shared" si="3"/>
        <v>3.75</v>
      </c>
      <c r="BF17" s="210">
        <f t="shared" si="4"/>
        <v>3.3</v>
      </c>
    </row>
    <row r="18" spans="1:58" x14ac:dyDescent="0.55000000000000004">
      <c r="A18" s="193">
        <v>16</v>
      </c>
      <c r="B18" s="194">
        <v>1</v>
      </c>
      <c r="C18" s="195"/>
      <c r="D18" s="196">
        <f t="shared" si="0"/>
        <v>5</v>
      </c>
      <c r="E18" s="197">
        <v>2</v>
      </c>
      <c r="F18" s="198">
        <v>1</v>
      </c>
      <c r="G18" s="199">
        <v>2</v>
      </c>
      <c r="H18" s="199">
        <v>11</v>
      </c>
      <c r="I18" s="199">
        <v>1</v>
      </c>
      <c r="J18" s="200">
        <v>2</v>
      </c>
      <c r="K18" s="200">
        <v>1</v>
      </c>
      <c r="L18" s="201">
        <v>4</v>
      </c>
      <c r="M18" s="201">
        <v>4</v>
      </c>
      <c r="N18" s="201">
        <v>4</v>
      </c>
      <c r="O18" s="201">
        <v>4</v>
      </c>
      <c r="P18" s="201">
        <v>4</v>
      </c>
      <c r="Q18" s="201">
        <v>4</v>
      </c>
      <c r="R18" s="201">
        <v>4</v>
      </c>
      <c r="S18" s="201">
        <v>4</v>
      </c>
      <c r="T18" s="202">
        <v>4</v>
      </c>
      <c r="U18" s="202">
        <v>3</v>
      </c>
      <c r="V18" s="202">
        <v>4</v>
      </c>
      <c r="W18" s="202">
        <v>3</v>
      </c>
      <c r="X18" s="202">
        <v>3</v>
      </c>
      <c r="Y18" s="202">
        <v>4</v>
      </c>
      <c r="Z18" s="203">
        <v>4</v>
      </c>
      <c r="AA18" s="203">
        <v>4</v>
      </c>
      <c r="AB18" s="203">
        <v>3</v>
      </c>
      <c r="AC18" s="203">
        <v>3</v>
      </c>
      <c r="AD18" s="203">
        <v>4</v>
      </c>
      <c r="AE18" s="203">
        <v>4</v>
      </c>
      <c r="AF18" s="203">
        <v>4</v>
      </c>
      <c r="AG18" s="203">
        <v>4</v>
      </c>
      <c r="AH18" s="203">
        <v>4</v>
      </c>
      <c r="AI18" s="204">
        <v>4</v>
      </c>
      <c r="AJ18" s="204">
        <v>4</v>
      </c>
      <c r="AK18" s="204">
        <v>4</v>
      </c>
      <c r="AL18" s="204">
        <v>4</v>
      </c>
      <c r="AM18" s="204">
        <v>4</v>
      </c>
      <c r="AN18" s="204">
        <v>4</v>
      </c>
      <c r="AO18" s="204">
        <v>4</v>
      </c>
      <c r="AP18" s="204">
        <v>4</v>
      </c>
      <c r="AQ18" s="199">
        <v>4</v>
      </c>
      <c r="AR18" s="199">
        <v>4</v>
      </c>
      <c r="AS18" s="199">
        <v>4</v>
      </c>
      <c r="AT18" s="199">
        <v>4</v>
      </c>
      <c r="AU18" s="199">
        <v>4</v>
      </c>
      <c r="AV18" s="199">
        <v>4</v>
      </c>
      <c r="AW18" s="199">
        <v>4</v>
      </c>
      <c r="AX18" s="199">
        <v>4</v>
      </c>
      <c r="AY18" s="199">
        <v>4</v>
      </c>
      <c r="AZ18" s="199">
        <v>4</v>
      </c>
      <c r="BA18" s="205"/>
      <c r="BB18" s="206">
        <f t="shared" si="5"/>
        <v>4</v>
      </c>
      <c r="BC18" s="207">
        <f t="shared" si="1"/>
        <v>3.5</v>
      </c>
      <c r="BD18" s="208">
        <f t="shared" si="2"/>
        <v>3.7777777777777777</v>
      </c>
      <c r="BE18" s="209">
        <f t="shared" si="3"/>
        <v>4</v>
      </c>
      <c r="BF18" s="210">
        <f t="shared" si="4"/>
        <v>4</v>
      </c>
    </row>
    <row r="19" spans="1:58" x14ac:dyDescent="0.55000000000000004">
      <c r="A19" s="193">
        <v>17</v>
      </c>
      <c r="B19" s="194">
        <v>2</v>
      </c>
      <c r="C19" s="195">
        <v>42</v>
      </c>
      <c r="D19" s="196">
        <f t="shared" si="0"/>
        <v>3</v>
      </c>
      <c r="E19" s="197">
        <v>3</v>
      </c>
      <c r="F19" s="198">
        <v>1</v>
      </c>
      <c r="G19" s="199">
        <v>2</v>
      </c>
      <c r="H19" s="199">
        <v>11</v>
      </c>
      <c r="I19" s="199">
        <v>1</v>
      </c>
      <c r="J19" s="200">
        <v>2</v>
      </c>
      <c r="K19" s="200">
        <v>1</v>
      </c>
      <c r="L19" s="201">
        <v>5</v>
      </c>
      <c r="M19" s="201">
        <v>5</v>
      </c>
      <c r="N19" s="201">
        <v>5</v>
      </c>
      <c r="O19" s="201">
        <v>5</v>
      </c>
      <c r="P19" s="201">
        <v>4</v>
      </c>
      <c r="Q19" s="201">
        <v>5</v>
      </c>
      <c r="R19" s="201">
        <v>5</v>
      </c>
      <c r="S19" s="201">
        <v>4</v>
      </c>
      <c r="T19" s="202">
        <v>4</v>
      </c>
      <c r="U19" s="202">
        <v>5</v>
      </c>
      <c r="V19" s="202">
        <v>4</v>
      </c>
      <c r="W19" s="202">
        <v>4</v>
      </c>
      <c r="X19" s="202">
        <v>4</v>
      </c>
      <c r="Y19" s="202">
        <v>5</v>
      </c>
      <c r="Z19" s="203">
        <v>4</v>
      </c>
      <c r="AA19" s="203">
        <v>4</v>
      </c>
      <c r="AB19" s="203">
        <v>4</v>
      </c>
      <c r="AC19" s="203">
        <v>5</v>
      </c>
      <c r="AD19" s="203">
        <v>4</v>
      </c>
      <c r="AE19" s="203">
        <v>5</v>
      </c>
      <c r="AF19" s="203">
        <v>5</v>
      </c>
      <c r="AG19" s="203">
        <v>5</v>
      </c>
      <c r="AH19" s="203">
        <v>5</v>
      </c>
      <c r="AI19" s="204">
        <v>4</v>
      </c>
      <c r="AJ19" s="204">
        <v>4</v>
      </c>
      <c r="AK19" s="204">
        <v>5</v>
      </c>
      <c r="AL19" s="204">
        <v>4</v>
      </c>
      <c r="AM19" s="204">
        <v>4</v>
      </c>
      <c r="AN19" s="204">
        <v>4</v>
      </c>
      <c r="AO19" s="204">
        <v>5</v>
      </c>
      <c r="AP19" s="204">
        <v>4</v>
      </c>
      <c r="AQ19" s="199">
        <v>4</v>
      </c>
      <c r="AR19" s="199">
        <v>3</v>
      </c>
      <c r="AS19" s="199">
        <v>4</v>
      </c>
      <c r="AT19" s="199">
        <v>4</v>
      </c>
      <c r="AU19" s="199">
        <v>4</v>
      </c>
      <c r="AV19" s="199">
        <v>3</v>
      </c>
      <c r="AW19" s="199">
        <v>2</v>
      </c>
      <c r="AX19" s="199">
        <v>3</v>
      </c>
      <c r="AY19" s="199">
        <v>3</v>
      </c>
      <c r="AZ19" s="199">
        <v>4</v>
      </c>
      <c r="BA19" s="205"/>
      <c r="BB19" s="206">
        <f t="shared" si="5"/>
        <v>4.75</v>
      </c>
      <c r="BC19" s="207">
        <f t="shared" si="1"/>
        <v>4.333333333333333</v>
      </c>
      <c r="BD19" s="208">
        <f t="shared" si="2"/>
        <v>4.5555555555555554</v>
      </c>
      <c r="BE19" s="209">
        <f t="shared" si="3"/>
        <v>4.25</v>
      </c>
      <c r="BF19" s="210">
        <f t="shared" si="4"/>
        <v>3.4</v>
      </c>
    </row>
    <row r="20" spans="1:58" x14ac:dyDescent="0.55000000000000004">
      <c r="A20" s="193">
        <v>18</v>
      </c>
      <c r="B20" s="194">
        <v>1</v>
      </c>
      <c r="C20" s="195">
        <v>53</v>
      </c>
      <c r="D20" s="196">
        <f t="shared" si="0"/>
        <v>4</v>
      </c>
      <c r="E20" s="197">
        <v>3</v>
      </c>
      <c r="F20" s="198">
        <v>1</v>
      </c>
      <c r="G20" s="199">
        <v>2</v>
      </c>
      <c r="H20" s="199">
        <v>11</v>
      </c>
      <c r="I20" s="199">
        <v>1</v>
      </c>
      <c r="J20" s="200">
        <v>2</v>
      </c>
      <c r="K20" s="200">
        <v>1</v>
      </c>
      <c r="L20" s="201">
        <v>4</v>
      </c>
      <c r="M20" s="201">
        <v>4</v>
      </c>
      <c r="N20" s="201">
        <v>4</v>
      </c>
      <c r="O20" s="201">
        <v>4</v>
      </c>
      <c r="P20" s="201">
        <v>4</v>
      </c>
      <c r="Q20" s="201">
        <v>4</v>
      </c>
      <c r="R20" s="201">
        <v>4</v>
      </c>
      <c r="S20" s="201">
        <v>4</v>
      </c>
      <c r="T20" s="202">
        <v>4</v>
      </c>
      <c r="U20" s="202">
        <v>4</v>
      </c>
      <c r="V20" s="202">
        <v>4</v>
      </c>
      <c r="W20" s="202">
        <v>4</v>
      </c>
      <c r="X20" s="202">
        <v>4</v>
      </c>
      <c r="Y20" s="202">
        <v>4</v>
      </c>
      <c r="Z20" s="203">
        <v>4</v>
      </c>
      <c r="AA20" s="203">
        <v>4</v>
      </c>
      <c r="AB20" s="203">
        <v>4</v>
      </c>
      <c r="AC20" s="203">
        <v>4</v>
      </c>
      <c r="AD20" s="203">
        <v>4</v>
      </c>
      <c r="AE20" s="203">
        <v>4</v>
      </c>
      <c r="AF20" s="203">
        <v>4</v>
      </c>
      <c r="AG20" s="203">
        <v>4</v>
      </c>
      <c r="AH20" s="203">
        <v>4</v>
      </c>
      <c r="AI20" s="204">
        <v>4</v>
      </c>
      <c r="AJ20" s="204">
        <v>4</v>
      </c>
      <c r="AK20" s="204">
        <v>4</v>
      </c>
      <c r="AL20" s="204">
        <v>4</v>
      </c>
      <c r="AM20" s="204">
        <v>4</v>
      </c>
      <c r="AN20" s="204">
        <v>4</v>
      </c>
      <c r="AO20" s="204">
        <v>4</v>
      </c>
      <c r="AP20" s="204">
        <v>4</v>
      </c>
      <c r="AQ20" s="199">
        <v>3</v>
      </c>
      <c r="AR20" s="199">
        <v>4</v>
      </c>
      <c r="AS20" s="199">
        <v>4</v>
      </c>
      <c r="AT20" s="199">
        <v>4</v>
      </c>
      <c r="AU20" s="199">
        <v>4</v>
      </c>
      <c r="AV20" s="199">
        <v>2</v>
      </c>
      <c r="AW20" s="199">
        <v>2</v>
      </c>
      <c r="AX20" s="199">
        <v>2</v>
      </c>
      <c r="AY20" s="199">
        <v>2</v>
      </c>
      <c r="AZ20" s="199">
        <v>3</v>
      </c>
      <c r="BA20" s="205"/>
      <c r="BB20" s="206">
        <f t="shared" si="5"/>
        <v>4</v>
      </c>
      <c r="BC20" s="207">
        <f t="shared" si="1"/>
        <v>4</v>
      </c>
      <c r="BD20" s="208">
        <f t="shared" si="2"/>
        <v>4</v>
      </c>
      <c r="BE20" s="209">
        <f t="shared" si="3"/>
        <v>4</v>
      </c>
      <c r="BF20" s="210">
        <f t="shared" si="4"/>
        <v>3</v>
      </c>
    </row>
    <row r="21" spans="1:58" x14ac:dyDescent="0.55000000000000004">
      <c r="A21" s="193">
        <v>19</v>
      </c>
      <c r="B21" s="194">
        <v>1</v>
      </c>
      <c r="C21" s="195"/>
      <c r="D21" s="196">
        <f t="shared" si="0"/>
        <v>5</v>
      </c>
      <c r="E21" s="197">
        <v>2</v>
      </c>
      <c r="F21" s="198">
        <v>1</v>
      </c>
      <c r="G21" s="199">
        <v>2</v>
      </c>
      <c r="H21" s="199">
        <v>11</v>
      </c>
      <c r="I21" s="199">
        <v>1</v>
      </c>
      <c r="J21" s="200">
        <v>2</v>
      </c>
      <c r="K21" s="200">
        <v>1</v>
      </c>
      <c r="L21" s="201">
        <v>5</v>
      </c>
      <c r="M21" s="201">
        <v>5</v>
      </c>
      <c r="N21" s="201">
        <v>5</v>
      </c>
      <c r="O21" s="201">
        <v>5</v>
      </c>
      <c r="P21" s="201">
        <v>5</v>
      </c>
      <c r="Q21" s="201">
        <v>5</v>
      </c>
      <c r="R21" s="201">
        <v>5</v>
      </c>
      <c r="S21" s="201">
        <v>5</v>
      </c>
      <c r="T21" s="202">
        <v>5</v>
      </c>
      <c r="U21" s="202">
        <v>5</v>
      </c>
      <c r="V21" s="202">
        <v>5</v>
      </c>
      <c r="W21" s="202">
        <v>5</v>
      </c>
      <c r="X21" s="202">
        <v>5</v>
      </c>
      <c r="Y21" s="202">
        <v>5</v>
      </c>
      <c r="Z21" s="203">
        <v>5</v>
      </c>
      <c r="AA21" s="203">
        <v>5</v>
      </c>
      <c r="AB21" s="203">
        <v>5</v>
      </c>
      <c r="AC21" s="203">
        <v>5</v>
      </c>
      <c r="AD21" s="203">
        <v>5</v>
      </c>
      <c r="AE21" s="203">
        <v>5</v>
      </c>
      <c r="AF21" s="203">
        <v>5</v>
      </c>
      <c r="AG21" s="203">
        <v>5</v>
      </c>
      <c r="AH21" s="203">
        <v>5</v>
      </c>
      <c r="AI21" s="204">
        <v>5</v>
      </c>
      <c r="AJ21" s="204">
        <v>5</v>
      </c>
      <c r="AK21" s="204">
        <v>5</v>
      </c>
      <c r="AL21" s="204">
        <v>5</v>
      </c>
      <c r="AM21" s="204">
        <v>5</v>
      </c>
      <c r="AN21" s="204">
        <v>5</v>
      </c>
      <c r="AO21" s="204">
        <v>5</v>
      </c>
      <c r="AP21" s="204">
        <v>5</v>
      </c>
      <c r="AQ21" s="199">
        <v>5</v>
      </c>
      <c r="AR21" s="199">
        <v>5</v>
      </c>
      <c r="AS21" s="199">
        <v>5</v>
      </c>
      <c r="AT21" s="199">
        <v>5</v>
      </c>
      <c r="AU21" s="199">
        <v>3</v>
      </c>
      <c r="AV21" s="199">
        <v>3</v>
      </c>
      <c r="AW21" s="199">
        <v>4</v>
      </c>
      <c r="AX21" s="199">
        <v>3</v>
      </c>
      <c r="AY21" s="199">
        <v>4</v>
      </c>
      <c r="AZ21" s="199">
        <v>5</v>
      </c>
      <c r="BA21" s="205"/>
      <c r="BB21" s="206">
        <f t="shared" si="5"/>
        <v>5</v>
      </c>
      <c r="BC21" s="207">
        <f t="shared" si="1"/>
        <v>5</v>
      </c>
      <c r="BD21" s="208">
        <f t="shared" si="2"/>
        <v>5</v>
      </c>
      <c r="BE21" s="209">
        <f t="shared" si="3"/>
        <v>5</v>
      </c>
      <c r="BF21" s="210">
        <f t="shared" si="4"/>
        <v>4.2</v>
      </c>
    </row>
    <row r="22" spans="1:58" x14ac:dyDescent="0.55000000000000004">
      <c r="A22" s="193">
        <v>20</v>
      </c>
      <c r="B22" s="194">
        <v>2</v>
      </c>
      <c r="C22" s="195">
        <v>53</v>
      </c>
      <c r="D22" s="196">
        <f t="shared" si="0"/>
        <v>4</v>
      </c>
      <c r="E22" s="197">
        <v>3</v>
      </c>
      <c r="F22" s="198">
        <v>1</v>
      </c>
      <c r="G22" s="199">
        <v>2</v>
      </c>
      <c r="H22" s="199">
        <v>11</v>
      </c>
      <c r="I22" s="199">
        <v>1</v>
      </c>
      <c r="J22" s="200">
        <v>2</v>
      </c>
      <c r="K22" s="200">
        <v>2</v>
      </c>
      <c r="L22" s="201">
        <v>5</v>
      </c>
      <c r="M22" s="201">
        <v>5</v>
      </c>
      <c r="N22" s="201">
        <v>5</v>
      </c>
      <c r="O22" s="201">
        <v>5</v>
      </c>
      <c r="P22" s="201">
        <v>5</v>
      </c>
      <c r="Q22" s="201">
        <v>5</v>
      </c>
      <c r="R22" s="201">
        <v>5</v>
      </c>
      <c r="S22" s="201">
        <v>5</v>
      </c>
      <c r="T22" s="202">
        <v>4</v>
      </c>
      <c r="U22" s="202">
        <v>5</v>
      </c>
      <c r="V22" s="202">
        <v>4</v>
      </c>
      <c r="W22" s="202">
        <v>4</v>
      </c>
      <c r="X22" s="202">
        <v>5</v>
      </c>
      <c r="Y22" s="202">
        <v>4</v>
      </c>
      <c r="Z22" s="203">
        <v>4</v>
      </c>
      <c r="AA22" s="203">
        <v>4</v>
      </c>
      <c r="AB22" s="203">
        <v>4</v>
      </c>
      <c r="AC22" s="203">
        <v>4</v>
      </c>
      <c r="AD22" s="203">
        <v>5</v>
      </c>
      <c r="AE22" s="203">
        <v>4</v>
      </c>
      <c r="AF22" s="203">
        <v>5</v>
      </c>
      <c r="AG22" s="203">
        <v>4</v>
      </c>
      <c r="AH22" s="203">
        <v>5</v>
      </c>
      <c r="AI22" s="204">
        <v>5</v>
      </c>
      <c r="AJ22" s="204">
        <v>5</v>
      </c>
      <c r="AK22" s="204">
        <v>5</v>
      </c>
      <c r="AL22" s="204">
        <v>5</v>
      </c>
      <c r="AM22" s="204">
        <v>4</v>
      </c>
      <c r="AN22" s="204">
        <v>4</v>
      </c>
      <c r="AO22" s="204">
        <v>4</v>
      </c>
      <c r="AP22" s="204">
        <v>5</v>
      </c>
      <c r="AQ22" s="199">
        <v>4</v>
      </c>
      <c r="AR22" s="199">
        <v>4</v>
      </c>
      <c r="AS22" s="199">
        <v>4</v>
      </c>
      <c r="AT22" s="199">
        <v>4</v>
      </c>
      <c r="AU22" s="199">
        <v>4</v>
      </c>
      <c r="AV22" s="199">
        <v>3</v>
      </c>
      <c r="AW22" s="199">
        <v>3</v>
      </c>
      <c r="AX22" s="199">
        <v>3</v>
      </c>
      <c r="AY22" s="199">
        <v>3</v>
      </c>
      <c r="AZ22" s="199">
        <v>4</v>
      </c>
      <c r="BA22" s="205"/>
      <c r="BB22" s="206">
        <f t="shared" si="5"/>
        <v>5</v>
      </c>
      <c r="BC22" s="207">
        <f t="shared" si="1"/>
        <v>4.333333333333333</v>
      </c>
      <c r="BD22" s="208">
        <f t="shared" si="2"/>
        <v>4.333333333333333</v>
      </c>
      <c r="BE22" s="209">
        <f t="shared" si="3"/>
        <v>4.625</v>
      </c>
      <c r="BF22" s="210">
        <f t="shared" si="4"/>
        <v>3.6</v>
      </c>
    </row>
    <row r="23" spans="1:58" x14ac:dyDescent="0.55000000000000004">
      <c r="A23" s="193">
        <v>21</v>
      </c>
      <c r="B23" s="194">
        <v>2</v>
      </c>
      <c r="C23" s="195">
        <v>49</v>
      </c>
      <c r="D23" s="196">
        <f t="shared" si="0"/>
        <v>3</v>
      </c>
      <c r="E23" s="197">
        <v>4</v>
      </c>
      <c r="F23" s="198">
        <v>1</v>
      </c>
      <c r="G23" s="199">
        <v>2</v>
      </c>
      <c r="H23" s="199">
        <v>11</v>
      </c>
      <c r="I23" s="199">
        <v>1</v>
      </c>
      <c r="J23" s="200">
        <v>2</v>
      </c>
      <c r="K23" s="200">
        <v>1</v>
      </c>
      <c r="L23" s="201">
        <v>5</v>
      </c>
      <c r="M23" s="201">
        <v>4</v>
      </c>
      <c r="N23" s="201">
        <v>4</v>
      </c>
      <c r="O23" s="201">
        <v>4</v>
      </c>
      <c r="P23" s="201">
        <v>4</v>
      </c>
      <c r="Q23" s="201">
        <v>4</v>
      </c>
      <c r="R23" s="201">
        <v>3</v>
      </c>
      <c r="S23" s="201">
        <v>4</v>
      </c>
      <c r="T23" s="202">
        <v>4</v>
      </c>
      <c r="U23" s="202">
        <v>4</v>
      </c>
      <c r="V23" s="202">
        <v>4</v>
      </c>
      <c r="W23" s="202">
        <v>4</v>
      </c>
      <c r="X23" s="202">
        <v>4</v>
      </c>
      <c r="Y23" s="202">
        <v>4</v>
      </c>
      <c r="Z23" s="203">
        <v>5</v>
      </c>
      <c r="AA23" s="203">
        <v>5</v>
      </c>
      <c r="AB23" s="203">
        <v>5</v>
      </c>
      <c r="AC23" s="203">
        <v>5</v>
      </c>
      <c r="AD23" s="203">
        <v>5</v>
      </c>
      <c r="AE23" s="203">
        <v>5</v>
      </c>
      <c r="AF23" s="203">
        <v>5</v>
      </c>
      <c r="AG23" s="203">
        <v>4</v>
      </c>
      <c r="AH23" s="203">
        <v>4</v>
      </c>
      <c r="AI23" s="204">
        <v>4</v>
      </c>
      <c r="AJ23" s="204">
        <v>4</v>
      </c>
      <c r="AK23" s="204">
        <v>4</v>
      </c>
      <c r="AL23" s="204">
        <v>4</v>
      </c>
      <c r="AM23" s="204">
        <v>4</v>
      </c>
      <c r="AN23" s="204">
        <v>4</v>
      </c>
      <c r="AO23" s="204">
        <v>4</v>
      </c>
      <c r="AP23" s="204">
        <v>4</v>
      </c>
      <c r="AQ23" s="199">
        <v>4</v>
      </c>
      <c r="AR23" s="199">
        <v>4</v>
      </c>
      <c r="AS23" s="199">
        <v>4</v>
      </c>
      <c r="AT23" s="199">
        <v>5</v>
      </c>
      <c r="AU23" s="199">
        <v>5</v>
      </c>
      <c r="AV23" s="199">
        <v>3</v>
      </c>
      <c r="AW23" s="199">
        <v>3</v>
      </c>
      <c r="AX23" s="199">
        <v>3</v>
      </c>
      <c r="AY23" s="199">
        <v>3</v>
      </c>
      <c r="AZ23" s="199">
        <v>5</v>
      </c>
      <c r="BA23" s="205"/>
      <c r="BB23" s="206">
        <f t="shared" si="5"/>
        <v>4</v>
      </c>
      <c r="BC23" s="207">
        <f t="shared" si="1"/>
        <v>4</v>
      </c>
      <c r="BD23" s="208">
        <f t="shared" si="2"/>
        <v>4.7777777777777777</v>
      </c>
      <c r="BE23" s="209">
        <f t="shared" si="3"/>
        <v>4</v>
      </c>
      <c r="BF23" s="210">
        <f t="shared" si="4"/>
        <v>3.9</v>
      </c>
    </row>
    <row r="24" spans="1:58" x14ac:dyDescent="0.55000000000000004">
      <c r="A24" s="193">
        <v>22</v>
      </c>
      <c r="B24" s="194">
        <v>2</v>
      </c>
      <c r="C24" s="195">
        <v>37</v>
      </c>
      <c r="D24" s="196">
        <f t="shared" si="0"/>
        <v>2</v>
      </c>
      <c r="E24" s="197">
        <v>3</v>
      </c>
      <c r="F24" s="198">
        <v>1</v>
      </c>
      <c r="G24" s="199">
        <v>2</v>
      </c>
      <c r="H24" s="199">
        <v>11</v>
      </c>
      <c r="I24" s="199">
        <v>1</v>
      </c>
      <c r="J24" s="200">
        <v>2</v>
      </c>
      <c r="K24" s="200">
        <v>1</v>
      </c>
      <c r="L24" s="201">
        <v>5</v>
      </c>
      <c r="M24" s="201">
        <v>5</v>
      </c>
      <c r="N24" s="201">
        <v>5</v>
      </c>
      <c r="O24" s="201">
        <v>4</v>
      </c>
      <c r="P24" s="201">
        <v>5</v>
      </c>
      <c r="Q24" s="201">
        <v>5</v>
      </c>
      <c r="R24" s="201">
        <v>5</v>
      </c>
      <c r="S24" s="201">
        <v>5</v>
      </c>
      <c r="T24" s="202">
        <v>5</v>
      </c>
      <c r="U24" s="202">
        <v>4</v>
      </c>
      <c r="V24" s="202">
        <v>4</v>
      </c>
      <c r="W24" s="202">
        <v>4</v>
      </c>
      <c r="X24" s="202">
        <v>5</v>
      </c>
      <c r="Y24" s="202">
        <v>4</v>
      </c>
      <c r="Z24" s="203">
        <v>4</v>
      </c>
      <c r="AA24" s="203">
        <v>4</v>
      </c>
      <c r="AB24" s="203">
        <v>5</v>
      </c>
      <c r="AC24" s="203">
        <v>4</v>
      </c>
      <c r="AD24" s="203">
        <v>4</v>
      </c>
      <c r="AE24" s="203">
        <v>5</v>
      </c>
      <c r="AF24" s="203">
        <v>5</v>
      </c>
      <c r="AG24" s="203">
        <v>4</v>
      </c>
      <c r="AH24" s="203">
        <v>5</v>
      </c>
      <c r="AI24" s="204">
        <v>5</v>
      </c>
      <c r="AJ24" s="204">
        <v>4</v>
      </c>
      <c r="AK24" s="204">
        <v>5</v>
      </c>
      <c r="AL24" s="204">
        <v>5</v>
      </c>
      <c r="AM24" s="204">
        <v>4</v>
      </c>
      <c r="AN24" s="204">
        <v>5</v>
      </c>
      <c r="AO24" s="204">
        <v>4</v>
      </c>
      <c r="AP24" s="204">
        <v>5</v>
      </c>
      <c r="AQ24" s="199">
        <v>4</v>
      </c>
      <c r="AR24" s="199">
        <v>5</v>
      </c>
      <c r="AS24" s="199">
        <v>5</v>
      </c>
      <c r="AT24" s="199">
        <v>5</v>
      </c>
      <c r="AU24" s="199">
        <v>5</v>
      </c>
      <c r="AV24" s="199">
        <v>4</v>
      </c>
      <c r="AW24" s="199">
        <v>4</v>
      </c>
      <c r="AX24" s="199">
        <v>4</v>
      </c>
      <c r="AY24" s="199">
        <v>4</v>
      </c>
      <c r="AZ24" s="199">
        <v>4</v>
      </c>
      <c r="BA24" s="205"/>
      <c r="BB24" s="206">
        <f t="shared" si="5"/>
        <v>4.875</v>
      </c>
      <c r="BC24" s="207">
        <f t="shared" si="1"/>
        <v>4.333333333333333</v>
      </c>
      <c r="BD24" s="208">
        <f t="shared" si="2"/>
        <v>4.4444444444444446</v>
      </c>
      <c r="BE24" s="209">
        <f t="shared" si="3"/>
        <v>4.625</v>
      </c>
      <c r="BF24" s="210">
        <f t="shared" si="4"/>
        <v>4.4000000000000004</v>
      </c>
    </row>
    <row r="25" spans="1:58" x14ac:dyDescent="0.55000000000000004">
      <c r="A25" s="193">
        <v>23</v>
      </c>
      <c r="B25" s="194">
        <v>2</v>
      </c>
      <c r="C25" s="195">
        <v>52</v>
      </c>
      <c r="D25" s="196">
        <f t="shared" si="0"/>
        <v>4</v>
      </c>
      <c r="E25" s="197">
        <v>3</v>
      </c>
      <c r="F25" s="198">
        <v>1</v>
      </c>
      <c r="G25" s="199">
        <v>2</v>
      </c>
      <c r="H25" s="199">
        <v>11</v>
      </c>
      <c r="I25" s="199">
        <v>1</v>
      </c>
      <c r="J25" s="200">
        <v>2</v>
      </c>
      <c r="K25" s="200">
        <v>1</v>
      </c>
      <c r="L25" s="201">
        <v>5</v>
      </c>
      <c r="M25" s="201">
        <v>5</v>
      </c>
      <c r="N25" s="201">
        <v>5</v>
      </c>
      <c r="O25" s="201">
        <v>5</v>
      </c>
      <c r="P25" s="201">
        <v>4</v>
      </c>
      <c r="Q25" s="201">
        <v>4</v>
      </c>
      <c r="R25" s="201">
        <v>3</v>
      </c>
      <c r="S25" s="201">
        <v>5</v>
      </c>
      <c r="T25" s="202">
        <v>4</v>
      </c>
      <c r="U25" s="202">
        <v>4</v>
      </c>
      <c r="V25" s="202">
        <v>4</v>
      </c>
      <c r="W25" s="202">
        <v>4</v>
      </c>
      <c r="X25" s="202">
        <v>4</v>
      </c>
      <c r="Y25" s="202">
        <v>4</v>
      </c>
      <c r="Z25" s="203">
        <v>4</v>
      </c>
      <c r="AA25" s="203">
        <v>4</v>
      </c>
      <c r="AB25" s="203">
        <v>3</v>
      </c>
      <c r="AC25" s="203">
        <v>3</v>
      </c>
      <c r="AD25" s="203">
        <v>4</v>
      </c>
      <c r="AE25" s="203">
        <v>4</v>
      </c>
      <c r="AF25" s="203">
        <v>5</v>
      </c>
      <c r="AG25" s="203">
        <v>3</v>
      </c>
      <c r="AH25" s="203">
        <v>3</v>
      </c>
      <c r="AI25" s="204">
        <v>4</v>
      </c>
      <c r="AJ25" s="204">
        <v>4</v>
      </c>
      <c r="AK25" s="204">
        <v>4</v>
      </c>
      <c r="AL25" s="204">
        <v>5</v>
      </c>
      <c r="AM25" s="204">
        <v>4</v>
      </c>
      <c r="AN25" s="204">
        <v>4</v>
      </c>
      <c r="AO25" s="204">
        <v>4</v>
      </c>
      <c r="AP25" s="204">
        <v>4</v>
      </c>
      <c r="AQ25" s="199">
        <v>4</v>
      </c>
      <c r="AR25" s="199">
        <v>5</v>
      </c>
      <c r="AS25" s="199">
        <v>5</v>
      </c>
      <c r="AT25" s="199">
        <v>5</v>
      </c>
      <c r="AU25" s="199">
        <v>5</v>
      </c>
      <c r="AV25" s="199">
        <v>3</v>
      </c>
      <c r="AW25" s="199">
        <v>3</v>
      </c>
      <c r="AX25" s="199">
        <v>3</v>
      </c>
      <c r="AY25" s="199">
        <v>3</v>
      </c>
      <c r="AZ25" s="199">
        <v>5</v>
      </c>
      <c r="BA25" s="205"/>
      <c r="BB25" s="206">
        <f t="shared" si="5"/>
        <v>4.5</v>
      </c>
      <c r="BC25" s="207">
        <f t="shared" si="1"/>
        <v>4</v>
      </c>
      <c r="BD25" s="208">
        <f t="shared" si="2"/>
        <v>3.6666666666666665</v>
      </c>
      <c r="BE25" s="209">
        <f t="shared" si="3"/>
        <v>4.125</v>
      </c>
      <c r="BF25" s="210">
        <f t="shared" si="4"/>
        <v>4.0999999999999996</v>
      </c>
    </row>
    <row r="26" spans="1:58" x14ac:dyDescent="0.55000000000000004">
      <c r="A26" s="193">
        <v>24</v>
      </c>
      <c r="B26" s="194">
        <v>2</v>
      </c>
      <c r="C26" s="195">
        <v>30</v>
      </c>
      <c r="D26" s="196">
        <f t="shared" si="0"/>
        <v>1</v>
      </c>
      <c r="E26" s="197">
        <v>4</v>
      </c>
      <c r="F26" s="198">
        <v>1</v>
      </c>
      <c r="G26" s="199">
        <v>2</v>
      </c>
      <c r="H26" s="199">
        <v>11</v>
      </c>
      <c r="I26" s="199">
        <v>1</v>
      </c>
      <c r="J26" s="200">
        <v>2</v>
      </c>
      <c r="K26" s="200">
        <v>1</v>
      </c>
      <c r="L26" s="201">
        <v>5</v>
      </c>
      <c r="M26" s="201">
        <v>4</v>
      </c>
      <c r="N26" s="201">
        <v>4</v>
      </c>
      <c r="O26" s="201">
        <v>4</v>
      </c>
      <c r="P26" s="201">
        <v>4</v>
      </c>
      <c r="Q26" s="201">
        <v>5</v>
      </c>
      <c r="R26" s="201">
        <v>4</v>
      </c>
      <c r="S26" s="201">
        <v>4</v>
      </c>
      <c r="T26" s="202">
        <v>4</v>
      </c>
      <c r="U26" s="202">
        <v>4</v>
      </c>
      <c r="V26" s="202">
        <v>5</v>
      </c>
      <c r="W26" s="202">
        <v>4</v>
      </c>
      <c r="X26" s="202">
        <v>4</v>
      </c>
      <c r="Y26" s="202">
        <v>4</v>
      </c>
      <c r="Z26" s="203">
        <v>4</v>
      </c>
      <c r="AA26" s="203">
        <v>4</v>
      </c>
      <c r="AB26" s="203">
        <v>4</v>
      </c>
      <c r="AC26" s="203">
        <v>4</v>
      </c>
      <c r="AD26" s="203">
        <v>4</v>
      </c>
      <c r="AE26" s="203">
        <v>4</v>
      </c>
      <c r="AF26" s="203">
        <v>5</v>
      </c>
      <c r="AG26" s="203">
        <v>4</v>
      </c>
      <c r="AH26" s="203">
        <v>5</v>
      </c>
      <c r="AI26" s="204">
        <v>4</v>
      </c>
      <c r="AJ26" s="204">
        <v>4</v>
      </c>
      <c r="AK26" s="204">
        <v>4</v>
      </c>
      <c r="AL26" s="204">
        <v>5</v>
      </c>
      <c r="AM26" s="204">
        <v>4</v>
      </c>
      <c r="AN26" s="204">
        <v>4</v>
      </c>
      <c r="AO26" s="204">
        <v>4</v>
      </c>
      <c r="AP26" s="204">
        <v>4</v>
      </c>
      <c r="AQ26" s="199">
        <v>4</v>
      </c>
      <c r="AR26" s="199">
        <v>5</v>
      </c>
      <c r="AS26" s="199">
        <v>5</v>
      </c>
      <c r="AT26" s="199">
        <v>5</v>
      </c>
      <c r="AU26" s="199">
        <v>5</v>
      </c>
      <c r="AV26" s="199">
        <v>4</v>
      </c>
      <c r="AW26" s="199">
        <v>4</v>
      </c>
      <c r="AX26" s="199">
        <v>4</v>
      </c>
      <c r="AY26" s="199">
        <v>4</v>
      </c>
      <c r="AZ26" s="199">
        <v>4</v>
      </c>
      <c r="BA26" s="205"/>
      <c r="BB26" s="206">
        <f t="shared" si="5"/>
        <v>4.25</v>
      </c>
      <c r="BC26" s="207">
        <f t="shared" si="1"/>
        <v>4.166666666666667</v>
      </c>
      <c r="BD26" s="208">
        <f t="shared" si="2"/>
        <v>4.2222222222222223</v>
      </c>
      <c r="BE26" s="209">
        <f t="shared" si="3"/>
        <v>4.125</v>
      </c>
      <c r="BF26" s="210">
        <f t="shared" si="4"/>
        <v>4.4000000000000004</v>
      </c>
    </row>
    <row r="27" spans="1:58" x14ac:dyDescent="0.55000000000000004">
      <c r="A27" s="193">
        <v>25</v>
      </c>
      <c r="B27" s="194">
        <v>2</v>
      </c>
      <c r="C27" s="195">
        <v>30</v>
      </c>
      <c r="D27" s="196">
        <f t="shared" si="0"/>
        <v>1</v>
      </c>
      <c r="E27" s="197">
        <v>4</v>
      </c>
      <c r="F27" s="198">
        <v>1</v>
      </c>
      <c r="G27" s="199">
        <v>2</v>
      </c>
      <c r="H27" s="199">
        <v>11</v>
      </c>
      <c r="I27" s="199">
        <v>1</v>
      </c>
      <c r="J27" s="200">
        <v>2</v>
      </c>
      <c r="K27" s="200">
        <v>1</v>
      </c>
      <c r="L27" s="201">
        <v>4</v>
      </c>
      <c r="M27" s="201">
        <v>4</v>
      </c>
      <c r="N27" s="201">
        <v>3</v>
      </c>
      <c r="O27" s="201">
        <v>3</v>
      </c>
      <c r="P27" s="201">
        <v>4</v>
      </c>
      <c r="Q27" s="201">
        <v>5</v>
      </c>
      <c r="R27" s="201">
        <v>4</v>
      </c>
      <c r="S27" s="201">
        <v>4</v>
      </c>
      <c r="T27" s="202">
        <v>4</v>
      </c>
      <c r="U27" s="202">
        <v>4</v>
      </c>
      <c r="V27" s="202">
        <v>4</v>
      </c>
      <c r="W27" s="202">
        <v>4</v>
      </c>
      <c r="X27" s="202">
        <v>4</v>
      </c>
      <c r="Y27" s="202">
        <v>4</v>
      </c>
      <c r="Z27" s="203">
        <v>4</v>
      </c>
      <c r="AA27" s="203">
        <v>4</v>
      </c>
      <c r="AB27" s="203">
        <v>4</v>
      </c>
      <c r="AC27" s="203">
        <v>4</v>
      </c>
      <c r="AD27" s="203">
        <v>4</v>
      </c>
      <c r="AE27" s="203">
        <v>4</v>
      </c>
      <c r="AF27" s="203">
        <v>4</v>
      </c>
      <c r="AG27" s="203">
        <v>4</v>
      </c>
      <c r="AH27" s="203">
        <v>4</v>
      </c>
      <c r="AI27" s="204">
        <v>4</v>
      </c>
      <c r="AJ27" s="204">
        <v>5</v>
      </c>
      <c r="AK27" s="204">
        <v>4</v>
      </c>
      <c r="AL27" s="204">
        <v>4</v>
      </c>
      <c r="AM27" s="204">
        <v>4</v>
      </c>
      <c r="AN27" s="204">
        <v>4</v>
      </c>
      <c r="AO27" s="204">
        <v>4</v>
      </c>
      <c r="AP27" s="204">
        <v>4</v>
      </c>
      <c r="AQ27" s="199">
        <v>4</v>
      </c>
      <c r="AR27" s="199">
        <v>5</v>
      </c>
      <c r="AS27" s="199">
        <v>5</v>
      </c>
      <c r="AT27" s="199">
        <v>5</v>
      </c>
      <c r="AU27" s="199">
        <v>5</v>
      </c>
      <c r="AV27" s="199">
        <v>4</v>
      </c>
      <c r="AW27" s="199">
        <v>4</v>
      </c>
      <c r="AX27" s="199">
        <v>4</v>
      </c>
      <c r="AY27" s="199">
        <v>4</v>
      </c>
      <c r="AZ27" s="199">
        <v>4</v>
      </c>
      <c r="BA27" s="205"/>
      <c r="BB27" s="206">
        <f t="shared" si="5"/>
        <v>3.875</v>
      </c>
      <c r="BC27" s="207">
        <f t="shared" si="1"/>
        <v>4</v>
      </c>
      <c r="BD27" s="208">
        <f t="shared" si="2"/>
        <v>4</v>
      </c>
      <c r="BE27" s="209">
        <f t="shared" si="3"/>
        <v>4.125</v>
      </c>
      <c r="BF27" s="210">
        <f t="shared" si="4"/>
        <v>4.4000000000000004</v>
      </c>
    </row>
    <row r="28" spans="1:58" x14ac:dyDescent="0.55000000000000004">
      <c r="A28" s="193">
        <v>26</v>
      </c>
      <c r="B28" s="194">
        <v>2</v>
      </c>
      <c r="C28" s="195">
        <v>42</v>
      </c>
      <c r="D28" s="196">
        <f t="shared" si="0"/>
        <v>3</v>
      </c>
      <c r="E28" s="197">
        <v>3</v>
      </c>
      <c r="F28" s="198">
        <v>1</v>
      </c>
      <c r="G28" s="199">
        <v>2</v>
      </c>
      <c r="H28" s="199">
        <v>11</v>
      </c>
      <c r="I28" s="199">
        <v>1</v>
      </c>
      <c r="J28" s="200">
        <v>2</v>
      </c>
      <c r="K28" s="200">
        <v>1</v>
      </c>
      <c r="L28" s="201">
        <v>4</v>
      </c>
      <c r="M28" s="201">
        <v>4</v>
      </c>
      <c r="N28" s="201">
        <v>4</v>
      </c>
      <c r="O28" s="201">
        <v>4</v>
      </c>
      <c r="P28" s="201">
        <v>4</v>
      </c>
      <c r="Q28" s="201">
        <v>4</v>
      </c>
      <c r="R28" s="201">
        <v>4</v>
      </c>
      <c r="S28" s="201">
        <v>4</v>
      </c>
      <c r="T28" s="202">
        <v>4</v>
      </c>
      <c r="U28" s="202">
        <v>4</v>
      </c>
      <c r="V28" s="202">
        <v>4</v>
      </c>
      <c r="W28" s="202">
        <v>4</v>
      </c>
      <c r="X28" s="202">
        <v>4</v>
      </c>
      <c r="Y28" s="202">
        <v>4</v>
      </c>
      <c r="Z28" s="203">
        <v>4</v>
      </c>
      <c r="AA28" s="203">
        <v>4</v>
      </c>
      <c r="AB28" s="203">
        <v>4</v>
      </c>
      <c r="AC28" s="203">
        <v>4</v>
      </c>
      <c r="AD28" s="203">
        <v>3</v>
      </c>
      <c r="AE28" s="203">
        <v>4</v>
      </c>
      <c r="AF28" s="203">
        <v>3</v>
      </c>
      <c r="AG28" s="203">
        <v>4</v>
      </c>
      <c r="AH28" s="203">
        <v>4</v>
      </c>
      <c r="AI28" s="204">
        <v>5</v>
      </c>
      <c r="AJ28" s="204">
        <v>5</v>
      </c>
      <c r="AK28" s="204">
        <v>4</v>
      </c>
      <c r="AL28" s="204">
        <v>4</v>
      </c>
      <c r="AM28" s="204">
        <v>4</v>
      </c>
      <c r="AN28" s="204">
        <v>4</v>
      </c>
      <c r="AO28" s="204">
        <v>4</v>
      </c>
      <c r="AP28" s="204">
        <v>4</v>
      </c>
      <c r="AQ28" s="199">
        <v>4</v>
      </c>
      <c r="AR28" s="199">
        <v>4</v>
      </c>
      <c r="AS28" s="199">
        <v>4</v>
      </c>
      <c r="AT28" s="199">
        <v>4</v>
      </c>
      <c r="AU28" s="199">
        <v>4</v>
      </c>
      <c r="AV28" s="199">
        <v>3</v>
      </c>
      <c r="AW28" s="199">
        <v>3</v>
      </c>
      <c r="AX28" s="199">
        <v>3</v>
      </c>
      <c r="AY28" s="199">
        <v>3</v>
      </c>
      <c r="AZ28" s="199">
        <v>5</v>
      </c>
      <c r="BA28" s="205"/>
      <c r="BB28" s="206">
        <f t="shared" si="5"/>
        <v>4</v>
      </c>
      <c r="BC28" s="207">
        <f t="shared" si="1"/>
        <v>4</v>
      </c>
      <c r="BD28" s="208">
        <f t="shared" si="2"/>
        <v>3.7777777777777777</v>
      </c>
      <c r="BE28" s="209">
        <f t="shared" si="3"/>
        <v>4.25</v>
      </c>
      <c r="BF28" s="210">
        <f t="shared" si="4"/>
        <v>3.7</v>
      </c>
    </row>
    <row r="29" spans="1:58" x14ac:dyDescent="0.55000000000000004">
      <c r="A29" s="193">
        <v>27</v>
      </c>
      <c r="B29" s="194">
        <v>2</v>
      </c>
      <c r="C29" s="195">
        <v>49</v>
      </c>
      <c r="D29" s="196">
        <f t="shared" si="0"/>
        <v>3</v>
      </c>
      <c r="E29" s="197">
        <v>3</v>
      </c>
      <c r="F29" s="198">
        <v>1</v>
      </c>
      <c r="G29" s="199">
        <v>2</v>
      </c>
      <c r="H29" s="199">
        <v>11</v>
      </c>
      <c r="I29" s="199">
        <v>1</v>
      </c>
      <c r="J29" s="200">
        <v>2</v>
      </c>
      <c r="K29" s="200">
        <v>1</v>
      </c>
      <c r="L29" s="201">
        <v>5</v>
      </c>
      <c r="M29" s="201">
        <v>4</v>
      </c>
      <c r="N29" s="201">
        <v>3</v>
      </c>
      <c r="O29" s="201">
        <v>5</v>
      </c>
      <c r="P29" s="201">
        <v>4</v>
      </c>
      <c r="Q29" s="201">
        <v>4</v>
      </c>
      <c r="R29" s="201">
        <v>4</v>
      </c>
      <c r="S29" s="201">
        <v>4</v>
      </c>
      <c r="T29" s="202">
        <v>4</v>
      </c>
      <c r="U29" s="202">
        <v>4</v>
      </c>
      <c r="V29" s="202">
        <v>4</v>
      </c>
      <c r="W29" s="202">
        <v>4</v>
      </c>
      <c r="X29" s="202">
        <v>4</v>
      </c>
      <c r="Y29" s="202">
        <v>4</v>
      </c>
      <c r="Z29" s="203">
        <v>4</v>
      </c>
      <c r="AA29" s="203">
        <v>4</v>
      </c>
      <c r="AB29" s="203">
        <v>4</v>
      </c>
      <c r="AC29" s="203">
        <v>4</v>
      </c>
      <c r="AD29" s="203">
        <v>4</v>
      </c>
      <c r="AE29" s="203">
        <v>3</v>
      </c>
      <c r="AF29" s="203">
        <v>4</v>
      </c>
      <c r="AG29" s="203">
        <v>4</v>
      </c>
      <c r="AH29" s="203">
        <v>4</v>
      </c>
      <c r="AI29" s="204">
        <v>4</v>
      </c>
      <c r="AJ29" s="204">
        <v>4</v>
      </c>
      <c r="AK29" s="204">
        <v>4</v>
      </c>
      <c r="AL29" s="204">
        <v>5</v>
      </c>
      <c r="AM29" s="204">
        <v>3</v>
      </c>
      <c r="AN29" s="204">
        <v>4</v>
      </c>
      <c r="AO29" s="204">
        <v>4</v>
      </c>
      <c r="AP29" s="204">
        <v>4</v>
      </c>
      <c r="AQ29" s="199">
        <v>4</v>
      </c>
      <c r="AR29" s="199">
        <v>4</v>
      </c>
      <c r="AS29" s="199">
        <v>4</v>
      </c>
      <c r="AT29" s="199">
        <v>4</v>
      </c>
      <c r="AU29" s="199">
        <v>4</v>
      </c>
      <c r="AV29" s="199">
        <v>3</v>
      </c>
      <c r="AW29" s="199">
        <v>3</v>
      </c>
      <c r="AX29" s="199">
        <v>3</v>
      </c>
      <c r="AY29" s="199">
        <v>3</v>
      </c>
      <c r="AZ29" s="199">
        <v>5</v>
      </c>
      <c r="BA29" s="205"/>
      <c r="BB29" s="206">
        <f t="shared" si="5"/>
        <v>4.125</v>
      </c>
      <c r="BC29" s="207">
        <f t="shared" si="1"/>
        <v>4</v>
      </c>
      <c r="BD29" s="208">
        <f t="shared" si="2"/>
        <v>3.8888888888888888</v>
      </c>
      <c r="BE29" s="209">
        <f t="shared" si="3"/>
        <v>4</v>
      </c>
      <c r="BF29" s="210">
        <f t="shared" si="4"/>
        <v>3.7</v>
      </c>
    </row>
    <row r="30" spans="1:58" x14ac:dyDescent="0.55000000000000004">
      <c r="A30" s="193">
        <v>28</v>
      </c>
      <c r="B30" s="194">
        <v>2</v>
      </c>
      <c r="C30" s="195">
        <v>45</v>
      </c>
      <c r="D30" s="196">
        <f t="shared" si="0"/>
        <v>3</v>
      </c>
      <c r="E30" s="197">
        <v>3</v>
      </c>
      <c r="F30" s="198">
        <v>1</v>
      </c>
      <c r="G30" s="199">
        <v>3</v>
      </c>
      <c r="H30" s="199">
        <v>11</v>
      </c>
      <c r="I30" s="199">
        <v>1</v>
      </c>
      <c r="J30" s="200">
        <v>2</v>
      </c>
      <c r="K30" s="200">
        <v>1</v>
      </c>
      <c r="L30" s="201">
        <v>3</v>
      </c>
      <c r="M30" s="201">
        <v>3</v>
      </c>
      <c r="N30" s="201">
        <v>3</v>
      </c>
      <c r="O30" s="201">
        <v>3</v>
      </c>
      <c r="P30" s="201">
        <v>4</v>
      </c>
      <c r="Q30" s="201">
        <v>3</v>
      </c>
      <c r="R30" s="201">
        <v>3</v>
      </c>
      <c r="S30" s="201">
        <v>3</v>
      </c>
      <c r="T30" s="202">
        <v>4</v>
      </c>
      <c r="U30" s="202">
        <v>3</v>
      </c>
      <c r="V30" s="202">
        <v>4</v>
      </c>
      <c r="W30" s="202">
        <v>3</v>
      </c>
      <c r="X30" s="202">
        <v>4</v>
      </c>
      <c r="Y30" s="202">
        <v>3</v>
      </c>
      <c r="Z30" s="203">
        <v>3</v>
      </c>
      <c r="AA30" s="203">
        <v>3</v>
      </c>
      <c r="AB30" s="203">
        <v>3</v>
      </c>
      <c r="AC30" s="203">
        <v>3</v>
      </c>
      <c r="AD30" s="203">
        <v>3</v>
      </c>
      <c r="AE30" s="203">
        <v>4</v>
      </c>
      <c r="AF30" s="203">
        <v>3</v>
      </c>
      <c r="AG30" s="203">
        <v>2</v>
      </c>
      <c r="AH30" s="203">
        <v>3</v>
      </c>
      <c r="AI30" s="204">
        <v>3</v>
      </c>
      <c r="AJ30" s="204">
        <v>3</v>
      </c>
      <c r="AK30" s="204">
        <v>2</v>
      </c>
      <c r="AL30" s="204">
        <v>4</v>
      </c>
      <c r="AM30" s="204">
        <v>3</v>
      </c>
      <c r="AN30" s="204">
        <v>3</v>
      </c>
      <c r="AO30" s="204">
        <v>4</v>
      </c>
      <c r="AP30" s="204">
        <v>3</v>
      </c>
      <c r="AQ30" s="199">
        <v>4</v>
      </c>
      <c r="AR30" s="199">
        <v>3</v>
      </c>
      <c r="AS30" s="199">
        <v>4</v>
      </c>
      <c r="AT30" s="199">
        <v>4</v>
      </c>
      <c r="AU30" s="199">
        <v>4</v>
      </c>
      <c r="AV30" s="199">
        <v>3</v>
      </c>
      <c r="AW30" s="199">
        <v>3</v>
      </c>
      <c r="AX30" s="199">
        <v>3</v>
      </c>
      <c r="AY30" s="199">
        <v>4</v>
      </c>
      <c r="AZ30" s="199">
        <v>4</v>
      </c>
      <c r="BA30" s="205"/>
      <c r="BB30" s="206">
        <f t="shared" si="5"/>
        <v>3.125</v>
      </c>
      <c r="BC30" s="207">
        <f t="shared" si="1"/>
        <v>3.5</v>
      </c>
      <c r="BD30" s="208">
        <f t="shared" si="2"/>
        <v>3</v>
      </c>
      <c r="BE30" s="209">
        <f t="shared" si="3"/>
        <v>3.125</v>
      </c>
      <c r="BF30" s="210">
        <f t="shared" si="4"/>
        <v>3.6</v>
      </c>
    </row>
    <row r="31" spans="1:58" x14ac:dyDescent="0.55000000000000004">
      <c r="A31" s="193">
        <v>29</v>
      </c>
      <c r="B31" s="194">
        <v>1</v>
      </c>
      <c r="C31" s="195"/>
      <c r="D31" s="196">
        <f t="shared" si="0"/>
        <v>5</v>
      </c>
      <c r="E31" s="197">
        <v>3</v>
      </c>
      <c r="F31" s="198">
        <v>1</v>
      </c>
      <c r="G31" s="199">
        <v>2</v>
      </c>
      <c r="H31" s="199">
        <v>11</v>
      </c>
      <c r="I31" s="199">
        <v>1</v>
      </c>
      <c r="J31" s="200">
        <v>2</v>
      </c>
      <c r="K31" s="200">
        <v>1</v>
      </c>
      <c r="L31" s="201">
        <v>5</v>
      </c>
      <c r="M31" s="201">
        <v>4</v>
      </c>
      <c r="N31" s="201">
        <v>4</v>
      </c>
      <c r="O31" s="201">
        <v>5</v>
      </c>
      <c r="P31" s="201">
        <v>5</v>
      </c>
      <c r="Q31" s="201">
        <v>5</v>
      </c>
      <c r="R31" s="201">
        <v>4</v>
      </c>
      <c r="S31" s="201">
        <v>4</v>
      </c>
      <c r="T31" s="202">
        <v>4</v>
      </c>
      <c r="U31" s="202">
        <v>4</v>
      </c>
      <c r="V31" s="202">
        <v>4</v>
      </c>
      <c r="W31" s="202">
        <v>4</v>
      </c>
      <c r="X31" s="202">
        <v>4</v>
      </c>
      <c r="Y31" s="202">
        <v>4</v>
      </c>
      <c r="Z31" s="203">
        <v>4</v>
      </c>
      <c r="AA31" s="203">
        <v>4</v>
      </c>
      <c r="AB31" s="203">
        <v>4</v>
      </c>
      <c r="AC31" s="203">
        <v>4</v>
      </c>
      <c r="AD31" s="203">
        <v>4</v>
      </c>
      <c r="AE31" s="203">
        <v>4</v>
      </c>
      <c r="AF31" s="203">
        <v>4</v>
      </c>
      <c r="AG31" s="203">
        <v>4</v>
      </c>
      <c r="AH31" s="203">
        <v>4</v>
      </c>
      <c r="AI31" s="204">
        <v>4</v>
      </c>
      <c r="AJ31" s="204">
        <v>5</v>
      </c>
      <c r="AK31" s="204">
        <v>5</v>
      </c>
      <c r="AL31" s="204">
        <v>5</v>
      </c>
      <c r="AM31" s="204">
        <v>5</v>
      </c>
      <c r="AN31" s="204">
        <v>4</v>
      </c>
      <c r="AO31" s="204">
        <v>4</v>
      </c>
      <c r="AP31" s="204">
        <v>5</v>
      </c>
      <c r="AQ31" s="199">
        <v>4</v>
      </c>
      <c r="AR31" s="199">
        <v>4</v>
      </c>
      <c r="AS31" s="199">
        <v>4</v>
      </c>
      <c r="AT31" s="199">
        <v>4</v>
      </c>
      <c r="AU31" s="199">
        <v>4</v>
      </c>
      <c r="AV31" s="199">
        <v>3</v>
      </c>
      <c r="AW31" s="199">
        <v>3</v>
      </c>
      <c r="AX31" s="199">
        <v>3</v>
      </c>
      <c r="AY31" s="199">
        <v>3</v>
      </c>
      <c r="AZ31" s="199">
        <v>4</v>
      </c>
      <c r="BA31" s="205"/>
      <c r="BB31" s="206">
        <f t="shared" si="5"/>
        <v>4.5</v>
      </c>
      <c r="BC31" s="207">
        <f t="shared" si="1"/>
        <v>4</v>
      </c>
      <c r="BD31" s="208">
        <f t="shared" si="2"/>
        <v>4</v>
      </c>
      <c r="BE31" s="209">
        <f t="shared" si="3"/>
        <v>4.625</v>
      </c>
      <c r="BF31" s="210">
        <f t="shared" si="4"/>
        <v>3.6</v>
      </c>
    </row>
    <row r="32" spans="1:58" x14ac:dyDescent="0.55000000000000004">
      <c r="A32" s="193">
        <v>30</v>
      </c>
      <c r="B32" s="194">
        <v>1</v>
      </c>
      <c r="C32" s="195">
        <v>40</v>
      </c>
      <c r="D32" s="196">
        <f t="shared" si="0"/>
        <v>2</v>
      </c>
      <c r="E32" s="197">
        <v>3</v>
      </c>
      <c r="F32" s="198">
        <v>1</v>
      </c>
      <c r="G32" s="199">
        <v>2</v>
      </c>
      <c r="H32" s="199">
        <v>11</v>
      </c>
      <c r="I32" s="199">
        <v>1</v>
      </c>
      <c r="J32" s="200">
        <v>2</v>
      </c>
      <c r="K32" s="200">
        <v>1</v>
      </c>
      <c r="L32" s="201">
        <v>4</v>
      </c>
      <c r="M32" s="201">
        <v>4</v>
      </c>
      <c r="N32" s="201">
        <v>4</v>
      </c>
      <c r="O32" s="201">
        <v>4</v>
      </c>
      <c r="P32" s="201">
        <v>4</v>
      </c>
      <c r="Q32" s="201">
        <v>4</v>
      </c>
      <c r="R32" s="201">
        <v>3</v>
      </c>
      <c r="S32" s="201">
        <v>3</v>
      </c>
      <c r="T32" s="202">
        <v>3</v>
      </c>
      <c r="U32" s="202">
        <v>3</v>
      </c>
      <c r="V32" s="202">
        <v>3</v>
      </c>
      <c r="W32" s="202">
        <v>4</v>
      </c>
      <c r="X32" s="202">
        <v>4</v>
      </c>
      <c r="Y32" s="202">
        <v>4</v>
      </c>
      <c r="Z32" s="203">
        <v>4</v>
      </c>
      <c r="AA32" s="203">
        <v>4</v>
      </c>
      <c r="AB32" s="203">
        <v>4</v>
      </c>
      <c r="AC32" s="203">
        <v>4</v>
      </c>
      <c r="AD32" s="203">
        <v>3</v>
      </c>
      <c r="AE32" s="203">
        <v>3</v>
      </c>
      <c r="AF32" s="203">
        <v>3</v>
      </c>
      <c r="AG32" s="203">
        <v>3</v>
      </c>
      <c r="AH32" s="203">
        <v>3</v>
      </c>
      <c r="AI32" s="204">
        <v>4</v>
      </c>
      <c r="AJ32" s="204">
        <v>4</v>
      </c>
      <c r="AK32" s="204">
        <v>4</v>
      </c>
      <c r="AL32" s="204">
        <v>3</v>
      </c>
      <c r="AM32" s="204">
        <v>5</v>
      </c>
      <c r="AN32" s="204">
        <v>5</v>
      </c>
      <c r="AO32" s="204">
        <v>5</v>
      </c>
      <c r="AP32" s="204">
        <v>5</v>
      </c>
      <c r="AQ32" s="199">
        <v>4</v>
      </c>
      <c r="AR32" s="199">
        <v>4</v>
      </c>
      <c r="AS32" s="199">
        <v>4</v>
      </c>
      <c r="AT32" s="199">
        <v>4</v>
      </c>
      <c r="AU32" s="199">
        <v>4</v>
      </c>
      <c r="AV32" s="199">
        <v>4</v>
      </c>
      <c r="AW32" s="199">
        <v>4</v>
      </c>
      <c r="AX32" s="199">
        <v>4</v>
      </c>
      <c r="AY32" s="199">
        <v>4</v>
      </c>
      <c r="AZ32" s="199">
        <v>4</v>
      </c>
      <c r="BA32" s="205"/>
      <c r="BB32" s="206">
        <f t="shared" si="5"/>
        <v>3.75</v>
      </c>
      <c r="BC32" s="207">
        <f t="shared" si="1"/>
        <v>3.5</v>
      </c>
      <c r="BD32" s="208">
        <f t="shared" si="2"/>
        <v>3.4444444444444446</v>
      </c>
      <c r="BE32" s="209">
        <f t="shared" si="3"/>
        <v>4.375</v>
      </c>
      <c r="BF32" s="210">
        <f t="shared" si="4"/>
        <v>4</v>
      </c>
    </row>
    <row r="33" spans="1:58" x14ac:dyDescent="0.55000000000000004">
      <c r="A33" s="193">
        <v>31</v>
      </c>
      <c r="B33" s="194">
        <v>1</v>
      </c>
      <c r="C33" s="195">
        <v>40</v>
      </c>
      <c r="D33" s="196">
        <f t="shared" si="0"/>
        <v>2</v>
      </c>
      <c r="E33" s="197">
        <v>3</v>
      </c>
      <c r="F33" s="198">
        <v>1</v>
      </c>
      <c r="G33" s="199">
        <v>2</v>
      </c>
      <c r="H33" s="199">
        <v>11</v>
      </c>
      <c r="I33" s="199">
        <v>1</v>
      </c>
      <c r="J33" s="200">
        <v>2</v>
      </c>
      <c r="K33" s="200">
        <v>1</v>
      </c>
      <c r="L33" s="201">
        <v>4</v>
      </c>
      <c r="M33" s="201">
        <v>4</v>
      </c>
      <c r="N33" s="201">
        <v>4</v>
      </c>
      <c r="O33" s="201">
        <v>4</v>
      </c>
      <c r="P33" s="201">
        <v>4</v>
      </c>
      <c r="Q33" s="201">
        <v>4</v>
      </c>
      <c r="R33" s="201">
        <v>4</v>
      </c>
      <c r="S33" s="201">
        <v>4</v>
      </c>
      <c r="T33" s="202">
        <v>4</v>
      </c>
      <c r="U33" s="202">
        <v>4</v>
      </c>
      <c r="V33" s="202">
        <v>5</v>
      </c>
      <c r="W33" s="202">
        <v>5</v>
      </c>
      <c r="X33" s="202">
        <v>5</v>
      </c>
      <c r="Y33" s="202">
        <v>5</v>
      </c>
      <c r="Z33" s="203">
        <v>4</v>
      </c>
      <c r="AA33" s="203">
        <v>4</v>
      </c>
      <c r="AB33" s="203">
        <v>4</v>
      </c>
      <c r="AC33" s="203">
        <v>4</v>
      </c>
      <c r="AD33" s="203">
        <v>5</v>
      </c>
      <c r="AE33" s="203">
        <v>5</v>
      </c>
      <c r="AF33" s="203">
        <v>3</v>
      </c>
      <c r="AG33" s="203">
        <v>3</v>
      </c>
      <c r="AH33" s="203">
        <v>3</v>
      </c>
      <c r="AI33" s="204">
        <v>4</v>
      </c>
      <c r="AJ33" s="204">
        <v>4</v>
      </c>
      <c r="AK33" s="204">
        <v>4</v>
      </c>
      <c r="AL33" s="204">
        <v>4</v>
      </c>
      <c r="AM33" s="204">
        <v>4</v>
      </c>
      <c r="AN33" s="204">
        <v>4</v>
      </c>
      <c r="AO33" s="204">
        <v>5</v>
      </c>
      <c r="AP33" s="204">
        <v>5</v>
      </c>
      <c r="AQ33" s="199">
        <v>4</v>
      </c>
      <c r="AR33" s="199">
        <v>4</v>
      </c>
      <c r="AS33" s="199">
        <v>4</v>
      </c>
      <c r="AT33" s="199">
        <v>4</v>
      </c>
      <c r="AU33" s="199">
        <v>5</v>
      </c>
      <c r="AV33" s="199">
        <v>5</v>
      </c>
      <c r="AW33" s="199">
        <v>4</v>
      </c>
      <c r="AX33" s="199">
        <v>4</v>
      </c>
      <c r="AY33" s="199">
        <v>4</v>
      </c>
      <c r="AZ33" s="199">
        <v>5</v>
      </c>
      <c r="BA33" s="205"/>
      <c r="BB33" s="206">
        <f t="shared" si="5"/>
        <v>4</v>
      </c>
      <c r="BC33" s="207">
        <f t="shared" si="1"/>
        <v>4.666666666666667</v>
      </c>
      <c r="BD33" s="208">
        <f t="shared" si="2"/>
        <v>3.8888888888888888</v>
      </c>
      <c r="BE33" s="209">
        <f t="shared" si="3"/>
        <v>4.25</v>
      </c>
      <c r="BF33" s="210">
        <f t="shared" si="4"/>
        <v>4.3</v>
      </c>
    </row>
    <row r="34" spans="1:58" x14ac:dyDescent="0.55000000000000004">
      <c r="A34" s="193">
        <v>32</v>
      </c>
      <c r="B34" s="194">
        <v>1</v>
      </c>
      <c r="C34" s="195">
        <v>38</v>
      </c>
      <c r="D34" s="196">
        <f t="shared" si="0"/>
        <v>2</v>
      </c>
      <c r="E34" s="197">
        <v>3</v>
      </c>
      <c r="F34" s="198">
        <v>1</v>
      </c>
      <c r="G34" s="199">
        <v>2</v>
      </c>
      <c r="H34" s="199">
        <v>11</v>
      </c>
      <c r="I34" s="199">
        <v>1</v>
      </c>
      <c r="J34" s="200">
        <v>2</v>
      </c>
      <c r="K34" s="200">
        <v>1</v>
      </c>
      <c r="L34" s="201">
        <v>4</v>
      </c>
      <c r="M34" s="201">
        <v>4</v>
      </c>
      <c r="N34" s="201">
        <v>4</v>
      </c>
      <c r="O34" s="201">
        <v>4</v>
      </c>
      <c r="P34" s="201">
        <v>4</v>
      </c>
      <c r="Q34" s="201">
        <v>5</v>
      </c>
      <c r="R34" s="201">
        <v>5</v>
      </c>
      <c r="S34" s="201">
        <v>4</v>
      </c>
      <c r="T34" s="202">
        <v>4</v>
      </c>
      <c r="U34" s="202">
        <v>4</v>
      </c>
      <c r="V34" s="202">
        <v>5</v>
      </c>
      <c r="W34" s="202">
        <v>4</v>
      </c>
      <c r="X34" s="202">
        <v>3</v>
      </c>
      <c r="Y34" s="202">
        <v>3</v>
      </c>
      <c r="Z34" s="203">
        <v>5</v>
      </c>
      <c r="AA34" s="203">
        <v>5</v>
      </c>
      <c r="AB34" s="203">
        <v>4</v>
      </c>
      <c r="AC34" s="203">
        <v>4</v>
      </c>
      <c r="AD34" s="203">
        <v>4</v>
      </c>
      <c r="AE34" s="203">
        <v>4</v>
      </c>
      <c r="AF34" s="203">
        <v>4</v>
      </c>
      <c r="AG34" s="203">
        <v>5</v>
      </c>
      <c r="AH34" s="203">
        <v>4</v>
      </c>
      <c r="AI34" s="204">
        <v>4</v>
      </c>
      <c r="AJ34" s="204">
        <v>4</v>
      </c>
      <c r="AK34" s="204">
        <v>4</v>
      </c>
      <c r="AL34" s="204">
        <v>4</v>
      </c>
      <c r="AM34" s="204">
        <v>4</v>
      </c>
      <c r="AN34" s="204">
        <v>4</v>
      </c>
      <c r="AO34" s="204">
        <v>4</v>
      </c>
      <c r="AP34" s="204">
        <v>4</v>
      </c>
      <c r="AQ34" s="199">
        <v>4</v>
      </c>
      <c r="AR34" s="199">
        <v>4</v>
      </c>
      <c r="AS34" s="199">
        <v>4</v>
      </c>
      <c r="AT34" s="199">
        <v>4</v>
      </c>
      <c r="AU34" s="199">
        <v>4</v>
      </c>
      <c r="AV34" s="199">
        <v>4</v>
      </c>
      <c r="AW34" s="199">
        <v>5</v>
      </c>
      <c r="AX34" s="199">
        <v>4</v>
      </c>
      <c r="AY34" s="199">
        <v>4</v>
      </c>
      <c r="AZ34" s="199">
        <v>4</v>
      </c>
      <c r="BA34" s="205"/>
      <c r="BB34" s="206">
        <f t="shared" si="5"/>
        <v>4.25</v>
      </c>
      <c r="BC34" s="207">
        <f t="shared" si="1"/>
        <v>3.8333333333333335</v>
      </c>
      <c r="BD34" s="208">
        <f t="shared" si="2"/>
        <v>4.333333333333333</v>
      </c>
      <c r="BE34" s="209">
        <f t="shared" si="3"/>
        <v>4</v>
      </c>
      <c r="BF34" s="210">
        <f t="shared" si="4"/>
        <v>4.0999999999999996</v>
      </c>
    </row>
    <row r="35" spans="1:58" x14ac:dyDescent="0.55000000000000004">
      <c r="A35" s="193">
        <v>33</v>
      </c>
      <c r="B35" s="194">
        <v>1</v>
      </c>
      <c r="C35" s="195">
        <v>40</v>
      </c>
      <c r="D35" s="196">
        <f t="shared" si="0"/>
        <v>2</v>
      </c>
      <c r="E35" s="197">
        <v>3</v>
      </c>
      <c r="F35" s="198">
        <v>1</v>
      </c>
      <c r="G35" s="199">
        <v>2</v>
      </c>
      <c r="H35" s="199">
        <v>11</v>
      </c>
      <c r="I35" s="199">
        <v>1</v>
      </c>
      <c r="J35" s="200">
        <v>2</v>
      </c>
      <c r="K35" s="200">
        <v>1</v>
      </c>
      <c r="L35" s="201">
        <v>4</v>
      </c>
      <c r="M35" s="201">
        <v>4</v>
      </c>
      <c r="N35" s="201">
        <v>4</v>
      </c>
      <c r="O35" s="201">
        <v>4</v>
      </c>
      <c r="P35" s="201">
        <v>4</v>
      </c>
      <c r="Q35" s="201">
        <v>5</v>
      </c>
      <c r="R35" s="201">
        <v>5</v>
      </c>
      <c r="S35" s="201">
        <v>4</v>
      </c>
      <c r="T35" s="202">
        <v>4</v>
      </c>
      <c r="U35" s="202">
        <v>4</v>
      </c>
      <c r="V35" s="202">
        <v>4</v>
      </c>
      <c r="W35" s="202">
        <v>4</v>
      </c>
      <c r="X35" s="202">
        <v>3</v>
      </c>
      <c r="Y35" s="202">
        <v>3</v>
      </c>
      <c r="Z35" s="203">
        <v>5</v>
      </c>
      <c r="AA35" s="203">
        <v>5</v>
      </c>
      <c r="AB35" s="203">
        <v>4</v>
      </c>
      <c r="AC35" s="203">
        <v>4</v>
      </c>
      <c r="AD35" s="203">
        <v>4</v>
      </c>
      <c r="AE35" s="203">
        <v>4</v>
      </c>
      <c r="AF35" s="203">
        <v>4</v>
      </c>
      <c r="AG35" s="203">
        <v>4</v>
      </c>
      <c r="AH35" s="203">
        <v>4</v>
      </c>
      <c r="AI35" s="204">
        <v>4</v>
      </c>
      <c r="AJ35" s="204">
        <v>4</v>
      </c>
      <c r="AK35" s="204">
        <v>4</v>
      </c>
      <c r="AL35" s="204">
        <v>4</v>
      </c>
      <c r="AM35" s="204">
        <v>4</v>
      </c>
      <c r="AN35" s="204">
        <v>4</v>
      </c>
      <c r="AO35" s="204">
        <v>4</v>
      </c>
      <c r="AP35" s="204">
        <v>4</v>
      </c>
      <c r="AQ35" s="199">
        <v>4</v>
      </c>
      <c r="AR35" s="199">
        <v>4</v>
      </c>
      <c r="AS35" s="199">
        <v>4</v>
      </c>
      <c r="AT35" s="199">
        <v>4</v>
      </c>
      <c r="AU35" s="199">
        <v>4</v>
      </c>
      <c r="AV35" s="199">
        <v>4</v>
      </c>
      <c r="AW35" s="199">
        <v>5</v>
      </c>
      <c r="AX35" s="199">
        <v>4</v>
      </c>
      <c r="AY35" s="199">
        <v>4</v>
      </c>
      <c r="AZ35" s="199">
        <v>4</v>
      </c>
      <c r="BA35" s="205"/>
      <c r="BB35" s="206">
        <f t="shared" si="5"/>
        <v>4.25</v>
      </c>
      <c r="BC35" s="207">
        <f t="shared" si="1"/>
        <v>3.6666666666666665</v>
      </c>
      <c r="BD35" s="208">
        <f t="shared" si="2"/>
        <v>4.2222222222222223</v>
      </c>
      <c r="BE35" s="209">
        <f t="shared" si="3"/>
        <v>4</v>
      </c>
      <c r="BF35" s="210">
        <f t="shared" si="4"/>
        <v>4.0999999999999996</v>
      </c>
    </row>
    <row r="36" spans="1:58" x14ac:dyDescent="0.55000000000000004">
      <c r="A36" s="193">
        <v>34</v>
      </c>
      <c r="B36" s="194">
        <v>2</v>
      </c>
      <c r="C36" s="195">
        <v>42</v>
      </c>
      <c r="D36" s="196">
        <f t="shared" si="0"/>
        <v>3</v>
      </c>
      <c r="E36" s="197">
        <v>3</v>
      </c>
      <c r="F36" s="198">
        <v>1</v>
      </c>
      <c r="G36" s="199">
        <v>2</v>
      </c>
      <c r="H36" s="199">
        <v>11</v>
      </c>
      <c r="I36" s="199">
        <v>1</v>
      </c>
      <c r="J36" s="200">
        <v>2</v>
      </c>
      <c r="K36" s="200">
        <v>1</v>
      </c>
      <c r="L36" s="201">
        <v>4</v>
      </c>
      <c r="M36" s="201">
        <v>4</v>
      </c>
      <c r="N36" s="201">
        <v>4</v>
      </c>
      <c r="O36" s="201">
        <v>4</v>
      </c>
      <c r="P36" s="201">
        <v>4</v>
      </c>
      <c r="Q36" s="201">
        <v>4</v>
      </c>
      <c r="R36" s="201">
        <v>5</v>
      </c>
      <c r="S36" s="201">
        <v>4</v>
      </c>
      <c r="T36" s="202">
        <v>4</v>
      </c>
      <c r="U36" s="202">
        <v>4</v>
      </c>
      <c r="V36" s="202">
        <v>4</v>
      </c>
      <c r="W36" s="202">
        <v>4</v>
      </c>
      <c r="X36" s="202">
        <v>3</v>
      </c>
      <c r="Y36" s="202">
        <v>3</v>
      </c>
      <c r="Z36" s="203">
        <v>4</v>
      </c>
      <c r="AA36" s="203">
        <v>5</v>
      </c>
      <c r="AB36" s="203">
        <v>4</v>
      </c>
      <c r="AC36" s="203">
        <v>4</v>
      </c>
      <c r="AD36" s="203">
        <v>4</v>
      </c>
      <c r="AE36" s="203">
        <v>4</v>
      </c>
      <c r="AF36" s="203">
        <v>4</v>
      </c>
      <c r="AG36" s="203">
        <v>4</v>
      </c>
      <c r="AH36" s="203">
        <v>4</v>
      </c>
      <c r="AI36" s="204">
        <v>3</v>
      </c>
      <c r="AJ36" s="204">
        <v>4</v>
      </c>
      <c r="AK36" s="204">
        <v>5</v>
      </c>
      <c r="AL36" s="204">
        <v>4</v>
      </c>
      <c r="AM36" s="204">
        <v>4</v>
      </c>
      <c r="AN36" s="204">
        <v>4</v>
      </c>
      <c r="AO36" s="204">
        <v>4</v>
      </c>
      <c r="AP36" s="204">
        <v>4</v>
      </c>
      <c r="AQ36" s="199">
        <v>4</v>
      </c>
      <c r="AR36" s="199">
        <v>4</v>
      </c>
      <c r="AS36" s="199">
        <v>4</v>
      </c>
      <c r="AT36" s="199">
        <v>4</v>
      </c>
      <c r="AU36" s="199">
        <v>4</v>
      </c>
      <c r="AV36" s="199">
        <v>4</v>
      </c>
      <c r="AW36" s="199">
        <v>4</v>
      </c>
      <c r="AX36" s="199">
        <v>4</v>
      </c>
      <c r="AY36" s="199">
        <v>4</v>
      </c>
      <c r="AZ36" s="199">
        <v>4</v>
      </c>
      <c r="BA36" s="205"/>
      <c r="BB36" s="206">
        <f t="shared" si="5"/>
        <v>4.125</v>
      </c>
      <c r="BC36" s="207">
        <f t="shared" si="1"/>
        <v>3.6666666666666665</v>
      </c>
      <c r="BD36" s="208">
        <f t="shared" si="2"/>
        <v>4.1111111111111107</v>
      </c>
      <c r="BE36" s="209">
        <f t="shared" si="3"/>
        <v>4</v>
      </c>
      <c r="BF36" s="210">
        <f t="shared" si="4"/>
        <v>4</v>
      </c>
    </row>
    <row r="37" spans="1:58" x14ac:dyDescent="0.55000000000000004">
      <c r="A37" s="193">
        <v>35</v>
      </c>
      <c r="B37" s="194">
        <v>2</v>
      </c>
      <c r="C37" s="195">
        <v>45</v>
      </c>
      <c r="D37" s="196">
        <f t="shared" si="0"/>
        <v>3</v>
      </c>
      <c r="E37" s="197">
        <v>3</v>
      </c>
      <c r="F37" s="198">
        <v>1</v>
      </c>
      <c r="G37" s="199">
        <v>2</v>
      </c>
      <c r="H37" s="199">
        <v>11</v>
      </c>
      <c r="I37" s="199">
        <v>1</v>
      </c>
      <c r="J37" s="200">
        <v>2</v>
      </c>
      <c r="K37" s="200">
        <v>1</v>
      </c>
      <c r="L37" s="201">
        <v>4</v>
      </c>
      <c r="M37" s="201">
        <v>4</v>
      </c>
      <c r="N37" s="201">
        <v>4</v>
      </c>
      <c r="O37" s="201">
        <v>4</v>
      </c>
      <c r="P37" s="201">
        <v>4</v>
      </c>
      <c r="Q37" s="201">
        <v>4</v>
      </c>
      <c r="R37" s="201">
        <v>4</v>
      </c>
      <c r="S37" s="201">
        <v>3</v>
      </c>
      <c r="T37" s="202">
        <v>4</v>
      </c>
      <c r="U37" s="202">
        <v>5</v>
      </c>
      <c r="V37" s="202">
        <v>4</v>
      </c>
      <c r="W37" s="202">
        <v>5</v>
      </c>
      <c r="X37" s="202">
        <v>4</v>
      </c>
      <c r="Y37" s="202">
        <v>3</v>
      </c>
      <c r="Z37" s="203">
        <v>4</v>
      </c>
      <c r="AA37" s="203">
        <v>5</v>
      </c>
      <c r="AB37" s="203">
        <v>4</v>
      </c>
      <c r="AC37" s="203">
        <v>4</v>
      </c>
      <c r="AD37" s="203">
        <v>5</v>
      </c>
      <c r="AE37" s="203">
        <v>4</v>
      </c>
      <c r="AF37" s="203">
        <v>4</v>
      </c>
      <c r="AG37" s="203">
        <v>5</v>
      </c>
      <c r="AH37" s="203">
        <v>4</v>
      </c>
      <c r="AI37" s="204">
        <v>4</v>
      </c>
      <c r="AJ37" s="204">
        <v>4</v>
      </c>
      <c r="AK37" s="204">
        <v>5</v>
      </c>
      <c r="AL37" s="204">
        <v>4</v>
      </c>
      <c r="AM37" s="204">
        <v>4</v>
      </c>
      <c r="AN37" s="204">
        <v>4</v>
      </c>
      <c r="AO37" s="204">
        <v>4</v>
      </c>
      <c r="AP37" s="204">
        <v>4</v>
      </c>
      <c r="AQ37" s="199">
        <v>4</v>
      </c>
      <c r="AR37" s="199">
        <v>4</v>
      </c>
      <c r="AS37" s="199">
        <v>3</v>
      </c>
      <c r="AT37" s="199">
        <v>4</v>
      </c>
      <c r="AU37" s="199">
        <v>4</v>
      </c>
      <c r="AV37" s="199">
        <v>5</v>
      </c>
      <c r="AW37" s="199">
        <v>4</v>
      </c>
      <c r="AX37" s="199">
        <v>4</v>
      </c>
      <c r="AY37" s="199">
        <v>4</v>
      </c>
      <c r="AZ37" s="199">
        <v>4</v>
      </c>
      <c r="BA37" s="205"/>
      <c r="BB37" s="206">
        <f t="shared" si="5"/>
        <v>3.875</v>
      </c>
      <c r="BC37" s="207">
        <f t="shared" si="1"/>
        <v>4.166666666666667</v>
      </c>
      <c r="BD37" s="208">
        <f t="shared" si="2"/>
        <v>4.333333333333333</v>
      </c>
      <c r="BE37" s="209">
        <f t="shared" si="3"/>
        <v>4.125</v>
      </c>
      <c r="BF37" s="210">
        <f t="shared" si="4"/>
        <v>4</v>
      </c>
    </row>
    <row r="38" spans="1:58" x14ac:dyDescent="0.55000000000000004">
      <c r="A38" s="193">
        <v>36</v>
      </c>
      <c r="B38" s="194">
        <v>2</v>
      </c>
      <c r="C38" s="195">
        <v>48</v>
      </c>
      <c r="D38" s="196">
        <f t="shared" si="0"/>
        <v>3</v>
      </c>
      <c r="E38" s="197">
        <v>3</v>
      </c>
      <c r="F38" s="198">
        <v>1</v>
      </c>
      <c r="G38" s="199">
        <v>2</v>
      </c>
      <c r="H38" s="199">
        <v>11</v>
      </c>
      <c r="I38" s="199">
        <v>1</v>
      </c>
      <c r="J38" s="200">
        <v>2</v>
      </c>
      <c r="K38" s="200">
        <v>1</v>
      </c>
      <c r="L38" s="201">
        <v>4</v>
      </c>
      <c r="M38" s="201">
        <v>4</v>
      </c>
      <c r="N38" s="201">
        <v>4</v>
      </c>
      <c r="O38" s="201">
        <v>4</v>
      </c>
      <c r="P38" s="201">
        <v>4</v>
      </c>
      <c r="Q38" s="201">
        <v>4</v>
      </c>
      <c r="R38" s="201">
        <v>4</v>
      </c>
      <c r="S38" s="201">
        <v>3</v>
      </c>
      <c r="T38" s="202">
        <v>4</v>
      </c>
      <c r="U38" s="202">
        <v>5</v>
      </c>
      <c r="V38" s="202">
        <v>4</v>
      </c>
      <c r="W38" s="202">
        <v>5</v>
      </c>
      <c r="X38" s="202">
        <v>4</v>
      </c>
      <c r="Y38" s="202">
        <v>4</v>
      </c>
      <c r="Z38" s="203">
        <v>4</v>
      </c>
      <c r="AA38" s="203">
        <v>4</v>
      </c>
      <c r="AB38" s="203">
        <v>4</v>
      </c>
      <c r="AC38" s="203">
        <v>4</v>
      </c>
      <c r="AD38" s="203">
        <v>4</v>
      </c>
      <c r="AE38" s="203">
        <v>4</v>
      </c>
      <c r="AF38" s="203">
        <v>4</v>
      </c>
      <c r="AG38" s="203">
        <v>4</v>
      </c>
      <c r="AH38" s="203">
        <v>4</v>
      </c>
      <c r="AI38" s="204">
        <v>4</v>
      </c>
      <c r="AJ38" s="204">
        <v>4</v>
      </c>
      <c r="AK38" s="204">
        <v>4</v>
      </c>
      <c r="AL38" s="204">
        <v>4</v>
      </c>
      <c r="AM38" s="204">
        <v>4</v>
      </c>
      <c r="AN38" s="204">
        <v>4</v>
      </c>
      <c r="AO38" s="204">
        <v>4</v>
      </c>
      <c r="AP38" s="204">
        <v>4</v>
      </c>
      <c r="AQ38" s="199">
        <v>4</v>
      </c>
      <c r="AR38" s="199">
        <v>4</v>
      </c>
      <c r="AS38" s="199">
        <v>3</v>
      </c>
      <c r="AT38" s="199">
        <v>4</v>
      </c>
      <c r="AU38" s="199">
        <v>4</v>
      </c>
      <c r="AV38" s="199">
        <v>5</v>
      </c>
      <c r="AW38" s="199">
        <v>4</v>
      </c>
      <c r="AX38" s="199">
        <v>4</v>
      </c>
      <c r="AY38" s="199">
        <v>4</v>
      </c>
      <c r="AZ38" s="199">
        <v>4</v>
      </c>
      <c r="BA38" s="205"/>
      <c r="BB38" s="206">
        <f t="shared" si="5"/>
        <v>3.875</v>
      </c>
      <c r="BC38" s="207">
        <f t="shared" si="1"/>
        <v>4.333333333333333</v>
      </c>
      <c r="BD38" s="208">
        <f t="shared" si="2"/>
        <v>4</v>
      </c>
      <c r="BE38" s="209">
        <f t="shared" si="3"/>
        <v>4</v>
      </c>
      <c r="BF38" s="210">
        <f t="shared" si="4"/>
        <v>4</v>
      </c>
    </row>
    <row r="39" spans="1:58" x14ac:dyDescent="0.55000000000000004">
      <c r="A39" s="193">
        <v>37</v>
      </c>
      <c r="B39" s="194">
        <v>1</v>
      </c>
      <c r="C39" s="195">
        <v>47</v>
      </c>
      <c r="D39" s="196">
        <f t="shared" si="0"/>
        <v>3</v>
      </c>
      <c r="E39" s="197">
        <v>3</v>
      </c>
      <c r="F39" s="198">
        <v>1</v>
      </c>
      <c r="G39" s="199">
        <v>2</v>
      </c>
      <c r="H39" s="199">
        <v>11</v>
      </c>
      <c r="I39" s="199">
        <v>1</v>
      </c>
      <c r="J39" s="200">
        <v>2</v>
      </c>
      <c r="K39" s="200">
        <v>1</v>
      </c>
      <c r="L39" s="201">
        <v>4</v>
      </c>
      <c r="M39" s="201">
        <v>4</v>
      </c>
      <c r="N39" s="201">
        <v>4</v>
      </c>
      <c r="O39" s="201">
        <v>4</v>
      </c>
      <c r="P39" s="201">
        <v>4</v>
      </c>
      <c r="Q39" s="201">
        <v>4</v>
      </c>
      <c r="R39" s="201">
        <v>4</v>
      </c>
      <c r="S39" s="201">
        <v>5</v>
      </c>
      <c r="T39" s="202">
        <v>4</v>
      </c>
      <c r="U39" s="202">
        <v>3</v>
      </c>
      <c r="V39" s="202">
        <v>4</v>
      </c>
      <c r="W39" s="202">
        <v>5</v>
      </c>
      <c r="X39" s="202">
        <v>4</v>
      </c>
      <c r="Y39" s="202">
        <v>4</v>
      </c>
      <c r="Z39" s="203">
        <v>4</v>
      </c>
      <c r="AA39" s="203">
        <v>4</v>
      </c>
      <c r="AB39" s="203">
        <v>4</v>
      </c>
      <c r="AC39" s="203">
        <v>5</v>
      </c>
      <c r="AD39" s="203">
        <v>4</v>
      </c>
      <c r="AE39" s="203">
        <v>4</v>
      </c>
      <c r="AF39" s="203">
        <v>4</v>
      </c>
      <c r="AG39" s="203">
        <v>4</v>
      </c>
      <c r="AH39" s="203">
        <v>4</v>
      </c>
      <c r="AI39" s="204">
        <v>4</v>
      </c>
      <c r="AJ39" s="204">
        <v>4</v>
      </c>
      <c r="AK39" s="204">
        <v>4</v>
      </c>
      <c r="AL39" s="204">
        <v>4</v>
      </c>
      <c r="AM39" s="204">
        <v>4</v>
      </c>
      <c r="AN39" s="204">
        <v>3</v>
      </c>
      <c r="AO39" s="204">
        <v>4</v>
      </c>
      <c r="AP39" s="204">
        <v>4</v>
      </c>
      <c r="AQ39" s="199">
        <v>4</v>
      </c>
      <c r="AR39" s="199">
        <v>4</v>
      </c>
      <c r="AS39" s="199">
        <v>3</v>
      </c>
      <c r="AT39" s="199">
        <v>4</v>
      </c>
      <c r="AU39" s="199">
        <v>4</v>
      </c>
      <c r="AV39" s="199">
        <v>5</v>
      </c>
      <c r="AW39" s="199">
        <v>4</v>
      </c>
      <c r="AX39" s="199">
        <v>4</v>
      </c>
      <c r="AY39" s="199">
        <v>4</v>
      </c>
      <c r="AZ39" s="199">
        <v>4</v>
      </c>
      <c r="BA39" s="205"/>
      <c r="BB39" s="206">
        <f t="shared" si="5"/>
        <v>4.125</v>
      </c>
      <c r="BC39" s="207">
        <f t="shared" si="1"/>
        <v>4</v>
      </c>
      <c r="BD39" s="208">
        <f t="shared" si="2"/>
        <v>4.1111111111111107</v>
      </c>
      <c r="BE39" s="209">
        <f t="shared" si="3"/>
        <v>3.875</v>
      </c>
      <c r="BF39" s="210">
        <f t="shared" si="4"/>
        <v>4</v>
      </c>
    </row>
    <row r="40" spans="1:58" x14ac:dyDescent="0.55000000000000004">
      <c r="A40" s="193">
        <v>38</v>
      </c>
      <c r="B40" s="194">
        <v>1</v>
      </c>
      <c r="C40" s="195">
        <v>45</v>
      </c>
      <c r="D40" s="196">
        <f t="shared" si="0"/>
        <v>3</v>
      </c>
      <c r="E40" s="197">
        <v>3</v>
      </c>
      <c r="F40" s="198">
        <v>1</v>
      </c>
      <c r="G40" s="199">
        <v>2</v>
      </c>
      <c r="H40" s="199">
        <v>11</v>
      </c>
      <c r="I40" s="199">
        <v>1</v>
      </c>
      <c r="J40" s="200">
        <v>2</v>
      </c>
      <c r="K40" s="200">
        <v>1</v>
      </c>
      <c r="L40" s="201">
        <v>4</v>
      </c>
      <c r="M40" s="201">
        <v>4</v>
      </c>
      <c r="N40" s="201">
        <v>4</v>
      </c>
      <c r="O40" s="201">
        <v>4</v>
      </c>
      <c r="P40" s="201">
        <v>4</v>
      </c>
      <c r="Q40" s="201">
        <v>4</v>
      </c>
      <c r="R40" s="201">
        <v>3</v>
      </c>
      <c r="S40" s="201">
        <v>5</v>
      </c>
      <c r="T40" s="202">
        <v>4</v>
      </c>
      <c r="U40" s="202">
        <v>3</v>
      </c>
      <c r="V40" s="202">
        <v>4</v>
      </c>
      <c r="W40" s="202">
        <v>5</v>
      </c>
      <c r="X40" s="202">
        <v>4</v>
      </c>
      <c r="Y40" s="202">
        <v>4</v>
      </c>
      <c r="Z40" s="203">
        <v>4</v>
      </c>
      <c r="AA40" s="203">
        <v>4</v>
      </c>
      <c r="AB40" s="203">
        <v>4</v>
      </c>
      <c r="AC40" s="203">
        <v>4</v>
      </c>
      <c r="AD40" s="203">
        <v>4</v>
      </c>
      <c r="AE40" s="203">
        <v>4</v>
      </c>
      <c r="AF40" s="203">
        <v>4</v>
      </c>
      <c r="AG40" s="203">
        <v>4</v>
      </c>
      <c r="AH40" s="203">
        <v>4</v>
      </c>
      <c r="AI40" s="204">
        <v>4</v>
      </c>
      <c r="AJ40" s="204">
        <v>4</v>
      </c>
      <c r="AK40" s="204">
        <v>4</v>
      </c>
      <c r="AL40" s="204">
        <v>4</v>
      </c>
      <c r="AM40" s="204">
        <v>4</v>
      </c>
      <c r="AN40" s="204">
        <v>3</v>
      </c>
      <c r="AO40" s="204">
        <v>4</v>
      </c>
      <c r="AP40" s="204">
        <v>4</v>
      </c>
      <c r="AQ40" s="199">
        <v>4</v>
      </c>
      <c r="AR40" s="199">
        <v>4</v>
      </c>
      <c r="AS40" s="199">
        <v>4</v>
      </c>
      <c r="AT40" s="199">
        <v>4</v>
      </c>
      <c r="AU40" s="199">
        <v>4</v>
      </c>
      <c r="AV40" s="199">
        <v>5</v>
      </c>
      <c r="AW40" s="199">
        <v>4</v>
      </c>
      <c r="AX40" s="199">
        <v>4</v>
      </c>
      <c r="AY40" s="199">
        <v>4</v>
      </c>
      <c r="AZ40" s="199">
        <v>4</v>
      </c>
      <c r="BA40" s="205"/>
      <c r="BB40" s="206">
        <f t="shared" si="5"/>
        <v>4</v>
      </c>
      <c r="BC40" s="207">
        <f t="shared" si="1"/>
        <v>4</v>
      </c>
      <c r="BD40" s="208">
        <f t="shared" si="2"/>
        <v>4</v>
      </c>
      <c r="BE40" s="209">
        <f t="shared" si="3"/>
        <v>3.875</v>
      </c>
      <c r="BF40" s="210">
        <f t="shared" si="4"/>
        <v>4.0999999999999996</v>
      </c>
    </row>
    <row r="41" spans="1:58" x14ac:dyDescent="0.55000000000000004">
      <c r="A41" s="193">
        <v>39</v>
      </c>
      <c r="B41" s="194">
        <v>2</v>
      </c>
      <c r="C41" s="195"/>
      <c r="D41" s="196">
        <f t="shared" si="0"/>
        <v>5</v>
      </c>
      <c r="E41" s="197">
        <v>3</v>
      </c>
      <c r="F41" s="198">
        <v>1</v>
      </c>
      <c r="G41" s="199">
        <v>2</v>
      </c>
      <c r="H41" s="199">
        <v>11</v>
      </c>
      <c r="I41" s="199">
        <v>1</v>
      </c>
      <c r="J41" s="200">
        <v>2</v>
      </c>
      <c r="K41" s="200">
        <v>1</v>
      </c>
      <c r="L41" s="201">
        <v>4</v>
      </c>
      <c r="M41" s="201">
        <v>4</v>
      </c>
      <c r="N41" s="201">
        <v>4</v>
      </c>
      <c r="O41" s="201">
        <v>4</v>
      </c>
      <c r="P41" s="201">
        <v>4</v>
      </c>
      <c r="Q41" s="201">
        <v>4</v>
      </c>
      <c r="R41" s="201">
        <v>3</v>
      </c>
      <c r="S41" s="201">
        <v>4</v>
      </c>
      <c r="T41" s="202">
        <v>3</v>
      </c>
      <c r="U41" s="202">
        <v>4</v>
      </c>
      <c r="V41" s="202">
        <v>4</v>
      </c>
      <c r="W41" s="202">
        <v>5</v>
      </c>
      <c r="X41" s="202">
        <v>4</v>
      </c>
      <c r="Y41" s="202">
        <v>4</v>
      </c>
      <c r="Z41" s="203">
        <v>4</v>
      </c>
      <c r="AA41" s="203">
        <v>4</v>
      </c>
      <c r="AB41" s="203">
        <v>4</v>
      </c>
      <c r="AC41" s="203">
        <v>4</v>
      </c>
      <c r="AD41" s="203">
        <v>4</v>
      </c>
      <c r="AE41" s="203">
        <v>4</v>
      </c>
      <c r="AF41" s="203">
        <v>3</v>
      </c>
      <c r="AG41" s="203">
        <v>4</v>
      </c>
      <c r="AH41" s="203">
        <v>4</v>
      </c>
      <c r="AI41" s="204">
        <v>4</v>
      </c>
      <c r="AJ41" s="204">
        <v>4</v>
      </c>
      <c r="AK41" s="204">
        <v>4</v>
      </c>
      <c r="AL41" s="204">
        <v>5</v>
      </c>
      <c r="AM41" s="204">
        <v>4</v>
      </c>
      <c r="AN41" s="204">
        <v>4</v>
      </c>
      <c r="AO41" s="204">
        <v>3</v>
      </c>
      <c r="AP41" s="204">
        <v>4</v>
      </c>
      <c r="AQ41" s="199">
        <v>4</v>
      </c>
      <c r="AR41" s="199">
        <v>4</v>
      </c>
      <c r="AS41" s="199">
        <v>4</v>
      </c>
      <c r="AT41" s="199">
        <v>4</v>
      </c>
      <c r="AU41" s="199">
        <v>4</v>
      </c>
      <c r="AV41" s="199">
        <v>4</v>
      </c>
      <c r="AW41" s="199">
        <v>4</v>
      </c>
      <c r="AX41" s="199">
        <v>4</v>
      </c>
      <c r="AY41" s="199">
        <v>4</v>
      </c>
      <c r="AZ41" s="199">
        <v>4</v>
      </c>
      <c r="BA41" s="205"/>
      <c r="BB41" s="206">
        <f t="shared" si="5"/>
        <v>3.875</v>
      </c>
      <c r="BC41" s="207">
        <f t="shared" si="1"/>
        <v>4</v>
      </c>
      <c r="BD41" s="208">
        <f t="shared" si="2"/>
        <v>3.8888888888888888</v>
      </c>
      <c r="BE41" s="209">
        <f t="shared" si="3"/>
        <v>4</v>
      </c>
      <c r="BF41" s="210">
        <f t="shared" si="4"/>
        <v>4</v>
      </c>
    </row>
    <row r="42" spans="1:58" x14ac:dyDescent="0.55000000000000004">
      <c r="A42" s="193">
        <v>40</v>
      </c>
      <c r="B42" s="194">
        <v>1</v>
      </c>
      <c r="C42" s="195">
        <v>40</v>
      </c>
      <c r="D42" s="196">
        <f t="shared" si="0"/>
        <v>2</v>
      </c>
      <c r="E42" s="197">
        <v>3</v>
      </c>
      <c r="F42" s="198">
        <v>1</v>
      </c>
      <c r="G42" s="199">
        <v>2</v>
      </c>
      <c r="H42" s="199">
        <v>11</v>
      </c>
      <c r="I42" s="199">
        <v>1</v>
      </c>
      <c r="J42" s="200">
        <v>2</v>
      </c>
      <c r="K42" s="200">
        <v>1</v>
      </c>
      <c r="L42" s="201">
        <v>4</v>
      </c>
      <c r="M42" s="201">
        <v>4</v>
      </c>
      <c r="N42" s="201">
        <v>4</v>
      </c>
      <c r="O42" s="201">
        <v>4</v>
      </c>
      <c r="P42" s="201">
        <v>4</v>
      </c>
      <c r="Q42" s="201">
        <v>4</v>
      </c>
      <c r="R42" s="201">
        <v>3</v>
      </c>
      <c r="S42" s="201">
        <v>4</v>
      </c>
      <c r="T42" s="202">
        <v>3</v>
      </c>
      <c r="U42" s="202">
        <v>4</v>
      </c>
      <c r="V42" s="202">
        <v>4</v>
      </c>
      <c r="W42" s="202">
        <v>5</v>
      </c>
      <c r="X42" s="202">
        <v>4</v>
      </c>
      <c r="Y42" s="202">
        <v>4</v>
      </c>
      <c r="Z42" s="203">
        <v>4</v>
      </c>
      <c r="AA42" s="203">
        <v>4</v>
      </c>
      <c r="AB42" s="203">
        <v>4</v>
      </c>
      <c r="AC42" s="203">
        <v>3</v>
      </c>
      <c r="AD42" s="203">
        <v>4</v>
      </c>
      <c r="AE42" s="203">
        <v>4</v>
      </c>
      <c r="AF42" s="203">
        <v>3</v>
      </c>
      <c r="AG42" s="203">
        <v>3</v>
      </c>
      <c r="AH42" s="203">
        <v>4</v>
      </c>
      <c r="AI42" s="204">
        <v>3</v>
      </c>
      <c r="AJ42" s="204">
        <v>4</v>
      </c>
      <c r="AK42" s="204">
        <v>4</v>
      </c>
      <c r="AL42" s="204">
        <v>5</v>
      </c>
      <c r="AM42" s="204">
        <v>4</v>
      </c>
      <c r="AN42" s="204">
        <v>3</v>
      </c>
      <c r="AO42" s="204">
        <v>3</v>
      </c>
      <c r="AP42" s="204">
        <v>4</v>
      </c>
      <c r="AQ42" s="199">
        <v>4</v>
      </c>
      <c r="AR42" s="199">
        <v>4</v>
      </c>
      <c r="AS42" s="199">
        <v>4</v>
      </c>
      <c r="AT42" s="199">
        <v>3</v>
      </c>
      <c r="AU42" s="199">
        <v>4</v>
      </c>
      <c r="AV42" s="199">
        <v>4</v>
      </c>
      <c r="AW42" s="199">
        <v>5</v>
      </c>
      <c r="AX42" s="199">
        <v>5</v>
      </c>
      <c r="AY42" s="199">
        <v>4</v>
      </c>
      <c r="AZ42" s="199">
        <v>4</v>
      </c>
      <c r="BA42" s="205"/>
      <c r="BB42" s="206">
        <f t="shared" si="5"/>
        <v>3.875</v>
      </c>
      <c r="BC42" s="207">
        <f t="shared" si="1"/>
        <v>4</v>
      </c>
      <c r="BD42" s="208">
        <f t="shared" si="2"/>
        <v>3.6666666666666665</v>
      </c>
      <c r="BE42" s="209">
        <f t="shared" si="3"/>
        <v>3.75</v>
      </c>
      <c r="BF42" s="210">
        <f t="shared" si="4"/>
        <v>4.0999999999999996</v>
      </c>
    </row>
    <row r="43" spans="1:58" x14ac:dyDescent="0.55000000000000004">
      <c r="A43" s="193">
        <v>41</v>
      </c>
      <c r="B43" s="194">
        <v>1</v>
      </c>
      <c r="C43" s="195">
        <v>46</v>
      </c>
      <c r="D43" s="196">
        <f t="shared" si="0"/>
        <v>3</v>
      </c>
      <c r="E43" s="197">
        <v>3</v>
      </c>
      <c r="F43" s="198">
        <v>1</v>
      </c>
      <c r="G43" s="199">
        <v>2</v>
      </c>
      <c r="H43" s="199">
        <v>11</v>
      </c>
      <c r="I43" s="199">
        <v>1</v>
      </c>
      <c r="J43" s="200">
        <v>2</v>
      </c>
      <c r="K43" s="200">
        <v>1</v>
      </c>
      <c r="L43" s="201">
        <v>4</v>
      </c>
      <c r="M43" s="201">
        <v>4</v>
      </c>
      <c r="N43" s="201">
        <v>4</v>
      </c>
      <c r="O43" s="201">
        <v>4</v>
      </c>
      <c r="P43" s="201">
        <v>4</v>
      </c>
      <c r="Q43" s="201">
        <v>4</v>
      </c>
      <c r="R43" s="201">
        <v>4</v>
      </c>
      <c r="S43" s="201">
        <v>4</v>
      </c>
      <c r="T43" s="202">
        <v>4</v>
      </c>
      <c r="U43" s="202">
        <v>4</v>
      </c>
      <c r="V43" s="202">
        <v>4</v>
      </c>
      <c r="W43" s="202">
        <v>4</v>
      </c>
      <c r="X43" s="202">
        <v>4</v>
      </c>
      <c r="Y43" s="202">
        <v>4</v>
      </c>
      <c r="Z43" s="203">
        <v>4</v>
      </c>
      <c r="AA43" s="203">
        <v>4</v>
      </c>
      <c r="AB43" s="203">
        <v>4</v>
      </c>
      <c r="AC43" s="203">
        <v>4</v>
      </c>
      <c r="AD43" s="203">
        <v>4</v>
      </c>
      <c r="AE43" s="203">
        <v>4</v>
      </c>
      <c r="AF43" s="203">
        <v>4</v>
      </c>
      <c r="AG43" s="203">
        <v>4</v>
      </c>
      <c r="AH43" s="203">
        <v>4</v>
      </c>
      <c r="AI43" s="204">
        <v>4</v>
      </c>
      <c r="AJ43" s="204">
        <v>4</v>
      </c>
      <c r="AK43" s="204">
        <v>4</v>
      </c>
      <c r="AL43" s="204">
        <v>4</v>
      </c>
      <c r="AM43" s="204">
        <v>4</v>
      </c>
      <c r="AN43" s="204">
        <v>4</v>
      </c>
      <c r="AO43" s="204">
        <v>4</v>
      </c>
      <c r="AP43" s="204">
        <v>4</v>
      </c>
      <c r="AQ43" s="199">
        <v>4</v>
      </c>
      <c r="AR43" s="199">
        <v>4</v>
      </c>
      <c r="AS43" s="199">
        <v>4</v>
      </c>
      <c r="AT43" s="199">
        <v>4</v>
      </c>
      <c r="AU43" s="199">
        <v>4</v>
      </c>
      <c r="AV43" s="199">
        <v>4</v>
      </c>
      <c r="AW43" s="199">
        <v>4</v>
      </c>
      <c r="AX43" s="199">
        <v>4</v>
      </c>
      <c r="AY43" s="199">
        <v>4</v>
      </c>
      <c r="AZ43" s="199">
        <v>4</v>
      </c>
      <c r="BA43" s="205"/>
      <c r="BB43" s="206">
        <f t="shared" si="5"/>
        <v>4</v>
      </c>
      <c r="BC43" s="207">
        <f t="shared" si="1"/>
        <v>4</v>
      </c>
      <c r="BD43" s="208">
        <f t="shared" si="2"/>
        <v>4</v>
      </c>
      <c r="BE43" s="209">
        <f t="shared" si="3"/>
        <v>4</v>
      </c>
      <c r="BF43" s="210">
        <f t="shared" si="4"/>
        <v>4</v>
      </c>
    </row>
    <row r="44" spans="1:58" x14ac:dyDescent="0.55000000000000004">
      <c r="A44" s="193">
        <v>42</v>
      </c>
      <c r="B44" s="194">
        <v>1</v>
      </c>
      <c r="C44" s="195">
        <v>45</v>
      </c>
      <c r="D44" s="196">
        <f t="shared" si="0"/>
        <v>3</v>
      </c>
      <c r="E44" s="197">
        <v>3</v>
      </c>
      <c r="F44" s="198">
        <v>1</v>
      </c>
      <c r="G44" s="199">
        <v>2</v>
      </c>
      <c r="H44" s="199">
        <v>11</v>
      </c>
      <c r="I44" s="199">
        <v>1</v>
      </c>
      <c r="J44" s="200">
        <v>2</v>
      </c>
      <c r="K44" s="200">
        <v>1</v>
      </c>
      <c r="L44" s="201">
        <v>4</v>
      </c>
      <c r="M44" s="201">
        <v>4</v>
      </c>
      <c r="N44" s="201">
        <v>4</v>
      </c>
      <c r="O44" s="201">
        <v>4</v>
      </c>
      <c r="P44" s="201">
        <v>4</v>
      </c>
      <c r="Q44" s="201">
        <v>4</v>
      </c>
      <c r="R44" s="201">
        <v>4</v>
      </c>
      <c r="S44" s="201">
        <v>4</v>
      </c>
      <c r="T44" s="202">
        <v>4</v>
      </c>
      <c r="U44" s="202">
        <v>4</v>
      </c>
      <c r="V44" s="202">
        <v>4</v>
      </c>
      <c r="W44" s="202">
        <v>4</v>
      </c>
      <c r="X44" s="202">
        <v>4</v>
      </c>
      <c r="Y44" s="202">
        <v>4</v>
      </c>
      <c r="Z44" s="203">
        <v>4</v>
      </c>
      <c r="AA44" s="203">
        <v>4</v>
      </c>
      <c r="AB44" s="203">
        <v>4</v>
      </c>
      <c r="AC44" s="203">
        <v>4</v>
      </c>
      <c r="AD44" s="203">
        <v>4</v>
      </c>
      <c r="AE44" s="203">
        <v>4</v>
      </c>
      <c r="AF44" s="203">
        <v>4</v>
      </c>
      <c r="AG44" s="203">
        <v>4</v>
      </c>
      <c r="AH44" s="203">
        <v>4</v>
      </c>
      <c r="AI44" s="204">
        <v>4</v>
      </c>
      <c r="AJ44" s="204">
        <v>4</v>
      </c>
      <c r="AK44" s="204">
        <v>4</v>
      </c>
      <c r="AL44" s="204">
        <v>4</v>
      </c>
      <c r="AM44" s="204">
        <v>4</v>
      </c>
      <c r="AN44" s="204">
        <v>4</v>
      </c>
      <c r="AO44" s="204">
        <v>4</v>
      </c>
      <c r="AP44" s="204">
        <v>4</v>
      </c>
      <c r="AQ44" s="199">
        <v>4</v>
      </c>
      <c r="AR44" s="199">
        <v>4</v>
      </c>
      <c r="AS44" s="199">
        <v>4</v>
      </c>
      <c r="AT44" s="199">
        <v>4</v>
      </c>
      <c r="AU44" s="199">
        <v>4</v>
      </c>
      <c r="AV44" s="199">
        <v>4</v>
      </c>
      <c r="AW44" s="199">
        <v>4</v>
      </c>
      <c r="AX44" s="199">
        <v>4</v>
      </c>
      <c r="AY44" s="199">
        <v>4</v>
      </c>
      <c r="AZ44" s="199">
        <v>4</v>
      </c>
      <c r="BA44" s="205"/>
      <c r="BB44" s="206">
        <f t="shared" si="5"/>
        <v>4</v>
      </c>
      <c r="BC44" s="207">
        <f t="shared" si="1"/>
        <v>4</v>
      </c>
      <c r="BD44" s="208">
        <f t="shared" si="2"/>
        <v>4</v>
      </c>
      <c r="BE44" s="209">
        <f t="shared" si="3"/>
        <v>4</v>
      </c>
      <c r="BF44" s="210">
        <f t="shared" si="4"/>
        <v>4</v>
      </c>
    </row>
    <row r="45" spans="1:58" x14ac:dyDescent="0.55000000000000004">
      <c r="A45" s="193">
        <v>43</v>
      </c>
      <c r="B45" s="194">
        <v>1</v>
      </c>
      <c r="C45" s="195">
        <v>41</v>
      </c>
      <c r="D45" s="196">
        <f t="shared" si="0"/>
        <v>3</v>
      </c>
      <c r="E45" s="197">
        <v>3</v>
      </c>
      <c r="F45" s="198">
        <v>1</v>
      </c>
      <c r="G45" s="199">
        <v>2</v>
      </c>
      <c r="H45" s="199">
        <v>11</v>
      </c>
      <c r="I45" s="199">
        <v>1</v>
      </c>
      <c r="J45" s="200">
        <v>2</v>
      </c>
      <c r="K45" s="200">
        <v>1</v>
      </c>
      <c r="L45" s="201">
        <v>4</v>
      </c>
      <c r="M45" s="201">
        <v>4</v>
      </c>
      <c r="N45" s="201">
        <v>5</v>
      </c>
      <c r="O45" s="201">
        <v>5</v>
      </c>
      <c r="P45" s="201">
        <v>5</v>
      </c>
      <c r="Q45" s="201">
        <v>5</v>
      </c>
      <c r="R45" s="201">
        <v>4</v>
      </c>
      <c r="S45" s="201">
        <v>4</v>
      </c>
      <c r="T45" s="202">
        <v>4</v>
      </c>
      <c r="U45" s="202">
        <v>4</v>
      </c>
      <c r="V45" s="202">
        <v>5</v>
      </c>
      <c r="W45" s="202">
        <v>4</v>
      </c>
      <c r="X45" s="202">
        <v>4</v>
      </c>
      <c r="Y45" s="202">
        <v>4</v>
      </c>
      <c r="Z45" s="203">
        <v>4</v>
      </c>
      <c r="AA45" s="203">
        <v>4</v>
      </c>
      <c r="AB45" s="203">
        <v>5</v>
      </c>
      <c r="AC45" s="203">
        <v>4</v>
      </c>
      <c r="AD45" s="203">
        <v>4</v>
      </c>
      <c r="AE45" s="203">
        <v>4</v>
      </c>
      <c r="AF45" s="203">
        <v>5</v>
      </c>
      <c r="AG45" s="203">
        <v>4</v>
      </c>
      <c r="AH45" s="203">
        <v>4</v>
      </c>
      <c r="AI45" s="204">
        <v>4</v>
      </c>
      <c r="AJ45" s="204">
        <v>5</v>
      </c>
      <c r="AK45" s="204">
        <v>4</v>
      </c>
      <c r="AL45" s="204">
        <v>4</v>
      </c>
      <c r="AM45" s="204">
        <v>4</v>
      </c>
      <c r="AN45" s="204">
        <v>5</v>
      </c>
      <c r="AO45" s="204">
        <v>4</v>
      </c>
      <c r="AP45" s="204">
        <v>4</v>
      </c>
      <c r="AQ45" s="199">
        <v>4</v>
      </c>
      <c r="AR45" s="199">
        <v>5</v>
      </c>
      <c r="AS45" s="199">
        <v>4</v>
      </c>
      <c r="AT45" s="199">
        <v>4</v>
      </c>
      <c r="AU45" s="199">
        <v>4</v>
      </c>
      <c r="AV45" s="199">
        <v>5</v>
      </c>
      <c r="AW45" s="199">
        <v>4</v>
      </c>
      <c r="AX45" s="199">
        <v>4</v>
      </c>
      <c r="AY45" s="199">
        <v>4</v>
      </c>
      <c r="AZ45" s="199">
        <v>4</v>
      </c>
      <c r="BA45" s="205"/>
      <c r="BB45" s="206">
        <f t="shared" si="5"/>
        <v>4.5</v>
      </c>
      <c r="BC45" s="207">
        <f t="shared" si="1"/>
        <v>4.166666666666667</v>
      </c>
      <c r="BD45" s="208">
        <f t="shared" si="2"/>
        <v>4.2222222222222223</v>
      </c>
      <c r="BE45" s="209">
        <f t="shared" si="3"/>
        <v>4.25</v>
      </c>
      <c r="BF45" s="210">
        <f t="shared" si="4"/>
        <v>4.2</v>
      </c>
    </row>
    <row r="46" spans="1:58" x14ac:dyDescent="0.55000000000000004">
      <c r="A46" s="193">
        <v>44</v>
      </c>
      <c r="B46" s="194">
        <v>1</v>
      </c>
      <c r="C46" s="195">
        <v>40</v>
      </c>
      <c r="D46" s="196">
        <f t="shared" si="0"/>
        <v>2</v>
      </c>
      <c r="E46" s="197">
        <v>3</v>
      </c>
      <c r="F46" s="198">
        <v>1</v>
      </c>
      <c r="G46" s="199">
        <v>2</v>
      </c>
      <c r="H46" s="199">
        <v>11</v>
      </c>
      <c r="I46" s="199">
        <v>1</v>
      </c>
      <c r="J46" s="200">
        <v>2</v>
      </c>
      <c r="K46" s="200">
        <v>1</v>
      </c>
      <c r="L46" s="201">
        <v>4</v>
      </c>
      <c r="M46" s="201">
        <v>4</v>
      </c>
      <c r="N46" s="201">
        <v>4</v>
      </c>
      <c r="O46" s="201">
        <v>4</v>
      </c>
      <c r="P46" s="201">
        <v>4</v>
      </c>
      <c r="Q46" s="201">
        <v>4</v>
      </c>
      <c r="R46" s="201">
        <v>4</v>
      </c>
      <c r="S46" s="201">
        <v>4</v>
      </c>
      <c r="T46" s="202">
        <v>4</v>
      </c>
      <c r="U46" s="202">
        <v>4</v>
      </c>
      <c r="V46" s="202">
        <v>4</v>
      </c>
      <c r="W46" s="202">
        <v>4</v>
      </c>
      <c r="X46" s="202">
        <v>4</v>
      </c>
      <c r="Y46" s="202">
        <v>4</v>
      </c>
      <c r="Z46" s="203">
        <v>4</v>
      </c>
      <c r="AA46" s="203">
        <v>4</v>
      </c>
      <c r="AB46" s="203">
        <v>4</v>
      </c>
      <c r="AC46" s="203">
        <v>4</v>
      </c>
      <c r="AD46" s="203">
        <v>4</v>
      </c>
      <c r="AE46" s="203">
        <v>4</v>
      </c>
      <c r="AF46" s="203">
        <v>4</v>
      </c>
      <c r="AG46" s="203">
        <v>4</v>
      </c>
      <c r="AH46" s="203">
        <v>4</v>
      </c>
      <c r="AI46" s="204">
        <v>4</v>
      </c>
      <c r="AJ46" s="204">
        <v>4</v>
      </c>
      <c r="AK46" s="204">
        <v>4</v>
      </c>
      <c r="AL46" s="204">
        <v>4</v>
      </c>
      <c r="AM46" s="204">
        <v>4</v>
      </c>
      <c r="AN46" s="204">
        <v>4</v>
      </c>
      <c r="AO46" s="204">
        <v>4</v>
      </c>
      <c r="AP46" s="204">
        <v>4</v>
      </c>
      <c r="AQ46" s="199">
        <v>5</v>
      </c>
      <c r="AR46" s="199">
        <v>4</v>
      </c>
      <c r="AS46" s="199">
        <v>4</v>
      </c>
      <c r="AT46" s="199">
        <v>4</v>
      </c>
      <c r="AU46" s="199">
        <v>4</v>
      </c>
      <c r="AV46" s="199">
        <v>4</v>
      </c>
      <c r="AW46" s="199">
        <v>4</v>
      </c>
      <c r="AX46" s="199">
        <v>4</v>
      </c>
      <c r="AY46" s="199">
        <v>4</v>
      </c>
      <c r="AZ46" s="199">
        <v>4</v>
      </c>
      <c r="BA46" s="205"/>
      <c r="BB46" s="206">
        <f t="shared" si="5"/>
        <v>4</v>
      </c>
      <c r="BC46" s="207">
        <f t="shared" si="1"/>
        <v>4</v>
      </c>
      <c r="BD46" s="208">
        <f t="shared" si="2"/>
        <v>4</v>
      </c>
      <c r="BE46" s="209">
        <f t="shared" si="3"/>
        <v>4</v>
      </c>
      <c r="BF46" s="210">
        <f t="shared" si="4"/>
        <v>4.0999999999999996</v>
      </c>
    </row>
    <row r="47" spans="1:58" x14ac:dyDescent="0.55000000000000004">
      <c r="A47" s="193">
        <v>45</v>
      </c>
      <c r="B47" s="194">
        <v>1</v>
      </c>
      <c r="C47" s="195">
        <v>40</v>
      </c>
      <c r="D47" s="196">
        <f t="shared" si="0"/>
        <v>2</v>
      </c>
      <c r="E47" s="197">
        <v>3</v>
      </c>
      <c r="F47" s="198">
        <v>1</v>
      </c>
      <c r="G47" s="199">
        <v>2</v>
      </c>
      <c r="H47" s="199">
        <v>11</v>
      </c>
      <c r="I47" s="199">
        <v>1</v>
      </c>
      <c r="J47" s="200">
        <v>2</v>
      </c>
      <c r="K47" s="200">
        <v>1</v>
      </c>
      <c r="L47" s="201">
        <v>4</v>
      </c>
      <c r="M47" s="201">
        <v>4</v>
      </c>
      <c r="N47" s="201">
        <v>4</v>
      </c>
      <c r="O47" s="201">
        <v>4</v>
      </c>
      <c r="P47" s="201">
        <v>4</v>
      </c>
      <c r="Q47" s="201">
        <v>5</v>
      </c>
      <c r="R47" s="201">
        <v>4</v>
      </c>
      <c r="S47" s="201">
        <v>4</v>
      </c>
      <c r="T47" s="202">
        <v>4</v>
      </c>
      <c r="U47" s="202">
        <v>4</v>
      </c>
      <c r="V47" s="202">
        <v>4</v>
      </c>
      <c r="W47" s="202">
        <v>4</v>
      </c>
      <c r="X47" s="202">
        <v>4</v>
      </c>
      <c r="Y47" s="202">
        <v>4</v>
      </c>
      <c r="Z47" s="203">
        <v>4</v>
      </c>
      <c r="AA47" s="203">
        <v>4</v>
      </c>
      <c r="AB47" s="203">
        <v>4</v>
      </c>
      <c r="AC47" s="203">
        <v>4</v>
      </c>
      <c r="AD47" s="203">
        <v>4</v>
      </c>
      <c r="AE47" s="203">
        <v>4</v>
      </c>
      <c r="AF47" s="203">
        <v>4</v>
      </c>
      <c r="AG47" s="203">
        <v>4</v>
      </c>
      <c r="AH47" s="203">
        <v>4</v>
      </c>
      <c r="AI47" s="204">
        <v>4</v>
      </c>
      <c r="AJ47" s="204">
        <v>4</v>
      </c>
      <c r="AK47" s="204">
        <v>4</v>
      </c>
      <c r="AL47" s="204">
        <v>4</v>
      </c>
      <c r="AM47" s="204">
        <v>4</v>
      </c>
      <c r="AN47" s="204">
        <v>4</v>
      </c>
      <c r="AO47" s="204">
        <v>4</v>
      </c>
      <c r="AP47" s="204">
        <v>4</v>
      </c>
      <c r="AQ47" s="199">
        <v>5</v>
      </c>
      <c r="AR47" s="199">
        <v>4</v>
      </c>
      <c r="AS47" s="199">
        <v>4</v>
      </c>
      <c r="AT47" s="199">
        <v>4</v>
      </c>
      <c r="AU47" s="199">
        <v>4</v>
      </c>
      <c r="AV47" s="199">
        <v>4</v>
      </c>
      <c r="AW47" s="199">
        <v>4</v>
      </c>
      <c r="AX47" s="199">
        <v>5</v>
      </c>
      <c r="AY47" s="199">
        <v>4</v>
      </c>
      <c r="AZ47" s="199">
        <v>4</v>
      </c>
      <c r="BA47" s="205"/>
      <c r="BB47" s="206">
        <f t="shared" si="5"/>
        <v>4.125</v>
      </c>
      <c r="BC47" s="207">
        <f t="shared" si="1"/>
        <v>4</v>
      </c>
      <c r="BD47" s="208">
        <f t="shared" si="2"/>
        <v>4</v>
      </c>
      <c r="BE47" s="209">
        <f t="shared" si="3"/>
        <v>4</v>
      </c>
      <c r="BF47" s="210">
        <f t="shared" si="4"/>
        <v>4.2</v>
      </c>
    </row>
    <row r="48" spans="1:58" x14ac:dyDescent="0.55000000000000004">
      <c r="A48" s="193">
        <v>46</v>
      </c>
      <c r="B48" s="194">
        <v>1</v>
      </c>
      <c r="C48" s="195">
        <v>42</v>
      </c>
      <c r="D48" s="196">
        <f t="shared" si="0"/>
        <v>3</v>
      </c>
      <c r="E48" s="197">
        <v>3</v>
      </c>
      <c r="F48" s="198">
        <v>1</v>
      </c>
      <c r="G48" s="199">
        <v>2</v>
      </c>
      <c r="H48" s="199">
        <v>11</v>
      </c>
      <c r="I48" s="199">
        <v>1</v>
      </c>
      <c r="J48" s="200">
        <v>2</v>
      </c>
      <c r="K48" s="200">
        <v>1</v>
      </c>
      <c r="L48" s="201">
        <v>4</v>
      </c>
      <c r="M48" s="201">
        <v>4</v>
      </c>
      <c r="N48" s="201">
        <v>4</v>
      </c>
      <c r="O48" s="201">
        <v>4</v>
      </c>
      <c r="P48" s="201">
        <v>4</v>
      </c>
      <c r="Q48" s="201">
        <v>5</v>
      </c>
      <c r="R48" s="201">
        <v>4</v>
      </c>
      <c r="S48" s="201">
        <v>4</v>
      </c>
      <c r="T48" s="202">
        <v>4</v>
      </c>
      <c r="U48" s="202">
        <v>4</v>
      </c>
      <c r="V48" s="202">
        <v>4</v>
      </c>
      <c r="W48" s="202">
        <v>4</v>
      </c>
      <c r="X48" s="202">
        <v>4</v>
      </c>
      <c r="Y48" s="202">
        <v>4</v>
      </c>
      <c r="Z48" s="203">
        <v>4</v>
      </c>
      <c r="AA48" s="203">
        <v>4</v>
      </c>
      <c r="AB48" s="203">
        <v>4</v>
      </c>
      <c r="AC48" s="203">
        <v>4</v>
      </c>
      <c r="AD48" s="203">
        <v>4</v>
      </c>
      <c r="AE48" s="203">
        <v>4</v>
      </c>
      <c r="AF48" s="203">
        <v>4</v>
      </c>
      <c r="AG48" s="203">
        <v>4</v>
      </c>
      <c r="AH48" s="203">
        <v>4</v>
      </c>
      <c r="AI48" s="204">
        <v>4</v>
      </c>
      <c r="AJ48" s="204">
        <v>4</v>
      </c>
      <c r="AK48" s="204">
        <v>4</v>
      </c>
      <c r="AL48" s="204">
        <v>4</v>
      </c>
      <c r="AM48" s="204">
        <v>4</v>
      </c>
      <c r="AN48" s="204">
        <v>4</v>
      </c>
      <c r="AO48" s="204">
        <v>4</v>
      </c>
      <c r="AP48" s="204">
        <v>4</v>
      </c>
      <c r="AQ48" s="199">
        <v>5</v>
      </c>
      <c r="AR48" s="199">
        <v>4</v>
      </c>
      <c r="AS48" s="199">
        <v>4</v>
      </c>
      <c r="AT48" s="199">
        <v>4</v>
      </c>
      <c r="AU48" s="199">
        <v>4</v>
      </c>
      <c r="AV48" s="199">
        <v>4</v>
      </c>
      <c r="AW48" s="199">
        <v>4</v>
      </c>
      <c r="AX48" s="199">
        <v>4</v>
      </c>
      <c r="AY48" s="199">
        <v>4</v>
      </c>
      <c r="AZ48" s="199">
        <v>4</v>
      </c>
      <c r="BA48" s="205"/>
      <c r="BB48" s="206">
        <f t="shared" si="5"/>
        <v>4.125</v>
      </c>
      <c r="BC48" s="207">
        <f t="shared" si="1"/>
        <v>4</v>
      </c>
      <c r="BD48" s="208">
        <f t="shared" si="2"/>
        <v>4</v>
      </c>
      <c r="BE48" s="209">
        <f t="shared" si="3"/>
        <v>4</v>
      </c>
      <c r="BF48" s="210">
        <f t="shared" si="4"/>
        <v>4.0999999999999996</v>
      </c>
    </row>
    <row r="49" spans="1:58" x14ac:dyDescent="0.55000000000000004">
      <c r="A49" s="193">
        <v>47</v>
      </c>
      <c r="B49" s="194">
        <v>1</v>
      </c>
      <c r="C49" s="195">
        <v>48</v>
      </c>
      <c r="D49" s="196">
        <f t="shared" si="0"/>
        <v>3</v>
      </c>
      <c r="E49" s="197">
        <v>3</v>
      </c>
      <c r="F49" s="198">
        <v>1</v>
      </c>
      <c r="G49" s="199">
        <v>2</v>
      </c>
      <c r="H49" s="199">
        <v>11</v>
      </c>
      <c r="I49" s="199">
        <v>1</v>
      </c>
      <c r="J49" s="200">
        <v>2</v>
      </c>
      <c r="K49" s="200">
        <v>1</v>
      </c>
      <c r="L49" s="201">
        <v>4</v>
      </c>
      <c r="M49" s="201">
        <v>4</v>
      </c>
      <c r="N49" s="201">
        <v>4</v>
      </c>
      <c r="O49" s="201">
        <v>4</v>
      </c>
      <c r="P49" s="201">
        <v>4</v>
      </c>
      <c r="Q49" s="201">
        <v>5</v>
      </c>
      <c r="R49" s="201">
        <v>4</v>
      </c>
      <c r="S49" s="201">
        <v>4</v>
      </c>
      <c r="T49" s="202">
        <v>4</v>
      </c>
      <c r="U49" s="202">
        <v>4</v>
      </c>
      <c r="V49" s="202">
        <v>4</v>
      </c>
      <c r="W49" s="202">
        <v>5</v>
      </c>
      <c r="X49" s="202">
        <v>4</v>
      </c>
      <c r="Y49" s="202">
        <v>4</v>
      </c>
      <c r="Z49" s="203">
        <v>4</v>
      </c>
      <c r="AA49" s="203">
        <v>4</v>
      </c>
      <c r="AB49" s="203">
        <v>4</v>
      </c>
      <c r="AC49" s="203">
        <v>4</v>
      </c>
      <c r="AD49" s="203">
        <v>4</v>
      </c>
      <c r="AE49" s="203">
        <v>4</v>
      </c>
      <c r="AF49" s="203">
        <v>4</v>
      </c>
      <c r="AG49" s="203">
        <v>4</v>
      </c>
      <c r="AH49" s="203">
        <v>4</v>
      </c>
      <c r="AI49" s="204">
        <v>4</v>
      </c>
      <c r="AJ49" s="204">
        <v>4</v>
      </c>
      <c r="AK49" s="204">
        <v>4</v>
      </c>
      <c r="AL49" s="204">
        <v>4</v>
      </c>
      <c r="AM49" s="204">
        <v>4</v>
      </c>
      <c r="AN49" s="204">
        <v>4</v>
      </c>
      <c r="AO49" s="204">
        <v>4</v>
      </c>
      <c r="AP49" s="204">
        <v>4</v>
      </c>
      <c r="AQ49" s="199">
        <v>4</v>
      </c>
      <c r="AR49" s="199">
        <v>4</v>
      </c>
      <c r="AS49" s="199">
        <v>4</v>
      </c>
      <c r="AT49" s="199">
        <v>4</v>
      </c>
      <c r="AU49" s="199">
        <v>4</v>
      </c>
      <c r="AV49" s="199">
        <v>4</v>
      </c>
      <c r="AW49" s="199">
        <v>4</v>
      </c>
      <c r="AX49" s="199">
        <v>4</v>
      </c>
      <c r="AY49" s="199">
        <v>4</v>
      </c>
      <c r="AZ49" s="199">
        <v>4</v>
      </c>
      <c r="BA49" s="205"/>
      <c r="BB49" s="206">
        <f t="shared" si="5"/>
        <v>4.125</v>
      </c>
      <c r="BC49" s="207">
        <f t="shared" si="1"/>
        <v>4.166666666666667</v>
      </c>
      <c r="BD49" s="208">
        <f t="shared" si="2"/>
        <v>4</v>
      </c>
      <c r="BE49" s="209">
        <f t="shared" si="3"/>
        <v>4</v>
      </c>
      <c r="BF49" s="210">
        <f t="shared" si="4"/>
        <v>4</v>
      </c>
    </row>
    <row r="50" spans="1:58" x14ac:dyDescent="0.55000000000000004">
      <c r="A50" s="193">
        <v>48</v>
      </c>
      <c r="B50" s="194">
        <v>1</v>
      </c>
      <c r="C50" s="195">
        <v>47</v>
      </c>
      <c r="D50" s="196">
        <f t="shared" si="0"/>
        <v>3</v>
      </c>
      <c r="E50" s="197">
        <v>3</v>
      </c>
      <c r="F50" s="198">
        <v>1</v>
      </c>
      <c r="G50" s="199">
        <v>2</v>
      </c>
      <c r="H50" s="199">
        <v>11</v>
      </c>
      <c r="I50" s="199">
        <v>1</v>
      </c>
      <c r="J50" s="200">
        <v>2</v>
      </c>
      <c r="K50" s="200">
        <v>1</v>
      </c>
      <c r="L50" s="201">
        <v>4</v>
      </c>
      <c r="M50" s="201">
        <v>4</v>
      </c>
      <c r="N50" s="201">
        <v>4</v>
      </c>
      <c r="O50" s="201">
        <v>4</v>
      </c>
      <c r="P50" s="201">
        <v>4</v>
      </c>
      <c r="Q50" s="201">
        <v>5</v>
      </c>
      <c r="R50" s="201">
        <v>4</v>
      </c>
      <c r="S50" s="201">
        <v>4</v>
      </c>
      <c r="T50" s="202">
        <v>4</v>
      </c>
      <c r="U50" s="202">
        <v>4</v>
      </c>
      <c r="V50" s="202">
        <v>4</v>
      </c>
      <c r="W50" s="202">
        <v>5</v>
      </c>
      <c r="X50" s="202">
        <v>4</v>
      </c>
      <c r="Y50" s="202">
        <v>4</v>
      </c>
      <c r="Z50" s="203">
        <v>4</v>
      </c>
      <c r="AA50" s="203">
        <v>4</v>
      </c>
      <c r="AB50" s="203">
        <v>4</v>
      </c>
      <c r="AC50" s="203">
        <v>4</v>
      </c>
      <c r="AD50" s="203">
        <v>4</v>
      </c>
      <c r="AE50" s="203">
        <v>4</v>
      </c>
      <c r="AF50" s="203">
        <v>4</v>
      </c>
      <c r="AG50" s="203">
        <v>5</v>
      </c>
      <c r="AH50" s="203">
        <v>4</v>
      </c>
      <c r="AI50" s="204">
        <v>4</v>
      </c>
      <c r="AJ50" s="204">
        <v>4</v>
      </c>
      <c r="AK50" s="204">
        <v>4</v>
      </c>
      <c r="AL50" s="204">
        <v>4</v>
      </c>
      <c r="AM50" s="204">
        <v>4</v>
      </c>
      <c r="AN50" s="204">
        <v>4</v>
      </c>
      <c r="AO50" s="204">
        <v>4</v>
      </c>
      <c r="AP50" s="204">
        <v>4</v>
      </c>
      <c r="AQ50" s="199">
        <v>4</v>
      </c>
      <c r="AR50" s="199">
        <v>4</v>
      </c>
      <c r="AS50" s="199">
        <v>4</v>
      </c>
      <c r="AT50" s="199">
        <v>4</v>
      </c>
      <c r="AU50" s="199">
        <v>4</v>
      </c>
      <c r="AV50" s="199">
        <v>4</v>
      </c>
      <c r="AW50" s="199">
        <v>4</v>
      </c>
      <c r="AX50" s="199">
        <v>4</v>
      </c>
      <c r="AY50" s="199">
        <v>4</v>
      </c>
      <c r="AZ50" s="199">
        <v>4</v>
      </c>
      <c r="BA50" s="205"/>
      <c r="BB50" s="206">
        <f t="shared" si="5"/>
        <v>4.125</v>
      </c>
      <c r="BC50" s="207">
        <f t="shared" si="1"/>
        <v>4.166666666666667</v>
      </c>
      <c r="BD50" s="208">
        <f t="shared" si="2"/>
        <v>4.1111111111111107</v>
      </c>
      <c r="BE50" s="209">
        <f t="shared" si="3"/>
        <v>4</v>
      </c>
      <c r="BF50" s="210">
        <f t="shared" si="4"/>
        <v>4</v>
      </c>
    </row>
    <row r="51" spans="1:58" x14ac:dyDescent="0.55000000000000004">
      <c r="A51" s="193">
        <v>49</v>
      </c>
      <c r="B51" s="194">
        <v>1</v>
      </c>
      <c r="C51" s="195">
        <v>45</v>
      </c>
      <c r="D51" s="196">
        <f t="shared" si="0"/>
        <v>3</v>
      </c>
      <c r="E51" s="197">
        <v>3</v>
      </c>
      <c r="F51" s="198">
        <v>1</v>
      </c>
      <c r="G51" s="199">
        <v>2</v>
      </c>
      <c r="H51" s="199">
        <v>11</v>
      </c>
      <c r="I51" s="199">
        <v>1</v>
      </c>
      <c r="J51" s="200">
        <v>2</v>
      </c>
      <c r="K51" s="200">
        <v>1</v>
      </c>
      <c r="L51" s="201">
        <v>4</v>
      </c>
      <c r="M51" s="201">
        <v>4</v>
      </c>
      <c r="N51" s="201">
        <v>4</v>
      </c>
      <c r="O51" s="201">
        <v>4</v>
      </c>
      <c r="P51" s="201">
        <v>4</v>
      </c>
      <c r="Q51" s="201">
        <v>4</v>
      </c>
      <c r="R51" s="201">
        <v>4</v>
      </c>
      <c r="S51" s="201">
        <v>4</v>
      </c>
      <c r="T51" s="202">
        <v>4</v>
      </c>
      <c r="U51" s="202">
        <v>4</v>
      </c>
      <c r="V51" s="202">
        <v>4</v>
      </c>
      <c r="W51" s="202">
        <v>5</v>
      </c>
      <c r="X51" s="202">
        <v>4</v>
      </c>
      <c r="Y51" s="202">
        <v>4</v>
      </c>
      <c r="Z51" s="203">
        <v>4</v>
      </c>
      <c r="AA51" s="203">
        <v>4</v>
      </c>
      <c r="AB51" s="203">
        <v>4</v>
      </c>
      <c r="AC51" s="203">
        <v>4</v>
      </c>
      <c r="AD51" s="203">
        <v>4</v>
      </c>
      <c r="AE51" s="203">
        <v>4</v>
      </c>
      <c r="AF51" s="203">
        <v>4</v>
      </c>
      <c r="AG51" s="203">
        <v>5</v>
      </c>
      <c r="AH51" s="203">
        <v>4</v>
      </c>
      <c r="AI51" s="204">
        <v>4</v>
      </c>
      <c r="AJ51" s="204">
        <v>4</v>
      </c>
      <c r="AK51" s="204">
        <v>4</v>
      </c>
      <c r="AL51" s="204">
        <v>4</v>
      </c>
      <c r="AM51" s="204">
        <v>4</v>
      </c>
      <c r="AN51" s="204">
        <v>4</v>
      </c>
      <c r="AO51" s="204">
        <v>4</v>
      </c>
      <c r="AP51" s="204">
        <v>4</v>
      </c>
      <c r="AQ51" s="199">
        <v>4</v>
      </c>
      <c r="AR51" s="199">
        <v>4</v>
      </c>
      <c r="AS51" s="199">
        <v>4</v>
      </c>
      <c r="AT51" s="199">
        <v>4</v>
      </c>
      <c r="AU51" s="199">
        <v>4</v>
      </c>
      <c r="AV51" s="199">
        <v>4</v>
      </c>
      <c r="AW51" s="199">
        <v>4</v>
      </c>
      <c r="AX51" s="199">
        <v>5</v>
      </c>
      <c r="AY51" s="199">
        <v>4</v>
      </c>
      <c r="AZ51" s="199">
        <v>4</v>
      </c>
      <c r="BA51" s="205"/>
      <c r="BB51" s="206">
        <f t="shared" si="5"/>
        <v>4</v>
      </c>
      <c r="BC51" s="207">
        <f t="shared" si="1"/>
        <v>4.166666666666667</v>
      </c>
      <c r="BD51" s="208">
        <f t="shared" si="2"/>
        <v>4.1111111111111107</v>
      </c>
      <c r="BE51" s="209">
        <f t="shared" si="3"/>
        <v>4</v>
      </c>
      <c r="BF51" s="210">
        <f t="shared" si="4"/>
        <v>4.0999999999999996</v>
      </c>
    </row>
    <row r="52" spans="1:58" x14ac:dyDescent="0.55000000000000004">
      <c r="A52" s="193">
        <v>50</v>
      </c>
      <c r="B52" s="194">
        <v>1</v>
      </c>
      <c r="C52" s="195">
        <v>50</v>
      </c>
      <c r="D52" s="196">
        <f t="shared" si="0"/>
        <v>3</v>
      </c>
      <c r="E52" s="197">
        <v>3</v>
      </c>
      <c r="F52" s="198">
        <v>1</v>
      </c>
      <c r="G52" s="199">
        <v>2</v>
      </c>
      <c r="H52" s="199">
        <v>11</v>
      </c>
      <c r="I52" s="199">
        <v>1</v>
      </c>
      <c r="J52" s="200">
        <v>2</v>
      </c>
      <c r="K52" s="200">
        <v>1</v>
      </c>
      <c r="L52" s="201">
        <v>4</v>
      </c>
      <c r="M52" s="201">
        <v>4</v>
      </c>
      <c r="N52" s="201">
        <v>4</v>
      </c>
      <c r="O52" s="201">
        <v>4</v>
      </c>
      <c r="P52" s="201">
        <v>4</v>
      </c>
      <c r="Q52" s="201">
        <v>4</v>
      </c>
      <c r="R52" s="201">
        <v>4</v>
      </c>
      <c r="S52" s="201">
        <v>4</v>
      </c>
      <c r="T52" s="202">
        <v>4</v>
      </c>
      <c r="U52" s="202">
        <v>4</v>
      </c>
      <c r="V52" s="202">
        <v>4</v>
      </c>
      <c r="W52" s="202">
        <v>4</v>
      </c>
      <c r="X52" s="202">
        <v>4</v>
      </c>
      <c r="Y52" s="202">
        <v>4</v>
      </c>
      <c r="Z52" s="203">
        <v>4</v>
      </c>
      <c r="AA52" s="203">
        <v>4</v>
      </c>
      <c r="AB52" s="203">
        <v>4</v>
      </c>
      <c r="AC52" s="203">
        <v>4</v>
      </c>
      <c r="AD52" s="203">
        <v>4</v>
      </c>
      <c r="AE52" s="203">
        <v>4</v>
      </c>
      <c r="AF52" s="203">
        <v>4</v>
      </c>
      <c r="AG52" s="203">
        <v>5</v>
      </c>
      <c r="AH52" s="203">
        <v>4</v>
      </c>
      <c r="AI52" s="204">
        <v>4</v>
      </c>
      <c r="AJ52" s="204">
        <v>4</v>
      </c>
      <c r="AK52" s="204">
        <v>4</v>
      </c>
      <c r="AL52" s="204">
        <v>4</v>
      </c>
      <c r="AM52" s="204">
        <v>4</v>
      </c>
      <c r="AN52" s="204">
        <v>4</v>
      </c>
      <c r="AO52" s="204">
        <v>4</v>
      </c>
      <c r="AP52" s="204">
        <v>4</v>
      </c>
      <c r="AQ52" s="199">
        <v>4</v>
      </c>
      <c r="AR52" s="199">
        <v>4</v>
      </c>
      <c r="AS52" s="199">
        <v>4</v>
      </c>
      <c r="AT52" s="199">
        <v>4</v>
      </c>
      <c r="AU52" s="199">
        <v>4</v>
      </c>
      <c r="AV52" s="199">
        <v>4</v>
      </c>
      <c r="AW52" s="199">
        <v>4</v>
      </c>
      <c r="AX52" s="199">
        <v>5</v>
      </c>
      <c r="AY52" s="199">
        <v>4</v>
      </c>
      <c r="AZ52" s="199">
        <v>4</v>
      </c>
      <c r="BA52" s="205"/>
      <c r="BB52" s="206">
        <f t="shared" si="5"/>
        <v>4</v>
      </c>
      <c r="BC52" s="207">
        <f t="shared" si="1"/>
        <v>4</v>
      </c>
      <c r="BD52" s="208">
        <f t="shared" si="2"/>
        <v>4.1111111111111107</v>
      </c>
      <c r="BE52" s="209">
        <f t="shared" si="3"/>
        <v>4</v>
      </c>
      <c r="BF52" s="210">
        <f t="shared" si="4"/>
        <v>4.0999999999999996</v>
      </c>
    </row>
    <row r="53" spans="1:58" x14ac:dyDescent="0.55000000000000004">
      <c r="A53" s="193">
        <v>51</v>
      </c>
      <c r="B53" s="194">
        <v>1</v>
      </c>
      <c r="C53" s="195">
        <v>42</v>
      </c>
      <c r="D53" s="196">
        <f t="shared" si="0"/>
        <v>3</v>
      </c>
      <c r="E53" s="197">
        <v>3</v>
      </c>
      <c r="F53" s="198">
        <v>1</v>
      </c>
      <c r="G53" s="199">
        <v>2</v>
      </c>
      <c r="H53" s="199">
        <v>11</v>
      </c>
      <c r="I53" s="199">
        <v>1</v>
      </c>
      <c r="J53" s="200">
        <v>2</v>
      </c>
      <c r="K53" s="200">
        <v>1</v>
      </c>
      <c r="L53" s="201">
        <v>4</v>
      </c>
      <c r="M53" s="201">
        <v>4</v>
      </c>
      <c r="N53" s="201">
        <v>4</v>
      </c>
      <c r="O53" s="201">
        <v>4</v>
      </c>
      <c r="P53" s="201">
        <v>4</v>
      </c>
      <c r="Q53" s="201">
        <v>4</v>
      </c>
      <c r="R53" s="201">
        <v>4</v>
      </c>
      <c r="S53" s="201">
        <v>4</v>
      </c>
      <c r="T53" s="202">
        <v>4</v>
      </c>
      <c r="U53" s="202">
        <v>4</v>
      </c>
      <c r="V53" s="202">
        <v>4</v>
      </c>
      <c r="W53" s="202">
        <v>4</v>
      </c>
      <c r="X53" s="202">
        <v>4</v>
      </c>
      <c r="Y53" s="202">
        <v>4</v>
      </c>
      <c r="Z53" s="203">
        <v>4</v>
      </c>
      <c r="AA53" s="203">
        <v>4</v>
      </c>
      <c r="AB53" s="203">
        <v>4</v>
      </c>
      <c r="AC53" s="203">
        <v>4</v>
      </c>
      <c r="AD53" s="203">
        <v>4</v>
      </c>
      <c r="AE53" s="203">
        <v>4</v>
      </c>
      <c r="AF53" s="203">
        <v>4</v>
      </c>
      <c r="AG53" s="203">
        <v>5</v>
      </c>
      <c r="AH53" s="203">
        <v>4</v>
      </c>
      <c r="AI53" s="204">
        <v>4</v>
      </c>
      <c r="AJ53" s="204">
        <v>4</v>
      </c>
      <c r="AK53" s="204">
        <v>4</v>
      </c>
      <c r="AL53" s="204">
        <v>4</v>
      </c>
      <c r="AM53" s="204">
        <v>4</v>
      </c>
      <c r="AN53" s="204">
        <v>4</v>
      </c>
      <c r="AO53" s="204">
        <v>4</v>
      </c>
      <c r="AP53" s="204">
        <v>4</v>
      </c>
      <c r="AQ53" s="199">
        <v>4</v>
      </c>
      <c r="AR53" s="199">
        <v>4</v>
      </c>
      <c r="AS53" s="199">
        <v>4</v>
      </c>
      <c r="AT53" s="199">
        <v>4</v>
      </c>
      <c r="AU53" s="199">
        <v>4</v>
      </c>
      <c r="AV53" s="199">
        <v>4</v>
      </c>
      <c r="AW53" s="199">
        <v>4</v>
      </c>
      <c r="AX53" s="199">
        <v>5</v>
      </c>
      <c r="AY53" s="199">
        <v>4</v>
      </c>
      <c r="AZ53" s="199">
        <v>4</v>
      </c>
      <c r="BA53" s="205"/>
      <c r="BB53" s="206">
        <f t="shared" si="5"/>
        <v>4</v>
      </c>
      <c r="BC53" s="207">
        <f t="shared" si="1"/>
        <v>4</v>
      </c>
      <c r="BD53" s="208">
        <f t="shared" si="2"/>
        <v>4.1111111111111107</v>
      </c>
      <c r="BE53" s="209">
        <f t="shared" si="3"/>
        <v>4</v>
      </c>
      <c r="BF53" s="210">
        <f t="shared" si="4"/>
        <v>4.0999999999999996</v>
      </c>
    </row>
    <row r="54" spans="1:58" x14ac:dyDescent="0.55000000000000004">
      <c r="A54" s="193">
        <v>52</v>
      </c>
      <c r="B54" s="194">
        <v>1</v>
      </c>
      <c r="C54" s="195">
        <v>44</v>
      </c>
      <c r="D54" s="196">
        <f t="shared" si="0"/>
        <v>3</v>
      </c>
      <c r="E54" s="197">
        <v>3</v>
      </c>
      <c r="F54" s="198">
        <v>1</v>
      </c>
      <c r="G54" s="199">
        <v>2</v>
      </c>
      <c r="H54" s="199">
        <v>11</v>
      </c>
      <c r="I54" s="199">
        <v>1</v>
      </c>
      <c r="J54" s="200">
        <v>2</v>
      </c>
      <c r="K54" s="200">
        <v>1</v>
      </c>
      <c r="L54" s="201">
        <v>4</v>
      </c>
      <c r="M54" s="201">
        <v>4</v>
      </c>
      <c r="N54" s="201">
        <v>4</v>
      </c>
      <c r="O54" s="201">
        <v>4</v>
      </c>
      <c r="P54" s="201">
        <v>4</v>
      </c>
      <c r="Q54" s="201">
        <v>4</v>
      </c>
      <c r="R54" s="201">
        <v>4</v>
      </c>
      <c r="S54" s="201">
        <v>4</v>
      </c>
      <c r="T54" s="202">
        <v>4</v>
      </c>
      <c r="U54" s="202">
        <v>4</v>
      </c>
      <c r="V54" s="202">
        <v>4</v>
      </c>
      <c r="W54" s="202">
        <v>4</v>
      </c>
      <c r="X54" s="202">
        <v>4</v>
      </c>
      <c r="Y54" s="202">
        <v>4</v>
      </c>
      <c r="Z54" s="203">
        <v>4</v>
      </c>
      <c r="AA54" s="203">
        <v>4</v>
      </c>
      <c r="AB54" s="203">
        <v>4</v>
      </c>
      <c r="AC54" s="203">
        <v>4</v>
      </c>
      <c r="AD54" s="203">
        <v>4</v>
      </c>
      <c r="AE54" s="203">
        <v>4</v>
      </c>
      <c r="AF54" s="203">
        <v>4</v>
      </c>
      <c r="AG54" s="203">
        <v>5</v>
      </c>
      <c r="AH54" s="203">
        <v>4</v>
      </c>
      <c r="AI54" s="204">
        <v>4</v>
      </c>
      <c r="AJ54" s="204">
        <v>4</v>
      </c>
      <c r="AK54" s="204">
        <v>4</v>
      </c>
      <c r="AL54" s="204">
        <v>4</v>
      </c>
      <c r="AM54" s="204">
        <v>4</v>
      </c>
      <c r="AN54" s="204">
        <v>4</v>
      </c>
      <c r="AO54" s="204">
        <v>4</v>
      </c>
      <c r="AP54" s="204">
        <v>4</v>
      </c>
      <c r="AQ54" s="199">
        <v>4</v>
      </c>
      <c r="AR54" s="199">
        <v>4</v>
      </c>
      <c r="AS54" s="199">
        <v>4</v>
      </c>
      <c r="AT54" s="199">
        <v>4</v>
      </c>
      <c r="AU54" s="199">
        <v>4</v>
      </c>
      <c r="AV54" s="199">
        <v>4</v>
      </c>
      <c r="AW54" s="199">
        <v>4</v>
      </c>
      <c r="AX54" s="199">
        <v>5</v>
      </c>
      <c r="AY54" s="199">
        <v>4</v>
      </c>
      <c r="AZ54" s="199">
        <v>4</v>
      </c>
      <c r="BA54" s="205"/>
      <c r="BB54" s="206">
        <f t="shared" si="5"/>
        <v>4</v>
      </c>
      <c r="BC54" s="207">
        <f t="shared" si="1"/>
        <v>4</v>
      </c>
      <c r="BD54" s="208">
        <f t="shared" si="2"/>
        <v>4.1111111111111107</v>
      </c>
      <c r="BE54" s="209">
        <f t="shared" si="3"/>
        <v>4</v>
      </c>
      <c r="BF54" s="210">
        <f t="shared" si="4"/>
        <v>4.0999999999999996</v>
      </c>
    </row>
    <row r="55" spans="1:58" x14ac:dyDescent="0.55000000000000004">
      <c r="A55" s="193">
        <v>53</v>
      </c>
      <c r="B55" s="194">
        <v>1</v>
      </c>
      <c r="C55" s="195">
        <v>45</v>
      </c>
      <c r="D55" s="196">
        <f t="shared" si="0"/>
        <v>3</v>
      </c>
      <c r="E55" s="197">
        <v>3</v>
      </c>
      <c r="F55" s="198">
        <v>1</v>
      </c>
      <c r="G55" s="199">
        <v>2</v>
      </c>
      <c r="H55" s="199">
        <v>11</v>
      </c>
      <c r="I55" s="199">
        <v>1</v>
      </c>
      <c r="J55" s="200">
        <v>2</v>
      </c>
      <c r="K55" s="200">
        <v>1</v>
      </c>
      <c r="L55" s="201">
        <v>4</v>
      </c>
      <c r="M55" s="201">
        <v>4</v>
      </c>
      <c r="N55" s="201">
        <v>4</v>
      </c>
      <c r="O55" s="201">
        <v>4</v>
      </c>
      <c r="P55" s="201">
        <v>4</v>
      </c>
      <c r="Q55" s="201">
        <v>4</v>
      </c>
      <c r="R55" s="201">
        <v>4</v>
      </c>
      <c r="S55" s="201">
        <v>4</v>
      </c>
      <c r="T55" s="202">
        <v>4</v>
      </c>
      <c r="U55" s="202">
        <v>4</v>
      </c>
      <c r="V55" s="202">
        <v>4</v>
      </c>
      <c r="W55" s="202">
        <v>4</v>
      </c>
      <c r="X55" s="202">
        <v>4</v>
      </c>
      <c r="Y55" s="202">
        <v>4</v>
      </c>
      <c r="Z55" s="203">
        <v>4</v>
      </c>
      <c r="AA55" s="203">
        <v>4</v>
      </c>
      <c r="AB55" s="203">
        <v>4</v>
      </c>
      <c r="AC55" s="203">
        <v>4</v>
      </c>
      <c r="AD55" s="203">
        <v>4</v>
      </c>
      <c r="AE55" s="203">
        <v>4</v>
      </c>
      <c r="AF55" s="203">
        <v>4</v>
      </c>
      <c r="AG55" s="203">
        <v>5</v>
      </c>
      <c r="AH55" s="203">
        <v>4</v>
      </c>
      <c r="AI55" s="204">
        <v>4</v>
      </c>
      <c r="AJ55" s="204">
        <v>4</v>
      </c>
      <c r="AK55" s="204">
        <v>4</v>
      </c>
      <c r="AL55" s="204">
        <v>4</v>
      </c>
      <c r="AM55" s="204">
        <v>4</v>
      </c>
      <c r="AN55" s="204">
        <v>4</v>
      </c>
      <c r="AO55" s="204">
        <v>4</v>
      </c>
      <c r="AP55" s="204">
        <v>4</v>
      </c>
      <c r="AQ55" s="199">
        <v>4</v>
      </c>
      <c r="AR55" s="199">
        <v>4</v>
      </c>
      <c r="AS55" s="199">
        <v>4</v>
      </c>
      <c r="AT55" s="199">
        <v>4</v>
      </c>
      <c r="AU55" s="199">
        <v>4</v>
      </c>
      <c r="AV55" s="199">
        <v>4</v>
      </c>
      <c r="AW55" s="199">
        <v>4</v>
      </c>
      <c r="AX55" s="199">
        <v>5</v>
      </c>
      <c r="AY55" s="199">
        <v>4</v>
      </c>
      <c r="AZ55" s="199">
        <v>4</v>
      </c>
      <c r="BA55" s="205"/>
      <c r="BB55" s="206">
        <f t="shared" si="5"/>
        <v>4</v>
      </c>
      <c r="BC55" s="207">
        <f t="shared" si="1"/>
        <v>4</v>
      </c>
      <c r="BD55" s="208">
        <f t="shared" si="2"/>
        <v>4.1111111111111107</v>
      </c>
      <c r="BE55" s="209">
        <f t="shared" si="3"/>
        <v>4</v>
      </c>
      <c r="BF55" s="210">
        <f t="shared" si="4"/>
        <v>4.0999999999999996</v>
      </c>
    </row>
    <row r="56" spans="1:58" x14ac:dyDescent="0.55000000000000004">
      <c r="A56" s="193">
        <v>54</v>
      </c>
      <c r="B56" s="194">
        <v>1</v>
      </c>
      <c r="C56" s="195"/>
      <c r="D56" s="196">
        <f t="shared" si="0"/>
        <v>5</v>
      </c>
      <c r="E56" s="197">
        <v>3</v>
      </c>
      <c r="F56" s="198">
        <v>1</v>
      </c>
      <c r="G56" s="199">
        <v>2</v>
      </c>
      <c r="H56" s="199">
        <v>11</v>
      </c>
      <c r="I56" s="199">
        <v>1</v>
      </c>
      <c r="J56" s="200">
        <v>2</v>
      </c>
      <c r="K56" s="200">
        <v>1</v>
      </c>
      <c r="L56" s="201">
        <v>4</v>
      </c>
      <c r="M56" s="201">
        <v>4</v>
      </c>
      <c r="N56" s="201">
        <v>4</v>
      </c>
      <c r="O56" s="201">
        <v>4</v>
      </c>
      <c r="P56" s="201">
        <v>4</v>
      </c>
      <c r="Q56" s="201">
        <v>4</v>
      </c>
      <c r="R56" s="201">
        <v>4</v>
      </c>
      <c r="S56" s="201">
        <v>4</v>
      </c>
      <c r="T56" s="202">
        <v>4</v>
      </c>
      <c r="U56" s="202">
        <v>4</v>
      </c>
      <c r="V56" s="202">
        <v>4</v>
      </c>
      <c r="W56" s="202">
        <v>4</v>
      </c>
      <c r="X56" s="202">
        <v>4</v>
      </c>
      <c r="Y56" s="202">
        <v>4</v>
      </c>
      <c r="Z56" s="203">
        <v>4</v>
      </c>
      <c r="AA56" s="203">
        <v>4</v>
      </c>
      <c r="AB56" s="203">
        <v>4</v>
      </c>
      <c r="AC56" s="203">
        <v>4</v>
      </c>
      <c r="AD56" s="203">
        <v>4</v>
      </c>
      <c r="AE56" s="203">
        <v>4</v>
      </c>
      <c r="AF56" s="203">
        <v>4</v>
      </c>
      <c r="AG56" s="203">
        <v>5</v>
      </c>
      <c r="AH56" s="203">
        <v>4</v>
      </c>
      <c r="AI56" s="204">
        <v>4</v>
      </c>
      <c r="AJ56" s="204">
        <v>4</v>
      </c>
      <c r="AK56" s="204">
        <v>4</v>
      </c>
      <c r="AL56" s="204">
        <v>4</v>
      </c>
      <c r="AM56" s="204">
        <v>4</v>
      </c>
      <c r="AN56" s="204">
        <v>4</v>
      </c>
      <c r="AO56" s="204">
        <v>4</v>
      </c>
      <c r="AP56" s="204">
        <v>4</v>
      </c>
      <c r="AQ56" s="199">
        <v>4</v>
      </c>
      <c r="AR56" s="199">
        <v>4</v>
      </c>
      <c r="AS56" s="199">
        <v>4</v>
      </c>
      <c r="AT56" s="199">
        <v>4</v>
      </c>
      <c r="AU56" s="199">
        <v>4</v>
      </c>
      <c r="AV56" s="199">
        <v>4</v>
      </c>
      <c r="AW56" s="199">
        <v>4</v>
      </c>
      <c r="AX56" s="199">
        <v>5</v>
      </c>
      <c r="AY56" s="199">
        <v>4</v>
      </c>
      <c r="AZ56" s="199">
        <v>4</v>
      </c>
      <c r="BA56" s="205"/>
      <c r="BB56" s="206">
        <f t="shared" si="5"/>
        <v>4</v>
      </c>
      <c r="BC56" s="207">
        <f t="shared" si="1"/>
        <v>4</v>
      </c>
      <c r="BD56" s="208">
        <f t="shared" si="2"/>
        <v>4.1111111111111107</v>
      </c>
      <c r="BE56" s="209">
        <f t="shared" si="3"/>
        <v>4</v>
      </c>
      <c r="BF56" s="210">
        <f t="shared" si="4"/>
        <v>4.0999999999999996</v>
      </c>
    </row>
    <row r="57" spans="1:58" x14ac:dyDescent="0.55000000000000004">
      <c r="A57" s="193">
        <v>55</v>
      </c>
      <c r="B57" s="194">
        <v>1</v>
      </c>
      <c r="C57" s="195">
        <v>49</v>
      </c>
      <c r="D57" s="196">
        <f t="shared" si="0"/>
        <v>3</v>
      </c>
      <c r="E57" s="197">
        <v>3</v>
      </c>
      <c r="F57" s="198">
        <v>1</v>
      </c>
      <c r="G57" s="199">
        <v>2</v>
      </c>
      <c r="H57" s="199">
        <v>11</v>
      </c>
      <c r="I57" s="199">
        <v>1</v>
      </c>
      <c r="J57" s="200">
        <v>2</v>
      </c>
      <c r="K57" s="200">
        <v>1</v>
      </c>
      <c r="L57" s="201">
        <v>4</v>
      </c>
      <c r="M57" s="201">
        <v>4</v>
      </c>
      <c r="N57" s="201">
        <v>4</v>
      </c>
      <c r="O57" s="201">
        <v>3</v>
      </c>
      <c r="P57" s="201">
        <v>4</v>
      </c>
      <c r="Q57" s="201">
        <v>4</v>
      </c>
      <c r="R57" s="201">
        <v>4</v>
      </c>
      <c r="S57" s="201">
        <v>4</v>
      </c>
      <c r="T57" s="202">
        <v>4</v>
      </c>
      <c r="U57" s="202">
        <v>4</v>
      </c>
      <c r="V57" s="202">
        <v>4</v>
      </c>
      <c r="W57" s="202">
        <v>4</v>
      </c>
      <c r="X57" s="202">
        <v>4</v>
      </c>
      <c r="Y57" s="202">
        <v>4</v>
      </c>
      <c r="Z57" s="203">
        <v>4</v>
      </c>
      <c r="AA57" s="203">
        <v>4</v>
      </c>
      <c r="AB57" s="203">
        <v>4</v>
      </c>
      <c r="AC57" s="203">
        <v>4</v>
      </c>
      <c r="AD57" s="203">
        <v>4</v>
      </c>
      <c r="AE57" s="203">
        <v>4</v>
      </c>
      <c r="AF57" s="203">
        <v>4</v>
      </c>
      <c r="AG57" s="203">
        <v>5</v>
      </c>
      <c r="AH57" s="203">
        <v>4</v>
      </c>
      <c r="AI57" s="204">
        <v>4</v>
      </c>
      <c r="AJ57" s="204">
        <v>4</v>
      </c>
      <c r="AK57" s="204">
        <v>4</v>
      </c>
      <c r="AL57" s="204">
        <v>4</v>
      </c>
      <c r="AM57" s="204">
        <v>4</v>
      </c>
      <c r="AN57" s="204">
        <v>4</v>
      </c>
      <c r="AO57" s="204">
        <v>4</v>
      </c>
      <c r="AP57" s="204">
        <v>4</v>
      </c>
      <c r="AQ57" s="199">
        <v>4</v>
      </c>
      <c r="AR57" s="199">
        <v>4</v>
      </c>
      <c r="AS57" s="199">
        <v>4</v>
      </c>
      <c r="AT57" s="199">
        <v>4</v>
      </c>
      <c r="AU57" s="199">
        <v>4</v>
      </c>
      <c r="AV57" s="199">
        <v>4</v>
      </c>
      <c r="AW57" s="199">
        <v>4</v>
      </c>
      <c r="AX57" s="199">
        <v>5</v>
      </c>
      <c r="AY57" s="199">
        <v>4</v>
      </c>
      <c r="AZ57" s="199">
        <v>4</v>
      </c>
      <c r="BA57" s="205"/>
      <c r="BB57" s="206">
        <f t="shared" si="5"/>
        <v>3.875</v>
      </c>
      <c r="BC57" s="207">
        <f t="shared" si="1"/>
        <v>4</v>
      </c>
      <c r="BD57" s="208">
        <f t="shared" si="2"/>
        <v>4.1111111111111107</v>
      </c>
      <c r="BE57" s="209">
        <f t="shared" si="3"/>
        <v>4</v>
      </c>
      <c r="BF57" s="210">
        <f t="shared" si="4"/>
        <v>4.0999999999999996</v>
      </c>
    </row>
    <row r="58" spans="1:58" x14ac:dyDescent="0.55000000000000004">
      <c r="A58" s="193">
        <v>56</v>
      </c>
      <c r="B58" s="194">
        <v>1</v>
      </c>
      <c r="C58" s="195">
        <v>48</v>
      </c>
      <c r="D58" s="196">
        <f t="shared" si="0"/>
        <v>3</v>
      </c>
      <c r="E58" s="197">
        <v>3</v>
      </c>
      <c r="F58" s="198">
        <v>1</v>
      </c>
      <c r="G58" s="199">
        <v>2</v>
      </c>
      <c r="H58" s="199">
        <v>11</v>
      </c>
      <c r="I58" s="199">
        <v>1</v>
      </c>
      <c r="J58" s="200">
        <v>2</v>
      </c>
      <c r="K58" s="200">
        <v>1</v>
      </c>
      <c r="L58" s="201">
        <v>4</v>
      </c>
      <c r="M58" s="201">
        <v>4</v>
      </c>
      <c r="N58" s="201">
        <v>4</v>
      </c>
      <c r="O58" s="201">
        <v>3</v>
      </c>
      <c r="P58" s="201">
        <v>4</v>
      </c>
      <c r="Q58" s="201">
        <v>4</v>
      </c>
      <c r="R58" s="201">
        <v>4</v>
      </c>
      <c r="S58" s="201">
        <v>4</v>
      </c>
      <c r="T58" s="202">
        <v>4</v>
      </c>
      <c r="U58" s="202">
        <v>4</v>
      </c>
      <c r="V58" s="202">
        <v>4</v>
      </c>
      <c r="W58" s="202">
        <v>4</v>
      </c>
      <c r="X58" s="202">
        <v>4</v>
      </c>
      <c r="Y58" s="202">
        <v>4</v>
      </c>
      <c r="Z58" s="203">
        <v>4</v>
      </c>
      <c r="AA58" s="203">
        <v>4</v>
      </c>
      <c r="AB58" s="203">
        <v>4</v>
      </c>
      <c r="AC58" s="203">
        <v>4</v>
      </c>
      <c r="AD58" s="203">
        <v>4</v>
      </c>
      <c r="AE58" s="203">
        <v>4</v>
      </c>
      <c r="AF58" s="203">
        <v>4</v>
      </c>
      <c r="AG58" s="203">
        <v>5</v>
      </c>
      <c r="AH58" s="203">
        <v>4</v>
      </c>
      <c r="AI58" s="204">
        <v>4</v>
      </c>
      <c r="AJ58" s="204">
        <v>4</v>
      </c>
      <c r="AK58" s="204">
        <v>4</v>
      </c>
      <c r="AL58" s="204">
        <v>4</v>
      </c>
      <c r="AM58" s="204">
        <v>4</v>
      </c>
      <c r="AN58" s="204">
        <v>4</v>
      </c>
      <c r="AO58" s="204">
        <v>4</v>
      </c>
      <c r="AP58" s="204">
        <v>4</v>
      </c>
      <c r="AQ58" s="199">
        <v>4</v>
      </c>
      <c r="AR58" s="199">
        <v>4</v>
      </c>
      <c r="AS58" s="199">
        <v>4</v>
      </c>
      <c r="AT58" s="199">
        <v>4</v>
      </c>
      <c r="AU58" s="199">
        <v>4</v>
      </c>
      <c r="AV58" s="199">
        <v>4</v>
      </c>
      <c r="AW58" s="199">
        <v>4</v>
      </c>
      <c r="AX58" s="199">
        <v>5</v>
      </c>
      <c r="AY58" s="199">
        <v>4</v>
      </c>
      <c r="AZ58" s="199">
        <v>4</v>
      </c>
      <c r="BA58" s="205"/>
      <c r="BB58" s="206">
        <f t="shared" si="5"/>
        <v>3.875</v>
      </c>
      <c r="BC58" s="207">
        <f t="shared" si="1"/>
        <v>4</v>
      </c>
      <c r="BD58" s="208">
        <f t="shared" si="2"/>
        <v>4.1111111111111107</v>
      </c>
      <c r="BE58" s="209">
        <f t="shared" si="3"/>
        <v>4</v>
      </c>
      <c r="BF58" s="210">
        <f t="shared" si="4"/>
        <v>4.0999999999999996</v>
      </c>
    </row>
    <row r="59" spans="1:58" x14ac:dyDescent="0.55000000000000004">
      <c r="A59" s="193">
        <v>57</v>
      </c>
      <c r="B59" s="194">
        <v>1</v>
      </c>
      <c r="C59" s="195">
        <v>45</v>
      </c>
      <c r="D59" s="196">
        <f t="shared" si="0"/>
        <v>3</v>
      </c>
      <c r="E59" s="197">
        <v>3</v>
      </c>
      <c r="F59" s="198">
        <v>1</v>
      </c>
      <c r="G59" s="199">
        <v>2</v>
      </c>
      <c r="H59" s="199">
        <v>11</v>
      </c>
      <c r="I59" s="199">
        <v>1</v>
      </c>
      <c r="J59" s="200">
        <v>2</v>
      </c>
      <c r="K59" s="200">
        <v>1</v>
      </c>
      <c r="L59" s="201">
        <v>4</v>
      </c>
      <c r="M59" s="201">
        <v>4</v>
      </c>
      <c r="N59" s="201">
        <v>4</v>
      </c>
      <c r="O59" s="201">
        <v>4</v>
      </c>
      <c r="P59" s="201">
        <v>4</v>
      </c>
      <c r="Q59" s="201">
        <v>4</v>
      </c>
      <c r="R59" s="201">
        <v>4</v>
      </c>
      <c r="S59" s="201">
        <v>4</v>
      </c>
      <c r="T59" s="202">
        <v>4</v>
      </c>
      <c r="U59" s="202">
        <v>4</v>
      </c>
      <c r="V59" s="202">
        <v>4</v>
      </c>
      <c r="W59" s="202">
        <v>4</v>
      </c>
      <c r="X59" s="202">
        <v>4</v>
      </c>
      <c r="Y59" s="202">
        <v>4</v>
      </c>
      <c r="Z59" s="203">
        <v>4</v>
      </c>
      <c r="AA59" s="203">
        <v>4</v>
      </c>
      <c r="AB59" s="203">
        <v>4</v>
      </c>
      <c r="AC59" s="203">
        <v>4</v>
      </c>
      <c r="AD59" s="203">
        <v>4</v>
      </c>
      <c r="AE59" s="203">
        <v>4</v>
      </c>
      <c r="AF59" s="203">
        <v>4</v>
      </c>
      <c r="AG59" s="203">
        <v>5</v>
      </c>
      <c r="AH59" s="203">
        <v>4</v>
      </c>
      <c r="AI59" s="204">
        <v>4</v>
      </c>
      <c r="AJ59" s="204">
        <v>4</v>
      </c>
      <c r="AK59" s="204">
        <v>4</v>
      </c>
      <c r="AL59" s="204">
        <v>4</v>
      </c>
      <c r="AM59" s="204">
        <v>4</v>
      </c>
      <c r="AN59" s="204">
        <v>4</v>
      </c>
      <c r="AO59" s="204">
        <v>4</v>
      </c>
      <c r="AP59" s="204">
        <v>4</v>
      </c>
      <c r="AQ59" s="199">
        <v>4</v>
      </c>
      <c r="AR59" s="199">
        <v>4</v>
      </c>
      <c r="AS59" s="199">
        <v>4</v>
      </c>
      <c r="AT59" s="199">
        <v>4</v>
      </c>
      <c r="AU59" s="199">
        <v>4</v>
      </c>
      <c r="AV59" s="199">
        <v>4</v>
      </c>
      <c r="AW59" s="199">
        <v>4</v>
      </c>
      <c r="AX59" s="199">
        <v>5</v>
      </c>
      <c r="AY59" s="199">
        <v>4</v>
      </c>
      <c r="AZ59" s="199">
        <v>4</v>
      </c>
      <c r="BA59" s="205"/>
      <c r="BB59" s="206">
        <f t="shared" si="5"/>
        <v>4</v>
      </c>
      <c r="BC59" s="207">
        <f t="shared" si="1"/>
        <v>4</v>
      </c>
      <c r="BD59" s="208">
        <f t="shared" si="2"/>
        <v>4.1111111111111107</v>
      </c>
      <c r="BE59" s="209">
        <f t="shared" si="3"/>
        <v>4</v>
      </c>
      <c r="BF59" s="210">
        <f t="shared" si="4"/>
        <v>4.0999999999999996</v>
      </c>
    </row>
    <row r="60" spans="1:58" x14ac:dyDescent="0.55000000000000004">
      <c r="A60" s="193">
        <v>58</v>
      </c>
      <c r="B60" s="194">
        <v>1</v>
      </c>
      <c r="C60" s="195">
        <v>45</v>
      </c>
      <c r="D60" s="196">
        <f t="shared" si="0"/>
        <v>3</v>
      </c>
      <c r="E60" s="197">
        <v>3</v>
      </c>
      <c r="F60" s="198">
        <v>1</v>
      </c>
      <c r="G60" s="199">
        <v>2</v>
      </c>
      <c r="H60" s="199">
        <v>11</v>
      </c>
      <c r="I60" s="199">
        <v>1</v>
      </c>
      <c r="J60" s="200">
        <v>2</v>
      </c>
      <c r="K60" s="200">
        <v>1</v>
      </c>
      <c r="L60" s="201">
        <v>4</v>
      </c>
      <c r="M60" s="201">
        <v>4</v>
      </c>
      <c r="N60" s="201">
        <v>4</v>
      </c>
      <c r="O60" s="201">
        <v>4</v>
      </c>
      <c r="P60" s="201">
        <v>4</v>
      </c>
      <c r="Q60" s="201">
        <v>4</v>
      </c>
      <c r="R60" s="201">
        <v>4</v>
      </c>
      <c r="S60" s="201">
        <v>4</v>
      </c>
      <c r="T60" s="202">
        <v>4</v>
      </c>
      <c r="U60" s="202">
        <v>4</v>
      </c>
      <c r="V60" s="202">
        <v>4</v>
      </c>
      <c r="W60" s="202">
        <v>4</v>
      </c>
      <c r="X60" s="202">
        <v>4</v>
      </c>
      <c r="Y60" s="202">
        <v>4</v>
      </c>
      <c r="Z60" s="203">
        <v>4</v>
      </c>
      <c r="AA60" s="203">
        <v>4</v>
      </c>
      <c r="AB60" s="203">
        <v>4</v>
      </c>
      <c r="AC60" s="203">
        <v>4</v>
      </c>
      <c r="AD60" s="203">
        <v>4</v>
      </c>
      <c r="AE60" s="203">
        <v>4</v>
      </c>
      <c r="AF60" s="203">
        <v>4</v>
      </c>
      <c r="AG60" s="203">
        <v>5</v>
      </c>
      <c r="AH60" s="203">
        <v>4</v>
      </c>
      <c r="AI60" s="204">
        <v>4</v>
      </c>
      <c r="AJ60" s="204">
        <v>4</v>
      </c>
      <c r="AK60" s="204">
        <v>4</v>
      </c>
      <c r="AL60" s="204">
        <v>4</v>
      </c>
      <c r="AM60" s="204">
        <v>4</v>
      </c>
      <c r="AN60" s="204">
        <v>4</v>
      </c>
      <c r="AO60" s="204">
        <v>4</v>
      </c>
      <c r="AP60" s="204">
        <v>4</v>
      </c>
      <c r="AQ60" s="199">
        <v>4</v>
      </c>
      <c r="AR60" s="199">
        <v>4</v>
      </c>
      <c r="AS60" s="199">
        <v>4</v>
      </c>
      <c r="AT60" s="199">
        <v>4</v>
      </c>
      <c r="AU60" s="199">
        <v>4</v>
      </c>
      <c r="AV60" s="199">
        <v>4</v>
      </c>
      <c r="AW60" s="199">
        <v>4</v>
      </c>
      <c r="AX60" s="199">
        <v>5</v>
      </c>
      <c r="AY60" s="199">
        <v>4</v>
      </c>
      <c r="AZ60" s="199">
        <v>4</v>
      </c>
      <c r="BA60" s="205"/>
      <c r="BB60" s="206">
        <f t="shared" si="5"/>
        <v>4</v>
      </c>
      <c r="BC60" s="207">
        <f t="shared" si="1"/>
        <v>4</v>
      </c>
      <c r="BD60" s="208">
        <f t="shared" si="2"/>
        <v>4.1111111111111107</v>
      </c>
      <c r="BE60" s="209">
        <f t="shared" si="3"/>
        <v>4</v>
      </c>
      <c r="BF60" s="210">
        <f t="shared" si="4"/>
        <v>4.0999999999999996</v>
      </c>
    </row>
    <row r="61" spans="1:58" x14ac:dyDescent="0.55000000000000004">
      <c r="A61" s="51"/>
      <c r="B61" s="11"/>
      <c r="C61" s="12"/>
      <c r="D61" s="79"/>
      <c r="E61" s="13"/>
      <c r="F61" s="14"/>
      <c r="G61" s="20"/>
      <c r="H61" s="20"/>
      <c r="I61" s="20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7"/>
      <c r="W61" s="17"/>
      <c r="X61" s="17"/>
      <c r="Y61" s="17"/>
      <c r="Z61" s="18"/>
      <c r="AA61" s="18"/>
      <c r="AB61" s="18"/>
      <c r="AC61" s="18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7"/>
      <c r="BB61" s="37"/>
      <c r="BC61" s="38"/>
      <c r="BD61" s="39"/>
      <c r="BE61" s="40"/>
      <c r="BF61" s="41"/>
    </row>
    <row r="62" spans="1:58" x14ac:dyDescent="0.55000000000000004">
      <c r="A62" s="51"/>
      <c r="B62" s="11"/>
      <c r="C62" s="12"/>
      <c r="D62" s="79"/>
      <c r="E62" s="13"/>
      <c r="F62" s="14"/>
      <c r="G62" s="20"/>
      <c r="H62" s="20"/>
      <c r="I62" s="20"/>
      <c r="J62" s="15"/>
      <c r="K62" s="15"/>
      <c r="L62" s="16"/>
      <c r="M62" s="16"/>
      <c r="N62" s="16"/>
      <c r="O62" s="16"/>
      <c r="P62" s="16"/>
      <c r="Q62" s="16"/>
      <c r="R62" s="16"/>
      <c r="S62" s="16"/>
      <c r="T62" s="17"/>
      <c r="U62" s="17"/>
      <c r="V62" s="17"/>
      <c r="W62" s="17"/>
      <c r="X62" s="17"/>
      <c r="Y62" s="17"/>
      <c r="Z62" s="18"/>
      <c r="AA62" s="18"/>
      <c r="AB62" s="18"/>
      <c r="AC62" s="18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7"/>
      <c r="BB62" s="37"/>
      <c r="BC62" s="38"/>
      <c r="BD62" s="39"/>
      <c r="BE62" s="40"/>
      <c r="BF62" s="41"/>
    </row>
    <row r="63" spans="1:58" x14ac:dyDescent="0.55000000000000004">
      <c r="A63" s="51"/>
      <c r="B63" s="11"/>
      <c r="C63" s="12"/>
      <c r="D63" s="79"/>
      <c r="E63" s="13"/>
      <c r="F63" s="14"/>
      <c r="G63" s="20"/>
      <c r="H63" s="20"/>
      <c r="I63" s="20"/>
      <c r="J63" s="15"/>
      <c r="K63" s="15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7"/>
      <c r="W63" s="17"/>
      <c r="X63" s="17"/>
      <c r="Y63" s="17"/>
      <c r="Z63" s="18"/>
      <c r="AA63" s="18"/>
      <c r="AB63" s="18"/>
      <c r="AC63" s="18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7"/>
      <c r="BB63" s="37"/>
      <c r="BC63" s="38"/>
      <c r="BD63" s="39"/>
      <c r="BE63" s="40"/>
      <c r="BF63" s="41"/>
    </row>
    <row r="64" spans="1:58" x14ac:dyDescent="0.55000000000000004">
      <c r="A64" s="51"/>
      <c r="B64" s="26"/>
      <c r="C64" s="27"/>
      <c r="D64" s="79"/>
      <c r="E64" s="28"/>
      <c r="F64" s="29"/>
      <c r="G64" s="35"/>
      <c r="H64" s="35"/>
      <c r="I64" s="35"/>
      <c r="J64" s="30"/>
      <c r="K64" s="30"/>
      <c r="L64" s="31"/>
      <c r="M64" s="31"/>
      <c r="N64" s="31"/>
      <c r="O64" s="31"/>
      <c r="P64" s="31"/>
      <c r="Q64" s="31"/>
      <c r="R64" s="31"/>
      <c r="S64" s="31"/>
      <c r="T64" s="32"/>
      <c r="U64" s="32"/>
      <c r="V64" s="32"/>
      <c r="W64" s="32"/>
      <c r="X64" s="32"/>
      <c r="Y64" s="32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J64" s="34"/>
      <c r="AK64" s="34"/>
      <c r="AL64" s="34"/>
      <c r="AM64" s="34"/>
      <c r="AN64" s="34"/>
      <c r="AO64" s="34"/>
      <c r="AP64" s="34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6"/>
      <c r="BB64" s="37" t="e">
        <f t="shared" ref="BB64:BB65" si="6">(AVERAGE(L64:S64))</f>
        <v>#DIV/0!</v>
      </c>
      <c r="BC64" s="38" t="e">
        <f t="shared" ref="BC64:BC65" si="7">(AVERAGEA(T64:Y64))</f>
        <v>#DIV/0!</v>
      </c>
      <c r="BD64" s="39" t="e">
        <f t="shared" ref="BD64:BD65" si="8">(AVERAGE(Z64:AH64))</f>
        <v>#DIV/0!</v>
      </c>
      <c r="BE64" s="40" t="e">
        <f t="shared" ref="BE64:BE65" si="9">(AVERAGEA(AI64:AP64))</f>
        <v>#DIV/0!</v>
      </c>
      <c r="BF64" s="41" t="e">
        <f t="shared" ref="BF64:BF65" si="10">(AVERAGE(AQ64:AZ64))</f>
        <v>#DIV/0!</v>
      </c>
    </row>
    <row r="65" spans="1:58" x14ac:dyDescent="0.55000000000000004">
      <c r="A65" s="51"/>
      <c r="B65" s="26"/>
      <c r="C65" s="27"/>
      <c r="D65" s="79"/>
      <c r="E65" s="28"/>
      <c r="F65" s="29"/>
      <c r="G65" s="35"/>
      <c r="H65" s="35"/>
      <c r="I65" s="35"/>
      <c r="J65" s="30"/>
      <c r="K65" s="30"/>
      <c r="L65" s="31"/>
      <c r="M65" s="31"/>
      <c r="N65" s="31"/>
      <c r="O65" s="31"/>
      <c r="P65" s="31"/>
      <c r="Q65" s="31"/>
      <c r="R65" s="31"/>
      <c r="S65" s="31"/>
      <c r="T65" s="32"/>
      <c r="U65" s="32"/>
      <c r="V65" s="32"/>
      <c r="W65" s="32"/>
      <c r="X65" s="32"/>
      <c r="Y65" s="32"/>
      <c r="Z65" s="33"/>
      <c r="AA65" s="33"/>
      <c r="AB65" s="33"/>
      <c r="AC65" s="33"/>
      <c r="AD65" s="33"/>
      <c r="AE65" s="33"/>
      <c r="AF65" s="33"/>
      <c r="AG65" s="33"/>
      <c r="AH65" s="33"/>
      <c r="AI65" s="34"/>
      <c r="AJ65" s="34"/>
      <c r="AK65" s="34"/>
      <c r="AL65" s="34"/>
      <c r="AM65" s="34"/>
      <c r="AN65" s="34"/>
      <c r="AO65" s="34"/>
      <c r="AP65" s="34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6"/>
      <c r="BB65" s="37" t="e">
        <f t="shared" si="6"/>
        <v>#DIV/0!</v>
      </c>
      <c r="BC65" s="38" t="e">
        <f t="shared" si="7"/>
        <v>#DIV/0!</v>
      </c>
      <c r="BD65" s="39" t="e">
        <f t="shared" si="8"/>
        <v>#DIV/0!</v>
      </c>
      <c r="BE65" s="40" t="e">
        <f t="shared" si="9"/>
        <v>#DIV/0!</v>
      </c>
      <c r="BF65" s="41" t="e">
        <f t="shared" si="10"/>
        <v>#DIV/0!</v>
      </c>
    </row>
    <row r="66" spans="1:58" x14ac:dyDescent="0.55000000000000004">
      <c r="A66" s="72"/>
      <c r="B66" s="73"/>
      <c r="C66" s="74"/>
      <c r="D66" s="79"/>
      <c r="E66" s="75"/>
      <c r="F66" s="76"/>
      <c r="G66" s="47"/>
      <c r="H66" s="47"/>
      <c r="I66" s="47"/>
      <c r="J66" s="77"/>
      <c r="K66" s="78" t="s">
        <v>51</v>
      </c>
      <c r="L66" s="129">
        <f>AVERAGE(L3:L65)</f>
        <v>4.2758620689655169</v>
      </c>
      <c r="M66" s="129">
        <f t="shared" ref="M66:AZ66" si="11">AVERAGE(M3:M65)</f>
        <v>4.1379310344827589</v>
      </c>
      <c r="N66" s="129">
        <f t="shared" si="11"/>
        <v>4.068965517241379</v>
      </c>
      <c r="O66" s="129">
        <f t="shared" si="11"/>
        <v>4.1034482758620694</v>
      </c>
      <c r="P66" s="129">
        <f t="shared" si="11"/>
        <v>4.1896551724137927</v>
      </c>
      <c r="Q66" s="129">
        <f t="shared" si="11"/>
        <v>4.3103448275862073</v>
      </c>
      <c r="R66" s="129">
        <f t="shared" si="11"/>
        <v>4.0862068965517242</v>
      </c>
      <c r="S66" s="129">
        <f t="shared" si="11"/>
        <v>4.1034482758620694</v>
      </c>
      <c r="T66" s="129">
        <f t="shared" si="11"/>
        <v>4.0517241379310347</v>
      </c>
      <c r="U66" s="129">
        <f t="shared" si="11"/>
        <v>4.068965517241379</v>
      </c>
      <c r="V66" s="129">
        <f t="shared" si="11"/>
        <v>4.1379310344827589</v>
      </c>
      <c r="W66" s="129">
        <f t="shared" si="11"/>
        <v>4.2068965517241379</v>
      </c>
      <c r="X66" s="129">
        <f t="shared" si="11"/>
        <v>4.0862068965517242</v>
      </c>
      <c r="Y66" s="129">
        <f t="shared" si="11"/>
        <v>4</v>
      </c>
      <c r="Z66" s="129">
        <f t="shared" si="11"/>
        <v>4.1034482758620694</v>
      </c>
      <c r="AA66" s="129">
        <f t="shared" si="11"/>
        <v>4.1034482758620694</v>
      </c>
      <c r="AB66" s="129">
        <f t="shared" si="11"/>
        <v>4.068965517241379</v>
      </c>
      <c r="AC66" s="129">
        <f t="shared" si="11"/>
        <v>4.0172413793103452</v>
      </c>
      <c r="AD66" s="129">
        <f t="shared" si="11"/>
        <v>4.068965517241379</v>
      </c>
      <c r="AE66" s="129">
        <f t="shared" si="11"/>
        <v>4.068965517241379</v>
      </c>
      <c r="AF66" s="129">
        <f t="shared" si="11"/>
        <v>4.1206896551724137</v>
      </c>
      <c r="AG66" s="129">
        <f t="shared" si="11"/>
        <v>4.2068965517241379</v>
      </c>
      <c r="AH66" s="129">
        <f t="shared" si="11"/>
        <v>4.0344827586206895</v>
      </c>
      <c r="AI66" s="129">
        <f t="shared" si="11"/>
        <v>4.0517241379310347</v>
      </c>
      <c r="AJ66" s="129">
        <f t="shared" si="11"/>
        <v>4.1034482758620694</v>
      </c>
      <c r="AK66" s="129">
        <f t="shared" si="11"/>
        <v>4.1206896551724137</v>
      </c>
      <c r="AL66" s="129">
        <f t="shared" si="11"/>
        <v>4.2586206896551726</v>
      </c>
      <c r="AM66" s="129">
        <f t="shared" si="11"/>
        <v>4.0172413793103452</v>
      </c>
      <c r="AN66" s="129">
        <f t="shared" si="11"/>
        <v>4.0172413793103452</v>
      </c>
      <c r="AO66" s="129">
        <f t="shared" si="11"/>
        <v>4.0344827586206895</v>
      </c>
      <c r="AP66" s="129">
        <f t="shared" si="11"/>
        <v>4.1206896551724137</v>
      </c>
      <c r="AQ66" s="129">
        <f t="shared" si="11"/>
        <v>4.1034482758620694</v>
      </c>
      <c r="AR66" s="129">
        <f t="shared" si="11"/>
        <v>4.0344827586206895</v>
      </c>
      <c r="AS66" s="129">
        <f t="shared" si="11"/>
        <v>4.068965517241379</v>
      </c>
      <c r="AT66" s="129">
        <f t="shared" si="11"/>
        <v>4.1379310344827589</v>
      </c>
      <c r="AU66" s="129">
        <f t="shared" si="11"/>
        <v>4.1034482758620694</v>
      </c>
      <c r="AV66" s="129">
        <f t="shared" si="11"/>
        <v>3.7241379310344827</v>
      </c>
      <c r="AW66" s="129">
        <f t="shared" si="11"/>
        <v>3.6724137931034484</v>
      </c>
      <c r="AX66" s="129">
        <f t="shared" si="11"/>
        <v>3.9310344827586206</v>
      </c>
      <c r="AY66" s="129">
        <f t="shared" si="11"/>
        <v>3.7068965517241379</v>
      </c>
      <c r="AZ66" s="129">
        <f t="shared" si="11"/>
        <v>4.1379310344827589</v>
      </c>
      <c r="BA66" s="81" t="s">
        <v>51</v>
      </c>
      <c r="BB66" s="37" t="e">
        <f>AVERAGE(L61:S65)</f>
        <v>#DIV/0!</v>
      </c>
      <c r="BC66" s="38" t="e">
        <f>AVERAGE(T61:Y65)</f>
        <v>#DIV/0!</v>
      </c>
      <c r="BD66" s="143" t="e">
        <f>AVERAGE(Z61:AH65)</f>
        <v>#DIV/0!</v>
      </c>
      <c r="BE66" s="40" t="e">
        <f>AVERAGE(AI61:AP65)</f>
        <v>#DIV/0!</v>
      </c>
      <c r="BF66" s="41" t="e">
        <f>AVERAGE(AQ61:AZ65)</f>
        <v>#DIV/0!</v>
      </c>
    </row>
    <row r="67" spans="1:58" x14ac:dyDescent="0.55000000000000004">
      <c r="A67" s="72"/>
      <c r="B67" s="73"/>
      <c r="C67" s="74"/>
      <c r="D67" s="79"/>
      <c r="E67" s="75"/>
      <c r="F67" s="76"/>
      <c r="G67" s="76"/>
      <c r="H67" s="76"/>
      <c r="I67" s="76"/>
      <c r="J67" s="77"/>
      <c r="K67" s="78" t="s">
        <v>52</v>
      </c>
      <c r="L67" s="129">
        <f>STDEVPA(L3:L65)</f>
        <v>0.51838953028872092</v>
      </c>
      <c r="M67" s="129">
        <f t="shared" ref="M67:AZ67" si="12">STDEVPA(M3:M65)</f>
        <v>0.50679098126548516</v>
      </c>
      <c r="N67" s="129">
        <f t="shared" si="12"/>
        <v>0.55280067385797926</v>
      </c>
      <c r="O67" s="129">
        <f t="shared" si="12"/>
        <v>0.57803636600828312</v>
      </c>
      <c r="P67" s="129">
        <f t="shared" si="12"/>
        <v>0.43378433191065946</v>
      </c>
      <c r="Q67" s="129">
        <f t="shared" si="12"/>
        <v>0.53197409036350041</v>
      </c>
      <c r="R67" s="129">
        <f t="shared" si="12"/>
        <v>0.59551434617829468</v>
      </c>
      <c r="S67" s="129">
        <f t="shared" si="12"/>
        <v>0.57803636600828312</v>
      </c>
      <c r="T67" s="129">
        <f t="shared" si="12"/>
        <v>0.39050867768641839</v>
      </c>
      <c r="U67" s="129">
        <f t="shared" si="12"/>
        <v>0.52067823691522408</v>
      </c>
      <c r="V67" s="129">
        <f t="shared" si="12"/>
        <v>0.4334415548267771</v>
      </c>
      <c r="W67" s="129">
        <f t="shared" si="12"/>
        <v>0.54956473967273201</v>
      </c>
      <c r="X67" s="129">
        <f t="shared" si="12"/>
        <v>0.53448275862068961</v>
      </c>
      <c r="Y67" s="129">
        <f t="shared" si="12"/>
        <v>0.45485882614734202</v>
      </c>
      <c r="Z67" s="129">
        <f t="shared" si="12"/>
        <v>0.35669242871684809</v>
      </c>
      <c r="AA67" s="129">
        <f t="shared" si="12"/>
        <v>0.40213461343760681</v>
      </c>
      <c r="AB67" s="129">
        <f t="shared" si="12"/>
        <v>0.48643917171261669</v>
      </c>
      <c r="AC67" s="129">
        <f t="shared" si="12"/>
        <v>0.50825527493047151</v>
      </c>
      <c r="AD67" s="129">
        <f t="shared" si="12"/>
        <v>0.44960016587604473</v>
      </c>
      <c r="AE67" s="129">
        <f t="shared" si="12"/>
        <v>0.40946007196682471</v>
      </c>
      <c r="AF67" s="129">
        <f t="shared" si="12"/>
        <v>0.55948209446855002</v>
      </c>
      <c r="AG67" s="129">
        <f t="shared" si="12"/>
        <v>0.66328910557487397</v>
      </c>
      <c r="AH67" s="129">
        <f t="shared" si="12"/>
        <v>0.45354987717123812</v>
      </c>
      <c r="AI67" s="129">
        <f t="shared" si="12"/>
        <v>0.4705980711709028</v>
      </c>
      <c r="AJ67" s="129">
        <f t="shared" si="12"/>
        <v>0.48028925093738345</v>
      </c>
      <c r="AK67" s="129">
        <f t="shared" si="12"/>
        <v>0.589493827492371</v>
      </c>
      <c r="AL67" s="129">
        <f t="shared" si="12"/>
        <v>0.51058941017106363</v>
      </c>
      <c r="AM67" s="129">
        <f t="shared" si="12"/>
        <v>0.43515274014220562</v>
      </c>
      <c r="AN67" s="129">
        <f t="shared" si="12"/>
        <v>0.47311802531076702</v>
      </c>
      <c r="AO67" s="129">
        <f t="shared" si="12"/>
        <v>0.45354987717123812</v>
      </c>
      <c r="AP67" s="129">
        <f t="shared" si="12"/>
        <v>0.45779027749488804</v>
      </c>
      <c r="AQ67" s="129">
        <f t="shared" si="12"/>
        <v>0.4429390544367286</v>
      </c>
      <c r="AR67" s="129">
        <f t="shared" si="12"/>
        <v>0.49009208288109984</v>
      </c>
      <c r="AS67" s="129">
        <f t="shared" si="12"/>
        <v>0.48643917171261669</v>
      </c>
      <c r="AT67" s="129">
        <f t="shared" si="12"/>
        <v>0.47154463210956354</v>
      </c>
      <c r="AU67" s="129">
        <f t="shared" si="12"/>
        <v>0.51493739734717514</v>
      </c>
      <c r="AV67" s="129">
        <f t="shared" si="12"/>
        <v>0.76096815485220382</v>
      </c>
      <c r="AW67" s="129">
        <f t="shared" si="12"/>
        <v>0.70436890399363783</v>
      </c>
      <c r="AX67" s="129">
        <f t="shared" si="12"/>
        <v>0.7625291168102063</v>
      </c>
      <c r="AY67" s="129">
        <f t="shared" si="12"/>
        <v>0.64349853815591462</v>
      </c>
      <c r="AZ67" s="129">
        <f t="shared" si="12"/>
        <v>0.4334415548267771</v>
      </c>
      <c r="BA67" s="81" t="s">
        <v>52</v>
      </c>
      <c r="BB67" s="37" t="e">
        <f>STDEVPA(L61:S65)</f>
        <v>#DIV/0!</v>
      </c>
      <c r="BC67" s="38" t="e">
        <f>STDEVPA(T61:Y65)</f>
        <v>#DIV/0!</v>
      </c>
      <c r="BD67" s="39" t="e">
        <f>STDEVPA(Z61:AH65)</f>
        <v>#DIV/0!</v>
      </c>
      <c r="BE67" s="40" t="e">
        <f>STDEVPA(AI61:AP65)</f>
        <v>#DIV/0!</v>
      </c>
      <c r="BF67" s="41" t="e">
        <f>STDEVPA(AQ61:AZ65)</f>
        <v>#DIV/0!</v>
      </c>
    </row>
    <row r="68" spans="1:58" x14ac:dyDescent="0.55000000000000004">
      <c r="B68" s="42"/>
      <c r="C68" s="42"/>
      <c r="D68" s="79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3"/>
      <c r="P68" s="43"/>
      <c r="Q68" s="43"/>
      <c r="R68" s="43"/>
      <c r="S68" s="43"/>
      <c r="T68" s="44"/>
      <c r="U68" s="44"/>
      <c r="V68" s="44"/>
      <c r="W68" s="44"/>
      <c r="X68" s="44"/>
      <c r="Y68" s="44"/>
      <c r="Z68" s="45"/>
      <c r="AA68" s="45"/>
      <c r="AB68" s="45"/>
      <c r="AC68" s="45"/>
      <c r="AD68" s="45"/>
      <c r="AE68" s="45"/>
      <c r="AF68" s="45"/>
      <c r="AG68" s="45"/>
      <c r="AH68" s="45"/>
      <c r="AI68" s="46"/>
      <c r="AJ68" s="46"/>
      <c r="AK68" s="46"/>
      <c r="AL68" s="46"/>
      <c r="AM68" s="46"/>
      <c r="AN68" s="46"/>
      <c r="AO68" s="46"/>
      <c r="AP68" s="46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8"/>
      <c r="BB68" s="49" t="e">
        <f>AVERAGE(L61:AZ65)</f>
        <v>#DIV/0!</v>
      </c>
      <c r="BC68" s="49"/>
      <c r="BD68" s="49"/>
      <c r="BE68" s="42"/>
      <c r="BF68" s="42"/>
    </row>
    <row r="69" spans="1:58" x14ac:dyDescent="0.55000000000000004">
      <c r="B69" s="42"/>
      <c r="C69" s="42"/>
      <c r="D69" s="79"/>
      <c r="E69" s="42"/>
      <c r="F69" s="42"/>
      <c r="G69" s="42"/>
      <c r="H69" s="42"/>
      <c r="I69" s="42"/>
      <c r="J69" s="42"/>
      <c r="K69" s="42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48"/>
      <c r="BB69" s="49" t="e">
        <f>STDEVPA(L61:AZ65)</f>
        <v>#DIV/0!</v>
      </c>
      <c r="BC69" s="49"/>
      <c r="BD69" s="49"/>
      <c r="BE69" s="42"/>
      <c r="BF69" s="42"/>
    </row>
    <row r="70" spans="1:58" ht="43.5" x14ac:dyDescent="0.55000000000000004">
      <c r="B70" s="42"/>
      <c r="C70" s="42"/>
      <c r="D70" s="79"/>
      <c r="E70" s="42"/>
      <c r="F70" s="42" t="s">
        <v>257</v>
      </c>
      <c r="G70" s="42">
        <v>107</v>
      </c>
      <c r="H70" s="42" t="s">
        <v>192</v>
      </c>
      <c r="I70" s="42">
        <f>COUNT(A3:A65)</f>
        <v>58</v>
      </c>
      <c r="J70" s="42" t="s">
        <v>61</v>
      </c>
      <c r="K70" s="192">
        <f>I70*100/G70</f>
        <v>54.205607476635514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48"/>
      <c r="BB70" s="42"/>
      <c r="BC70" s="49"/>
      <c r="BD70" s="49"/>
      <c r="BE70" s="42"/>
      <c r="BF70" s="42"/>
    </row>
    <row r="71" spans="1:58" x14ac:dyDescent="0.55000000000000004">
      <c r="B71" s="42"/>
      <c r="C71" s="42"/>
      <c r="D71" s="79"/>
      <c r="E71" s="42"/>
      <c r="F71" s="42"/>
      <c r="G71" s="42"/>
      <c r="H71" s="42"/>
      <c r="I71" s="42"/>
      <c r="J71" s="42"/>
      <c r="K71" s="42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48"/>
      <c r="BB71" s="42"/>
      <c r="BC71" s="49"/>
      <c r="BD71" s="49"/>
      <c r="BE71" s="42"/>
      <c r="BF71" s="42"/>
    </row>
    <row r="72" spans="1:58" ht="21.75" x14ac:dyDescent="0.5">
      <c r="A72" s="270" t="s">
        <v>0</v>
      </c>
      <c r="B72" s="271"/>
      <c r="C72" s="257"/>
      <c r="D72" s="79"/>
      <c r="E72" s="257"/>
      <c r="F72" s="257"/>
      <c r="G72" s="257"/>
      <c r="H72" s="42"/>
      <c r="I72" s="42"/>
      <c r="J72" s="42"/>
      <c r="K72" s="42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48"/>
      <c r="BB72" s="42"/>
      <c r="BC72" s="49"/>
      <c r="BD72" s="49"/>
      <c r="BE72" s="42"/>
      <c r="BF72" s="42"/>
    </row>
    <row r="73" spans="1:58" ht="21.75" x14ac:dyDescent="0.5">
      <c r="A73" s="271" t="s">
        <v>43</v>
      </c>
      <c r="B73" s="271">
        <f>COUNTIF(B3:B63,1)</f>
        <v>36</v>
      </c>
      <c r="C73" s="257"/>
      <c r="D73" s="79"/>
      <c r="E73" s="257"/>
      <c r="F73" s="257"/>
      <c r="G73" s="257"/>
      <c r="L73" s="16">
        <v>1.1000000000000001</v>
      </c>
      <c r="M73" s="16">
        <v>1.2</v>
      </c>
      <c r="N73" s="16">
        <v>1.3</v>
      </c>
      <c r="O73" s="16">
        <v>1.4</v>
      </c>
      <c r="P73" s="16">
        <v>1.5</v>
      </c>
      <c r="Q73" s="16">
        <v>1.6</v>
      </c>
      <c r="R73" s="16">
        <v>1.7</v>
      </c>
      <c r="S73" s="16">
        <v>1.8</v>
      </c>
      <c r="T73" s="17">
        <v>2.1</v>
      </c>
      <c r="U73" s="17">
        <v>2.2000000000000002</v>
      </c>
      <c r="V73" s="17">
        <v>2.2999999999999998</v>
      </c>
      <c r="W73" s="17">
        <v>2.4</v>
      </c>
      <c r="X73" s="17">
        <v>2.5</v>
      </c>
      <c r="Y73" s="17">
        <v>2.6</v>
      </c>
      <c r="Z73" s="18">
        <v>3.1</v>
      </c>
      <c r="AA73" s="18">
        <v>3.2</v>
      </c>
      <c r="AB73" s="18">
        <v>3.3</v>
      </c>
      <c r="AC73" s="18">
        <v>3.4</v>
      </c>
      <c r="AD73" s="18">
        <v>3.5</v>
      </c>
      <c r="AE73" s="18">
        <v>3.6</v>
      </c>
      <c r="AF73" s="18">
        <v>3.7</v>
      </c>
      <c r="AG73" s="18">
        <v>3.8</v>
      </c>
      <c r="AH73" s="18">
        <v>3.9</v>
      </c>
      <c r="AI73" s="19">
        <v>4.0999999999999996</v>
      </c>
      <c r="AJ73" s="19">
        <v>4.2</v>
      </c>
      <c r="AK73" s="19">
        <v>4.3</v>
      </c>
      <c r="AL73" s="19">
        <v>4.4000000000000004</v>
      </c>
      <c r="AM73" s="19">
        <v>4.5</v>
      </c>
      <c r="AN73" s="19">
        <v>4.5999999999999996</v>
      </c>
      <c r="AO73" s="19">
        <v>4.7</v>
      </c>
      <c r="AP73" s="19">
        <v>4.8</v>
      </c>
      <c r="AQ73" s="20">
        <v>5.0999999999999996</v>
      </c>
      <c r="AR73" s="20" t="s">
        <v>11</v>
      </c>
      <c r="AS73" s="20" t="s">
        <v>12</v>
      </c>
      <c r="AT73" s="20" t="s">
        <v>13</v>
      </c>
      <c r="AU73" s="20" t="s">
        <v>14</v>
      </c>
      <c r="AV73" s="20" t="s">
        <v>15</v>
      </c>
      <c r="AW73" s="20" t="s">
        <v>16</v>
      </c>
      <c r="AX73" s="20" t="s">
        <v>17</v>
      </c>
      <c r="AY73" s="20" t="s">
        <v>18</v>
      </c>
      <c r="AZ73" s="20">
        <v>5.4</v>
      </c>
    </row>
    <row r="74" spans="1:58" ht="21.75" x14ac:dyDescent="0.5">
      <c r="A74" s="271" t="s">
        <v>44</v>
      </c>
      <c r="B74" s="271">
        <f>COUNTIF(B3:B63,2)</f>
        <v>22</v>
      </c>
      <c r="C74" s="257"/>
      <c r="D74" s="79"/>
      <c r="E74" s="257"/>
      <c r="F74" s="257"/>
      <c r="G74" s="257"/>
      <c r="J74" s="77"/>
      <c r="K74" s="78" t="s">
        <v>51</v>
      </c>
      <c r="L74" s="129">
        <f>AVERAGE(L3:L65)</f>
        <v>4.2758620689655169</v>
      </c>
      <c r="M74" s="129">
        <f t="shared" ref="M74:AZ74" si="13">AVERAGE(M3:M65)</f>
        <v>4.1379310344827589</v>
      </c>
      <c r="N74" s="129">
        <f t="shared" si="13"/>
        <v>4.068965517241379</v>
      </c>
      <c r="O74" s="129">
        <f t="shared" si="13"/>
        <v>4.1034482758620694</v>
      </c>
      <c r="P74" s="129">
        <f t="shared" si="13"/>
        <v>4.1896551724137927</v>
      </c>
      <c r="Q74" s="129">
        <f t="shared" si="13"/>
        <v>4.3103448275862073</v>
      </c>
      <c r="R74" s="129">
        <f t="shared" si="13"/>
        <v>4.0862068965517242</v>
      </c>
      <c r="S74" s="129">
        <f t="shared" si="13"/>
        <v>4.1034482758620694</v>
      </c>
      <c r="T74" s="129">
        <f t="shared" si="13"/>
        <v>4.0517241379310347</v>
      </c>
      <c r="U74" s="129">
        <f t="shared" si="13"/>
        <v>4.068965517241379</v>
      </c>
      <c r="V74" s="129">
        <f t="shared" si="13"/>
        <v>4.1379310344827589</v>
      </c>
      <c r="W74" s="129">
        <f t="shared" si="13"/>
        <v>4.2068965517241379</v>
      </c>
      <c r="X74" s="129">
        <f t="shared" si="13"/>
        <v>4.0862068965517242</v>
      </c>
      <c r="Y74" s="129">
        <f t="shared" si="13"/>
        <v>4</v>
      </c>
      <c r="Z74" s="129">
        <f t="shared" si="13"/>
        <v>4.1034482758620694</v>
      </c>
      <c r="AA74" s="129">
        <f t="shared" si="13"/>
        <v>4.1034482758620694</v>
      </c>
      <c r="AB74" s="129">
        <f t="shared" si="13"/>
        <v>4.068965517241379</v>
      </c>
      <c r="AC74" s="129">
        <f t="shared" si="13"/>
        <v>4.0172413793103452</v>
      </c>
      <c r="AD74" s="129">
        <f t="shared" si="13"/>
        <v>4.068965517241379</v>
      </c>
      <c r="AE74" s="129">
        <f t="shared" si="13"/>
        <v>4.068965517241379</v>
      </c>
      <c r="AF74" s="129">
        <f t="shared" si="13"/>
        <v>4.1206896551724137</v>
      </c>
      <c r="AG74" s="129">
        <f t="shared" si="13"/>
        <v>4.2068965517241379</v>
      </c>
      <c r="AH74" s="129">
        <f t="shared" si="13"/>
        <v>4.0344827586206895</v>
      </c>
      <c r="AI74" s="129">
        <f t="shared" si="13"/>
        <v>4.0517241379310347</v>
      </c>
      <c r="AJ74" s="129">
        <f t="shared" si="13"/>
        <v>4.1034482758620694</v>
      </c>
      <c r="AK74" s="129">
        <f t="shared" si="13"/>
        <v>4.1206896551724137</v>
      </c>
      <c r="AL74" s="129">
        <f t="shared" si="13"/>
        <v>4.2586206896551726</v>
      </c>
      <c r="AM74" s="129">
        <f t="shared" si="13"/>
        <v>4.0172413793103452</v>
      </c>
      <c r="AN74" s="129">
        <f t="shared" si="13"/>
        <v>4.0172413793103452</v>
      </c>
      <c r="AO74" s="129">
        <f t="shared" si="13"/>
        <v>4.0344827586206895</v>
      </c>
      <c r="AP74" s="129">
        <f t="shared" si="13"/>
        <v>4.1206896551724137</v>
      </c>
      <c r="AQ74" s="129">
        <f t="shared" si="13"/>
        <v>4.1034482758620694</v>
      </c>
      <c r="AR74" s="129">
        <f t="shared" si="13"/>
        <v>4.0344827586206895</v>
      </c>
      <c r="AS74" s="129">
        <f t="shared" si="13"/>
        <v>4.068965517241379</v>
      </c>
      <c r="AT74" s="129">
        <f t="shared" si="13"/>
        <v>4.1379310344827589</v>
      </c>
      <c r="AU74" s="129">
        <f t="shared" si="13"/>
        <v>4.1034482758620694</v>
      </c>
      <c r="AV74" s="129">
        <f t="shared" si="13"/>
        <v>3.7241379310344827</v>
      </c>
      <c r="AW74" s="129">
        <f t="shared" si="13"/>
        <v>3.6724137931034484</v>
      </c>
      <c r="AX74" s="129">
        <f t="shared" si="13"/>
        <v>3.9310344827586206</v>
      </c>
      <c r="AY74" s="129">
        <f t="shared" si="13"/>
        <v>3.7068965517241379</v>
      </c>
      <c r="AZ74" s="129">
        <f t="shared" si="13"/>
        <v>4.1379310344827589</v>
      </c>
    </row>
    <row r="75" spans="1:58" ht="21.75" x14ac:dyDescent="0.5">
      <c r="A75" s="271" t="s">
        <v>267</v>
      </c>
      <c r="B75" s="271">
        <f>COUNTIF(B3:B63,0)</f>
        <v>0</v>
      </c>
      <c r="C75" s="257"/>
      <c r="D75" s="79"/>
      <c r="E75" s="257"/>
      <c r="F75" s="257"/>
      <c r="G75" s="257"/>
      <c r="J75" s="77"/>
      <c r="K75" s="78" t="s">
        <v>52</v>
      </c>
      <c r="L75" s="129">
        <f>STDEVPA(L3:L65)</f>
        <v>0.51838953028872092</v>
      </c>
      <c r="M75" s="129">
        <f t="shared" ref="M75:AZ75" si="14">STDEVPA(M3:M65)</f>
        <v>0.50679098126548516</v>
      </c>
      <c r="N75" s="129">
        <f t="shared" si="14"/>
        <v>0.55280067385797926</v>
      </c>
      <c r="O75" s="129">
        <f t="shared" si="14"/>
        <v>0.57803636600828312</v>
      </c>
      <c r="P75" s="129">
        <f t="shared" si="14"/>
        <v>0.43378433191065946</v>
      </c>
      <c r="Q75" s="129">
        <f t="shared" si="14"/>
        <v>0.53197409036350041</v>
      </c>
      <c r="R75" s="129">
        <f t="shared" si="14"/>
        <v>0.59551434617829468</v>
      </c>
      <c r="S75" s="129">
        <f t="shared" si="14"/>
        <v>0.57803636600828312</v>
      </c>
      <c r="T75" s="129">
        <f t="shared" si="14"/>
        <v>0.39050867768641839</v>
      </c>
      <c r="U75" s="129">
        <f t="shared" si="14"/>
        <v>0.52067823691522408</v>
      </c>
      <c r="V75" s="129">
        <f t="shared" si="14"/>
        <v>0.4334415548267771</v>
      </c>
      <c r="W75" s="129">
        <f t="shared" si="14"/>
        <v>0.54956473967273201</v>
      </c>
      <c r="X75" s="129">
        <f t="shared" si="14"/>
        <v>0.53448275862068961</v>
      </c>
      <c r="Y75" s="129">
        <f t="shared" si="14"/>
        <v>0.45485882614734202</v>
      </c>
      <c r="Z75" s="129">
        <f t="shared" si="14"/>
        <v>0.35669242871684809</v>
      </c>
      <c r="AA75" s="129">
        <f t="shared" si="14"/>
        <v>0.40213461343760681</v>
      </c>
      <c r="AB75" s="129">
        <f t="shared" si="14"/>
        <v>0.48643917171261669</v>
      </c>
      <c r="AC75" s="129">
        <f t="shared" si="14"/>
        <v>0.50825527493047151</v>
      </c>
      <c r="AD75" s="129">
        <f t="shared" si="14"/>
        <v>0.44960016587604473</v>
      </c>
      <c r="AE75" s="129">
        <f t="shared" si="14"/>
        <v>0.40946007196682471</v>
      </c>
      <c r="AF75" s="129">
        <f t="shared" si="14"/>
        <v>0.55948209446855002</v>
      </c>
      <c r="AG75" s="129">
        <f t="shared" si="14"/>
        <v>0.66328910557487397</v>
      </c>
      <c r="AH75" s="129">
        <f t="shared" si="14"/>
        <v>0.45354987717123812</v>
      </c>
      <c r="AI75" s="129">
        <f t="shared" si="14"/>
        <v>0.4705980711709028</v>
      </c>
      <c r="AJ75" s="129">
        <f t="shared" si="14"/>
        <v>0.48028925093738345</v>
      </c>
      <c r="AK75" s="129">
        <f t="shared" si="14"/>
        <v>0.589493827492371</v>
      </c>
      <c r="AL75" s="129">
        <f t="shared" si="14"/>
        <v>0.51058941017106363</v>
      </c>
      <c r="AM75" s="129">
        <f t="shared" si="14"/>
        <v>0.43515274014220562</v>
      </c>
      <c r="AN75" s="129">
        <f t="shared" si="14"/>
        <v>0.47311802531076702</v>
      </c>
      <c r="AO75" s="129">
        <f t="shared" si="14"/>
        <v>0.45354987717123812</v>
      </c>
      <c r="AP75" s="129">
        <f t="shared" si="14"/>
        <v>0.45779027749488804</v>
      </c>
      <c r="AQ75" s="129">
        <f t="shared" si="14"/>
        <v>0.4429390544367286</v>
      </c>
      <c r="AR75" s="129">
        <f t="shared" si="14"/>
        <v>0.49009208288109984</v>
      </c>
      <c r="AS75" s="129">
        <f t="shared" si="14"/>
        <v>0.48643917171261669</v>
      </c>
      <c r="AT75" s="129">
        <f t="shared" si="14"/>
        <v>0.47154463210956354</v>
      </c>
      <c r="AU75" s="129">
        <f t="shared" si="14"/>
        <v>0.51493739734717514</v>
      </c>
      <c r="AV75" s="129">
        <f t="shared" si="14"/>
        <v>0.76096815485220382</v>
      </c>
      <c r="AW75" s="129">
        <f t="shared" si="14"/>
        <v>0.70436890399363783</v>
      </c>
      <c r="AX75" s="129">
        <f t="shared" si="14"/>
        <v>0.7625291168102063</v>
      </c>
      <c r="AY75" s="129">
        <f t="shared" si="14"/>
        <v>0.64349853815591462</v>
      </c>
      <c r="AZ75" s="129">
        <f t="shared" si="14"/>
        <v>0.4334415548267771</v>
      </c>
    </row>
    <row r="76" spans="1:58" ht="21.75" x14ac:dyDescent="0.5">
      <c r="A76" s="271"/>
      <c r="B76" s="271">
        <f>SUM(B73:B75)</f>
        <v>58</v>
      </c>
      <c r="C76" s="257"/>
      <c r="D76" s="79"/>
      <c r="E76" s="257"/>
      <c r="F76" s="257"/>
      <c r="G76" s="257"/>
    </row>
    <row r="77" spans="1:58" ht="21.75" x14ac:dyDescent="0.5">
      <c r="A77" s="257"/>
      <c r="B77" s="257"/>
      <c r="C77" s="257"/>
      <c r="D77" s="79"/>
      <c r="E77" s="257"/>
      <c r="F77" s="257"/>
      <c r="G77" s="257"/>
      <c r="L77" s="134">
        <v>2.4</v>
      </c>
      <c r="M77" s="134">
        <v>4.4000000000000004</v>
      </c>
      <c r="N77" s="134">
        <v>1.4</v>
      </c>
      <c r="O77" s="134">
        <v>1.5</v>
      </c>
      <c r="P77" s="134">
        <v>1.7</v>
      </c>
      <c r="Q77" s="134">
        <v>1.8</v>
      </c>
      <c r="R77" s="134">
        <v>3.7</v>
      </c>
      <c r="S77" s="134" t="s">
        <v>11</v>
      </c>
      <c r="T77" s="134" t="s">
        <v>12</v>
      </c>
      <c r="U77" s="134" t="s">
        <v>13</v>
      </c>
      <c r="V77" s="134" t="s">
        <v>14</v>
      </c>
      <c r="W77" s="134" t="s">
        <v>15</v>
      </c>
      <c r="X77" s="134" t="s">
        <v>16</v>
      </c>
      <c r="Y77" s="134" t="s">
        <v>17</v>
      </c>
      <c r="Z77" s="134" t="s">
        <v>18</v>
      </c>
      <c r="AA77" s="134">
        <v>5.4</v>
      </c>
    </row>
    <row r="78" spans="1:58" ht="21.75" x14ac:dyDescent="0.5">
      <c r="A78" s="271" t="s">
        <v>1</v>
      </c>
      <c r="B78" s="271"/>
      <c r="C78" s="271"/>
      <c r="D78" s="79"/>
      <c r="E78" s="257"/>
      <c r="F78" s="257"/>
      <c r="G78" s="257"/>
      <c r="J78" s="290" t="s">
        <v>20</v>
      </c>
      <c r="K78" s="290"/>
      <c r="L78" s="135">
        <f>W74</f>
        <v>4.2068965517241379</v>
      </c>
      <c r="M78" s="135">
        <f>AL74</f>
        <v>4.2586206896551726</v>
      </c>
      <c r="N78" s="135">
        <f>O74</f>
        <v>4.1034482758620694</v>
      </c>
      <c r="O78" s="135">
        <f>P74</f>
        <v>4.1896551724137927</v>
      </c>
      <c r="P78" s="135">
        <f>R74</f>
        <v>4.0862068965517242</v>
      </c>
      <c r="Q78" s="135">
        <f>S74</f>
        <v>4.1034482758620694</v>
      </c>
      <c r="R78" s="135">
        <f>AF74</f>
        <v>4.1206896551724137</v>
      </c>
      <c r="S78" s="135">
        <f t="shared" ref="S78:AA79" si="15">AR74</f>
        <v>4.0344827586206895</v>
      </c>
      <c r="T78" s="135">
        <f t="shared" si="15"/>
        <v>4.068965517241379</v>
      </c>
      <c r="U78" s="135">
        <f t="shared" si="15"/>
        <v>4.1379310344827589</v>
      </c>
      <c r="V78" s="135">
        <f t="shared" si="15"/>
        <v>4.1034482758620694</v>
      </c>
      <c r="W78" s="135">
        <f t="shared" si="15"/>
        <v>3.7241379310344827</v>
      </c>
      <c r="X78" s="135">
        <f t="shared" si="15"/>
        <v>3.6724137931034484</v>
      </c>
      <c r="Y78" s="135">
        <f t="shared" si="15"/>
        <v>3.9310344827586206</v>
      </c>
      <c r="Z78" s="135">
        <f t="shared" si="15"/>
        <v>3.7068965517241379</v>
      </c>
      <c r="AA78" s="135">
        <f t="shared" si="15"/>
        <v>4.1379310344827589</v>
      </c>
    </row>
    <row r="79" spans="1:58" ht="21.75" x14ac:dyDescent="0.5">
      <c r="A79" s="271" t="s">
        <v>268</v>
      </c>
      <c r="B79" s="271"/>
      <c r="C79" s="271">
        <f>COUNTIF(D3:D63,1)</f>
        <v>2</v>
      </c>
      <c r="D79" s="79"/>
      <c r="E79" s="257"/>
      <c r="F79" s="257"/>
      <c r="G79" s="257"/>
      <c r="J79" s="290"/>
      <c r="K79" s="290"/>
      <c r="L79" s="135">
        <f>W75</f>
        <v>0.54956473967273201</v>
      </c>
      <c r="M79" s="135">
        <f>AM75</f>
        <v>0.43515274014220562</v>
      </c>
      <c r="N79" s="135">
        <f>O75</f>
        <v>0.57803636600828312</v>
      </c>
      <c r="O79" s="135">
        <f>P75</f>
        <v>0.43378433191065946</v>
      </c>
      <c r="P79" s="135">
        <f>R75</f>
        <v>0.59551434617829468</v>
      </c>
      <c r="Q79" s="135">
        <f>S75</f>
        <v>0.57803636600828312</v>
      </c>
      <c r="R79" s="135">
        <f>AF75</f>
        <v>0.55948209446855002</v>
      </c>
      <c r="S79" s="135">
        <f t="shared" si="15"/>
        <v>0.49009208288109984</v>
      </c>
      <c r="T79" s="135">
        <f t="shared" si="15"/>
        <v>0.48643917171261669</v>
      </c>
      <c r="U79" s="135">
        <f t="shared" si="15"/>
        <v>0.47154463210956354</v>
      </c>
      <c r="V79" s="135">
        <f t="shared" si="15"/>
        <v>0.51493739734717514</v>
      </c>
      <c r="W79" s="135">
        <f t="shared" si="15"/>
        <v>0.76096815485220382</v>
      </c>
      <c r="X79" s="135">
        <f t="shared" si="15"/>
        <v>0.70436890399363783</v>
      </c>
      <c r="Y79" s="135">
        <f t="shared" si="15"/>
        <v>0.7625291168102063</v>
      </c>
      <c r="Z79" s="135">
        <f t="shared" si="15"/>
        <v>0.64349853815591462</v>
      </c>
      <c r="AA79" s="135">
        <f t="shared" si="15"/>
        <v>0.4334415548267771</v>
      </c>
    </row>
    <row r="80" spans="1:58" ht="21.75" x14ac:dyDescent="0.5">
      <c r="A80" s="271" t="s">
        <v>269</v>
      </c>
      <c r="B80" s="271"/>
      <c r="C80" s="271">
        <f>COUNTIF(D3:D63,2)</f>
        <v>10</v>
      </c>
      <c r="D80" s="79"/>
      <c r="E80" s="257"/>
      <c r="F80" s="257"/>
      <c r="G80" s="257"/>
      <c r="K80" t="s">
        <v>51</v>
      </c>
      <c r="L80" s="132">
        <f>AVERAGE(L78:AA78)</f>
        <v>4.0366379310344831</v>
      </c>
    </row>
    <row r="81" spans="1:28" ht="21.75" x14ac:dyDescent="0.5">
      <c r="A81" s="271" t="s">
        <v>270</v>
      </c>
      <c r="B81" s="271"/>
      <c r="C81" s="271">
        <f>COUNTIF(D3:D63,3)</f>
        <v>28</v>
      </c>
      <c r="D81" s="79"/>
      <c r="E81" s="257"/>
      <c r="F81" s="257"/>
      <c r="G81" s="257"/>
      <c r="K81" t="s">
        <v>52</v>
      </c>
      <c r="L81" s="132">
        <f>AVERAGE(L79:AA79)</f>
        <v>0.56233690856738761</v>
      </c>
    </row>
    <row r="82" spans="1:28" ht="21.75" x14ac:dyDescent="0.5">
      <c r="A82" s="271" t="s">
        <v>271</v>
      </c>
      <c r="B82" s="271"/>
      <c r="C82" s="271">
        <f>COUNTIF(D3:D63,4)</f>
        <v>10</v>
      </c>
      <c r="D82" s="79"/>
      <c r="E82" s="257"/>
      <c r="F82" s="257"/>
      <c r="G82" s="257"/>
    </row>
    <row r="83" spans="1:28" ht="21.75" x14ac:dyDescent="0.5">
      <c r="A83" s="271" t="s">
        <v>267</v>
      </c>
      <c r="B83" s="271"/>
      <c r="C83" s="271">
        <f>COUNTIF(D3:D63,5)</f>
        <v>8</v>
      </c>
      <c r="D83" s="79"/>
      <c r="E83" s="257"/>
      <c r="F83" s="257"/>
      <c r="G83" s="257"/>
      <c r="L83" s="132"/>
    </row>
    <row r="84" spans="1:28" ht="21.75" x14ac:dyDescent="0.5">
      <c r="A84" s="271"/>
      <c r="B84" s="271"/>
      <c r="C84" s="271">
        <f>SUM(C79:C83)</f>
        <v>58</v>
      </c>
      <c r="D84" s="79"/>
      <c r="E84" s="257"/>
      <c r="F84" s="257"/>
      <c r="G84" s="257"/>
      <c r="L84" s="134">
        <v>4.0999999999999996</v>
      </c>
      <c r="M84" s="134">
        <v>4.2</v>
      </c>
      <c r="N84" s="134">
        <v>1.4</v>
      </c>
      <c r="O84" s="134">
        <v>4.3</v>
      </c>
      <c r="P84" s="134">
        <v>4.8</v>
      </c>
    </row>
    <row r="85" spans="1:28" ht="21.75" x14ac:dyDescent="0.5">
      <c r="A85" s="257"/>
      <c r="B85" s="257"/>
      <c r="C85" s="257"/>
      <c r="D85" s="79"/>
      <c r="E85" s="257"/>
      <c r="F85" s="257"/>
      <c r="G85" s="257"/>
      <c r="J85" s="290" t="s">
        <v>21</v>
      </c>
      <c r="K85" s="290"/>
      <c r="L85" s="135">
        <f>AI74</f>
        <v>4.0517241379310347</v>
      </c>
      <c r="M85" s="135">
        <f>AJ74</f>
        <v>4.1034482758620694</v>
      </c>
      <c r="N85" s="135">
        <f>O74</f>
        <v>4.1034482758620694</v>
      </c>
      <c r="O85" s="135">
        <f>AK74</f>
        <v>4.1206896551724137</v>
      </c>
      <c r="P85" s="135">
        <f>AP74</f>
        <v>4.1206896551724137</v>
      </c>
    </row>
    <row r="86" spans="1:28" ht="21.75" x14ac:dyDescent="0.5">
      <c r="A86" s="257" t="s">
        <v>194</v>
      </c>
      <c r="B86" s="257"/>
      <c r="C86" s="257"/>
      <c r="D86" s="79"/>
      <c r="E86" s="257"/>
      <c r="F86" s="257"/>
      <c r="G86" s="257"/>
      <c r="J86" s="290"/>
      <c r="K86" s="290"/>
      <c r="L86" s="135">
        <f>AI75</f>
        <v>0.4705980711709028</v>
      </c>
      <c r="M86" s="135">
        <f>AJ75</f>
        <v>0.48028925093738345</v>
      </c>
      <c r="N86" s="135">
        <f>O75</f>
        <v>0.57803636600828312</v>
      </c>
      <c r="O86" s="135">
        <f>AK75</f>
        <v>0.589493827492371</v>
      </c>
      <c r="P86" s="135">
        <f>AP75</f>
        <v>0.45779027749488804</v>
      </c>
    </row>
    <row r="87" spans="1:28" ht="21.75" x14ac:dyDescent="0.5">
      <c r="A87" s="271" t="s">
        <v>28</v>
      </c>
      <c r="B87" s="271"/>
      <c r="C87" s="271"/>
      <c r="D87" s="277"/>
      <c r="E87" s="271">
        <f>COUNTIF(E3:E63,1)</f>
        <v>0</v>
      </c>
      <c r="F87" s="257"/>
      <c r="G87" s="257"/>
      <c r="K87" t="s">
        <v>51</v>
      </c>
      <c r="L87" s="132">
        <f>AVERAGE(L85:P85)</f>
        <v>4.0999999999999996</v>
      </c>
    </row>
    <row r="88" spans="1:28" ht="21.75" x14ac:dyDescent="0.5">
      <c r="A88" s="271" t="s">
        <v>30</v>
      </c>
      <c r="B88" s="271"/>
      <c r="C88" s="271"/>
      <c r="D88" s="277"/>
      <c r="E88" s="271">
        <f>COUNTIF(E3:E63,2)</f>
        <v>11</v>
      </c>
      <c r="F88" s="257"/>
      <c r="G88" s="257"/>
      <c r="K88" t="s">
        <v>52</v>
      </c>
      <c r="L88" s="132">
        <f>AVERAGE(L86:P86)</f>
        <v>0.51524155862076571</v>
      </c>
    </row>
    <row r="89" spans="1:28" ht="21.75" x14ac:dyDescent="0.5">
      <c r="A89" s="271" t="s">
        <v>32</v>
      </c>
      <c r="B89" s="271"/>
      <c r="C89" s="271"/>
      <c r="D89" s="277"/>
      <c r="E89" s="271">
        <f>COUNTIF(E3:E63,3)</f>
        <v>42</v>
      </c>
      <c r="F89" s="257"/>
      <c r="G89" s="257"/>
    </row>
    <row r="90" spans="1:28" ht="21.75" x14ac:dyDescent="0.5">
      <c r="A90" s="271" t="s">
        <v>272</v>
      </c>
      <c r="B90" s="271"/>
      <c r="C90" s="271"/>
      <c r="D90" s="277"/>
      <c r="E90" s="271">
        <f>COUNTIF(E3:E63,4)</f>
        <v>5</v>
      </c>
      <c r="F90" s="257"/>
      <c r="G90" s="257"/>
      <c r="L90" s="134">
        <v>2.5</v>
      </c>
      <c r="M90" s="136">
        <v>3.4</v>
      </c>
      <c r="N90" s="134">
        <v>3.9</v>
      </c>
    </row>
    <row r="91" spans="1:28" ht="21.75" x14ac:dyDescent="0.5">
      <c r="A91" s="271" t="s">
        <v>267</v>
      </c>
      <c r="B91" s="271"/>
      <c r="C91" s="271"/>
      <c r="D91" s="277"/>
      <c r="E91" s="271">
        <f>COUNTIF(E3:E63,0)</f>
        <v>0</v>
      </c>
      <c r="F91" s="257"/>
      <c r="G91" s="257"/>
      <c r="J91" s="290" t="s">
        <v>22</v>
      </c>
      <c r="K91" s="290"/>
      <c r="L91" s="135">
        <f>X66</f>
        <v>4.0862068965517242</v>
      </c>
      <c r="M91" s="137">
        <f>AC66</f>
        <v>4.0172413793103452</v>
      </c>
      <c r="N91" s="135">
        <f>AH74</f>
        <v>4.0344827586206895</v>
      </c>
    </row>
    <row r="92" spans="1:28" ht="21.75" x14ac:dyDescent="0.5">
      <c r="A92" s="271"/>
      <c r="B92" s="271"/>
      <c r="C92" s="271"/>
      <c r="D92" s="277"/>
      <c r="E92" s="271">
        <f>SUM(E87:E91)</f>
        <v>58</v>
      </c>
      <c r="F92" s="257"/>
      <c r="G92" s="257"/>
      <c r="J92" s="290"/>
      <c r="K92" s="290"/>
      <c r="L92" s="135">
        <f>X75</f>
        <v>0.53448275862068961</v>
      </c>
      <c r="M92" s="137">
        <f>AC75</f>
        <v>0.50825527493047151</v>
      </c>
      <c r="N92" s="135">
        <f>AH75</f>
        <v>0.45354987717123812</v>
      </c>
    </row>
    <row r="93" spans="1:28" ht="21.75" x14ac:dyDescent="0.5">
      <c r="A93" s="257"/>
      <c r="B93" s="257"/>
      <c r="C93" s="257"/>
      <c r="D93" s="79"/>
      <c r="E93" s="257"/>
      <c r="F93" s="257"/>
      <c r="G93" s="257"/>
      <c r="K93" t="s">
        <v>51</v>
      </c>
      <c r="L93" s="132">
        <f>AVERAGE(L91:N91)</f>
        <v>4.0459770114942524</v>
      </c>
    </row>
    <row r="94" spans="1:28" ht="21.75" x14ac:dyDescent="0.5">
      <c r="A94" s="256" t="s">
        <v>273</v>
      </c>
      <c r="B94" s="257"/>
      <c r="C94" s="257"/>
      <c r="E94" s="257"/>
      <c r="F94" s="257"/>
      <c r="G94" s="257"/>
      <c r="K94" t="s">
        <v>52</v>
      </c>
      <c r="L94" s="132">
        <f>AVERAGE(L92:N92)</f>
        <v>0.49876263690746642</v>
      </c>
    </row>
    <row r="95" spans="1:28" ht="21.75" x14ac:dyDescent="0.5">
      <c r="A95" s="54">
        <v>1</v>
      </c>
      <c r="B95" s="54" t="s">
        <v>36</v>
      </c>
      <c r="C95" s="271" t="s">
        <v>69</v>
      </c>
      <c r="D95" s="277"/>
      <c r="E95" s="271"/>
      <c r="F95" s="271"/>
      <c r="G95" s="271">
        <f>COUNTIF(I3:I63,1)</f>
        <v>58</v>
      </c>
    </row>
    <row r="96" spans="1:28" ht="21.75" x14ac:dyDescent="0.5">
      <c r="A96" s="54"/>
      <c r="B96" s="54"/>
      <c r="C96" s="271"/>
      <c r="D96" s="277"/>
      <c r="E96" s="271"/>
      <c r="F96" s="271"/>
      <c r="G96" s="271">
        <f>COUNTIF(I51:I63,2)</f>
        <v>0</v>
      </c>
      <c r="L96" s="134">
        <v>1.1000000000000001</v>
      </c>
      <c r="M96" s="134">
        <v>1.2</v>
      </c>
      <c r="N96" s="134">
        <v>1.3</v>
      </c>
      <c r="O96" s="134">
        <v>1.4</v>
      </c>
      <c r="P96" s="134">
        <v>1.5</v>
      </c>
      <c r="Q96" s="134">
        <v>1.6</v>
      </c>
      <c r="R96" s="134">
        <v>1.7</v>
      </c>
      <c r="S96" s="134">
        <v>1.8</v>
      </c>
      <c r="T96" s="134">
        <v>3.1</v>
      </c>
      <c r="U96" s="134">
        <v>3.2</v>
      </c>
      <c r="V96" s="134">
        <v>3.3</v>
      </c>
      <c r="W96" s="134">
        <v>3.4</v>
      </c>
      <c r="X96" s="134">
        <v>3.5</v>
      </c>
      <c r="Y96" s="134">
        <v>3.6</v>
      </c>
      <c r="Z96" s="134">
        <v>3.7</v>
      </c>
      <c r="AA96" s="134">
        <v>3.8</v>
      </c>
      <c r="AB96" s="134">
        <v>3.9</v>
      </c>
    </row>
    <row r="97" spans="1:28" ht="21.75" x14ac:dyDescent="0.5">
      <c r="A97" s="54"/>
      <c r="B97" s="54"/>
      <c r="C97" s="271"/>
      <c r="D97" s="277"/>
      <c r="E97" s="271"/>
      <c r="F97" s="271"/>
      <c r="G97" s="271">
        <f>COUNTIF(I51:I63,3)</f>
        <v>0</v>
      </c>
      <c r="J97" s="290" t="s">
        <v>23</v>
      </c>
      <c r="K97" s="290"/>
      <c r="L97" s="135">
        <f>L66</f>
        <v>4.2758620689655169</v>
      </c>
      <c r="M97" s="135">
        <f t="shared" ref="M97:R98" si="16">M66</f>
        <v>4.1379310344827589</v>
      </c>
      <c r="N97" s="135">
        <f t="shared" si="16"/>
        <v>4.068965517241379</v>
      </c>
      <c r="O97" s="135">
        <f t="shared" si="16"/>
        <v>4.1034482758620694</v>
      </c>
      <c r="P97" s="135">
        <f t="shared" si="16"/>
        <v>4.1896551724137927</v>
      </c>
      <c r="Q97" s="135">
        <f t="shared" si="16"/>
        <v>4.3103448275862073</v>
      </c>
      <c r="R97" s="135">
        <f t="shared" si="16"/>
        <v>4.0862068965517242</v>
      </c>
      <c r="S97" s="135">
        <f>S66</f>
        <v>4.1034482758620694</v>
      </c>
      <c r="T97" s="135">
        <f>Z66</f>
        <v>4.1034482758620694</v>
      </c>
      <c r="U97" s="135">
        <f t="shared" ref="U97:AB98" si="17">AA66</f>
        <v>4.1034482758620694</v>
      </c>
      <c r="V97" s="135">
        <f t="shared" si="17"/>
        <v>4.068965517241379</v>
      </c>
      <c r="W97" s="135">
        <f t="shared" si="17"/>
        <v>4.0172413793103452</v>
      </c>
      <c r="X97" s="135">
        <f t="shared" si="17"/>
        <v>4.068965517241379</v>
      </c>
      <c r="Y97" s="135">
        <f t="shared" si="17"/>
        <v>4.068965517241379</v>
      </c>
      <c r="Z97" s="135">
        <f t="shared" si="17"/>
        <v>4.1206896551724137</v>
      </c>
      <c r="AA97" s="135">
        <f>AG66</f>
        <v>4.2068965517241379</v>
      </c>
      <c r="AB97" s="135">
        <f t="shared" si="17"/>
        <v>4.0344827586206895</v>
      </c>
    </row>
    <row r="98" spans="1:28" ht="21.75" x14ac:dyDescent="0.5">
      <c r="A98" s="54"/>
      <c r="B98" s="54"/>
      <c r="C98" s="271"/>
      <c r="D98" s="277"/>
      <c r="E98" s="271"/>
      <c r="F98" s="271"/>
      <c r="G98" s="271">
        <f>COUNTIF(I51:I63,4)</f>
        <v>0</v>
      </c>
      <c r="J98" s="290"/>
      <c r="K98" s="290"/>
      <c r="L98" s="135">
        <f>L67</f>
        <v>0.51838953028872092</v>
      </c>
      <c r="M98" s="135">
        <f t="shared" si="16"/>
        <v>0.50679098126548516</v>
      </c>
      <c r="N98" s="135">
        <f t="shared" si="16"/>
        <v>0.55280067385797926</v>
      </c>
      <c r="O98" s="135">
        <f t="shared" si="16"/>
        <v>0.57803636600828312</v>
      </c>
      <c r="P98" s="135">
        <f t="shared" si="16"/>
        <v>0.43378433191065946</v>
      </c>
      <c r="Q98" s="135">
        <f t="shared" si="16"/>
        <v>0.53197409036350041</v>
      </c>
      <c r="R98" s="135">
        <f t="shared" si="16"/>
        <v>0.59551434617829468</v>
      </c>
      <c r="S98" s="135">
        <f>S67</f>
        <v>0.57803636600828312</v>
      </c>
      <c r="T98" s="135">
        <f>Z67</f>
        <v>0.35669242871684809</v>
      </c>
      <c r="U98" s="135">
        <f t="shared" si="17"/>
        <v>0.40213461343760681</v>
      </c>
      <c r="V98" s="135">
        <f t="shared" si="17"/>
        <v>0.48643917171261669</v>
      </c>
      <c r="W98" s="135">
        <f t="shared" si="17"/>
        <v>0.50825527493047151</v>
      </c>
      <c r="X98" s="135">
        <f t="shared" si="17"/>
        <v>0.44960016587604473</v>
      </c>
      <c r="Y98" s="135">
        <f t="shared" si="17"/>
        <v>0.40946007196682471</v>
      </c>
      <c r="Z98" s="135">
        <f t="shared" si="17"/>
        <v>0.55948209446855002</v>
      </c>
      <c r="AA98" s="135">
        <f>AG67</f>
        <v>0.66328910557487397</v>
      </c>
      <c r="AB98" s="135">
        <f t="shared" si="17"/>
        <v>0.45354987717123812</v>
      </c>
    </row>
    <row r="99" spans="1:28" ht="21.75" x14ac:dyDescent="0.5">
      <c r="A99" s="54"/>
      <c r="B99" s="54"/>
      <c r="C99" s="271"/>
      <c r="D99" s="277"/>
      <c r="E99" s="271"/>
      <c r="F99" s="271"/>
      <c r="G99" s="271">
        <f>COUNTIF(I51:I63,5)</f>
        <v>0</v>
      </c>
      <c r="K99" t="s">
        <v>51</v>
      </c>
      <c r="L99" s="132">
        <f>AVERAGE(L97:AB97)</f>
        <v>4.121703853955375</v>
      </c>
    </row>
    <row r="100" spans="1:28" ht="21.75" x14ac:dyDescent="0.5">
      <c r="A100" s="54"/>
      <c r="B100" s="54"/>
      <c r="C100" s="271"/>
      <c r="D100" s="277"/>
      <c r="E100" s="271"/>
      <c r="F100" s="271"/>
      <c r="G100" s="271"/>
      <c r="K100" t="s">
        <v>52</v>
      </c>
      <c r="L100" s="132">
        <f>AVERAGE(L98:AB98)</f>
        <v>0.50495467586684006</v>
      </c>
    </row>
    <row r="101" spans="1:28" ht="21.75" x14ac:dyDescent="0.5">
      <c r="A101" s="54"/>
      <c r="B101" s="54"/>
      <c r="C101" s="271"/>
      <c r="D101" s="277"/>
      <c r="E101" s="271"/>
      <c r="F101" s="271"/>
      <c r="G101" s="271"/>
    </row>
    <row r="102" spans="1:28" ht="21.75" x14ac:dyDescent="0.5">
      <c r="A102" s="54"/>
      <c r="B102" s="54"/>
      <c r="C102" s="271"/>
      <c r="D102" s="277"/>
      <c r="E102" s="271"/>
      <c r="F102" s="271"/>
      <c r="G102" s="271"/>
      <c r="L102" s="134">
        <v>3.2</v>
      </c>
      <c r="M102" s="164">
        <v>3.8</v>
      </c>
    </row>
    <row r="103" spans="1:28" ht="21.75" x14ac:dyDescent="0.5">
      <c r="A103" s="280"/>
      <c r="B103" s="281"/>
      <c r="C103" s="271"/>
      <c r="D103" s="277"/>
      <c r="E103" s="271"/>
      <c r="F103" s="271"/>
      <c r="G103" s="271">
        <f>SUM(G95:G102)</f>
        <v>58</v>
      </c>
      <c r="J103" s="290" t="s">
        <v>24</v>
      </c>
      <c r="K103" s="290"/>
      <c r="L103" s="135">
        <f>AA66</f>
        <v>4.1034482758620694</v>
      </c>
      <c r="M103" s="135">
        <f>AG74</f>
        <v>4.2068965517241379</v>
      </c>
    </row>
    <row r="104" spans="1:28" ht="21.75" x14ac:dyDescent="0.5">
      <c r="A104" s="278"/>
      <c r="B104" s="279"/>
      <c r="C104" s="257"/>
      <c r="D104" s="79"/>
      <c r="E104" s="257"/>
      <c r="F104" s="257"/>
      <c r="G104" s="257"/>
      <c r="J104" s="290"/>
      <c r="K104" s="290"/>
      <c r="L104" s="135">
        <f>AA67</f>
        <v>0.40213461343760681</v>
      </c>
      <c r="M104" s="135">
        <f>AG75</f>
        <v>0.66328910557487397</v>
      </c>
    </row>
    <row r="105" spans="1:28" ht="21.75" x14ac:dyDescent="0.5">
      <c r="A105" s="257"/>
      <c r="B105" s="257"/>
      <c r="C105" s="257"/>
      <c r="D105" s="79"/>
      <c r="E105" s="257"/>
      <c r="F105" s="257"/>
      <c r="G105" s="257"/>
      <c r="K105" t="s">
        <v>51</v>
      </c>
      <c r="L105" s="132">
        <f>AVERAGE(L103:M103)</f>
        <v>4.1551724137931032</v>
      </c>
    </row>
    <row r="106" spans="1:28" ht="21.75" x14ac:dyDescent="0.5">
      <c r="A106" s="257"/>
      <c r="B106" s="257"/>
      <c r="C106" s="257"/>
      <c r="D106" s="79"/>
      <c r="E106" s="257"/>
      <c r="F106" s="257"/>
      <c r="G106" s="257"/>
      <c r="K106" t="s">
        <v>52</v>
      </c>
      <c r="L106" s="132">
        <f>AVERAGE(L104:M104)</f>
        <v>0.53271185950624034</v>
      </c>
    </row>
    <row r="107" spans="1:28" ht="21.75" x14ac:dyDescent="0.5">
      <c r="A107" s="271" t="s">
        <v>274</v>
      </c>
      <c r="B107" s="271"/>
      <c r="C107" s="271"/>
      <c r="D107" s="79"/>
      <c r="E107" s="257"/>
      <c r="F107" s="257"/>
      <c r="G107" s="257"/>
    </row>
    <row r="108" spans="1:28" ht="21.75" x14ac:dyDescent="0.5">
      <c r="A108" s="271" t="s">
        <v>275</v>
      </c>
      <c r="B108" s="271"/>
      <c r="C108" s="271">
        <f>COUNTIF(J3:J63,1)</f>
        <v>0</v>
      </c>
      <c r="D108" s="79"/>
      <c r="E108" s="257"/>
      <c r="F108" s="257"/>
      <c r="G108" s="257"/>
      <c r="R108" s="132">
        <f>AVERAGE(L78:AA78,L85:P85,L91:N91,L97:AB97,L103:M103)</f>
        <v>4.0838011226944655</v>
      </c>
    </row>
    <row r="109" spans="1:28" ht="21.75" x14ac:dyDescent="0.5">
      <c r="A109" s="271" t="s">
        <v>276</v>
      </c>
      <c r="B109" s="271"/>
      <c r="C109" s="271">
        <f>COUNTIF(J3:J63,2)</f>
        <v>54</v>
      </c>
      <c r="D109" s="79"/>
      <c r="E109" s="257"/>
      <c r="F109" s="257"/>
      <c r="G109" s="257"/>
      <c r="J109" s="290" t="s">
        <v>191</v>
      </c>
      <c r="K109" s="290"/>
      <c r="L109" s="133" t="s">
        <v>51</v>
      </c>
      <c r="M109" s="135">
        <f>AVERAGE(L80,L87,L93,L99,L105)</f>
        <v>4.0918982420554419</v>
      </c>
    </row>
    <row r="110" spans="1:28" ht="21.75" x14ac:dyDescent="0.5">
      <c r="A110" s="271" t="s">
        <v>267</v>
      </c>
      <c r="B110" s="271"/>
      <c r="C110" s="271">
        <f>COUNTIF(J3:J63,3)</f>
        <v>4</v>
      </c>
      <c r="D110" s="79"/>
      <c r="E110" s="257"/>
      <c r="F110" s="257"/>
      <c r="G110" s="257"/>
      <c r="J110" s="290"/>
      <c r="K110" s="290"/>
      <c r="L110" s="133" t="s">
        <v>52</v>
      </c>
      <c r="M110" s="135">
        <f>AVERAGE(L81,L88,L94,L100,L106)</f>
        <v>0.52280152789374001</v>
      </c>
    </row>
    <row r="111" spans="1:28" ht="21.75" x14ac:dyDescent="0.5">
      <c r="A111" s="271"/>
      <c r="B111" s="271"/>
      <c r="C111" s="271">
        <f>SUM(C108:C110)</f>
        <v>58</v>
      </c>
      <c r="D111" s="79"/>
      <c r="E111" s="257"/>
      <c r="F111" s="257"/>
      <c r="G111" s="257"/>
    </row>
    <row r="112" spans="1:28" ht="21.75" x14ac:dyDescent="0.5">
      <c r="A112" s="257"/>
      <c r="B112" s="257"/>
      <c r="C112" s="257"/>
      <c r="D112" s="79"/>
      <c r="E112" s="257"/>
      <c r="F112" s="257"/>
      <c r="G112" s="257"/>
    </row>
    <row r="113" spans="1:9" ht="21.75" x14ac:dyDescent="0.5">
      <c r="A113" s="271" t="s">
        <v>277</v>
      </c>
      <c r="B113" s="271"/>
      <c r="C113" s="271"/>
      <c r="D113" s="79"/>
      <c r="E113" s="257"/>
      <c r="F113" s="257"/>
      <c r="G113" s="257"/>
    </row>
    <row r="114" spans="1:9" ht="21.75" x14ac:dyDescent="0.5">
      <c r="A114" s="271" t="s">
        <v>278</v>
      </c>
      <c r="B114" s="271"/>
      <c r="C114" s="271">
        <f>COUNTIF(K3:K63,1)</f>
        <v>56</v>
      </c>
      <c r="D114" s="79"/>
      <c r="E114" s="257"/>
      <c r="F114" s="257"/>
      <c r="G114" s="257"/>
    </row>
    <row r="115" spans="1:9" ht="21.75" x14ac:dyDescent="0.5">
      <c r="A115" s="271" t="s">
        <v>41</v>
      </c>
      <c r="B115" s="271"/>
      <c r="C115" s="271">
        <f>COUNTIF(K3:K63,2)</f>
        <v>2</v>
      </c>
      <c r="D115" s="79"/>
      <c r="E115" s="257"/>
      <c r="F115" s="257"/>
      <c r="G115" s="257"/>
    </row>
    <row r="116" spans="1:9" ht="21.75" x14ac:dyDescent="0.5">
      <c r="A116" s="271" t="s">
        <v>267</v>
      </c>
      <c r="B116" s="271"/>
      <c r="C116" s="271">
        <f>COUNTIF(K51:K63,0)</f>
        <v>0</v>
      </c>
      <c r="D116" s="79"/>
      <c r="E116" s="257"/>
      <c r="F116" s="257"/>
      <c r="G116" s="257"/>
    </row>
    <row r="117" spans="1:9" ht="21.75" x14ac:dyDescent="0.5">
      <c r="A117" s="271"/>
      <c r="B117" s="271"/>
      <c r="C117" s="271">
        <f>SUM(C114:C116)</f>
        <v>58</v>
      </c>
      <c r="D117" s="79"/>
      <c r="E117" s="257"/>
      <c r="F117" s="257"/>
      <c r="G117" s="257"/>
    </row>
    <row r="118" spans="1:9" ht="21.75" x14ac:dyDescent="0.5">
      <c r="A118"/>
      <c r="D118" s="79"/>
    </row>
    <row r="119" spans="1:9" ht="21.75" x14ac:dyDescent="0.5">
      <c r="A119"/>
      <c r="D119" s="79"/>
    </row>
    <row r="120" spans="1:9" ht="21.75" x14ac:dyDescent="0.5">
      <c r="A120"/>
      <c r="D120" s="79"/>
    </row>
    <row r="121" spans="1:9" ht="21.75" x14ac:dyDescent="0.5">
      <c r="A121"/>
      <c r="D121" s="79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1" spans="1:9" ht="21.75" x14ac:dyDescent="0.5">
      <c r="A361"/>
      <c r="D361" s="79"/>
      <c r="I361"/>
    </row>
    <row r="362" spans="1:9" ht="21.75" x14ac:dyDescent="0.5">
      <c r="A362"/>
      <c r="D362" s="79"/>
      <c r="I362"/>
    </row>
    <row r="363" spans="1:9" ht="21.75" x14ac:dyDescent="0.5">
      <c r="A363"/>
      <c r="D363" s="79"/>
      <c r="I363"/>
    </row>
    <row r="364" spans="1:9" ht="21.75" x14ac:dyDescent="0.5">
      <c r="A364"/>
      <c r="D364" s="79"/>
      <c r="I364"/>
    </row>
    <row r="365" spans="1:9" ht="21.75" x14ac:dyDescent="0.5">
      <c r="A365"/>
      <c r="D365" s="79"/>
      <c r="I365"/>
    </row>
    <row r="366" spans="1:9" ht="21.75" x14ac:dyDescent="0.5">
      <c r="A366"/>
      <c r="D366" s="79"/>
      <c r="I366"/>
    </row>
    <row r="367" spans="1:9" ht="21.75" x14ac:dyDescent="0.5">
      <c r="A367"/>
      <c r="D367" s="79"/>
      <c r="I367"/>
    </row>
    <row r="368" spans="1:9" ht="21.75" x14ac:dyDescent="0.5">
      <c r="A368"/>
      <c r="D368" s="79"/>
      <c r="I368"/>
    </row>
    <row r="369" spans="1:9" ht="21.75" x14ac:dyDescent="0.5">
      <c r="A369"/>
      <c r="D369" s="79"/>
      <c r="I369"/>
    </row>
    <row r="370" spans="1:9" ht="21.75" x14ac:dyDescent="0.5">
      <c r="A370"/>
      <c r="D370" s="79"/>
      <c r="I370"/>
    </row>
    <row r="371" spans="1:9" ht="21.75" x14ac:dyDescent="0.5">
      <c r="A371"/>
      <c r="D371" s="79"/>
      <c r="I371"/>
    </row>
    <row r="372" spans="1:9" ht="21.75" x14ac:dyDescent="0.5">
      <c r="A372"/>
      <c r="D372" s="79"/>
      <c r="I372"/>
    </row>
    <row r="373" spans="1:9" ht="21.75" x14ac:dyDescent="0.5">
      <c r="A373"/>
      <c r="D373" s="79"/>
      <c r="I373"/>
    </row>
    <row r="374" spans="1:9" ht="21.75" x14ac:dyDescent="0.5">
      <c r="A374"/>
      <c r="D374" s="79"/>
      <c r="I374"/>
    </row>
    <row r="375" spans="1:9" ht="21.75" x14ac:dyDescent="0.5">
      <c r="A375"/>
      <c r="D375" s="79"/>
      <c r="I375"/>
    </row>
    <row r="376" spans="1:9" ht="21.75" x14ac:dyDescent="0.5">
      <c r="A376"/>
      <c r="D376" s="79"/>
      <c r="I376"/>
    </row>
    <row r="377" spans="1:9" ht="21.75" x14ac:dyDescent="0.5">
      <c r="A377"/>
      <c r="D377" s="79"/>
      <c r="I377"/>
    </row>
    <row r="378" spans="1:9" ht="21.75" x14ac:dyDescent="0.5">
      <c r="A378"/>
      <c r="D378" s="79"/>
      <c r="I378"/>
    </row>
    <row r="379" spans="1:9" ht="21.75" x14ac:dyDescent="0.5">
      <c r="A379"/>
      <c r="D379" s="79"/>
      <c r="I379"/>
    </row>
    <row r="380" spans="1:9" ht="21.75" x14ac:dyDescent="0.5">
      <c r="A380"/>
      <c r="D380" s="79"/>
      <c r="I380"/>
    </row>
    <row r="381" spans="1:9" ht="21.75" x14ac:dyDescent="0.5">
      <c r="A381"/>
      <c r="D381" s="79"/>
      <c r="I381"/>
    </row>
    <row r="382" spans="1:9" ht="21.75" x14ac:dyDescent="0.5">
      <c r="A382"/>
      <c r="D382" s="79"/>
      <c r="I382"/>
    </row>
    <row r="383" spans="1:9" ht="21.75" x14ac:dyDescent="0.5">
      <c r="A383"/>
      <c r="D383" s="79"/>
      <c r="I383"/>
    </row>
    <row r="384" spans="1:9" ht="21.75" x14ac:dyDescent="0.5">
      <c r="A384"/>
      <c r="D384" s="79"/>
      <c r="I384"/>
    </row>
    <row r="385" spans="1:9" ht="21.75" x14ac:dyDescent="0.5">
      <c r="A385"/>
      <c r="D385" s="79"/>
      <c r="I385"/>
    </row>
    <row r="386" spans="1:9" ht="21.75" x14ac:dyDescent="0.5">
      <c r="A386"/>
      <c r="D386" s="79"/>
      <c r="I386"/>
    </row>
    <row r="387" spans="1:9" ht="21.75" x14ac:dyDescent="0.5">
      <c r="A387"/>
      <c r="D387" s="79"/>
      <c r="I387"/>
    </row>
    <row r="388" spans="1:9" ht="21.75" x14ac:dyDescent="0.5">
      <c r="A388"/>
      <c r="D388" s="79"/>
      <c r="I388"/>
    </row>
    <row r="389" spans="1:9" ht="21.75" x14ac:dyDescent="0.5">
      <c r="A389"/>
      <c r="D389" s="79"/>
      <c r="I389"/>
    </row>
    <row r="390" spans="1:9" ht="21.75" x14ac:dyDescent="0.5">
      <c r="A390"/>
      <c r="D390" s="79"/>
      <c r="I390"/>
    </row>
    <row r="391" spans="1:9" ht="21.75" x14ac:dyDescent="0.5">
      <c r="A391"/>
      <c r="D391" s="79"/>
      <c r="I391"/>
    </row>
    <row r="392" spans="1:9" ht="21.75" x14ac:dyDescent="0.5">
      <c r="A392"/>
      <c r="D392" s="79"/>
      <c r="I392"/>
    </row>
    <row r="393" spans="1:9" ht="21.75" x14ac:dyDescent="0.5">
      <c r="A393"/>
      <c r="D393" s="79"/>
      <c r="I393"/>
    </row>
    <row r="394" spans="1:9" ht="21.75" x14ac:dyDescent="0.5">
      <c r="A394"/>
      <c r="D394" s="79"/>
      <c r="I394"/>
    </row>
    <row r="395" spans="1:9" ht="21.75" x14ac:dyDescent="0.5">
      <c r="A395"/>
      <c r="D395" s="79"/>
      <c r="I395"/>
    </row>
    <row r="396" spans="1:9" ht="21.75" x14ac:dyDescent="0.5">
      <c r="A396"/>
      <c r="D396" s="79"/>
      <c r="I396"/>
    </row>
    <row r="397" spans="1:9" ht="21.75" x14ac:dyDescent="0.5">
      <c r="A397"/>
      <c r="D397" s="79"/>
      <c r="I397"/>
    </row>
    <row r="398" spans="1:9" ht="21.75" x14ac:dyDescent="0.5">
      <c r="A398"/>
      <c r="D398" s="79"/>
      <c r="I398"/>
    </row>
    <row r="399" spans="1:9" ht="21.75" x14ac:dyDescent="0.5">
      <c r="A399"/>
      <c r="D399" s="79"/>
      <c r="I399"/>
    </row>
    <row r="400" spans="1:9" ht="21.75" x14ac:dyDescent="0.5">
      <c r="A400"/>
      <c r="D400" s="79"/>
      <c r="I400"/>
    </row>
    <row r="401" spans="1:9" ht="21.75" x14ac:dyDescent="0.5">
      <c r="A401"/>
      <c r="D401" s="79"/>
      <c r="I401"/>
    </row>
    <row r="402" spans="1:9" ht="21.75" x14ac:dyDescent="0.5">
      <c r="A402"/>
      <c r="D402" s="79"/>
      <c r="I402"/>
    </row>
    <row r="403" spans="1:9" ht="21.75" x14ac:dyDescent="0.5">
      <c r="A403"/>
      <c r="D403" s="79"/>
      <c r="I403"/>
    </row>
    <row r="404" spans="1:9" ht="21.75" x14ac:dyDescent="0.5">
      <c r="A404"/>
      <c r="D404" s="79"/>
      <c r="I404"/>
    </row>
    <row r="405" spans="1:9" ht="21.75" x14ac:dyDescent="0.5">
      <c r="A405"/>
      <c r="D405" s="79"/>
      <c r="I405"/>
    </row>
    <row r="406" spans="1:9" ht="21.75" x14ac:dyDescent="0.5">
      <c r="A406"/>
      <c r="D406" s="79"/>
      <c r="I406"/>
    </row>
    <row r="407" spans="1:9" ht="21.75" x14ac:dyDescent="0.5">
      <c r="A407"/>
      <c r="D407" s="79"/>
      <c r="I407"/>
    </row>
    <row r="408" spans="1:9" ht="21.75" x14ac:dyDescent="0.5">
      <c r="A408"/>
      <c r="D408" s="79"/>
      <c r="I408"/>
    </row>
    <row r="409" spans="1:9" ht="21.75" x14ac:dyDescent="0.5">
      <c r="A409"/>
      <c r="D409" s="79"/>
      <c r="I409"/>
    </row>
    <row r="411" spans="1:9" ht="21.75" x14ac:dyDescent="0.5">
      <c r="A411"/>
      <c r="D411" s="53"/>
      <c r="I411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2" spans="1:9" ht="14.25" x14ac:dyDescent="0.2">
      <c r="A452"/>
      <c r="D452"/>
      <c r="I452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6" spans="1:9" ht="14.25" x14ac:dyDescent="0.2">
      <c r="A516"/>
      <c r="D516"/>
      <c r="I516"/>
    </row>
    <row r="517" spans="1:9" ht="14.25" x14ac:dyDescent="0.2">
      <c r="A517"/>
      <c r="D517"/>
      <c r="I517"/>
    </row>
    <row r="518" spans="1:9" ht="14.25" x14ac:dyDescent="0.2">
      <c r="A518"/>
      <c r="D518"/>
      <c r="I518"/>
    </row>
    <row r="519" spans="1:9" ht="14.25" x14ac:dyDescent="0.2">
      <c r="A519"/>
      <c r="D519"/>
      <c r="I519"/>
    </row>
    <row r="520" spans="1:9" ht="14.25" x14ac:dyDescent="0.2">
      <c r="A520"/>
      <c r="D520"/>
      <c r="I520"/>
    </row>
    <row r="521" spans="1:9" ht="14.25" x14ac:dyDescent="0.2">
      <c r="A521"/>
      <c r="D521"/>
      <c r="I521"/>
    </row>
    <row r="522" spans="1:9" ht="14.25" x14ac:dyDescent="0.2">
      <c r="A522"/>
      <c r="D522"/>
      <c r="I522"/>
    </row>
    <row r="523" spans="1:9" ht="14.25" x14ac:dyDescent="0.2">
      <c r="A523"/>
      <c r="D523"/>
      <c r="I523"/>
    </row>
    <row r="524" spans="1:9" ht="14.25" x14ac:dyDescent="0.2">
      <c r="A524"/>
      <c r="D524"/>
      <c r="I524"/>
    </row>
    <row r="525" spans="1:9" ht="14.25" x14ac:dyDescent="0.2">
      <c r="A525"/>
      <c r="D525"/>
      <c r="I525"/>
    </row>
    <row r="526" spans="1:9" ht="14.25" x14ac:dyDescent="0.2">
      <c r="A526"/>
      <c r="D526"/>
      <c r="I526"/>
    </row>
    <row r="527" spans="1:9" ht="14.25" x14ac:dyDescent="0.2">
      <c r="A527"/>
      <c r="D527"/>
      <c r="I527"/>
    </row>
    <row r="528" spans="1:9" ht="14.25" x14ac:dyDescent="0.2">
      <c r="A528"/>
      <c r="D528"/>
      <c r="I528"/>
    </row>
    <row r="529" spans="1:9" ht="14.25" x14ac:dyDescent="0.2">
      <c r="A529"/>
      <c r="D529"/>
      <c r="I529"/>
    </row>
    <row r="530" spans="1:9" ht="14.25" x14ac:dyDescent="0.2">
      <c r="A530"/>
      <c r="D530"/>
      <c r="I530"/>
    </row>
    <row r="531" spans="1:9" ht="14.25" x14ac:dyDescent="0.2">
      <c r="A531"/>
      <c r="D531"/>
      <c r="I531"/>
    </row>
    <row r="532" spans="1:9" ht="14.25" x14ac:dyDescent="0.2">
      <c r="A532"/>
      <c r="D532"/>
      <c r="I532"/>
    </row>
    <row r="533" spans="1:9" ht="14.25" x14ac:dyDescent="0.2">
      <c r="A533"/>
      <c r="D533"/>
      <c r="I533"/>
    </row>
    <row r="534" spans="1:9" ht="14.25" x14ac:dyDescent="0.2">
      <c r="A534"/>
      <c r="D534"/>
      <c r="I534"/>
    </row>
    <row r="535" spans="1:9" ht="14.25" x14ac:dyDescent="0.2">
      <c r="A535"/>
      <c r="D535"/>
      <c r="I535"/>
    </row>
    <row r="536" spans="1:9" ht="14.25" x14ac:dyDescent="0.2">
      <c r="A536"/>
      <c r="D536"/>
      <c r="I536"/>
    </row>
    <row r="537" spans="1:9" ht="14.25" x14ac:dyDescent="0.2">
      <c r="A537"/>
      <c r="D537"/>
      <c r="I537"/>
    </row>
    <row r="538" spans="1:9" ht="14.25" x14ac:dyDescent="0.2">
      <c r="A538"/>
      <c r="D538"/>
      <c r="I538"/>
    </row>
    <row r="539" spans="1:9" ht="14.25" x14ac:dyDescent="0.2">
      <c r="A539"/>
      <c r="D539"/>
      <c r="I539"/>
    </row>
    <row r="540" spans="1:9" ht="14.25" x14ac:dyDescent="0.2">
      <c r="A540"/>
      <c r="D540"/>
      <c r="I540"/>
    </row>
    <row r="541" spans="1:9" ht="14.25" x14ac:dyDescent="0.2">
      <c r="A541"/>
      <c r="D541"/>
      <c r="I541"/>
    </row>
    <row r="542" spans="1:9" ht="14.25" x14ac:dyDescent="0.2">
      <c r="A542"/>
      <c r="D542"/>
      <c r="I542"/>
    </row>
    <row r="543" spans="1:9" ht="14.25" x14ac:dyDescent="0.2">
      <c r="A543"/>
      <c r="D543"/>
      <c r="I543"/>
    </row>
    <row r="544" spans="1:9" ht="14.25" x14ac:dyDescent="0.2">
      <c r="A544"/>
      <c r="D544"/>
      <c r="I544"/>
    </row>
    <row r="545" spans="1:9" ht="14.25" x14ac:dyDescent="0.2">
      <c r="A545"/>
      <c r="D545"/>
      <c r="I545"/>
    </row>
    <row r="546" spans="1:9" ht="14.25" x14ac:dyDescent="0.2">
      <c r="A546"/>
      <c r="D546"/>
      <c r="I546"/>
    </row>
    <row r="547" spans="1:9" ht="14.25" x14ac:dyDescent="0.2">
      <c r="A547"/>
      <c r="D547"/>
      <c r="I547"/>
    </row>
    <row r="548" spans="1:9" ht="14.25" x14ac:dyDescent="0.2">
      <c r="A548"/>
      <c r="D548"/>
      <c r="I548"/>
    </row>
    <row r="549" spans="1:9" ht="14.25" x14ac:dyDescent="0.2">
      <c r="A549"/>
      <c r="D549"/>
      <c r="I549"/>
    </row>
    <row r="550" spans="1:9" ht="14.25" x14ac:dyDescent="0.2">
      <c r="A550"/>
      <c r="D550"/>
      <c r="I550"/>
    </row>
    <row r="551" spans="1:9" ht="14.25" x14ac:dyDescent="0.2">
      <c r="A551"/>
      <c r="D551"/>
      <c r="I551"/>
    </row>
    <row r="552" spans="1:9" ht="14.25" x14ac:dyDescent="0.2">
      <c r="A552"/>
      <c r="D552"/>
      <c r="I552"/>
    </row>
    <row r="553" spans="1:9" ht="14.25" x14ac:dyDescent="0.2">
      <c r="A553"/>
      <c r="D553"/>
      <c r="I553"/>
    </row>
    <row r="554" spans="1:9" ht="14.25" x14ac:dyDescent="0.2">
      <c r="A554"/>
      <c r="D554"/>
      <c r="I554"/>
    </row>
    <row r="555" spans="1:9" ht="14.25" x14ac:dyDescent="0.2">
      <c r="A555"/>
      <c r="D555"/>
      <c r="I555"/>
    </row>
    <row r="556" spans="1:9" ht="14.25" x14ac:dyDescent="0.2">
      <c r="A556"/>
      <c r="D556"/>
      <c r="I556"/>
    </row>
    <row r="557" spans="1:9" ht="14.25" x14ac:dyDescent="0.2">
      <c r="A557"/>
      <c r="D557"/>
      <c r="I557"/>
    </row>
    <row r="558" spans="1:9" ht="14.25" x14ac:dyDescent="0.2">
      <c r="A558"/>
      <c r="D558"/>
      <c r="I558"/>
    </row>
    <row r="559" spans="1:9" ht="14.25" x14ac:dyDescent="0.2">
      <c r="A559"/>
      <c r="D559"/>
      <c r="I559"/>
    </row>
    <row r="560" spans="1:9" ht="14.25" x14ac:dyDescent="0.2">
      <c r="A560"/>
      <c r="D560"/>
      <c r="I560"/>
    </row>
    <row r="561" spans="1:9" ht="14.25" x14ac:dyDescent="0.2">
      <c r="A561"/>
      <c r="D561"/>
      <c r="I561"/>
    </row>
    <row r="562" spans="1:9" ht="14.25" x14ac:dyDescent="0.2">
      <c r="A562"/>
      <c r="D562"/>
      <c r="I562"/>
    </row>
    <row r="563" spans="1:9" ht="14.25" x14ac:dyDescent="0.2">
      <c r="A563"/>
      <c r="D563"/>
      <c r="I563"/>
    </row>
    <row r="564" spans="1:9" ht="14.25" x14ac:dyDescent="0.2">
      <c r="A564"/>
      <c r="D564"/>
      <c r="I564"/>
    </row>
    <row r="565" spans="1:9" ht="14.25" x14ac:dyDescent="0.2">
      <c r="A565"/>
      <c r="D565"/>
      <c r="I565"/>
    </row>
    <row r="566" spans="1:9" ht="14.25" x14ac:dyDescent="0.2">
      <c r="A566"/>
      <c r="D566"/>
      <c r="I566"/>
    </row>
    <row r="567" spans="1:9" ht="14.25" x14ac:dyDescent="0.2">
      <c r="A567"/>
      <c r="D567"/>
      <c r="I567"/>
    </row>
    <row r="568" spans="1:9" ht="14.25" x14ac:dyDescent="0.2">
      <c r="A568"/>
      <c r="D568"/>
      <c r="I568"/>
    </row>
    <row r="569" spans="1:9" ht="14.25" x14ac:dyDescent="0.2">
      <c r="A569"/>
      <c r="D569"/>
      <c r="I569"/>
    </row>
    <row r="570" spans="1:9" ht="14.25" x14ac:dyDescent="0.2">
      <c r="A570"/>
      <c r="D570"/>
      <c r="I570"/>
    </row>
    <row r="571" spans="1:9" ht="14.25" x14ac:dyDescent="0.2">
      <c r="A571"/>
      <c r="D571"/>
      <c r="I571"/>
    </row>
    <row r="572" spans="1:9" ht="14.25" x14ac:dyDescent="0.2">
      <c r="A572"/>
      <c r="D572"/>
      <c r="I572"/>
    </row>
    <row r="573" spans="1:9" ht="14.25" x14ac:dyDescent="0.2">
      <c r="A573"/>
      <c r="D573"/>
      <c r="I573"/>
    </row>
    <row r="574" spans="1:9" ht="14.25" x14ac:dyDescent="0.2">
      <c r="A574"/>
      <c r="D574"/>
      <c r="I574"/>
    </row>
    <row r="575" spans="1:9" ht="14.25" x14ac:dyDescent="0.2">
      <c r="A575"/>
      <c r="D575"/>
      <c r="I575"/>
    </row>
    <row r="576" spans="1:9" ht="14.25" x14ac:dyDescent="0.2">
      <c r="A576"/>
      <c r="D576"/>
      <c r="I576"/>
    </row>
    <row r="578" spans="1:9" ht="14.25" x14ac:dyDescent="0.2">
      <c r="A578"/>
      <c r="D578"/>
      <c r="I578"/>
    </row>
    <row r="579" spans="1:9" ht="14.25" x14ac:dyDescent="0.2">
      <c r="A579"/>
      <c r="D579"/>
      <c r="I579"/>
    </row>
  </sheetData>
  <mergeCells count="6">
    <mergeCell ref="J109:K110"/>
    <mergeCell ref="J78:K79"/>
    <mergeCell ref="J85:K86"/>
    <mergeCell ref="J91:K92"/>
    <mergeCell ref="J97:K98"/>
    <mergeCell ref="J103:K10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5"/>
  <sheetViews>
    <sheetView topLeftCell="A58" workbookViewId="0">
      <selection activeCell="M73" sqref="M73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8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2</v>
      </c>
      <c r="C3" s="12">
        <v>37</v>
      </c>
      <c r="D3" s="79">
        <f t="shared" ref="D3:D28" si="0">IF(C3&gt;50,4,IF(C3&gt;40,3,IF(C3&gt;30,2,IF(C3&gt;0,1,IF(C3=0,5)))))</f>
        <v>2</v>
      </c>
      <c r="E3" s="13">
        <v>4</v>
      </c>
      <c r="F3" s="14">
        <v>1</v>
      </c>
      <c r="G3" s="20">
        <v>2</v>
      </c>
      <c r="H3" s="20">
        <v>12</v>
      </c>
      <c r="I3" s="20">
        <v>3</v>
      </c>
      <c r="J3" s="15">
        <v>0</v>
      </c>
      <c r="K3" s="15">
        <v>0</v>
      </c>
      <c r="L3" s="16">
        <v>5</v>
      </c>
      <c r="M3" s="16">
        <v>5</v>
      </c>
      <c r="N3" s="16">
        <v>5</v>
      </c>
      <c r="O3" s="16">
        <v>5</v>
      </c>
      <c r="P3" s="16">
        <v>5</v>
      </c>
      <c r="Q3" s="16">
        <v>5</v>
      </c>
      <c r="R3" s="16">
        <v>5</v>
      </c>
      <c r="S3" s="16">
        <v>5</v>
      </c>
      <c r="T3" s="17">
        <v>4</v>
      </c>
      <c r="U3" s="17">
        <v>4</v>
      </c>
      <c r="V3" s="17">
        <v>4</v>
      </c>
      <c r="W3" s="17">
        <v>4</v>
      </c>
      <c r="X3" s="17">
        <v>5</v>
      </c>
      <c r="Y3" s="17">
        <v>5</v>
      </c>
      <c r="Z3" s="18">
        <v>4</v>
      </c>
      <c r="AA3" s="18">
        <v>4</v>
      </c>
      <c r="AB3" s="18">
        <v>4</v>
      </c>
      <c r="AC3" s="18">
        <v>4</v>
      </c>
      <c r="AD3" s="18">
        <v>5</v>
      </c>
      <c r="AE3" s="18">
        <v>4</v>
      </c>
      <c r="AF3" s="18">
        <v>5</v>
      </c>
      <c r="AG3" s="18">
        <v>4</v>
      </c>
      <c r="AH3" s="18">
        <v>4</v>
      </c>
      <c r="AI3" s="19">
        <v>5</v>
      </c>
      <c r="AJ3" s="19">
        <v>5</v>
      </c>
      <c r="AK3" s="19">
        <v>4</v>
      </c>
      <c r="AL3" s="19">
        <v>5</v>
      </c>
      <c r="AM3" s="19">
        <v>4</v>
      </c>
      <c r="AN3" s="19">
        <v>5</v>
      </c>
      <c r="AO3" s="19">
        <v>4</v>
      </c>
      <c r="AP3" s="19">
        <v>4</v>
      </c>
      <c r="AQ3" s="20">
        <v>3</v>
      </c>
      <c r="AR3" s="20">
        <v>5</v>
      </c>
      <c r="AS3" s="20">
        <v>5</v>
      </c>
      <c r="AT3" s="20">
        <v>5</v>
      </c>
      <c r="AU3" s="20">
        <v>5</v>
      </c>
      <c r="AV3" s="20">
        <v>5</v>
      </c>
      <c r="AW3" s="20">
        <v>3</v>
      </c>
      <c r="AX3" s="20">
        <v>3</v>
      </c>
      <c r="AY3" s="20">
        <v>3</v>
      </c>
      <c r="AZ3" s="20">
        <v>3</v>
      </c>
      <c r="BA3" s="7"/>
      <c r="BB3" s="37">
        <f>(AVERAGE(L3:S3))</f>
        <v>5</v>
      </c>
      <c r="BC3" s="38">
        <f t="shared" ref="BC3:BC8" si="1">(AVERAGEA(T3:Y3))</f>
        <v>4.333333333333333</v>
      </c>
      <c r="BD3" s="39">
        <f t="shared" ref="BD3:BD8" si="2">(AVERAGE(Z3:AH3))</f>
        <v>4.2222222222222223</v>
      </c>
      <c r="BE3" s="40">
        <f t="shared" ref="BE3:BE8" si="3">(AVERAGEA(AI3:AP3))</f>
        <v>4.5</v>
      </c>
      <c r="BF3" s="41">
        <f t="shared" ref="BF3:BF8" si="4">(AVERAGE(AQ3:AZ3))</f>
        <v>4</v>
      </c>
    </row>
    <row r="4" spans="1:58" x14ac:dyDescent="0.55000000000000004">
      <c r="A4" s="51">
        <v>2</v>
      </c>
      <c r="B4" s="11">
        <v>1</v>
      </c>
      <c r="C4" s="12">
        <v>51</v>
      </c>
      <c r="D4" s="79">
        <f t="shared" si="0"/>
        <v>4</v>
      </c>
      <c r="E4" s="13">
        <v>2</v>
      </c>
      <c r="F4" s="14">
        <v>1</v>
      </c>
      <c r="G4" s="20">
        <v>2</v>
      </c>
      <c r="H4" s="20">
        <v>12</v>
      </c>
      <c r="I4" s="20">
        <v>2</v>
      </c>
      <c r="J4" s="15">
        <v>2</v>
      </c>
      <c r="K4" s="15">
        <v>1</v>
      </c>
      <c r="L4" s="16">
        <v>5</v>
      </c>
      <c r="M4" s="16">
        <v>5</v>
      </c>
      <c r="N4" s="16">
        <v>5</v>
      </c>
      <c r="O4" s="16">
        <v>5</v>
      </c>
      <c r="P4" s="16">
        <v>5</v>
      </c>
      <c r="Q4" s="16">
        <v>5</v>
      </c>
      <c r="R4" s="16">
        <v>5</v>
      </c>
      <c r="S4" s="16">
        <v>5</v>
      </c>
      <c r="T4" s="17">
        <v>5</v>
      </c>
      <c r="U4" s="17">
        <v>5</v>
      </c>
      <c r="V4" s="17">
        <v>5</v>
      </c>
      <c r="W4" s="17">
        <v>5</v>
      </c>
      <c r="X4" s="17">
        <v>5</v>
      </c>
      <c r="Y4" s="17">
        <v>5</v>
      </c>
      <c r="Z4" s="18">
        <v>5</v>
      </c>
      <c r="AA4" s="18">
        <v>5</v>
      </c>
      <c r="AB4" s="18">
        <v>5</v>
      </c>
      <c r="AC4" s="18">
        <v>5</v>
      </c>
      <c r="AD4" s="18">
        <v>5</v>
      </c>
      <c r="AE4" s="18">
        <v>5</v>
      </c>
      <c r="AF4" s="18">
        <v>5</v>
      </c>
      <c r="AG4" s="18">
        <v>5</v>
      </c>
      <c r="AH4" s="18">
        <v>5</v>
      </c>
      <c r="AI4" s="19">
        <v>5</v>
      </c>
      <c r="AJ4" s="19">
        <v>5</v>
      </c>
      <c r="AK4" s="19">
        <v>5</v>
      </c>
      <c r="AL4" s="19">
        <v>5</v>
      </c>
      <c r="AM4" s="19">
        <v>5</v>
      </c>
      <c r="AN4" s="19">
        <v>5</v>
      </c>
      <c r="AO4" s="19">
        <v>5</v>
      </c>
      <c r="AP4" s="19">
        <v>5</v>
      </c>
      <c r="AQ4" s="20">
        <v>5</v>
      </c>
      <c r="AR4" s="20">
        <v>5</v>
      </c>
      <c r="AS4" s="20">
        <v>5</v>
      </c>
      <c r="AT4" s="20">
        <v>5</v>
      </c>
      <c r="AU4" s="20">
        <v>5</v>
      </c>
      <c r="AV4" s="20">
        <v>4</v>
      </c>
      <c r="AW4" s="20">
        <v>4</v>
      </c>
      <c r="AX4" s="20">
        <v>4</v>
      </c>
      <c r="AY4" s="20">
        <v>4</v>
      </c>
      <c r="AZ4" s="20">
        <v>4</v>
      </c>
      <c r="BA4" s="7"/>
      <c r="BB4" s="37">
        <f t="shared" ref="BB4:BB8" si="5">(AVERAGE(L4:S4))</f>
        <v>5</v>
      </c>
      <c r="BC4" s="38">
        <f t="shared" si="1"/>
        <v>5</v>
      </c>
      <c r="BD4" s="39">
        <f t="shared" si="2"/>
        <v>5</v>
      </c>
      <c r="BE4" s="40">
        <f t="shared" si="3"/>
        <v>5</v>
      </c>
      <c r="BF4" s="41">
        <f t="shared" si="4"/>
        <v>4.5</v>
      </c>
    </row>
    <row r="5" spans="1:58" x14ac:dyDescent="0.55000000000000004">
      <c r="A5" s="51">
        <v>3</v>
      </c>
      <c r="B5" s="11">
        <v>1</v>
      </c>
      <c r="C5" s="12">
        <v>50</v>
      </c>
      <c r="D5" s="79">
        <f t="shared" si="0"/>
        <v>3</v>
      </c>
      <c r="E5" s="13">
        <v>4</v>
      </c>
      <c r="F5" s="14">
        <v>1</v>
      </c>
      <c r="G5" s="20">
        <v>2</v>
      </c>
      <c r="H5" s="20">
        <v>12</v>
      </c>
      <c r="I5" s="20">
        <v>2</v>
      </c>
      <c r="J5" s="15">
        <v>2</v>
      </c>
      <c r="K5" s="15">
        <v>1</v>
      </c>
      <c r="L5" s="16">
        <v>5</v>
      </c>
      <c r="M5" s="16">
        <v>5</v>
      </c>
      <c r="N5" s="16">
        <v>4</v>
      </c>
      <c r="O5" s="16">
        <v>0</v>
      </c>
      <c r="P5" s="16">
        <v>5</v>
      </c>
      <c r="Q5" s="16">
        <v>5</v>
      </c>
      <c r="R5" s="16">
        <v>4</v>
      </c>
      <c r="S5" s="16">
        <v>4</v>
      </c>
      <c r="T5" s="17">
        <v>4</v>
      </c>
      <c r="U5" s="17">
        <v>4</v>
      </c>
      <c r="V5" s="17">
        <v>4</v>
      </c>
      <c r="W5" s="17">
        <v>4</v>
      </c>
      <c r="X5" s="17">
        <v>4</v>
      </c>
      <c r="Y5" s="17">
        <v>4</v>
      </c>
      <c r="Z5" s="18">
        <v>4</v>
      </c>
      <c r="AA5" s="18">
        <v>4</v>
      </c>
      <c r="AB5" s="18">
        <v>4</v>
      </c>
      <c r="AC5" s="18">
        <v>4</v>
      </c>
      <c r="AD5" s="18">
        <v>4</v>
      </c>
      <c r="AE5" s="18">
        <v>4</v>
      </c>
      <c r="AF5" s="18">
        <v>4</v>
      </c>
      <c r="AG5" s="18">
        <v>4</v>
      </c>
      <c r="AH5" s="18">
        <v>4</v>
      </c>
      <c r="AI5" s="19">
        <v>4</v>
      </c>
      <c r="AJ5" s="19">
        <v>4</v>
      </c>
      <c r="AK5" s="19">
        <v>4</v>
      </c>
      <c r="AL5" s="19">
        <v>4</v>
      </c>
      <c r="AM5" s="19">
        <v>4</v>
      </c>
      <c r="AN5" s="19">
        <v>4</v>
      </c>
      <c r="AO5" s="19">
        <v>4</v>
      </c>
      <c r="AP5" s="19">
        <v>4</v>
      </c>
      <c r="AQ5" s="20">
        <v>4</v>
      </c>
      <c r="AR5" s="20">
        <v>5</v>
      </c>
      <c r="AS5" s="20">
        <v>5</v>
      </c>
      <c r="AT5" s="20">
        <v>5</v>
      </c>
      <c r="AU5" s="20">
        <v>5</v>
      </c>
      <c r="AV5" s="20">
        <v>4</v>
      </c>
      <c r="AW5" s="20">
        <v>4</v>
      </c>
      <c r="AX5" s="20">
        <v>3</v>
      </c>
      <c r="AY5" s="20">
        <v>3</v>
      </c>
      <c r="AZ5" s="20">
        <v>4</v>
      </c>
      <c r="BA5" s="7"/>
      <c r="BB5" s="37">
        <f t="shared" si="5"/>
        <v>4</v>
      </c>
      <c r="BC5" s="38">
        <f t="shared" si="1"/>
        <v>4</v>
      </c>
      <c r="BD5" s="39">
        <f t="shared" si="2"/>
        <v>4</v>
      </c>
      <c r="BE5" s="40">
        <f t="shared" si="3"/>
        <v>4</v>
      </c>
      <c r="BF5" s="41">
        <f t="shared" si="4"/>
        <v>4.2</v>
      </c>
    </row>
    <row r="6" spans="1:58" x14ac:dyDescent="0.55000000000000004">
      <c r="A6" s="51">
        <v>4</v>
      </c>
      <c r="B6" s="11">
        <v>1</v>
      </c>
      <c r="C6" s="12">
        <v>55</v>
      </c>
      <c r="D6" s="79">
        <f t="shared" si="0"/>
        <v>4</v>
      </c>
      <c r="E6" s="13">
        <v>0</v>
      </c>
      <c r="F6" s="14">
        <v>1</v>
      </c>
      <c r="G6" s="20">
        <v>2</v>
      </c>
      <c r="H6" s="20">
        <v>12</v>
      </c>
      <c r="I6" s="20">
        <v>2</v>
      </c>
      <c r="J6" s="15">
        <v>0</v>
      </c>
      <c r="K6" s="15">
        <v>0</v>
      </c>
      <c r="L6" s="16">
        <v>5</v>
      </c>
      <c r="M6" s="16">
        <v>5</v>
      </c>
      <c r="N6" s="16">
        <v>5</v>
      </c>
      <c r="O6" s="16">
        <v>5</v>
      </c>
      <c r="P6" s="16">
        <v>5</v>
      </c>
      <c r="Q6" s="16">
        <v>5</v>
      </c>
      <c r="R6" s="16">
        <v>5</v>
      </c>
      <c r="S6" s="16">
        <v>5</v>
      </c>
      <c r="T6" s="17">
        <v>5</v>
      </c>
      <c r="U6" s="17">
        <v>5</v>
      </c>
      <c r="V6" s="17">
        <v>4</v>
      </c>
      <c r="W6" s="17">
        <v>4</v>
      </c>
      <c r="X6" s="17">
        <v>4</v>
      </c>
      <c r="Y6" s="17">
        <v>4</v>
      </c>
      <c r="Z6" s="18">
        <v>4</v>
      </c>
      <c r="AA6" s="18">
        <v>4</v>
      </c>
      <c r="AB6" s="18">
        <v>5</v>
      </c>
      <c r="AC6" s="18">
        <v>4</v>
      </c>
      <c r="AD6" s="18">
        <v>4</v>
      </c>
      <c r="AE6" s="18">
        <v>4</v>
      </c>
      <c r="AF6" s="18">
        <v>5</v>
      </c>
      <c r="AG6" s="18">
        <v>5</v>
      </c>
      <c r="AH6" s="18">
        <v>5</v>
      </c>
      <c r="AI6" s="19">
        <v>5</v>
      </c>
      <c r="AJ6" s="19">
        <v>5</v>
      </c>
      <c r="AK6" s="19">
        <v>5</v>
      </c>
      <c r="AL6" s="19">
        <v>5</v>
      </c>
      <c r="AM6" s="19">
        <v>5</v>
      </c>
      <c r="AN6" s="19">
        <v>5</v>
      </c>
      <c r="AO6" s="19">
        <v>4</v>
      </c>
      <c r="AP6" s="19">
        <v>5</v>
      </c>
      <c r="AQ6" s="20">
        <v>4</v>
      </c>
      <c r="AR6" s="20">
        <v>5</v>
      </c>
      <c r="AS6" s="20">
        <v>5</v>
      </c>
      <c r="AT6" s="20">
        <v>5</v>
      </c>
      <c r="AU6" s="20">
        <v>5</v>
      </c>
      <c r="AV6" s="20">
        <v>4</v>
      </c>
      <c r="AW6" s="20">
        <v>4</v>
      </c>
      <c r="AX6" s="20">
        <v>4</v>
      </c>
      <c r="AY6" s="20">
        <v>4</v>
      </c>
      <c r="AZ6" s="20">
        <v>4</v>
      </c>
      <c r="BA6" s="7"/>
      <c r="BB6" s="37">
        <f t="shared" si="5"/>
        <v>5</v>
      </c>
      <c r="BC6" s="38">
        <f t="shared" si="1"/>
        <v>4.333333333333333</v>
      </c>
      <c r="BD6" s="39">
        <f t="shared" si="2"/>
        <v>4.4444444444444446</v>
      </c>
      <c r="BE6" s="40">
        <f t="shared" si="3"/>
        <v>4.875</v>
      </c>
      <c r="BF6" s="41">
        <f t="shared" si="4"/>
        <v>4.4000000000000004</v>
      </c>
    </row>
    <row r="7" spans="1:58" x14ac:dyDescent="0.55000000000000004">
      <c r="A7" s="51">
        <v>5</v>
      </c>
      <c r="B7" s="11">
        <v>1</v>
      </c>
      <c r="C7" s="12">
        <v>44</v>
      </c>
      <c r="D7" s="79">
        <f t="shared" si="0"/>
        <v>3</v>
      </c>
      <c r="E7" s="13">
        <v>2</v>
      </c>
      <c r="F7" s="14">
        <v>1</v>
      </c>
      <c r="G7" s="20">
        <v>2</v>
      </c>
      <c r="H7" s="20">
        <v>12</v>
      </c>
      <c r="I7" s="20">
        <v>8</v>
      </c>
      <c r="J7" s="15">
        <v>2</v>
      </c>
      <c r="K7" s="15">
        <v>1</v>
      </c>
      <c r="L7" s="16">
        <v>5</v>
      </c>
      <c r="M7" s="16">
        <v>5</v>
      </c>
      <c r="N7" s="16">
        <v>5</v>
      </c>
      <c r="O7" s="16">
        <v>5</v>
      </c>
      <c r="P7" s="16">
        <v>5</v>
      </c>
      <c r="Q7" s="16">
        <v>4</v>
      </c>
      <c r="R7" s="16">
        <v>4</v>
      </c>
      <c r="S7" s="16">
        <v>5</v>
      </c>
      <c r="T7" s="17">
        <v>5</v>
      </c>
      <c r="U7" s="17">
        <v>4</v>
      </c>
      <c r="V7" s="17">
        <v>5</v>
      </c>
      <c r="W7" s="17">
        <v>5</v>
      </c>
      <c r="X7" s="17">
        <v>5</v>
      </c>
      <c r="Y7" s="17">
        <v>4</v>
      </c>
      <c r="Z7" s="18">
        <v>4</v>
      </c>
      <c r="AA7" s="18">
        <v>4</v>
      </c>
      <c r="AB7" s="18">
        <v>3</v>
      </c>
      <c r="AC7" s="18">
        <v>4</v>
      </c>
      <c r="AD7" s="18">
        <v>4</v>
      </c>
      <c r="AE7" s="18">
        <v>4</v>
      </c>
      <c r="AF7" s="18">
        <v>4</v>
      </c>
      <c r="AG7" s="18">
        <v>4</v>
      </c>
      <c r="AH7" s="18">
        <v>4</v>
      </c>
      <c r="AI7" s="19">
        <v>4</v>
      </c>
      <c r="AJ7" s="19">
        <v>4</v>
      </c>
      <c r="AK7" s="19">
        <v>4</v>
      </c>
      <c r="AL7" s="19">
        <v>4</v>
      </c>
      <c r="AM7" s="19">
        <v>4</v>
      </c>
      <c r="AN7" s="19">
        <v>4</v>
      </c>
      <c r="AO7" s="19">
        <v>4</v>
      </c>
      <c r="AP7" s="19">
        <v>4</v>
      </c>
      <c r="AQ7" s="20">
        <v>3</v>
      </c>
      <c r="AR7" s="20">
        <v>4</v>
      </c>
      <c r="AS7" s="20">
        <v>4</v>
      </c>
      <c r="AT7" s="20">
        <v>4</v>
      </c>
      <c r="AU7" s="20">
        <v>4</v>
      </c>
      <c r="AV7" s="20">
        <v>3</v>
      </c>
      <c r="AW7" s="20">
        <v>3</v>
      </c>
      <c r="AX7" s="20">
        <v>3</v>
      </c>
      <c r="AY7" s="20">
        <v>3</v>
      </c>
      <c r="AZ7" s="20">
        <v>4</v>
      </c>
      <c r="BA7" s="7"/>
      <c r="BB7" s="37">
        <f t="shared" si="5"/>
        <v>4.75</v>
      </c>
      <c r="BC7" s="38">
        <f t="shared" si="1"/>
        <v>4.666666666666667</v>
      </c>
      <c r="BD7" s="39">
        <f t="shared" si="2"/>
        <v>3.8888888888888888</v>
      </c>
      <c r="BE7" s="40">
        <f t="shared" si="3"/>
        <v>4</v>
      </c>
      <c r="BF7" s="41">
        <f t="shared" si="4"/>
        <v>3.5</v>
      </c>
    </row>
    <row r="8" spans="1:58" x14ac:dyDescent="0.55000000000000004">
      <c r="A8" s="51">
        <v>6</v>
      </c>
      <c r="B8" s="11">
        <v>1</v>
      </c>
      <c r="C8" s="12">
        <v>56</v>
      </c>
      <c r="D8" s="79">
        <f t="shared" si="0"/>
        <v>4</v>
      </c>
      <c r="E8" s="13">
        <v>4</v>
      </c>
      <c r="F8" s="14">
        <v>1</v>
      </c>
      <c r="G8" s="20">
        <v>2</v>
      </c>
      <c r="H8" s="20">
        <v>12</v>
      </c>
      <c r="I8" s="20">
        <v>5</v>
      </c>
      <c r="J8" s="15">
        <v>2</v>
      </c>
      <c r="K8" s="15">
        <v>1</v>
      </c>
      <c r="L8" s="16">
        <v>5</v>
      </c>
      <c r="M8" s="16">
        <v>5</v>
      </c>
      <c r="N8" s="16">
        <v>5</v>
      </c>
      <c r="O8" s="16">
        <v>5</v>
      </c>
      <c r="P8" s="16">
        <v>5</v>
      </c>
      <c r="Q8" s="16">
        <v>5</v>
      </c>
      <c r="R8" s="16">
        <v>5</v>
      </c>
      <c r="S8" s="16">
        <v>5</v>
      </c>
      <c r="T8" s="17">
        <v>5</v>
      </c>
      <c r="U8" s="17">
        <v>5</v>
      </c>
      <c r="V8" s="17">
        <v>5</v>
      </c>
      <c r="W8" s="17">
        <v>5</v>
      </c>
      <c r="X8" s="17">
        <v>5</v>
      </c>
      <c r="Y8" s="17">
        <v>5</v>
      </c>
      <c r="Z8" s="18">
        <v>5</v>
      </c>
      <c r="AA8" s="18">
        <v>5</v>
      </c>
      <c r="AB8" s="18">
        <v>5</v>
      </c>
      <c r="AC8" s="18">
        <v>4</v>
      </c>
      <c r="AD8" s="18">
        <v>5</v>
      </c>
      <c r="AE8" s="18">
        <v>5</v>
      </c>
      <c r="AF8" s="18">
        <v>5</v>
      </c>
      <c r="AG8" s="18">
        <v>5</v>
      </c>
      <c r="AH8" s="18">
        <v>5</v>
      </c>
      <c r="AI8" s="19">
        <v>5</v>
      </c>
      <c r="AJ8" s="19">
        <v>5</v>
      </c>
      <c r="AK8" s="19">
        <v>5</v>
      </c>
      <c r="AL8" s="19">
        <v>5</v>
      </c>
      <c r="AM8" s="19">
        <v>5</v>
      </c>
      <c r="AN8" s="19">
        <v>5</v>
      </c>
      <c r="AO8" s="19">
        <v>5</v>
      </c>
      <c r="AP8" s="19">
        <v>5</v>
      </c>
      <c r="AQ8" s="20">
        <v>5</v>
      </c>
      <c r="AR8" s="20">
        <v>5</v>
      </c>
      <c r="AS8" s="20">
        <v>5</v>
      </c>
      <c r="AT8" s="20">
        <v>5</v>
      </c>
      <c r="AU8" s="20">
        <v>5</v>
      </c>
      <c r="AV8" s="20">
        <v>5</v>
      </c>
      <c r="AW8" s="20">
        <v>5</v>
      </c>
      <c r="AX8" s="20">
        <v>5</v>
      </c>
      <c r="AY8" s="20">
        <v>5</v>
      </c>
      <c r="AZ8" s="20">
        <v>5</v>
      </c>
      <c r="BA8" s="7"/>
      <c r="BB8" s="37">
        <f t="shared" si="5"/>
        <v>5</v>
      </c>
      <c r="BC8" s="38">
        <f t="shared" si="1"/>
        <v>5</v>
      </c>
      <c r="BD8" s="39">
        <f t="shared" si="2"/>
        <v>4.8888888888888893</v>
      </c>
      <c r="BE8" s="40">
        <f t="shared" si="3"/>
        <v>5</v>
      </c>
      <c r="BF8" s="41">
        <f t="shared" si="4"/>
        <v>5</v>
      </c>
    </row>
    <row r="9" spans="1:58" x14ac:dyDescent="0.55000000000000004">
      <c r="A9" s="51">
        <v>7</v>
      </c>
      <c r="B9" s="11">
        <v>1</v>
      </c>
      <c r="C9" s="12">
        <v>57</v>
      </c>
      <c r="D9" s="79">
        <f t="shared" si="0"/>
        <v>4</v>
      </c>
      <c r="E9" s="13">
        <v>2</v>
      </c>
      <c r="F9" s="14">
        <v>1</v>
      </c>
      <c r="G9" s="20">
        <v>2</v>
      </c>
      <c r="H9" s="20">
        <v>12</v>
      </c>
      <c r="I9" s="20">
        <v>2</v>
      </c>
      <c r="J9" s="15">
        <v>2</v>
      </c>
      <c r="K9" s="15">
        <v>1</v>
      </c>
      <c r="L9" s="16">
        <v>5</v>
      </c>
      <c r="M9" s="16">
        <v>5</v>
      </c>
      <c r="N9" s="16">
        <v>4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7">
        <v>4</v>
      </c>
      <c r="U9" s="17">
        <v>4</v>
      </c>
      <c r="V9" s="17">
        <v>4</v>
      </c>
      <c r="W9" s="17">
        <v>4</v>
      </c>
      <c r="X9" s="17">
        <v>5</v>
      </c>
      <c r="Y9" s="17">
        <v>4</v>
      </c>
      <c r="Z9" s="18">
        <v>4</v>
      </c>
      <c r="AA9" s="18">
        <v>4</v>
      </c>
      <c r="AB9" s="18">
        <v>4</v>
      </c>
      <c r="AC9" s="18">
        <v>4</v>
      </c>
      <c r="AD9" s="18">
        <v>4</v>
      </c>
      <c r="AE9" s="18">
        <v>4</v>
      </c>
      <c r="AF9" s="18">
        <v>4</v>
      </c>
      <c r="AG9" s="18">
        <v>4</v>
      </c>
      <c r="AH9" s="18">
        <v>4</v>
      </c>
      <c r="AI9" s="19">
        <v>4</v>
      </c>
      <c r="AJ9" s="19">
        <v>4</v>
      </c>
      <c r="AK9" s="19">
        <v>4</v>
      </c>
      <c r="AL9" s="19">
        <v>4</v>
      </c>
      <c r="AM9" s="19">
        <v>4</v>
      </c>
      <c r="AN9" s="19">
        <v>4</v>
      </c>
      <c r="AO9" s="19">
        <v>4</v>
      </c>
      <c r="AP9" s="19">
        <v>4</v>
      </c>
      <c r="AQ9" s="20">
        <v>4</v>
      </c>
      <c r="AR9" s="20">
        <v>4</v>
      </c>
      <c r="AS9" s="20">
        <v>4</v>
      </c>
      <c r="AT9" s="20">
        <v>4</v>
      </c>
      <c r="AU9" s="20">
        <v>4</v>
      </c>
      <c r="AV9" s="20">
        <v>3</v>
      </c>
      <c r="AW9" s="20">
        <v>3</v>
      </c>
      <c r="AX9" s="20">
        <v>3</v>
      </c>
      <c r="AY9" s="20">
        <v>3</v>
      </c>
      <c r="AZ9" s="20">
        <v>5</v>
      </c>
      <c r="BA9" s="7"/>
      <c r="BB9" s="37">
        <f t="shared" ref="BB9:BB28" si="6">(AVERAGE(L9:S9))</f>
        <v>4.25</v>
      </c>
      <c r="BC9" s="38">
        <f t="shared" ref="BC9:BC28" si="7">(AVERAGEA(T9:Y9))</f>
        <v>4.166666666666667</v>
      </c>
      <c r="BD9" s="39">
        <f t="shared" ref="BD9:BD28" si="8">(AVERAGE(Z9:AH9))</f>
        <v>4</v>
      </c>
      <c r="BE9" s="40">
        <f t="shared" ref="BE9:BE28" si="9">(AVERAGEA(AI9:AP9))</f>
        <v>4</v>
      </c>
      <c r="BF9" s="41">
        <f t="shared" ref="BF9:BF28" si="10">(AVERAGE(AQ9:AZ9))</f>
        <v>3.7</v>
      </c>
    </row>
    <row r="10" spans="1:58" x14ac:dyDescent="0.55000000000000004">
      <c r="A10" s="51">
        <v>8</v>
      </c>
      <c r="B10" s="11">
        <v>1</v>
      </c>
      <c r="C10" s="12">
        <v>56</v>
      </c>
      <c r="D10" s="79">
        <f t="shared" si="0"/>
        <v>4</v>
      </c>
      <c r="E10" s="13">
        <v>2</v>
      </c>
      <c r="F10" s="130">
        <v>1</v>
      </c>
      <c r="G10" s="20">
        <v>2</v>
      </c>
      <c r="H10" s="20">
        <v>12</v>
      </c>
      <c r="I10" s="20">
        <v>2</v>
      </c>
      <c r="J10" s="15">
        <v>0</v>
      </c>
      <c r="K10" s="15">
        <v>0</v>
      </c>
      <c r="L10" s="16">
        <v>5</v>
      </c>
      <c r="M10" s="16">
        <v>4</v>
      </c>
      <c r="N10" s="16">
        <v>4</v>
      </c>
      <c r="O10" s="16">
        <v>5</v>
      </c>
      <c r="P10" s="16">
        <v>5</v>
      </c>
      <c r="Q10" s="16">
        <v>4</v>
      </c>
      <c r="R10" s="16">
        <v>5</v>
      </c>
      <c r="S10" s="16">
        <v>4</v>
      </c>
      <c r="T10" s="17">
        <v>4</v>
      </c>
      <c r="U10" s="17">
        <v>5</v>
      </c>
      <c r="V10" s="17">
        <v>4</v>
      </c>
      <c r="W10" s="17">
        <v>4</v>
      </c>
      <c r="X10" s="17">
        <v>5</v>
      </c>
      <c r="Y10" s="17">
        <v>4</v>
      </c>
      <c r="Z10" s="18">
        <v>4</v>
      </c>
      <c r="AA10" s="18">
        <v>4</v>
      </c>
      <c r="AB10" s="18">
        <v>4</v>
      </c>
      <c r="AC10" s="18">
        <v>4</v>
      </c>
      <c r="AD10" s="18">
        <v>4</v>
      </c>
      <c r="AE10" s="18">
        <v>4</v>
      </c>
      <c r="AF10" s="18">
        <v>5</v>
      </c>
      <c r="AG10" s="18">
        <v>4</v>
      </c>
      <c r="AH10" s="18">
        <v>5</v>
      </c>
      <c r="AI10" s="19">
        <v>5</v>
      </c>
      <c r="AJ10" s="19">
        <v>4</v>
      </c>
      <c r="AK10" s="19">
        <v>5</v>
      </c>
      <c r="AL10" s="19">
        <v>4</v>
      </c>
      <c r="AM10" s="19">
        <v>4</v>
      </c>
      <c r="AN10" s="19">
        <v>4</v>
      </c>
      <c r="AO10" s="19">
        <v>4</v>
      </c>
      <c r="AP10" s="19">
        <v>4</v>
      </c>
      <c r="AQ10" s="20">
        <v>4</v>
      </c>
      <c r="AR10" s="20">
        <v>5</v>
      </c>
      <c r="AS10" s="20">
        <v>5</v>
      </c>
      <c r="AT10" s="20">
        <v>5</v>
      </c>
      <c r="AU10" s="20">
        <v>5</v>
      </c>
      <c r="AV10" s="20">
        <v>3</v>
      </c>
      <c r="AW10" s="20">
        <v>3</v>
      </c>
      <c r="AX10" s="20">
        <v>4</v>
      </c>
      <c r="AY10" s="20">
        <v>4</v>
      </c>
      <c r="AZ10" s="20">
        <v>4</v>
      </c>
      <c r="BA10" s="7"/>
      <c r="BB10" s="37">
        <f t="shared" si="6"/>
        <v>4.5</v>
      </c>
      <c r="BC10" s="38">
        <f t="shared" si="7"/>
        <v>4.333333333333333</v>
      </c>
      <c r="BD10" s="39">
        <f t="shared" si="8"/>
        <v>4.2222222222222223</v>
      </c>
      <c r="BE10" s="40">
        <f t="shared" si="9"/>
        <v>4.25</v>
      </c>
      <c r="BF10" s="41">
        <f t="shared" si="10"/>
        <v>4.2</v>
      </c>
    </row>
    <row r="11" spans="1:58" x14ac:dyDescent="0.55000000000000004">
      <c r="A11" s="51">
        <v>9</v>
      </c>
      <c r="B11" s="11">
        <v>1</v>
      </c>
      <c r="C11" s="12">
        <v>57</v>
      </c>
      <c r="D11" s="79">
        <f t="shared" si="0"/>
        <v>4</v>
      </c>
      <c r="E11" s="13">
        <v>2</v>
      </c>
      <c r="F11" s="130">
        <v>1</v>
      </c>
      <c r="G11" s="20">
        <v>2</v>
      </c>
      <c r="H11" s="20">
        <v>12</v>
      </c>
      <c r="I11" s="20">
        <v>2</v>
      </c>
      <c r="J11" s="15">
        <v>2</v>
      </c>
      <c r="K11" s="15">
        <v>1</v>
      </c>
      <c r="L11" s="16">
        <v>5</v>
      </c>
      <c r="M11" s="16">
        <v>5</v>
      </c>
      <c r="N11" s="16">
        <v>5</v>
      </c>
      <c r="O11" s="16">
        <v>4</v>
      </c>
      <c r="P11" s="16">
        <v>4</v>
      </c>
      <c r="Q11" s="16">
        <v>5</v>
      </c>
      <c r="R11" s="16">
        <v>4</v>
      </c>
      <c r="S11" s="16">
        <v>5</v>
      </c>
      <c r="T11" s="17">
        <v>5</v>
      </c>
      <c r="U11" s="17">
        <v>5</v>
      </c>
      <c r="V11" s="17">
        <v>5</v>
      </c>
      <c r="W11" s="17">
        <v>5</v>
      </c>
      <c r="X11" s="17">
        <v>5</v>
      </c>
      <c r="Y11" s="17">
        <v>4</v>
      </c>
      <c r="Z11" s="18">
        <v>4</v>
      </c>
      <c r="AA11" s="18">
        <v>4</v>
      </c>
      <c r="AB11" s="18">
        <v>4</v>
      </c>
      <c r="AC11" s="18">
        <v>5</v>
      </c>
      <c r="AD11" s="18">
        <v>5</v>
      </c>
      <c r="AE11" s="18">
        <v>5</v>
      </c>
      <c r="AF11" s="18">
        <v>5</v>
      </c>
      <c r="AG11" s="18">
        <v>4</v>
      </c>
      <c r="AH11" s="18">
        <v>5</v>
      </c>
      <c r="AI11" s="19">
        <v>5</v>
      </c>
      <c r="AJ11" s="19">
        <v>5</v>
      </c>
      <c r="AK11" s="19">
        <v>5</v>
      </c>
      <c r="AL11" s="19">
        <v>5</v>
      </c>
      <c r="AM11" s="19">
        <v>4</v>
      </c>
      <c r="AN11" s="19">
        <v>4</v>
      </c>
      <c r="AO11" s="19">
        <v>4</v>
      </c>
      <c r="AP11" s="19">
        <v>4</v>
      </c>
      <c r="AQ11" s="20">
        <v>4</v>
      </c>
      <c r="AR11" s="20">
        <v>5</v>
      </c>
      <c r="AS11" s="20">
        <v>5</v>
      </c>
      <c r="AT11" s="20">
        <v>5</v>
      </c>
      <c r="AU11" s="20">
        <v>5</v>
      </c>
      <c r="AV11" s="20">
        <v>4</v>
      </c>
      <c r="AW11" s="20">
        <v>4</v>
      </c>
      <c r="AX11" s="20">
        <v>4</v>
      </c>
      <c r="AY11" s="20">
        <v>4</v>
      </c>
      <c r="AZ11" s="20">
        <v>4</v>
      </c>
      <c r="BA11" s="7"/>
      <c r="BB11" s="37">
        <f t="shared" si="6"/>
        <v>4.625</v>
      </c>
      <c r="BC11" s="38">
        <f t="shared" si="7"/>
        <v>4.833333333333333</v>
      </c>
      <c r="BD11" s="39">
        <f t="shared" si="8"/>
        <v>4.5555555555555554</v>
      </c>
      <c r="BE11" s="40">
        <f t="shared" si="9"/>
        <v>4.5</v>
      </c>
      <c r="BF11" s="41">
        <f t="shared" si="10"/>
        <v>4.4000000000000004</v>
      </c>
    </row>
    <row r="12" spans="1:58" x14ac:dyDescent="0.55000000000000004">
      <c r="A12" s="51">
        <v>10</v>
      </c>
      <c r="B12" s="11">
        <v>1</v>
      </c>
      <c r="C12" s="12">
        <v>56</v>
      </c>
      <c r="D12" s="79">
        <f t="shared" si="0"/>
        <v>4</v>
      </c>
      <c r="E12" s="13">
        <v>3</v>
      </c>
      <c r="F12" s="130">
        <v>1</v>
      </c>
      <c r="G12" s="20">
        <v>2</v>
      </c>
      <c r="H12" s="20">
        <v>12</v>
      </c>
      <c r="I12" s="20">
        <v>5</v>
      </c>
      <c r="J12" s="15">
        <v>2</v>
      </c>
      <c r="K12" s="15">
        <v>1</v>
      </c>
      <c r="L12" s="16">
        <v>4</v>
      </c>
      <c r="M12" s="16">
        <v>4</v>
      </c>
      <c r="N12" s="16">
        <v>5</v>
      </c>
      <c r="O12" s="16">
        <v>5</v>
      </c>
      <c r="P12" s="16">
        <v>5</v>
      </c>
      <c r="Q12" s="16">
        <v>5</v>
      </c>
      <c r="R12" s="16">
        <v>4</v>
      </c>
      <c r="S12" s="16">
        <v>4</v>
      </c>
      <c r="T12" s="17">
        <v>5</v>
      </c>
      <c r="U12" s="17">
        <v>4</v>
      </c>
      <c r="V12" s="17">
        <v>4</v>
      </c>
      <c r="W12" s="17">
        <v>4</v>
      </c>
      <c r="X12" s="17">
        <v>4</v>
      </c>
      <c r="Y12" s="17">
        <v>4</v>
      </c>
      <c r="Z12" s="18">
        <v>5</v>
      </c>
      <c r="AA12" s="18">
        <v>5</v>
      </c>
      <c r="AB12" s="18">
        <v>4</v>
      </c>
      <c r="AC12" s="18">
        <v>5</v>
      </c>
      <c r="AD12" s="18">
        <v>5</v>
      </c>
      <c r="AE12" s="18">
        <v>5</v>
      </c>
      <c r="AF12" s="18">
        <v>5</v>
      </c>
      <c r="AG12" s="18">
        <v>5</v>
      </c>
      <c r="AH12" s="18">
        <v>5</v>
      </c>
      <c r="AI12" s="19">
        <v>4</v>
      </c>
      <c r="AJ12" s="19">
        <v>4</v>
      </c>
      <c r="AK12" s="19">
        <v>4</v>
      </c>
      <c r="AL12" s="19">
        <v>4</v>
      </c>
      <c r="AM12" s="19">
        <v>4</v>
      </c>
      <c r="AN12" s="19">
        <v>5</v>
      </c>
      <c r="AO12" s="19">
        <v>4</v>
      </c>
      <c r="AP12" s="19">
        <v>4</v>
      </c>
      <c r="AQ12" s="20">
        <v>5</v>
      </c>
      <c r="AR12" s="20">
        <v>5</v>
      </c>
      <c r="AS12" s="20">
        <v>5</v>
      </c>
      <c r="AT12" s="20">
        <v>5</v>
      </c>
      <c r="AU12" s="20">
        <v>5</v>
      </c>
      <c r="AV12" s="20">
        <v>5</v>
      </c>
      <c r="AW12" s="20">
        <v>5</v>
      </c>
      <c r="AX12" s="20">
        <v>5</v>
      </c>
      <c r="AY12" s="20">
        <v>5</v>
      </c>
      <c r="AZ12" s="20">
        <v>5</v>
      </c>
      <c r="BA12" s="7"/>
      <c r="BB12" s="37">
        <f t="shared" si="6"/>
        <v>4.5</v>
      </c>
      <c r="BC12" s="38">
        <f t="shared" si="7"/>
        <v>4.166666666666667</v>
      </c>
      <c r="BD12" s="39">
        <f t="shared" si="8"/>
        <v>4.8888888888888893</v>
      </c>
      <c r="BE12" s="40">
        <f t="shared" si="9"/>
        <v>4.125</v>
      </c>
      <c r="BF12" s="41">
        <f t="shared" si="10"/>
        <v>5</v>
      </c>
    </row>
    <row r="13" spans="1:58" x14ac:dyDescent="0.55000000000000004">
      <c r="A13" s="51">
        <v>11</v>
      </c>
      <c r="B13" s="11">
        <v>2</v>
      </c>
      <c r="C13" s="12">
        <v>46</v>
      </c>
      <c r="D13" s="79">
        <f t="shared" si="0"/>
        <v>3</v>
      </c>
      <c r="E13" s="13">
        <v>3</v>
      </c>
      <c r="F13" s="130">
        <v>0</v>
      </c>
      <c r="G13" s="20">
        <v>2</v>
      </c>
      <c r="H13" s="20">
        <v>12</v>
      </c>
      <c r="I13" s="20">
        <v>5</v>
      </c>
      <c r="J13" s="15">
        <v>0</v>
      </c>
      <c r="K13" s="15">
        <v>0</v>
      </c>
      <c r="L13" s="16">
        <v>5</v>
      </c>
      <c r="M13" s="16">
        <v>5</v>
      </c>
      <c r="N13" s="16">
        <v>4</v>
      </c>
      <c r="O13" s="16">
        <v>5</v>
      </c>
      <c r="P13" s="16">
        <v>5</v>
      </c>
      <c r="Q13" s="16">
        <v>5</v>
      </c>
      <c r="R13" s="16">
        <v>5</v>
      </c>
      <c r="S13" s="16">
        <v>5</v>
      </c>
      <c r="T13" s="17">
        <v>5</v>
      </c>
      <c r="U13" s="17">
        <v>5</v>
      </c>
      <c r="V13" s="17">
        <v>5</v>
      </c>
      <c r="W13" s="17">
        <v>4</v>
      </c>
      <c r="X13" s="17">
        <v>5</v>
      </c>
      <c r="Y13" s="17">
        <v>4</v>
      </c>
      <c r="Z13" s="18">
        <v>4</v>
      </c>
      <c r="AA13" s="18">
        <v>4</v>
      </c>
      <c r="AB13" s="18">
        <v>5</v>
      </c>
      <c r="AC13" s="18">
        <v>5</v>
      </c>
      <c r="AD13" s="18">
        <v>4</v>
      </c>
      <c r="AE13" s="18">
        <v>5</v>
      </c>
      <c r="AF13" s="18">
        <v>5</v>
      </c>
      <c r="AG13" s="18">
        <v>5</v>
      </c>
      <c r="AH13" s="18">
        <v>5</v>
      </c>
      <c r="AI13" s="19">
        <v>5</v>
      </c>
      <c r="AJ13" s="19">
        <v>5</v>
      </c>
      <c r="AK13" s="19">
        <v>5</v>
      </c>
      <c r="AL13" s="19">
        <v>5</v>
      </c>
      <c r="AM13" s="19">
        <v>5</v>
      </c>
      <c r="AN13" s="19">
        <v>5</v>
      </c>
      <c r="AO13" s="19">
        <v>4</v>
      </c>
      <c r="AP13" s="19">
        <v>5</v>
      </c>
      <c r="AQ13" s="20">
        <v>4</v>
      </c>
      <c r="AR13" s="20">
        <v>5</v>
      </c>
      <c r="AS13" s="20">
        <v>5</v>
      </c>
      <c r="AT13" s="20">
        <v>5</v>
      </c>
      <c r="AU13" s="20">
        <v>5</v>
      </c>
      <c r="AV13" s="20">
        <v>4</v>
      </c>
      <c r="AW13" s="20">
        <v>4</v>
      </c>
      <c r="AX13" s="20">
        <v>4</v>
      </c>
      <c r="AY13" s="20">
        <v>4</v>
      </c>
      <c r="AZ13" s="20">
        <v>5</v>
      </c>
      <c r="BA13" s="7"/>
      <c r="BB13" s="37">
        <f t="shared" si="6"/>
        <v>4.875</v>
      </c>
      <c r="BC13" s="38">
        <f t="shared" si="7"/>
        <v>4.666666666666667</v>
      </c>
      <c r="BD13" s="39">
        <f t="shared" si="8"/>
        <v>4.666666666666667</v>
      </c>
      <c r="BE13" s="40">
        <f t="shared" si="9"/>
        <v>4.875</v>
      </c>
      <c r="BF13" s="41">
        <f t="shared" si="10"/>
        <v>4.5</v>
      </c>
    </row>
    <row r="14" spans="1:58" x14ac:dyDescent="0.55000000000000004">
      <c r="A14" s="51">
        <v>12</v>
      </c>
      <c r="B14" s="11">
        <v>1</v>
      </c>
      <c r="C14" s="12">
        <v>42</v>
      </c>
      <c r="D14" s="79">
        <f t="shared" si="0"/>
        <v>3</v>
      </c>
      <c r="E14" s="13">
        <v>4</v>
      </c>
      <c r="F14" s="130">
        <v>1</v>
      </c>
      <c r="G14" s="20">
        <v>2</v>
      </c>
      <c r="H14" s="20">
        <v>12</v>
      </c>
      <c r="I14" s="20">
        <v>5</v>
      </c>
      <c r="J14" s="15">
        <v>2</v>
      </c>
      <c r="K14" s="15">
        <v>1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6">
        <v>5</v>
      </c>
      <c r="R14" s="16">
        <v>5</v>
      </c>
      <c r="S14" s="16">
        <v>5</v>
      </c>
      <c r="T14" s="17">
        <v>5</v>
      </c>
      <c r="U14" s="17">
        <v>5</v>
      </c>
      <c r="V14" s="17">
        <v>5</v>
      </c>
      <c r="W14" s="17">
        <v>5</v>
      </c>
      <c r="X14" s="17">
        <v>5</v>
      </c>
      <c r="Y14" s="17">
        <v>5</v>
      </c>
      <c r="Z14" s="18">
        <v>5</v>
      </c>
      <c r="AA14" s="18">
        <v>5</v>
      </c>
      <c r="AB14" s="18">
        <v>5</v>
      </c>
      <c r="AC14" s="18">
        <v>5</v>
      </c>
      <c r="AD14" s="18">
        <v>5</v>
      </c>
      <c r="AE14" s="18">
        <v>5</v>
      </c>
      <c r="AF14" s="18">
        <v>5</v>
      </c>
      <c r="AG14" s="18">
        <v>5</v>
      </c>
      <c r="AH14" s="18">
        <v>5</v>
      </c>
      <c r="AI14" s="19">
        <v>5</v>
      </c>
      <c r="AJ14" s="19">
        <v>5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20">
        <v>5</v>
      </c>
      <c r="AR14" s="20">
        <v>5</v>
      </c>
      <c r="AS14" s="20">
        <v>5</v>
      </c>
      <c r="AT14" s="20">
        <v>5</v>
      </c>
      <c r="AU14" s="20">
        <v>5</v>
      </c>
      <c r="AV14" s="20">
        <v>5</v>
      </c>
      <c r="AW14" s="20">
        <v>5</v>
      </c>
      <c r="AX14" s="20">
        <v>5</v>
      </c>
      <c r="AY14" s="20">
        <v>5</v>
      </c>
      <c r="AZ14" s="20">
        <v>5</v>
      </c>
      <c r="BA14" s="7"/>
      <c r="BB14" s="37">
        <f t="shared" si="6"/>
        <v>5</v>
      </c>
      <c r="BC14" s="38">
        <f t="shared" si="7"/>
        <v>5</v>
      </c>
      <c r="BD14" s="39">
        <f t="shared" si="8"/>
        <v>5</v>
      </c>
      <c r="BE14" s="40">
        <f t="shared" si="9"/>
        <v>5</v>
      </c>
      <c r="BF14" s="41">
        <f t="shared" si="10"/>
        <v>5</v>
      </c>
    </row>
    <row r="15" spans="1:58" x14ac:dyDescent="0.55000000000000004">
      <c r="A15" s="51">
        <v>13</v>
      </c>
      <c r="B15" s="11">
        <v>2</v>
      </c>
      <c r="C15" s="12">
        <v>38</v>
      </c>
      <c r="D15" s="79">
        <f t="shared" si="0"/>
        <v>2</v>
      </c>
      <c r="E15" s="13">
        <v>3</v>
      </c>
      <c r="F15" s="130">
        <v>1</v>
      </c>
      <c r="G15" s="20">
        <v>2</v>
      </c>
      <c r="H15" s="20">
        <v>12</v>
      </c>
      <c r="I15" s="20">
        <v>2</v>
      </c>
      <c r="J15" s="15">
        <v>2</v>
      </c>
      <c r="K15" s="15">
        <v>1</v>
      </c>
      <c r="L15" s="16">
        <v>5</v>
      </c>
      <c r="M15" s="16">
        <v>4</v>
      </c>
      <c r="N15" s="16">
        <v>3</v>
      </c>
      <c r="O15" s="16">
        <v>5</v>
      </c>
      <c r="P15" s="16">
        <v>5</v>
      </c>
      <c r="Q15" s="16">
        <v>3</v>
      </c>
      <c r="R15" s="16">
        <v>5</v>
      </c>
      <c r="S15" s="16">
        <v>4</v>
      </c>
      <c r="T15" s="17">
        <v>5</v>
      </c>
      <c r="U15" s="17">
        <v>4</v>
      </c>
      <c r="V15" s="17">
        <v>4</v>
      </c>
      <c r="W15" s="17">
        <v>3</v>
      </c>
      <c r="X15" s="17">
        <v>3</v>
      </c>
      <c r="Y15" s="17">
        <v>4</v>
      </c>
      <c r="Z15" s="18">
        <v>4</v>
      </c>
      <c r="AA15" s="18">
        <v>4</v>
      </c>
      <c r="AB15" s="18">
        <v>4</v>
      </c>
      <c r="AC15" s="18">
        <v>3</v>
      </c>
      <c r="AD15" s="18">
        <v>3</v>
      </c>
      <c r="AE15" s="18">
        <v>4</v>
      </c>
      <c r="AF15" s="18">
        <v>4</v>
      </c>
      <c r="AG15" s="18">
        <v>5</v>
      </c>
      <c r="AH15" s="18">
        <v>5</v>
      </c>
      <c r="AI15" s="19">
        <v>5</v>
      </c>
      <c r="AJ15" s="19">
        <v>5</v>
      </c>
      <c r="AK15" s="19">
        <v>5</v>
      </c>
      <c r="AL15" s="19">
        <v>5</v>
      </c>
      <c r="AM15" s="19">
        <v>3</v>
      </c>
      <c r="AN15" s="19">
        <v>5</v>
      </c>
      <c r="AO15" s="19">
        <v>5</v>
      </c>
      <c r="AP15" s="19">
        <v>5</v>
      </c>
      <c r="AQ15" s="20">
        <v>5</v>
      </c>
      <c r="AR15" s="20">
        <v>5</v>
      </c>
      <c r="AS15" s="20">
        <v>5</v>
      </c>
      <c r="AT15" s="20">
        <v>5</v>
      </c>
      <c r="AU15" s="20">
        <v>5</v>
      </c>
      <c r="AV15" s="20">
        <v>3</v>
      </c>
      <c r="AW15" s="20">
        <v>3</v>
      </c>
      <c r="AX15" s="20">
        <v>3</v>
      </c>
      <c r="AY15" s="20">
        <v>3</v>
      </c>
      <c r="AZ15" s="20">
        <v>5</v>
      </c>
      <c r="BA15" s="7"/>
      <c r="BB15" s="37">
        <f t="shared" si="6"/>
        <v>4.25</v>
      </c>
      <c r="BC15" s="38">
        <f t="shared" si="7"/>
        <v>3.8333333333333335</v>
      </c>
      <c r="BD15" s="39">
        <f t="shared" si="8"/>
        <v>4</v>
      </c>
      <c r="BE15" s="40">
        <f t="shared" si="9"/>
        <v>4.75</v>
      </c>
      <c r="BF15" s="41">
        <f t="shared" si="10"/>
        <v>4.2</v>
      </c>
    </row>
    <row r="16" spans="1:58" x14ac:dyDescent="0.55000000000000004">
      <c r="A16" s="51">
        <v>14</v>
      </c>
      <c r="B16" s="11">
        <v>2</v>
      </c>
      <c r="C16" s="12">
        <v>38</v>
      </c>
      <c r="D16" s="79">
        <f t="shared" si="0"/>
        <v>2</v>
      </c>
      <c r="E16" s="13">
        <v>2</v>
      </c>
      <c r="F16" s="130">
        <v>1</v>
      </c>
      <c r="G16" s="20">
        <v>2</v>
      </c>
      <c r="H16" s="20">
        <v>12</v>
      </c>
      <c r="I16" s="20">
        <v>5</v>
      </c>
      <c r="J16" s="15">
        <v>2</v>
      </c>
      <c r="K16" s="15">
        <v>1</v>
      </c>
      <c r="L16" s="16">
        <v>5</v>
      </c>
      <c r="M16" s="16">
        <v>4</v>
      </c>
      <c r="N16" s="16">
        <v>4</v>
      </c>
      <c r="O16" s="16">
        <v>4</v>
      </c>
      <c r="P16" s="16">
        <v>4</v>
      </c>
      <c r="Q16" s="16">
        <v>4</v>
      </c>
      <c r="R16" s="16">
        <v>4</v>
      </c>
      <c r="S16" s="16">
        <v>4</v>
      </c>
      <c r="T16" s="17">
        <v>4</v>
      </c>
      <c r="U16" s="17">
        <v>4</v>
      </c>
      <c r="V16" s="17">
        <v>4</v>
      </c>
      <c r="W16" s="17">
        <v>4</v>
      </c>
      <c r="X16" s="17">
        <v>4</v>
      </c>
      <c r="Y16" s="17">
        <v>4</v>
      </c>
      <c r="Z16" s="18">
        <v>4</v>
      </c>
      <c r="AA16" s="18">
        <v>4</v>
      </c>
      <c r="AB16" s="18">
        <v>3</v>
      </c>
      <c r="AC16" s="18">
        <v>3</v>
      </c>
      <c r="AD16" s="18">
        <v>4</v>
      </c>
      <c r="AE16" s="18">
        <v>4</v>
      </c>
      <c r="AF16" s="18">
        <v>4</v>
      </c>
      <c r="AG16" s="18">
        <v>4</v>
      </c>
      <c r="AH16" s="18">
        <v>4</v>
      </c>
      <c r="AI16" s="19">
        <v>3</v>
      </c>
      <c r="AJ16" s="19">
        <v>4</v>
      </c>
      <c r="AK16" s="19">
        <v>4</v>
      </c>
      <c r="AL16" s="19">
        <v>4</v>
      </c>
      <c r="AM16" s="19">
        <v>3</v>
      </c>
      <c r="AN16" s="19">
        <v>4</v>
      </c>
      <c r="AO16" s="19">
        <v>4</v>
      </c>
      <c r="AP16" s="19">
        <v>3</v>
      </c>
      <c r="AQ16" s="20">
        <v>3</v>
      </c>
      <c r="AR16" s="20">
        <v>4</v>
      </c>
      <c r="AS16" s="20">
        <v>4</v>
      </c>
      <c r="AT16" s="20">
        <v>4</v>
      </c>
      <c r="AU16" s="20">
        <v>4</v>
      </c>
      <c r="AV16" s="20">
        <v>3</v>
      </c>
      <c r="AW16" s="20">
        <v>3</v>
      </c>
      <c r="AX16" s="20">
        <v>4</v>
      </c>
      <c r="AY16" s="20">
        <v>4</v>
      </c>
      <c r="AZ16" s="20">
        <v>4</v>
      </c>
      <c r="BA16" s="7"/>
      <c r="BB16" s="37">
        <f t="shared" si="6"/>
        <v>4.125</v>
      </c>
      <c r="BC16" s="38">
        <f t="shared" si="7"/>
        <v>4</v>
      </c>
      <c r="BD16" s="39">
        <f t="shared" si="8"/>
        <v>3.7777777777777777</v>
      </c>
      <c r="BE16" s="40">
        <f t="shared" si="9"/>
        <v>3.625</v>
      </c>
      <c r="BF16" s="41">
        <f t="shared" si="10"/>
        <v>3.7</v>
      </c>
    </row>
    <row r="17" spans="1:58" x14ac:dyDescent="0.55000000000000004">
      <c r="A17" s="51">
        <v>15</v>
      </c>
      <c r="B17" s="11">
        <v>1</v>
      </c>
      <c r="C17" s="12">
        <v>61</v>
      </c>
      <c r="D17" s="79">
        <f t="shared" si="0"/>
        <v>4</v>
      </c>
      <c r="E17" s="13">
        <v>2</v>
      </c>
      <c r="F17" s="130">
        <v>1</v>
      </c>
      <c r="G17" s="20">
        <v>2</v>
      </c>
      <c r="H17" s="20">
        <v>12</v>
      </c>
      <c r="I17" s="20">
        <v>7</v>
      </c>
      <c r="J17" s="15">
        <v>2</v>
      </c>
      <c r="K17" s="15">
        <v>1</v>
      </c>
      <c r="L17" s="16">
        <v>5</v>
      </c>
      <c r="M17" s="16">
        <v>5</v>
      </c>
      <c r="N17" s="16">
        <v>5</v>
      </c>
      <c r="O17" s="16">
        <v>5</v>
      </c>
      <c r="P17" s="16">
        <v>5</v>
      </c>
      <c r="Q17" s="16">
        <v>5</v>
      </c>
      <c r="R17" s="16">
        <v>5</v>
      </c>
      <c r="S17" s="16">
        <v>5</v>
      </c>
      <c r="T17" s="17">
        <v>5</v>
      </c>
      <c r="U17" s="17">
        <v>5</v>
      </c>
      <c r="V17" s="17">
        <v>5</v>
      </c>
      <c r="W17" s="17">
        <v>5</v>
      </c>
      <c r="X17" s="17">
        <v>5</v>
      </c>
      <c r="Y17" s="17">
        <v>5</v>
      </c>
      <c r="Z17" s="18">
        <v>5</v>
      </c>
      <c r="AA17" s="18">
        <v>5</v>
      </c>
      <c r="AB17" s="18">
        <v>5</v>
      </c>
      <c r="AC17" s="18">
        <v>5</v>
      </c>
      <c r="AD17" s="18">
        <v>5</v>
      </c>
      <c r="AE17" s="18">
        <v>5</v>
      </c>
      <c r="AF17" s="18">
        <v>5</v>
      </c>
      <c r="AG17" s="18">
        <v>5</v>
      </c>
      <c r="AH17" s="18">
        <v>5</v>
      </c>
      <c r="AI17" s="19">
        <v>5</v>
      </c>
      <c r="AJ17" s="19">
        <v>5</v>
      </c>
      <c r="AK17" s="19">
        <v>5</v>
      </c>
      <c r="AL17" s="19">
        <v>5</v>
      </c>
      <c r="AM17" s="19">
        <v>5</v>
      </c>
      <c r="AN17" s="19">
        <v>5</v>
      </c>
      <c r="AO17" s="19">
        <v>5</v>
      </c>
      <c r="AP17" s="19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5</v>
      </c>
      <c r="AZ17" s="20">
        <v>5</v>
      </c>
      <c r="BA17" s="7"/>
      <c r="BB17" s="37">
        <f t="shared" si="6"/>
        <v>5</v>
      </c>
      <c r="BC17" s="38">
        <f t="shared" si="7"/>
        <v>5</v>
      </c>
      <c r="BD17" s="39">
        <f t="shared" si="8"/>
        <v>5</v>
      </c>
      <c r="BE17" s="40">
        <f t="shared" si="9"/>
        <v>5</v>
      </c>
      <c r="BF17" s="41">
        <f t="shared" si="10"/>
        <v>5</v>
      </c>
    </row>
    <row r="18" spans="1:58" x14ac:dyDescent="0.55000000000000004">
      <c r="A18" s="51">
        <v>16</v>
      </c>
      <c r="B18" s="11">
        <v>1</v>
      </c>
      <c r="C18" s="12">
        <v>52</v>
      </c>
      <c r="D18" s="79">
        <f t="shared" si="0"/>
        <v>4</v>
      </c>
      <c r="E18" s="13">
        <v>4</v>
      </c>
      <c r="F18" s="14">
        <v>1</v>
      </c>
      <c r="G18" s="20">
        <v>2</v>
      </c>
      <c r="H18" s="20">
        <v>12</v>
      </c>
      <c r="I18" s="20">
        <v>2</v>
      </c>
      <c r="J18" s="15">
        <v>2</v>
      </c>
      <c r="K18" s="15">
        <v>1</v>
      </c>
      <c r="L18" s="16">
        <v>5</v>
      </c>
      <c r="M18" s="16">
        <v>5</v>
      </c>
      <c r="N18" s="16">
        <v>4</v>
      </c>
      <c r="O18" s="16">
        <v>5</v>
      </c>
      <c r="P18" s="16">
        <v>5</v>
      </c>
      <c r="Q18" s="16">
        <v>4</v>
      </c>
      <c r="R18" s="16">
        <v>4</v>
      </c>
      <c r="S18" s="16">
        <v>4</v>
      </c>
      <c r="T18" s="17">
        <v>4</v>
      </c>
      <c r="U18" s="17">
        <v>5</v>
      </c>
      <c r="V18" s="17">
        <v>4</v>
      </c>
      <c r="W18" s="17">
        <v>4</v>
      </c>
      <c r="X18" s="17">
        <v>4</v>
      </c>
      <c r="Y18" s="17">
        <v>4</v>
      </c>
      <c r="Z18" s="18">
        <v>4</v>
      </c>
      <c r="AA18" s="18">
        <v>4</v>
      </c>
      <c r="AB18" s="18">
        <v>4</v>
      </c>
      <c r="AC18" s="18">
        <v>4</v>
      </c>
      <c r="AD18" s="18">
        <v>4</v>
      </c>
      <c r="AE18" s="18">
        <v>3</v>
      </c>
      <c r="AF18" s="18">
        <v>5</v>
      </c>
      <c r="AG18" s="18">
        <v>4</v>
      </c>
      <c r="AH18" s="18">
        <v>5</v>
      </c>
      <c r="AI18" s="19">
        <v>5</v>
      </c>
      <c r="AJ18" s="19">
        <v>4</v>
      </c>
      <c r="AK18" s="19">
        <v>4</v>
      </c>
      <c r="AL18" s="19">
        <v>4</v>
      </c>
      <c r="AM18" s="19">
        <v>3</v>
      </c>
      <c r="AN18" s="19">
        <v>5</v>
      </c>
      <c r="AO18" s="19">
        <v>4</v>
      </c>
      <c r="AP18" s="19">
        <v>4</v>
      </c>
      <c r="AQ18" s="20">
        <v>3</v>
      </c>
      <c r="AR18" s="20">
        <v>3</v>
      </c>
      <c r="AS18" s="20">
        <v>5</v>
      </c>
      <c r="AT18" s="20">
        <v>5</v>
      </c>
      <c r="AU18" s="20">
        <v>4</v>
      </c>
      <c r="AV18" s="20">
        <v>3</v>
      </c>
      <c r="AW18" s="20">
        <v>3</v>
      </c>
      <c r="AX18" s="20">
        <v>4</v>
      </c>
      <c r="AY18" s="20">
        <v>4</v>
      </c>
      <c r="AZ18" s="20">
        <v>5</v>
      </c>
      <c r="BA18" s="7"/>
      <c r="BB18" s="37">
        <f t="shared" si="6"/>
        <v>4.5</v>
      </c>
      <c r="BC18" s="38">
        <f t="shared" si="7"/>
        <v>4.166666666666667</v>
      </c>
      <c r="BD18" s="39">
        <f t="shared" si="8"/>
        <v>4.1111111111111107</v>
      </c>
      <c r="BE18" s="40">
        <f t="shared" si="9"/>
        <v>4.125</v>
      </c>
      <c r="BF18" s="41">
        <f t="shared" si="10"/>
        <v>3.9</v>
      </c>
    </row>
    <row r="19" spans="1:58" x14ac:dyDescent="0.55000000000000004">
      <c r="A19" s="51">
        <v>17</v>
      </c>
      <c r="B19" s="11">
        <v>1</v>
      </c>
      <c r="C19" s="12">
        <v>40</v>
      </c>
      <c r="D19" s="79">
        <f t="shared" si="0"/>
        <v>2</v>
      </c>
      <c r="E19" s="13">
        <v>2</v>
      </c>
      <c r="F19" s="14">
        <v>3</v>
      </c>
      <c r="G19" s="20">
        <v>2</v>
      </c>
      <c r="H19" s="20">
        <v>12</v>
      </c>
      <c r="I19" s="20">
        <v>8</v>
      </c>
      <c r="J19" s="15">
        <v>2</v>
      </c>
      <c r="K19" s="15">
        <v>1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  <c r="R19" s="16">
        <v>4</v>
      </c>
      <c r="S19" s="16">
        <v>4</v>
      </c>
      <c r="T19" s="17">
        <v>4</v>
      </c>
      <c r="U19" s="17">
        <v>4</v>
      </c>
      <c r="V19" s="17">
        <v>4</v>
      </c>
      <c r="W19" s="17">
        <v>4</v>
      </c>
      <c r="X19" s="17">
        <v>4</v>
      </c>
      <c r="Y19" s="17">
        <v>4</v>
      </c>
      <c r="Z19" s="18">
        <v>3</v>
      </c>
      <c r="AA19" s="18">
        <v>3</v>
      </c>
      <c r="AB19" s="18">
        <v>3</v>
      </c>
      <c r="AC19" s="18">
        <v>3</v>
      </c>
      <c r="AD19" s="18">
        <v>3</v>
      </c>
      <c r="AE19" s="18">
        <v>3</v>
      </c>
      <c r="AF19" s="18">
        <v>3</v>
      </c>
      <c r="AG19" s="18">
        <v>3</v>
      </c>
      <c r="AH19" s="18">
        <v>4</v>
      </c>
      <c r="AI19" s="19">
        <v>4</v>
      </c>
      <c r="AJ19" s="19">
        <v>4</v>
      </c>
      <c r="AK19" s="19">
        <v>3</v>
      </c>
      <c r="AL19" s="19">
        <v>3</v>
      </c>
      <c r="AM19" s="19">
        <v>3</v>
      </c>
      <c r="AN19" s="19">
        <v>4</v>
      </c>
      <c r="AO19" s="19">
        <v>3</v>
      </c>
      <c r="AP19" s="19">
        <v>4</v>
      </c>
      <c r="AQ19" s="20">
        <v>3</v>
      </c>
      <c r="AR19" s="20">
        <v>4</v>
      </c>
      <c r="AS19" s="20">
        <v>4</v>
      </c>
      <c r="AT19" s="20">
        <v>4</v>
      </c>
      <c r="AU19" s="20">
        <v>4</v>
      </c>
      <c r="AV19" s="20">
        <v>3</v>
      </c>
      <c r="AW19" s="20">
        <v>3</v>
      </c>
      <c r="AX19" s="20">
        <v>3</v>
      </c>
      <c r="AY19" s="20">
        <v>3</v>
      </c>
      <c r="AZ19" s="20">
        <v>3</v>
      </c>
      <c r="BA19" s="7"/>
      <c r="BB19" s="37">
        <f t="shared" si="6"/>
        <v>4</v>
      </c>
      <c r="BC19" s="38">
        <f t="shared" si="7"/>
        <v>4</v>
      </c>
      <c r="BD19" s="39">
        <f t="shared" si="8"/>
        <v>3.1111111111111112</v>
      </c>
      <c r="BE19" s="40">
        <f t="shared" si="9"/>
        <v>3.5</v>
      </c>
      <c r="BF19" s="41">
        <f t="shared" si="10"/>
        <v>3.4</v>
      </c>
    </row>
    <row r="20" spans="1:58" x14ac:dyDescent="0.55000000000000004">
      <c r="A20" s="51">
        <v>18</v>
      </c>
      <c r="B20" s="11">
        <v>1</v>
      </c>
      <c r="C20" s="12">
        <v>60</v>
      </c>
      <c r="D20" s="79">
        <f t="shared" si="0"/>
        <v>4</v>
      </c>
      <c r="E20" s="13">
        <v>2</v>
      </c>
      <c r="F20" s="14">
        <v>4</v>
      </c>
      <c r="G20" s="20">
        <v>2</v>
      </c>
      <c r="H20" s="20">
        <v>12</v>
      </c>
      <c r="I20" s="20">
        <v>6</v>
      </c>
      <c r="J20" s="15">
        <v>2</v>
      </c>
      <c r="K20" s="15">
        <v>1</v>
      </c>
      <c r="L20" s="16">
        <v>5</v>
      </c>
      <c r="M20" s="16">
        <v>5</v>
      </c>
      <c r="N20" s="16">
        <v>5</v>
      </c>
      <c r="O20" s="16">
        <v>4</v>
      </c>
      <c r="P20" s="16">
        <v>4</v>
      </c>
      <c r="Q20" s="16">
        <v>4</v>
      </c>
      <c r="R20" s="16">
        <v>4</v>
      </c>
      <c r="S20" s="16">
        <v>5</v>
      </c>
      <c r="T20" s="17">
        <v>5</v>
      </c>
      <c r="U20" s="17">
        <v>4</v>
      </c>
      <c r="V20" s="17">
        <v>4</v>
      </c>
      <c r="W20" s="17">
        <v>4</v>
      </c>
      <c r="X20" s="17">
        <v>4</v>
      </c>
      <c r="Y20" s="17">
        <v>4</v>
      </c>
      <c r="Z20" s="18">
        <v>5</v>
      </c>
      <c r="AA20" s="18">
        <v>5</v>
      </c>
      <c r="AB20" s="18">
        <v>4</v>
      </c>
      <c r="AC20" s="18">
        <v>5</v>
      </c>
      <c r="AD20" s="18">
        <v>4</v>
      </c>
      <c r="AE20" s="18">
        <v>4</v>
      </c>
      <c r="AF20" s="18">
        <v>5</v>
      </c>
      <c r="AG20" s="18">
        <v>5</v>
      </c>
      <c r="AH20" s="18">
        <v>4</v>
      </c>
      <c r="AI20" s="19">
        <v>4</v>
      </c>
      <c r="AJ20" s="19">
        <v>5</v>
      </c>
      <c r="AK20" s="19">
        <v>5</v>
      </c>
      <c r="AL20" s="19">
        <v>5</v>
      </c>
      <c r="AM20" s="19">
        <v>4</v>
      </c>
      <c r="AN20" s="19">
        <v>3</v>
      </c>
      <c r="AO20" s="19">
        <v>4</v>
      </c>
      <c r="AP20" s="19">
        <v>4</v>
      </c>
      <c r="AQ20" s="20">
        <v>4</v>
      </c>
      <c r="AR20" s="20">
        <v>5</v>
      </c>
      <c r="AS20" s="20">
        <v>5</v>
      </c>
      <c r="AT20" s="20">
        <v>5</v>
      </c>
      <c r="AU20" s="20">
        <v>5</v>
      </c>
      <c r="AV20" s="20">
        <v>5</v>
      </c>
      <c r="AW20" s="20">
        <v>5</v>
      </c>
      <c r="AX20" s="20">
        <v>5</v>
      </c>
      <c r="AY20" s="20">
        <v>5</v>
      </c>
      <c r="AZ20" s="20">
        <v>5</v>
      </c>
      <c r="BA20" s="7"/>
      <c r="BB20" s="37">
        <f t="shared" si="6"/>
        <v>4.5</v>
      </c>
      <c r="BC20" s="38">
        <f t="shared" si="7"/>
        <v>4.166666666666667</v>
      </c>
      <c r="BD20" s="39">
        <f t="shared" si="8"/>
        <v>4.5555555555555554</v>
      </c>
      <c r="BE20" s="40">
        <f t="shared" si="9"/>
        <v>4.25</v>
      </c>
      <c r="BF20" s="41">
        <f t="shared" si="10"/>
        <v>4.9000000000000004</v>
      </c>
    </row>
    <row r="21" spans="1:58" x14ac:dyDescent="0.55000000000000004">
      <c r="A21" s="51">
        <v>19</v>
      </c>
      <c r="B21" s="11">
        <v>1</v>
      </c>
      <c r="C21" s="12">
        <v>0</v>
      </c>
      <c r="D21" s="79">
        <f t="shared" si="0"/>
        <v>5</v>
      </c>
      <c r="E21" s="13">
        <v>4</v>
      </c>
      <c r="F21" s="14">
        <v>1</v>
      </c>
      <c r="G21" s="20">
        <v>2</v>
      </c>
      <c r="H21" s="20">
        <v>12</v>
      </c>
      <c r="I21" s="20">
        <v>5</v>
      </c>
      <c r="J21" s="15">
        <v>2</v>
      </c>
      <c r="K21" s="15">
        <v>1</v>
      </c>
      <c r="L21" s="16">
        <v>4</v>
      </c>
      <c r="M21" s="16">
        <v>4</v>
      </c>
      <c r="N21" s="16">
        <v>5</v>
      </c>
      <c r="O21" s="16">
        <v>4</v>
      </c>
      <c r="P21" s="16">
        <v>5</v>
      </c>
      <c r="Q21" s="16">
        <v>4</v>
      </c>
      <c r="R21" s="16">
        <v>5</v>
      </c>
      <c r="S21" s="16">
        <v>5</v>
      </c>
      <c r="T21" s="17">
        <v>4</v>
      </c>
      <c r="U21" s="17">
        <v>4</v>
      </c>
      <c r="V21" s="17">
        <v>5</v>
      </c>
      <c r="W21" s="17">
        <v>4</v>
      </c>
      <c r="X21" s="17">
        <v>4</v>
      </c>
      <c r="Y21" s="17">
        <v>4</v>
      </c>
      <c r="Z21" s="18">
        <v>4</v>
      </c>
      <c r="AA21" s="18">
        <v>4</v>
      </c>
      <c r="AB21" s="18">
        <v>5</v>
      </c>
      <c r="AC21" s="18">
        <v>4</v>
      </c>
      <c r="AD21" s="18">
        <v>5</v>
      </c>
      <c r="AE21" s="18">
        <v>4</v>
      </c>
      <c r="AF21" s="18">
        <v>5</v>
      </c>
      <c r="AG21" s="18">
        <v>5</v>
      </c>
      <c r="AH21" s="18">
        <v>5</v>
      </c>
      <c r="AI21" s="19">
        <v>5</v>
      </c>
      <c r="AJ21" s="19">
        <v>5</v>
      </c>
      <c r="AK21" s="19">
        <v>5</v>
      </c>
      <c r="AL21" s="19">
        <v>4</v>
      </c>
      <c r="AM21" s="19">
        <v>4</v>
      </c>
      <c r="AN21" s="19">
        <v>5</v>
      </c>
      <c r="AO21" s="19">
        <v>4</v>
      </c>
      <c r="AP21" s="19">
        <v>4</v>
      </c>
      <c r="AQ21" s="20">
        <v>4</v>
      </c>
      <c r="AR21" s="20">
        <v>4</v>
      </c>
      <c r="AS21" s="20">
        <v>4</v>
      </c>
      <c r="AT21" s="20">
        <v>4</v>
      </c>
      <c r="AU21" s="20">
        <v>4</v>
      </c>
      <c r="AV21" s="20">
        <v>5</v>
      </c>
      <c r="AW21" s="20">
        <v>5</v>
      </c>
      <c r="AX21" s="20">
        <v>5</v>
      </c>
      <c r="AY21" s="20">
        <v>4</v>
      </c>
      <c r="AZ21" s="20">
        <v>4</v>
      </c>
      <c r="BA21" s="7"/>
      <c r="BB21" s="37">
        <f t="shared" si="6"/>
        <v>4.5</v>
      </c>
      <c r="BC21" s="38">
        <f t="shared" si="7"/>
        <v>4.166666666666667</v>
      </c>
      <c r="BD21" s="39">
        <f t="shared" si="8"/>
        <v>4.5555555555555554</v>
      </c>
      <c r="BE21" s="40">
        <f t="shared" si="9"/>
        <v>4.5</v>
      </c>
      <c r="BF21" s="41">
        <f t="shared" si="10"/>
        <v>4.3</v>
      </c>
    </row>
    <row r="22" spans="1:58" x14ac:dyDescent="0.55000000000000004">
      <c r="A22" s="51">
        <v>20</v>
      </c>
      <c r="B22" s="11">
        <v>1</v>
      </c>
      <c r="C22" s="12">
        <v>48</v>
      </c>
      <c r="D22" s="79">
        <f t="shared" si="0"/>
        <v>3</v>
      </c>
      <c r="E22" s="13">
        <v>4</v>
      </c>
      <c r="F22" s="14">
        <v>1</v>
      </c>
      <c r="G22" s="20">
        <v>2</v>
      </c>
      <c r="H22" s="20">
        <v>12</v>
      </c>
      <c r="I22" s="20">
        <v>8</v>
      </c>
      <c r="J22" s="15">
        <v>2</v>
      </c>
      <c r="K22" s="15">
        <v>1</v>
      </c>
      <c r="L22" s="16">
        <v>4</v>
      </c>
      <c r="M22" s="16">
        <v>3</v>
      </c>
      <c r="N22" s="16">
        <v>3</v>
      </c>
      <c r="O22" s="16">
        <v>4</v>
      </c>
      <c r="P22" s="16">
        <v>4</v>
      </c>
      <c r="Q22" s="16">
        <v>3</v>
      </c>
      <c r="R22" s="16">
        <v>3</v>
      </c>
      <c r="S22" s="16">
        <v>4</v>
      </c>
      <c r="T22" s="17">
        <v>4</v>
      </c>
      <c r="U22" s="17">
        <v>4</v>
      </c>
      <c r="V22" s="17">
        <v>4</v>
      </c>
      <c r="W22" s="17">
        <v>4</v>
      </c>
      <c r="X22" s="17">
        <v>4</v>
      </c>
      <c r="Y22" s="17">
        <v>4</v>
      </c>
      <c r="Z22" s="18">
        <v>4</v>
      </c>
      <c r="AA22" s="18">
        <v>4</v>
      </c>
      <c r="AB22" s="18">
        <v>4</v>
      </c>
      <c r="AC22" s="18">
        <v>4</v>
      </c>
      <c r="AD22" s="18">
        <v>4</v>
      </c>
      <c r="AE22" s="18">
        <v>4</v>
      </c>
      <c r="AF22" s="18">
        <v>4</v>
      </c>
      <c r="AG22" s="18">
        <v>4</v>
      </c>
      <c r="AH22" s="18">
        <v>4</v>
      </c>
      <c r="AI22" s="19">
        <v>4</v>
      </c>
      <c r="AJ22" s="19">
        <v>4</v>
      </c>
      <c r="AK22" s="19">
        <v>4</v>
      </c>
      <c r="AL22" s="19">
        <v>4</v>
      </c>
      <c r="AM22" s="19">
        <v>4</v>
      </c>
      <c r="AN22" s="19">
        <v>3</v>
      </c>
      <c r="AO22" s="19">
        <v>4</v>
      </c>
      <c r="AP22" s="19">
        <v>3</v>
      </c>
      <c r="AQ22" s="20">
        <v>4</v>
      </c>
      <c r="AR22" s="20">
        <v>4</v>
      </c>
      <c r="AS22" s="20">
        <v>4</v>
      </c>
      <c r="AT22" s="20">
        <v>4</v>
      </c>
      <c r="AU22" s="20">
        <v>4</v>
      </c>
      <c r="AV22" s="20">
        <v>3</v>
      </c>
      <c r="AW22" s="20">
        <v>3</v>
      </c>
      <c r="AX22" s="20">
        <v>3</v>
      </c>
      <c r="AY22" s="20">
        <v>3</v>
      </c>
      <c r="AZ22" s="20">
        <v>4</v>
      </c>
      <c r="BA22" s="7"/>
      <c r="BB22" s="37">
        <f t="shared" si="6"/>
        <v>3.5</v>
      </c>
      <c r="BC22" s="38">
        <f t="shared" si="7"/>
        <v>4</v>
      </c>
      <c r="BD22" s="39">
        <f t="shared" si="8"/>
        <v>4</v>
      </c>
      <c r="BE22" s="40">
        <f t="shared" si="9"/>
        <v>3.75</v>
      </c>
      <c r="BF22" s="41">
        <f t="shared" si="10"/>
        <v>3.6</v>
      </c>
    </row>
    <row r="23" spans="1:58" x14ac:dyDescent="0.55000000000000004">
      <c r="A23" s="51">
        <v>21</v>
      </c>
      <c r="B23" s="11">
        <v>2</v>
      </c>
      <c r="C23" s="12">
        <v>54</v>
      </c>
      <c r="D23" s="79">
        <f t="shared" si="0"/>
        <v>4</v>
      </c>
      <c r="E23" s="13">
        <v>2</v>
      </c>
      <c r="F23" s="14">
        <v>1</v>
      </c>
      <c r="G23" s="20">
        <v>2</v>
      </c>
      <c r="H23" s="20">
        <v>12</v>
      </c>
      <c r="I23" s="20">
        <v>2</v>
      </c>
      <c r="J23" s="15">
        <v>2</v>
      </c>
      <c r="K23" s="15">
        <v>1</v>
      </c>
      <c r="L23" s="16">
        <v>4</v>
      </c>
      <c r="M23" s="16">
        <v>3</v>
      </c>
      <c r="N23" s="16">
        <v>3</v>
      </c>
      <c r="O23" s="16">
        <v>3</v>
      </c>
      <c r="P23" s="16">
        <v>3</v>
      </c>
      <c r="Q23" s="16">
        <v>3</v>
      </c>
      <c r="R23" s="16">
        <v>3</v>
      </c>
      <c r="S23" s="16">
        <v>3</v>
      </c>
      <c r="T23" s="17">
        <v>4</v>
      </c>
      <c r="U23" s="17">
        <v>3</v>
      </c>
      <c r="V23" s="17">
        <v>4</v>
      </c>
      <c r="W23" s="17">
        <v>3</v>
      </c>
      <c r="X23" s="17">
        <v>3</v>
      </c>
      <c r="Y23" s="17">
        <v>3</v>
      </c>
      <c r="Z23" s="18">
        <v>4</v>
      </c>
      <c r="AA23" s="18">
        <v>3</v>
      </c>
      <c r="AB23" s="18">
        <v>4</v>
      </c>
      <c r="AC23" s="18">
        <v>4</v>
      </c>
      <c r="AD23" s="18">
        <v>4</v>
      </c>
      <c r="AE23" s="18">
        <v>3</v>
      </c>
      <c r="AF23" s="18">
        <v>3</v>
      </c>
      <c r="AG23" s="18">
        <v>3</v>
      </c>
      <c r="AH23" s="18">
        <v>2</v>
      </c>
      <c r="AI23" s="19">
        <v>3</v>
      </c>
      <c r="AJ23" s="19">
        <v>3</v>
      </c>
      <c r="AK23" s="19">
        <v>3</v>
      </c>
      <c r="AL23" s="19">
        <v>3</v>
      </c>
      <c r="AM23" s="19">
        <v>3</v>
      </c>
      <c r="AN23" s="19">
        <v>3</v>
      </c>
      <c r="AO23" s="19">
        <v>3</v>
      </c>
      <c r="AP23" s="19">
        <v>3</v>
      </c>
      <c r="AQ23" s="20">
        <v>0</v>
      </c>
      <c r="AR23" s="20">
        <v>4</v>
      </c>
      <c r="AS23" s="20">
        <v>4</v>
      </c>
      <c r="AT23" s="20">
        <v>4</v>
      </c>
      <c r="AU23" s="20">
        <v>4</v>
      </c>
      <c r="AV23" s="20">
        <v>4</v>
      </c>
      <c r="AW23" s="20">
        <v>4</v>
      </c>
      <c r="AX23" s="20">
        <v>4</v>
      </c>
      <c r="AY23" s="20">
        <v>4</v>
      </c>
      <c r="AZ23" s="20">
        <v>4</v>
      </c>
      <c r="BA23" s="7"/>
      <c r="BB23" s="37">
        <f t="shared" si="6"/>
        <v>3.125</v>
      </c>
      <c r="BC23" s="38">
        <f t="shared" si="7"/>
        <v>3.3333333333333335</v>
      </c>
      <c r="BD23" s="39">
        <f t="shared" si="8"/>
        <v>3.3333333333333335</v>
      </c>
      <c r="BE23" s="40">
        <f t="shared" si="9"/>
        <v>3</v>
      </c>
      <c r="BF23" s="41">
        <f t="shared" si="10"/>
        <v>3.6</v>
      </c>
    </row>
    <row r="24" spans="1:58" x14ac:dyDescent="0.55000000000000004">
      <c r="A24" s="51">
        <v>22</v>
      </c>
      <c r="B24" s="11">
        <v>1</v>
      </c>
      <c r="C24" s="12">
        <v>50</v>
      </c>
      <c r="D24" s="79">
        <f t="shared" si="0"/>
        <v>3</v>
      </c>
      <c r="E24" s="13">
        <v>2</v>
      </c>
      <c r="F24" s="14">
        <v>1</v>
      </c>
      <c r="G24" s="20">
        <v>2</v>
      </c>
      <c r="H24" s="20">
        <v>12</v>
      </c>
      <c r="I24" s="20">
        <v>5</v>
      </c>
      <c r="J24" s="15">
        <v>2</v>
      </c>
      <c r="K24" s="15">
        <v>1</v>
      </c>
      <c r="L24" s="16">
        <v>5</v>
      </c>
      <c r="M24" s="16">
        <v>5</v>
      </c>
      <c r="N24" s="16">
        <v>5</v>
      </c>
      <c r="O24" s="16">
        <v>5</v>
      </c>
      <c r="P24" s="16">
        <v>5</v>
      </c>
      <c r="Q24" s="16">
        <v>5</v>
      </c>
      <c r="R24" s="16">
        <v>5</v>
      </c>
      <c r="S24" s="16">
        <v>5</v>
      </c>
      <c r="T24" s="17">
        <v>5</v>
      </c>
      <c r="U24" s="17">
        <v>5</v>
      </c>
      <c r="V24" s="17">
        <v>5</v>
      </c>
      <c r="W24" s="17">
        <v>5</v>
      </c>
      <c r="X24" s="17">
        <v>5</v>
      </c>
      <c r="Y24" s="17">
        <v>5</v>
      </c>
      <c r="Z24" s="18">
        <v>5</v>
      </c>
      <c r="AA24" s="18">
        <v>5</v>
      </c>
      <c r="AB24" s="18">
        <v>5</v>
      </c>
      <c r="AC24" s="18">
        <v>5</v>
      </c>
      <c r="AD24" s="18">
        <v>5</v>
      </c>
      <c r="AE24" s="18">
        <v>5</v>
      </c>
      <c r="AF24" s="18">
        <v>5</v>
      </c>
      <c r="AG24" s="18">
        <v>5</v>
      </c>
      <c r="AH24" s="18">
        <v>5</v>
      </c>
      <c r="AI24" s="19">
        <v>5</v>
      </c>
      <c r="AJ24" s="19">
        <v>5</v>
      </c>
      <c r="AK24" s="19">
        <v>5</v>
      </c>
      <c r="AL24" s="19">
        <v>5</v>
      </c>
      <c r="AM24" s="19">
        <v>5</v>
      </c>
      <c r="AN24" s="19">
        <v>5</v>
      </c>
      <c r="AO24" s="19">
        <v>5</v>
      </c>
      <c r="AP24" s="19">
        <v>5</v>
      </c>
      <c r="AQ24" s="20">
        <v>5</v>
      </c>
      <c r="AR24" s="20">
        <v>5</v>
      </c>
      <c r="AS24" s="20">
        <v>5</v>
      </c>
      <c r="AT24" s="20">
        <v>5</v>
      </c>
      <c r="AU24" s="20">
        <v>5</v>
      </c>
      <c r="AV24" s="20">
        <v>5</v>
      </c>
      <c r="AW24" s="20">
        <v>5</v>
      </c>
      <c r="AX24" s="20">
        <v>5</v>
      </c>
      <c r="AY24" s="20">
        <v>5</v>
      </c>
      <c r="AZ24" s="20">
        <v>5</v>
      </c>
      <c r="BA24" s="7"/>
      <c r="BB24" s="37">
        <f t="shared" si="6"/>
        <v>5</v>
      </c>
      <c r="BC24" s="38">
        <f t="shared" si="7"/>
        <v>5</v>
      </c>
      <c r="BD24" s="39">
        <f t="shared" si="8"/>
        <v>5</v>
      </c>
      <c r="BE24" s="40">
        <f t="shared" si="9"/>
        <v>5</v>
      </c>
      <c r="BF24" s="41">
        <f t="shared" si="10"/>
        <v>5</v>
      </c>
    </row>
    <row r="25" spans="1:58" x14ac:dyDescent="0.55000000000000004">
      <c r="A25" s="51">
        <v>23</v>
      </c>
      <c r="B25" s="11">
        <v>1</v>
      </c>
      <c r="C25" s="12">
        <v>50</v>
      </c>
      <c r="D25" s="79">
        <f t="shared" si="0"/>
        <v>3</v>
      </c>
      <c r="E25" s="13">
        <v>4</v>
      </c>
      <c r="F25" s="14">
        <v>1</v>
      </c>
      <c r="G25" s="20">
        <v>2</v>
      </c>
      <c r="H25" s="20">
        <v>12</v>
      </c>
      <c r="I25" s="20">
        <v>8</v>
      </c>
      <c r="J25" s="15">
        <v>0</v>
      </c>
      <c r="K25" s="15">
        <v>0</v>
      </c>
      <c r="L25" s="16">
        <v>4</v>
      </c>
      <c r="M25" s="16">
        <v>4</v>
      </c>
      <c r="N25" s="16">
        <v>4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7">
        <v>5</v>
      </c>
      <c r="U25" s="17">
        <v>4</v>
      </c>
      <c r="V25" s="17">
        <v>5</v>
      </c>
      <c r="W25" s="17">
        <v>4</v>
      </c>
      <c r="X25" s="17">
        <v>5</v>
      </c>
      <c r="Y25" s="17">
        <v>4</v>
      </c>
      <c r="Z25" s="18">
        <v>4</v>
      </c>
      <c r="AA25" s="18">
        <v>4</v>
      </c>
      <c r="AB25" s="18">
        <v>4</v>
      </c>
      <c r="AC25" s="18">
        <v>4</v>
      </c>
      <c r="AD25" s="18">
        <v>4</v>
      </c>
      <c r="AE25" s="18">
        <v>4</v>
      </c>
      <c r="AF25" s="18">
        <v>4</v>
      </c>
      <c r="AG25" s="18">
        <v>4</v>
      </c>
      <c r="AH25" s="18">
        <v>4</v>
      </c>
      <c r="AI25" s="19">
        <v>4</v>
      </c>
      <c r="AJ25" s="19">
        <v>5</v>
      </c>
      <c r="AK25" s="19">
        <v>4</v>
      </c>
      <c r="AL25" s="19">
        <v>4</v>
      </c>
      <c r="AM25" s="19">
        <v>4</v>
      </c>
      <c r="AN25" s="19">
        <v>4</v>
      </c>
      <c r="AO25" s="19">
        <v>4</v>
      </c>
      <c r="AP25" s="19">
        <v>5</v>
      </c>
      <c r="AQ25" s="20">
        <v>4</v>
      </c>
      <c r="AR25" s="20">
        <v>4</v>
      </c>
      <c r="AS25" s="20">
        <v>4</v>
      </c>
      <c r="AT25" s="20">
        <v>4</v>
      </c>
      <c r="AU25" s="20">
        <v>4</v>
      </c>
      <c r="AV25" s="20">
        <v>4</v>
      </c>
      <c r="AW25" s="20">
        <v>4</v>
      </c>
      <c r="AX25" s="20">
        <v>4</v>
      </c>
      <c r="AY25" s="20">
        <v>4</v>
      </c>
      <c r="AZ25" s="20">
        <v>4</v>
      </c>
      <c r="BA25" s="7"/>
      <c r="BB25" s="37">
        <f t="shared" si="6"/>
        <v>4</v>
      </c>
      <c r="BC25" s="38">
        <f t="shared" si="7"/>
        <v>4.5</v>
      </c>
      <c r="BD25" s="39">
        <f t="shared" si="8"/>
        <v>4</v>
      </c>
      <c r="BE25" s="40">
        <f t="shared" si="9"/>
        <v>4.25</v>
      </c>
      <c r="BF25" s="41">
        <f t="shared" si="10"/>
        <v>4</v>
      </c>
    </row>
    <row r="26" spans="1:58" x14ac:dyDescent="0.55000000000000004">
      <c r="A26" s="51">
        <v>24</v>
      </c>
      <c r="B26" s="11">
        <v>1</v>
      </c>
      <c r="C26" s="12">
        <v>54</v>
      </c>
      <c r="D26" s="79">
        <f t="shared" si="0"/>
        <v>4</v>
      </c>
      <c r="E26" s="13">
        <v>3</v>
      </c>
      <c r="F26" s="14">
        <v>1</v>
      </c>
      <c r="G26" s="20">
        <v>2</v>
      </c>
      <c r="H26" s="20">
        <v>12</v>
      </c>
      <c r="I26" s="20">
        <v>2</v>
      </c>
      <c r="J26" s="15">
        <v>2</v>
      </c>
      <c r="K26" s="15">
        <v>1</v>
      </c>
      <c r="L26" s="16">
        <v>5</v>
      </c>
      <c r="M26" s="16">
        <v>5</v>
      </c>
      <c r="N26" s="16">
        <v>5</v>
      </c>
      <c r="O26" s="16">
        <v>5</v>
      </c>
      <c r="P26" s="16">
        <v>5</v>
      </c>
      <c r="Q26" s="16">
        <v>5</v>
      </c>
      <c r="R26" s="16">
        <v>5</v>
      </c>
      <c r="S26" s="16">
        <v>5</v>
      </c>
      <c r="T26" s="17">
        <v>5</v>
      </c>
      <c r="U26" s="17">
        <v>5</v>
      </c>
      <c r="V26" s="17">
        <v>5</v>
      </c>
      <c r="W26" s="17">
        <v>5</v>
      </c>
      <c r="X26" s="17">
        <v>5</v>
      </c>
      <c r="Y26" s="17">
        <v>4</v>
      </c>
      <c r="Z26" s="18">
        <v>4</v>
      </c>
      <c r="AA26" s="18">
        <v>4</v>
      </c>
      <c r="AB26" s="18">
        <v>4</v>
      </c>
      <c r="AC26" s="18">
        <v>4</v>
      </c>
      <c r="AD26" s="18">
        <v>4</v>
      </c>
      <c r="AE26" s="18">
        <v>4</v>
      </c>
      <c r="AF26" s="18">
        <v>4</v>
      </c>
      <c r="AG26" s="18">
        <v>4</v>
      </c>
      <c r="AH26" s="18">
        <v>4</v>
      </c>
      <c r="AI26" s="19">
        <v>4</v>
      </c>
      <c r="AJ26" s="19">
        <v>4</v>
      </c>
      <c r="AK26" s="19">
        <v>4</v>
      </c>
      <c r="AL26" s="19">
        <v>4</v>
      </c>
      <c r="AM26" s="19">
        <v>4</v>
      </c>
      <c r="AN26" s="19">
        <v>4</v>
      </c>
      <c r="AO26" s="19">
        <v>4</v>
      </c>
      <c r="AP26" s="19">
        <v>4</v>
      </c>
      <c r="AQ26" s="20">
        <v>4</v>
      </c>
      <c r="AR26" s="20">
        <v>4</v>
      </c>
      <c r="AS26" s="20">
        <v>4</v>
      </c>
      <c r="AT26" s="20">
        <v>4</v>
      </c>
      <c r="AU26" s="20">
        <v>4</v>
      </c>
      <c r="AV26" s="20">
        <v>4</v>
      </c>
      <c r="AW26" s="20">
        <v>4</v>
      </c>
      <c r="AX26" s="20">
        <v>4</v>
      </c>
      <c r="AY26" s="20">
        <v>4</v>
      </c>
      <c r="AZ26" s="20">
        <v>4</v>
      </c>
      <c r="BA26" s="7"/>
      <c r="BB26" s="37">
        <f t="shared" si="6"/>
        <v>5</v>
      </c>
      <c r="BC26" s="38">
        <f t="shared" si="7"/>
        <v>4.833333333333333</v>
      </c>
      <c r="BD26" s="39">
        <f t="shared" si="8"/>
        <v>4</v>
      </c>
      <c r="BE26" s="40">
        <f t="shared" si="9"/>
        <v>4</v>
      </c>
      <c r="BF26" s="41">
        <f t="shared" si="10"/>
        <v>4</v>
      </c>
    </row>
    <row r="27" spans="1:58" x14ac:dyDescent="0.55000000000000004">
      <c r="A27" s="51">
        <v>25</v>
      </c>
      <c r="B27" s="11">
        <v>1</v>
      </c>
      <c r="C27" s="12">
        <v>50</v>
      </c>
      <c r="D27" s="79">
        <f t="shared" si="0"/>
        <v>3</v>
      </c>
      <c r="E27" s="13">
        <v>4</v>
      </c>
      <c r="F27" s="14">
        <v>1</v>
      </c>
      <c r="G27" s="20">
        <v>2</v>
      </c>
      <c r="H27" s="20">
        <v>12</v>
      </c>
      <c r="I27" s="20">
        <v>5</v>
      </c>
      <c r="J27" s="15">
        <v>2</v>
      </c>
      <c r="K27" s="15">
        <v>1</v>
      </c>
      <c r="L27" s="16">
        <v>4</v>
      </c>
      <c r="M27" s="16">
        <v>3</v>
      </c>
      <c r="N27" s="16">
        <v>3</v>
      </c>
      <c r="O27" s="16">
        <v>3</v>
      </c>
      <c r="P27" s="16">
        <v>3</v>
      </c>
      <c r="Q27" s="16">
        <v>4</v>
      </c>
      <c r="R27" s="16">
        <v>4</v>
      </c>
      <c r="S27" s="16">
        <v>4</v>
      </c>
      <c r="T27" s="17">
        <v>4</v>
      </c>
      <c r="U27" s="17">
        <v>4</v>
      </c>
      <c r="V27" s="17">
        <v>4</v>
      </c>
      <c r="W27" s="17">
        <v>4</v>
      </c>
      <c r="X27" s="17">
        <v>4</v>
      </c>
      <c r="Y27" s="17">
        <v>3</v>
      </c>
      <c r="Z27" s="18">
        <v>4</v>
      </c>
      <c r="AA27" s="18">
        <v>3</v>
      </c>
      <c r="AB27" s="18">
        <v>4</v>
      </c>
      <c r="AC27" s="18">
        <v>3</v>
      </c>
      <c r="AD27" s="18">
        <v>4</v>
      </c>
      <c r="AE27" s="18">
        <v>4</v>
      </c>
      <c r="AF27" s="18">
        <v>3</v>
      </c>
      <c r="AG27" s="18">
        <v>4</v>
      </c>
      <c r="AH27" s="18">
        <v>4</v>
      </c>
      <c r="AI27" s="19">
        <v>3</v>
      </c>
      <c r="AJ27" s="19">
        <v>3</v>
      </c>
      <c r="AK27" s="19">
        <v>4</v>
      </c>
      <c r="AL27" s="19">
        <v>4</v>
      </c>
      <c r="AM27" s="19">
        <v>3</v>
      </c>
      <c r="AN27" s="19">
        <v>4</v>
      </c>
      <c r="AO27" s="19">
        <v>4</v>
      </c>
      <c r="AP27" s="19">
        <v>4</v>
      </c>
      <c r="AQ27" s="20">
        <v>4</v>
      </c>
      <c r="AR27" s="20">
        <v>4</v>
      </c>
      <c r="AS27" s="20">
        <v>4</v>
      </c>
      <c r="AT27" s="20">
        <v>4</v>
      </c>
      <c r="AU27" s="20">
        <v>4</v>
      </c>
      <c r="AV27" s="20">
        <v>4</v>
      </c>
      <c r="AW27" s="20">
        <v>4</v>
      </c>
      <c r="AX27" s="20">
        <v>4</v>
      </c>
      <c r="AY27" s="20">
        <v>4</v>
      </c>
      <c r="AZ27" s="20">
        <v>4</v>
      </c>
      <c r="BA27" s="7"/>
      <c r="BB27" s="37">
        <f t="shared" si="6"/>
        <v>3.5</v>
      </c>
      <c r="BC27" s="38">
        <f t="shared" si="7"/>
        <v>3.8333333333333335</v>
      </c>
      <c r="BD27" s="39">
        <f t="shared" si="8"/>
        <v>3.6666666666666665</v>
      </c>
      <c r="BE27" s="40">
        <f t="shared" si="9"/>
        <v>3.625</v>
      </c>
      <c r="BF27" s="41">
        <f t="shared" si="10"/>
        <v>4</v>
      </c>
    </row>
    <row r="28" spans="1:58" x14ac:dyDescent="0.55000000000000004">
      <c r="A28" s="51">
        <v>26</v>
      </c>
      <c r="B28" s="11">
        <v>1</v>
      </c>
      <c r="C28" s="12">
        <v>30</v>
      </c>
      <c r="D28" s="79">
        <f t="shared" si="0"/>
        <v>1</v>
      </c>
      <c r="E28" s="13">
        <v>2</v>
      </c>
      <c r="F28" s="14">
        <v>1</v>
      </c>
      <c r="G28" s="20">
        <v>2</v>
      </c>
      <c r="H28" s="20">
        <v>12</v>
      </c>
      <c r="I28" s="20">
        <v>2</v>
      </c>
      <c r="J28" s="15">
        <v>2</v>
      </c>
      <c r="K28" s="15">
        <v>0</v>
      </c>
      <c r="L28" s="16">
        <v>5</v>
      </c>
      <c r="M28" s="16">
        <v>5</v>
      </c>
      <c r="N28" s="16">
        <v>5</v>
      </c>
      <c r="O28" s="16">
        <v>5</v>
      </c>
      <c r="P28" s="16">
        <v>5</v>
      </c>
      <c r="Q28" s="16">
        <v>5</v>
      </c>
      <c r="R28" s="16">
        <v>5</v>
      </c>
      <c r="S28" s="16">
        <v>5</v>
      </c>
      <c r="T28" s="17">
        <v>5</v>
      </c>
      <c r="U28" s="17">
        <v>5</v>
      </c>
      <c r="V28" s="17">
        <v>5</v>
      </c>
      <c r="W28" s="17">
        <v>5</v>
      </c>
      <c r="X28" s="17">
        <v>5</v>
      </c>
      <c r="Y28" s="17">
        <v>5</v>
      </c>
      <c r="Z28" s="18">
        <v>5</v>
      </c>
      <c r="AA28" s="18">
        <v>4</v>
      </c>
      <c r="AB28" s="18">
        <v>5</v>
      </c>
      <c r="AC28" s="18">
        <v>5</v>
      </c>
      <c r="AD28" s="18">
        <v>5</v>
      </c>
      <c r="AE28" s="18">
        <v>5</v>
      </c>
      <c r="AF28" s="18">
        <v>5</v>
      </c>
      <c r="AG28" s="18">
        <v>5</v>
      </c>
      <c r="AH28" s="18">
        <v>5</v>
      </c>
      <c r="AI28" s="19">
        <v>5</v>
      </c>
      <c r="AJ28" s="19">
        <v>5</v>
      </c>
      <c r="AK28" s="19">
        <v>5</v>
      </c>
      <c r="AL28" s="19">
        <v>5</v>
      </c>
      <c r="AM28" s="19">
        <v>5</v>
      </c>
      <c r="AN28" s="19">
        <v>5</v>
      </c>
      <c r="AO28" s="19">
        <v>5</v>
      </c>
      <c r="AP28" s="19">
        <v>5</v>
      </c>
      <c r="AQ28" s="20">
        <v>4</v>
      </c>
      <c r="AR28" s="20">
        <v>5</v>
      </c>
      <c r="AS28" s="20">
        <v>5</v>
      </c>
      <c r="AT28" s="20">
        <v>5</v>
      </c>
      <c r="AU28" s="20">
        <v>5</v>
      </c>
      <c r="AV28" s="20">
        <v>4</v>
      </c>
      <c r="AW28" s="20">
        <v>4</v>
      </c>
      <c r="AX28" s="20">
        <v>4</v>
      </c>
      <c r="AY28" s="20">
        <v>4</v>
      </c>
      <c r="AZ28" s="20">
        <v>5</v>
      </c>
      <c r="BA28" s="7"/>
      <c r="BB28" s="37">
        <f t="shared" si="6"/>
        <v>5</v>
      </c>
      <c r="BC28" s="38">
        <f t="shared" si="7"/>
        <v>5</v>
      </c>
      <c r="BD28" s="39">
        <f t="shared" si="8"/>
        <v>4.8888888888888893</v>
      </c>
      <c r="BE28" s="40">
        <f t="shared" si="9"/>
        <v>5</v>
      </c>
      <c r="BF28" s="41">
        <f t="shared" si="10"/>
        <v>4.5</v>
      </c>
    </row>
    <row r="29" spans="1:58" x14ac:dyDescent="0.55000000000000004">
      <c r="A29" s="51"/>
      <c r="B29" s="11"/>
      <c r="C29" s="12"/>
      <c r="D29" s="79"/>
      <c r="E29" s="13"/>
      <c r="F29" s="14"/>
      <c r="G29" s="20"/>
      <c r="H29" s="20"/>
      <c r="I29" s="20"/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7"/>
      <c r="BB29" s="37" t="e">
        <f t="shared" ref="BB29" si="11">(AVERAGE(L29:S29))</f>
        <v>#DIV/0!</v>
      </c>
      <c r="BC29" s="38" t="e">
        <f t="shared" ref="BC29" si="12">(AVERAGEA(T29:Y29))</f>
        <v>#DIV/0!</v>
      </c>
      <c r="BD29" s="39" t="e">
        <f t="shared" ref="BD29" si="13">(AVERAGE(Z29:AH29))</f>
        <v>#DIV/0!</v>
      </c>
      <c r="BE29" s="40" t="e">
        <f t="shared" ref="BE29" si="14">(AVERAGEA(AI29:AP29))</f>
        <v>#DIV/0!</v>
      </c>
      <c r="BF29" s="41" t="e">
        <f t="shared" ref="BF29" si="15">(AVERAGE(AQ29:AZ29))</f>
        <v>#DIV/0!</v>
      </c>
    </row>
    <row r="30" spans="1:58" x14ac:dyDescent="0.55000000000000004">
      <c r="A30" s="72"/>
      <c r="B30" s="73"/>
      <c r="C30" s="74"/>
      <c r="D30" s="79"/>
      <c r="E30" s="75"/>
      <c r="F30" s="76"/>
      <c r="G30" s="47"/>
      <c r="H30" s="47"/>
      <c r="I30" s="47"/>
      <c r="J30" s="77"/>
      <c r="K30" s="78" t="s">
        <v>51</v>
      </c>
      <c r="L30" s="129">
        <f t="shared" ref="L30:AZ30" si="16">AVERAGE(L3:L29)</f>
        <v>4.7307692307692308</v>
      </c>
      <c r="M30" s="129">
        <f t="shared" si="16"/>
        <v>4.5</v>
      </c>
      <c r="N30" s="129">
        <f t="shared" si="16"/>
        <v>4.384615384615385</v>
      </c>
      <c r="O30" s="129">
        <f t="shared" si="16"/>
        <v>4.3461538461538458</v>
      </c>
      <c r="P30" s="129">
        <f t="shared" si="16"/>
        <v>4.5769230769230766</v>
      </c>
      <c r="Q30" s="129">
        <f t="shared" si="16"/>
        <v>4.384615384615385</v>
      </c>
      <c r="R30" s="129">
        <f t="shared" si="16"/>
        <v>4.4230769230769234</v>
      </c>
      <c r="S30" s="129">
        <f t="shared" si="16"/>
        <v>4.5</v>
      </c>
      <c r="T30" s="38">
        <f t="shared" si="16"/>
        <v>4.5769230769230766</v>
      </c>
      <c r="U30" s="38">
        <f t="shared" si="16"/>
        <v>4.4230769230769234</v>
      </c>
      <c r="V30" s="38">
        <f t="shared" si="16"/>
        <v>4.4615384615384617</v>
      </c>
      <c r="W30" s="38">
        <f t="shared" si="16"/>
        <v>4.2692307692307692</v>
      </c>
      <c r="X30" s="38">
        <f t="shared" si="16"/>
        <v>4.4615384615384617</v>
      </c>
      <c r="Y30" s="38">
        <f t="shared" si="16"/>
        <v>4.1923076923076925</v>
      </c>
      <c r="Z30" s="39">
        <f t="shared" si="16"/>
        <v>4.2692307692307692</v>
      </c>
      <c r="AA30" s="39">
        <f t="shared" si="16"/>
        <v>4.1538461538461542</v>
      </c>
      <c r="AB30" s="39">
        <f t="shared" si="16"/>
        <v>4.2307692307692308</v>
      </c>
      <c r="AC30" s="39">
        <f t="shared" si="16"/>
        <v>4.1923076923076925</v>
      </c>
      <c r="AD30" s="39">
        <f t="shared" si="16"/>
        <v>4.3076923076923075</v>
      </c>
      <c r="AE30" s="39">
        <f t="shared" si="16"/>
        <v>4.2307692307692308</v>
      </c>
      <c r="AF30" s="39">
        <f t="shared" si="16"/>
        <v>4.4615384615384617</v>
      </c>
      <c r="AG30" s="39">
        <f t="shared" si="16"/>
        <v>4.384615384615385</v>
      </c>
      <c r="AH30" s="39">
        <f t="shared" si="16"/>
        <v>4.4615384615384617</v>
      </c>
      <c r="AI30" s="40">
        <f t="shared" si="16"/>
        <v>4.4230769230769234</v>
      </c>
      <c r="AJ30" s="40">
        <f t="shared" si="16"/>
        <v>4.4615384615384617</v>
      </c>
      <c r="AK30" s="40">
        <f t="shared" si="16"/>
        <v>4.4230769230769234</v>
      </c>
      <c r="AL30" s="40">
        <f t="shared" si="16"/>
        <v>4.384615384615385</v>
      </c>
      <c r="AM30" s="40">
        <f t="shared" si="16"/>
        <v>4.0769230769230766</v>
      </c>
      <c r="AN30" s="40">
        <f t="shared" si="16"/>
        <v>4.384615384615385</v>
      </c>
      <c r="AO30" s="40">
        <f t="shared" si="16"/>
        <v>4.1923076923076925</v>
      </c>
      <c r="AP30" s="40">
        <f t="shared" si="16"/>
        <v>4.2692307692307692</v>
      </c>
      <c r="AQ30" s="41">
        <f t="shared" si="16"/>
        <v>3.9230769230769229</v>
      </c>
      <c r="AR30" s="41">
        <f t="shared" si="16"/>
        <v>4.5384615384615383</v>
      </c>
      <c r="AS30" s="41">
        <f t="shared" si="16"/>
        <v>4.615384615384615</v>
      </c>
      <c r="AT30" s="41">
        <f t="shared" si="16"/>
        <v>4.615384615384615</v>
      </c>
      <c r="AU30" s="41">
        <f t="shared" si="16"/>
        <v>4.5769230769230766</v>
      </c>
      <c r="AV30" s="41">
        <f t="shared" si="16"/>
        <v>4</v>
      </c>
      <c r="AW30" s="41">
        <f t="shared" si="16"/>
        <v>3.9230769230769229</v>
      </c>
      <c r="AX30" s="41">
        <f t="shared" si="16"/>
        <v>4</v>
      </c>
      <c r="AY30" s="41">
        <f t="shared" si="16"/>
        <v>3.9615384615384617</v>
      </c>
      <c r="AZ30" s="41">
        <f t="shared" si="16"/>
        <v>4.3461538461538458</v>
      </c>
      <c r="BA30" s="81" t="s">
        <v>51</v>
      </c>
      <c r="BB30" s="37">
        <f>AVERAGE(L3:S29)</f>
        <v>4.4807692307692308</v>
      </c>
      <c r="BC30" s="38">
        <f>AVERAGE(T3:Y29)</f>
        <v>4.3974358974358978</v>
      </c>
      <c r="BD30" s="143">
        <f>AVERAGE(Z3:AH29)</f>
        <v>4.299145299145299</v>
      </c>
      <c r="BE30" s="40">
        <f>AVERAGE(AI3:AP29)</f>
        <v>4.3269230769230766</v>
      </c>
      <c r="BF30" s="41">
        <f>AVERAGE(AQ3:AZ29)</f>
        <v>4.25</v>
      </c>
    </row>
    <row r="31" spans="1:58" x14ac:dyDescent="0.55000000000000004">
      <c r="A31" s="72"/>
      <c r="B31" s="73"/>
      <c r="C31" s="74"/>
      <c r="D31" s="79"/>
      <c r="E31" s="75"/>
      <c r="F31" s="76"/>
      <c r="G31" s="76"/>
      <c r="H31" s="76"/>
      <c r="I31" s="76"/>
      <c r="J31" s="77"/>
      <c r="K31" s="78" t="s">
        <v>52</v>
      </c>
      <c r="L31" s="129">
        <f t="shared" ref="L31:AZ31" si="17">STDEVPA(L3:L29)</f>
        <v>0.44356009979503058</v>
      </c>
      <c r="M31" s="129">
        <f t="shared" si="17"/>
        <v>0.69337524528153638</v>
      </c>
      <c r="N31" s="129">
        <f t="shared" si="17"/>
        <v>0.73782023435580302</v>
      </c>
      <c r="O31" s="129">
        <f t="shared" si="17"/>
        <v>1.0721046049820271</v>
      </c>
      <c r="P31" s="129">
        <f t="shared" si="17"/>
        <v>0.63081613334064324</v>
      </c>
      <c r="Q31" s="129">
        <f t="shared" si="17"/>
        <v>0.68370726287042993</v>
      </c>
      <c r="R31" s="129">
        <f t="shared" si="17"/>
        <v>0.63081613334064324</v>
      </c>
      <c r="S31" s="129">
        <f t="shared" si="17"/>
        <v>0.57177187489686565</v>
      </c>
      <c r="T31" s="38">
        <f t="shared" si="17"/>
        <v>0.49404740687173571</v>
      </c>
      <c r="U31" s="38">
        <f t="shared" si="17"/>
        <v>0.56657384087139362</v>
      </c>
      <c r="V31" s="38">
        <f t="shared" si="17"/>
        <v>0.49851851526214308</v>
      </c>
      <c r="W31" s="38">
        <f t="shared" si="17"/>
        <v>0.5921078583977174</v>
      </c>
      <c r="X31" s="38">
        <f t="shared" si="17"/>
        <v>0.63432394240271706</v>
      </c>
      <c r="Y31" s="38">
        <f t="shared" si="17"/>
        <v>0.55603201133849844</v>
      </c>
      <c r="Z31" s="39">
        <f t="shared" si="17"/>
        <v>0.52313348110520941</v>
      </c>
      <c r="AA31" s="39">
        <f t="shared" si="17"/>
        <v>0.60078843660820425</v>
      </c>
      <c r="AB31" s="39">
        <f t="shared" si="17"/>
        <v>0.63897106637831347</v>
      </c>
      <c r="AC31" s="39">
        <f t="shared" si="17"/>
        <v>0.68045407742131281</v>
      </c>
      <c r="AD31" s="39">
        <f t="shared" si="17"/>
        <v>0.60569291338552389</v>
      </c>
      <c r="AE31" s="39">
        <f t="shared" si="17"/>
        <v>0.63897106637831347</v>
      </c>
      <c r="AF31" s="39">
        <f t="shared" si="17"/>
        <v>0.69230769230769229</v>
      </c>
      <c r="AG31" s="39">
        <f t="shared" si="17"/>
        <v>0.62492603112584311</v>
      </c>
      <c r="AH31" s="39">
        <f t="shared" si="17"/>
        <v>0.69230769230769229</v>
      </c>
      <c r="AI31" s="40">
        <f t="shared" si="17"/>
        <v>0.68909511027572756</v>
      </c>
      <c r="AJ31" s="40">
        <f t="shared" si="17"/>
        <v>0.63432394240271706</v>
      </c>
      <c r="AK31" s="40">
        <f t="shared" si="17"/>
        <v>0.63081613334064324</v>
      </c>
      <c r="AL31" s="40">
        <f t="shared" si="17"/>
        <v>0.62492603112584311</v>
      </c>
      <c r="AM31" s="40">
        <f t="shared" si="17"/>
        <v>0.72975638311577984</v>
      </c>
      <c r="AN31" s="40">
        <f t="shared" si="17"/>
        <v>0.68370726287042993</v>
      </c>
      <c r="AO31" s="40">
        <f t="shared" si="17"/>
        <v>0.55603201133849844</v>
      </c>
      <c r="AP31" s="40">
        <f t="shared" si="17"/>
        <v>0.65384615384615385</v>
      </c>
      <c r="AQ31" s="41">
        <f t="shared" si="17"/>
        <v>1.0348941574672084</v>
      </c>
      <c r="AR31" s="41">
        <f t="shared" si="17"/>
        <v>0.57047680669966638</v>
      </c>
      <c r="AS31" s="41">
        <f t="shared" si="17"/>
        <v>0.48650425541051989</v>
      </c>
      <c r="AT31" s="41">
        <f t="shared" si="17"/>
        <v>0.48650425541051989</v>
      </c>
      <c r="AU31" s="41">
        <f t="shared" si="17"/>
        <v>0.49404740687173571</v>
      </c>
      <c r="AV31" s="41">
        <f t="shared" si="17"/>
        <v>0.78446454055273618</v>
      </c>
      <c r="AW31" s="41">
        <f t="shared" si="17"/>
        <v>0.78068396654555539</v>
      </c>
      <c r="AX31" s="41">
        <f t="shared" si="17"/>
        <v>0.73379938570534275</v>
      </c>
      <c r="AY31" s="41">
        <f t="shared" si="17"/>
        <v>0.7060599904109931</v>
      </c>
      <c r="AZ31" s="41">
        <f t="shared" si="17"/>
        <v>0.61658536699543831</v>
      </c>
      <c r="BA31" s="81" t="s">
        <v>52</v>
      </c>
      <c r="BB31" s="37">
        <f>STDEVPA(L3:S29)</f>
        <v>0.71361443520305656</v>
      </c>
      <c r="BC31" s="38">
        <f>STDEVPA(T3:Y29)</f>
        <v>0.57378061540000636</v>
      </c>
      <c r="BD31" s="39">
        <f>STDEVPA(Z3:AH29)</f>
        <v>0.64403850371912841</v>
      </c>
      <c r="BE31" s="40">
        <f>STDEVPA(AI3:AP29)</f>
        <v>0.6642275399680978</v>
      </c>
      <c r="BF31" s="41">
        <f>STDEVPA(AQ3:AZ29)</f>
        <v>0.75128095738084355</v>
      </c>
    </row>
    <row r="32" spans="1:58" x14ac:dyDescent="0.55000000000000004">
      <c r="B32" s="42"/>
      <c r="C32" s="42"/>
      <c r="D32" s="79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46"/>
      <c r="AJ32" s="46"/>
      <c r="AK32" s="46"/>
      <c r="AL32" s="46"/>
      <c r="AM32" s="46"/>
      <c r="AN32" s="46"/>
      <c r="AO32" s="46"/>
      <c r="AP32" s="4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49">
        <f>AVERAGE(L3:AZ29)</f>
        <v>4.3424015009380863</v>
      </c>
      <c r="BC32" s="49"/>
      <c r="BD32" s="49"/>
      <c r="BE32" s="42"/>
      <c r="BF32" s="42"/>
    </row>
    <row r="33" spans="1:58" x14ac:dyDescent="0.55000000000000004">
      <c r="B33" s="42"/>
      <c r="C33" s="42"/>
      <c r="D33" s="79"/>
      <c r="E33" s="42"/>
      <c r="F33" s="42"/>
      <c r="G33" s="42"/>
      <c r="H33" s="42"/>
      <c r="I33" s="42"/>
      <c r="J33" s="42"/>
      <c r="K33" s="4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48"/>
      <c r="BB33" s="49">
        <f>STDEVPA(L3:AZ29)</f>
        <v>0.6848833127751196</v>
      </c>
      <c r="BC33" s="49"/>
      <c r="BD33" s="49"/>
      <c r="BE33" s="42"/>
      <c r="BF33" s="42"/>
    </row>
    <row r="34" spans="1:58" x14ac:dyDescent="0.55000000000000004">
      <c r="B34" s="42"/>
      <c r="C34" s="42"/>
      <c r="D34" s="79"/>
      <c r="E34" s="42"/>
      <c r="F34" s="42" t="s">
        <v>257</v>
      </c>
      <c r="G34" s="42">
        <v>67</v>
      </c>
      <c r="H34" s="42" t="s">
        <v>192</v>
      </c>
      <c r="I34" s="42">
        <f>COUNT(A3:A28)</f>
        <v>26</v>
      </c>
      <c r="J34" s="42" t="s">
        <v>61</v>
      </c>
      <c r="K34" s="229">
        <f>I34*100/G34</f>
        <v>38.805970149253731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48"/>
      <c r="BB34" s="42"/>
      <c r="BC34" s="49"/>
      <c r="BD34" s="49"/>
      <c r="BE34" s="42"/>
      <c r="BF34" s="42"/>
    </row>
    <row r="35" spans="1:58" x14ac:dyDescent="0.55000000000000004">
      <c r="B35" s="42"/>
      <c r="C35" s="42"/>
      <c r="D35" s="79"/>
      <c r="E35" s="42"/>
      <c r="F35" s="42"/>
      <c r="G35" s="42"/>
      <c r="H35" s="42"/>
      <c r="I35" s="42"/>
      <c r="J35" s="42"/>
      <c r="K35" s="42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48"/>
      <c r="BB35" s="42"/>
      <c r="BC35" s="49"/>
      <c r="BD35" s="49"/>
      <c r="BE35" s="42"/>
      <c r="BF35" s="42"/>
    </row>
    <row r="36" spans="1:58" ht="21.75" x14ac:dyDescent="0.5">
      <c r="A36" s="270" t="s">
        <v>0</v>
      </c>
      <c r="B36" s="271"/>
      <c r="C36" s="257"/>
      <c r="D36" s="79"/>
      <c r="E36" s="257"/>
      <c r="F36" s="257"/>
      <c r="G36" s="257"/>
      <c r="H36" s="42"/>
      <c r="I36" s="42"/>
      <c r="J36" s="42"/>
      <c r="K36" s="42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48"/>
      <c r="BB36" s="42"/>
      <c r="BC36" s="49"/>
      <c r="BD36" s="49"/>
      <c r="BE36" s="42"/>
      <c r="BF36" s="42"/>
    </row>
    <row r="37" spans="1:58" ht="21.75" x14ac:dyDescent="0.5">
      <c r="A37" s="271" t="s">
        <v>43</v>
      </c>
      <c r="B37" s="271">
        <f>COUNTIF(B3:B28,1)</f>
        <v>21</v>
      </c>
      <c r="C37" s="257"/>
      <c r="D37" s="79"/>
      <c r="E37" s="257"/>
      <c r="F37" s="257"/>
      <c r="G37" s="257"/>
      <c r="L37" s="16">
        <v>1.1000000000000001</v>
      </c>
      <c r="M37" s="16">
        <v>1.2</v>
      </c>
      <c r="N37" s="16">
        <v>1.3</v>
      </c>
      <c r="O37" s="16">
        <v>1.4</v>
      </c>
      <c r="P37" s="16">
        <v>1.5</v>
      </c>
      <c r="Q37" s="16">
        <v>1.6</v>
      </c>
      <c r="R37" s="16">
        <v>1.7</v>
      </c>
      <c r="S37" s="16">
        <v>1.8</v>
      </c>
      <c r="T37" s="17">
        <v>2.1</v>
      </c>
      <c r="U37" s="17">
        <v>2.2000000000000002</v>
      </c>
      <c r="V37" s="17">
        <v>2.2999999999999998</v>
      </c>
      <c r="W37" s="17">
        <v>2.4</v>
      </c>
      <c r="X37" s="17">
        <v>2.5</v>
      </c>
      <c r="Y37" s="17">
        <v>2.6</v>
      </c>
      <c r="Z37" s="18">
        <v>3.1</v>
      </c>
      <c r="AA37" s="18">
        <v>3.2</v>
      </c>
      <c r="AB37" s="18">
        <v>3.3</v>
      </c>
      <c r="AC37" s="18">
        <v>3.4</v>
      </c>
      <c r="AD37" s="18">
        <v>3.5</v>
      </c>
      <c r="AE37" s="18">
        <v>3.6</v>
      </c>
      <c r="AF37" s="18">
        <v>3.7</v>
      </c>
      <c r="AG37" s="18">
        <v>3.8</v>
      </c>
      <c r="AH37" s="18">
        <v>3.9</v>
      </c>
      <c r="AI37" s="19">
        <v>4.0999999999999996</v>
      </c>
      <c r="AJ37" s="19">
        <v>4.2</v>
      </c>
      <c r="AK37" s="19">
        <v>4.3</v>
      </c>
      <c r="AL37" s="19">
        <v>4.4000000000000004</v>
      </c>
      <c r="AM37" s="19">
        <v>4.5</v>
      </c>
      <c r="AN37" s="19">
        <v>4.5999999999999996</v>
      </c>
      <c r="AO37" s="19">
        <v>4.7</v>
      </c>
      <c r="AP37" s="19">
        <v>4.8</v>
      </c>
      <c r="AQ37" s="20">
        <v>5.0999999999999996</v>
      </c>
      <c r="AR37" s="20" t="s">
        <v>11</v>
      </c>
      <c r="AS37" s="20" t="s">
        <v>12</v>
      </c>
      <c r="AT37" s="20" t="s">
        <v>13</v>
      </c>
      <c r="AU37" s="20" t="s">
        <v>14</v>
      </c>
      <c r="AV37" s="20" t="s">
        <v>15</v>
      </c>
      <c r="AW37" s="20" t="s">
        <v>16</v>
      </c>
      <c r="AX37" s="20" t="s">
        <v>17</v>
      </c>
      <c r="AY37" s="20" t="s">
        <v>18</v>
      </c>
      <c r="AZ37" s="20">
        <v>5.4</v>
      </c>
    </row>
    <row r="38" spans="1:58" ht="21.75" x14ac:dyDescent="0.5">
      <c r="A38" s="271" t="s">
        <v>44</v>
      </c>
      <c r="B38" s="271">
        <f>COUNTIF(B3:B28,2)</f>
        <v>5</v>
      </c>
      <c r="C38" s="257"/>
      <c r="D38" s="79"/>
      <c r="E38" s="257"/>
      <c r="F38" s="257"/>
      <c r="G38" s="257"/>
      <c r="J38" s="77"/>
      <c r="K38" s="78" t="s">
        <v>51</v>
      </c>
      <c r="L38" s="129">
        <f t="shared" ref="L38:AZ38" si="18">AVERAGE(L3:L29)</f>
        <v>4.7307692307692308</v>
      </c>
      <c r="M38" s="129">
        <f t="shared" si="18"/>
        <v>4.5</v>
      </c>
      <c r="N38" s="129">
        <f t="shared" si="18"/>
        <v>4.384615384615385</v>
      </c>
      <c r="O38" s="129">
        <f t="shared" si="18"/>
        <v>4.3461538461538458</v>
      </c>
      <c r="P38" s="129">
        <f t="shared" si="18"/>
        <v>4.5769230769230766</v>
      </c>
      <c r="Q38" s="129">
        <f t="shared" si="18"/>
        <v>4.384615384615385</v>
      </c>
      <c r="R38" s="129">
        <f t="shared" si="18"/>
        <v>4.4230769230769234</v>
      </c>
      <c r="S38" s="129">
        <f t="shared" si="18"/>
        <v>4.5</v>
      </c>
      <c r="T38" s="129">
        <f t="shared" si="18"/>
        <v>4.5769230769230766</v>
      </c>
      <c r="U38" s="129">
        <f t="shared" si="18"/>
        <v>4.4230769230769234</v>
      </c>
      <c r="V38" s="129">
        <f t="shared" si="18"/>
        <v>4.4615384615384617</v>
      </c>
      <c r="W38" s="129">
        <f t="shared" si="18"/>
        <v>4.2692307692307692</v>
      </c>
      <c r="X38" s="129">
        <f t="shared" si="18"/>
        <v>4.4615384615384617</v>
      </c>
      <c r="Y38" s="129">
        <f t="shared" si="18"/>
        <v>4.1923076923076925</v>
      </c>
      <c r="Z38" s="129">
        <f t="shared" si="18"/>
        <v>4.2692307692307692</v>
      </c>
      <c r="AA38" s="129">
        <f t="shared" si="18"/>
        <v>4.1538461538461542</v>
      </c>
      <c r="AB38" s="129">
        <f t="shared" si="18"/>
        <v>4.2307692307692308</v>
      </c>
      <c r="AC38" s="129">
        <f t="shared" si="18"/>
        <v>4.1923076923076925</v>
      </c>
      <c r="AD38" s="129">
        <f t="shared" si="18"/>
        <v>4.3076923076923075</v>
      </c>
      <c r="AE38" s="129">
        <f t="shared" si="18"/>
        <v>4.2307692307692308</v>
      </c>
      <c r="AF38" s="129">
        <f t="shared" si="18"/>
        <v>4.4615384615384617</v>
      </c>
      <c r="AG38" s="129">
        <f t="shared" si="18"/>
        <v>4.384615384615385</v>
      </c>
      <c r="AH38" s="129">
        <f t="shared" si="18"/>
        <v>4.4615384615384617</v>
      </c>
      <c r="AI38" s="129">
        <f t="shared" si="18"/>
        <v>4.4230769230769234</v>
      </c>
      <c r="AJ38" s="129">
        <f t="shared" si="18"/>
        <v>4.4615384615384617</v>
      </c>
      <c r="AK38" s="129">
        <f t="shared" si="18"/>
        <v>4.4230769230769234</v>
      </c>
      <c r="AL38" s="129">
        <f t="shared" si="18"/>
        <v>4.384615384615385</v>
      </c>
      <c r="AM38" s="129">
        <f t="shared" si="18"/>
        <v>4.0769230769230766</v>
      </c>
      <c r="AN38" s="129">
        <f t="shared" si="18"/>
        <v>4.384615384615385</v>
      </c>
      <c r="AO38" s="129">
        <f t="shared" si="18"/>
        <v>4.1923076923076925</v>
      </c>
      <c r="AP38" s="129">
        <f t="shared" si="18"/>
        <v>4.2692307692307692</v>
      </c>
      <c r="AQ38" s="129">
        <f t="shared" si="18"/>
        <v>3.9230769230769229</v>
      </c>
      <c r="AR38" s="129">
        <f t="shared" si="18"/>
        <v>4.5384615384615383</v>
      </c>
      <c r="AS38" s="129">
        <f t="shared" si="18"/>
        <v>4.615384615384615</v>
      </c>
      <c r="AT38" s="129">
        <f t="shared" si="18"/>
        <v>4.615384615384615</v>
      </c>
      <c r="AU38" s="129">
        <f t="shared" si="18"/>
        <v>4.5769230769230766</v>
      </c>
      <c r="AV38" s="129">
        <f t="shared" si="18"/>
        <v>4</v>
      </c>
      <c r="AW38" s="129">
        <f t="shared" si="18"/>
        <v>3.9230769230769229</v>
      </c>
      <c r="AX38" s="129">
        <f t="shared" si="18"/>
        <v>4</v>
      </c>
      <c r="AY38" s="129">
        <f t="shared" si="18"/>
        <v>3.9615384615384617</v>
      </c>
      <c r="AZ38" s="129">
        <f t="shared" si="18"/>
        <v>4.3461538461538458</v>
      </c>
    </row>
    <row r="39" spans="1:58" ht="21.75" x14ac:dyDescent="0.5">
      <c r="A39" s="271" t="s">
        <v>267</v>
      </c>
      <c r="B39" s="271">
        <f>COUNTIF(B3:B28,0)</f>
        <v>0</v>
      </c>
      <c r="C39" s="257"/>
      <c r="D39" s="79"/>
      <c r="E39" s="257"/>
      <c r="F39" s="257"/>
      <c r="G39" s="257"/>
      <c r="J39" s="77"/>
      <c r="K39" s="78" t="s">
        <v>52</v>
      </c>
      <c r="L39" s="129">
        <f t="shared" ref="L39:AZ39" si="19">STDEVPA(L5:L29)</f>
        <v>0.45452967144315476</v>
      </c>
      <c r="M39" s="129">
        <f t="shared" si="19"/>
        <v>0.70587809775405896</v>
      </c>
      <c r="N39" s="129">
        <f t="shared" si="19"/>
        <v>0.7453559924999299</v>
      </c>
      <c r="O39" s="129">
        <f t="shared" si="19"/>
        <v>1.0984521938720058</v>
      </c>
      <c r="P39" s="129">
        <f t="shared" si="19"/>
        <v>0.64415103473917945</v>
      </c>
      <c r="Q39" s="129">
        <f t="shared" si="19"/>
        <v>0.68718427093627676</v>
      </c>
      <c r="R39" s="129">
        <f t="shared" si="19"/>
        <v>0.6332785063987777</v>
      </c>
      <c r="S39" s="129">
        <f t="shared" si="19"/>
        <v>0.57584479004521882</v>
      </c>
      <c r="T39" s="129">
        <f t="shared" si="19"/>
        <v>0.49300664859163468</v>
      </c>
      <c r="U39" s="129">
        <f t="shared" si="19"/>
        <v>0.5713045500334204</v>
      </c>
      <c r="V39" s="129">
        <f t="shared" si="19"/>
        <v>0.49826086429589161</v>
      </c>
      <c r="W39" s="129">
        <f t="shared" si="19"/>
        <v>0.59511903571190417</v>
      </c>
      <c r="X39" s="129">
        <f t="shared" si="19"/>
        <v>0.64009547898905073</v>
      </c>
      <c r="Y39" s="129">
        <f t="shared" si="19"/>
        <v>0.52539667553827052</v>
      </c>
      <c r="Z39" s="129">
        <f t="shared" si="19"/>
        <v>0.52041649986653316</v>
      </c>
      <c r="AA39" s="129">
        <f t="shared" si="19"/>
        <v>0.59947894041408989</v>
      </c>
      <c r="AB39" s="129">
        <f t="shared" si="19"/>
        <v>0.64415103473917945</v>
      </c>
      <c r="AC39" s="129">
        <f t="shared" si="19"/>
        <v>0.68718427093627676</v>
      </c>
      <c r="AD39" s="129">
        <f t="shared" si="19"/>
        <v>0.59511903571190417</v>
      </c>
      <c r="AE39" s="129">
        <f t="shared" si="19"/>
        <v>0.64415103473917945</v>
      </c>
      <c r="AF39" s="129">
        <f t="shared" si="19"/>
        <v>0.70217914776469659</v>
      </c>
      <c r="AG39" s="129">
        <f t="shared" si="19"/>
        <v>0.6332785063987777</v>
      </c>
      <c r="AH39" s="129">
        <f t="shared" si="19"/>
        <v>0.70587809775405896</v>
      </c>
      <c r="AI39" s="129">
        <f t="shared" si="19"/>
        <v>0.69597054535375269</v>
      </c>
      <c r="AJ39" s="129">
        <f t="shared" si="19"/>
        <v>0.64009547898905073</v>
      </c>
      <c r="AK39" s="129">
        <f t="shared" si="19"/>
        <v>0.64009547898905073</v>
      </c>
      <c r="AL39" s="129">
        <f t="shared" si="19"/>
        <v>0.62360956446232352</v>
      </c>
      <c r="AM39" s="129">
        <f t="shared" si="19"/>
        <v>0.73479967035618321</v>
      </c>
      <c r="AN39" s="129">
        <f t="shared" si="19"/>
        <v>0.68718427093627676</v>
      </c>
      <c r="AO39" s="129">
        <f t="shared" si="19"/>
        <v>0.55277079839256671</v>
      </c>
      <c r="AP39" s="129">
        <f t="shared" si="19"/>
        <v>0.66143782776614768</v>
      </c>
      <c r="AQ39" s="129">
        <f t="shared" si="19"/>
        <v>1.0374916331657276</v>
      </c>
      <c r="AR39" s="129">
        <f t="shared" si="19"/>
        <v>0.57735026918962573</v>
      </c>
      <c r="AS39" s="129">
        <f t="shared" si="19"/>
        <v>0.49300664859163468</v>
      </c>
      <c r="AT39" s="129">
        <f t="shared" si="19"/>
        <v>0.49300664859163468</v>
      </c>
      <c r="AU39" s="129">
        <f t="shared" si="19"/>
        <v>0.49826086429589161</v>
      </c>
      <c r="AV39" s="129">
        <f t="shared" si="19"/>
        <v>0.78947063839568399</v>
      </c>
      <c r="AW39" s="129">
        <f t="shared" si="19"/>
        <v>0.78947063839568399</v>
      </c>
      <c r="AX39" s="129">
        <f t="shared" si="19"/>
        <v>0.73479967035618321</v>
      </c>
      <c r="AY39" s="129">
        <f t="shared" si="19"/>
        <v>0.70710678118654757</v>
      </c>
      <c r="AZ39" s="129">
        <f t="shared" si="19"/>
        <v>0.5713045500334204</v>
      </c>
    </row>
    <row r="40" spans="1:58" ht="21.75" x14ac:dyDescent="0.5">
      <c r="A40" s="271"/>
      <c r="B40" s="271">
        <f>SUM(B37:B39)</f>
        <v>26</v>
      </c>
      <c r="C40" s="257"/>
      <c r="D40" s="79"/>
      <c r="E40" s="257"/>
      <c r="F40" s="257"/>
      <c r="G40" s="257"/>
    </row>
    <row r="41" spans="1:58" ht="21.75" x14ac:dyDescent="0.5">
      <c r="A41" s="257"/>
      <c r="B41" s="257"/>
      <c r="C41" s="257"/>
      <c r="D41" s="79"/>
      <c r="E41" s="257"/>
      <c r="F41" s="257"/>
      <c r="G41" s="257"/>
      <c r="L41" s="134">
        <v>2.4</v>
      </c>
      <c r="M41" s="134">
        <v>4.4000000000000004</v>
      </c>
      <c r="N41" s="134">
        <v>1.4</v>
      </c>
      <c r="O41" s="134">
        <v>1.5</v>
      </c>
      <c r="P41" s="134">
        <v>1.7</v>
      </c>
      <c r="Q41" s="134">
        <v>1.8</v>
      </c>
      <c r="R41" s="134">
        <v>3.7</v>
      </c>
      <c r="S41" s="134" t="s">
        <v>11</v>
      </c>
      <c r="T41" s="134" t="s">
        <v>12</v>
      </c>
      <c r="U41" s="134" t="s">
        <v>13</v>
      </c>
      <c r="V41" s="134" t="s">
        <v>14</v>
      </c>
      <c r="W41" s="134" t="s">
        <v>15</v>
      </c>
      <c r="X41" s="134" t="s">
        <v>16</v>
      </c>
      <c r="Y41" s="134" t="s">
        <v>17</v>
      </c>
      <c r="Z41" s="134" t="s">
        <v>18</v>
      </c>
      <c r="AA41" s="134">
        <v>5.4</v>
      </c>
    </row>
    <row r="42" spans="1:58" ht="21.75" x14ac:dyDescent="0.5">
      <c r="A42" s="271" t="s">
        <v>1</v>
      </c>
      <c r="B42" s="271"/>
      <c r="C42" s="271"/>
      <c r="D42" s="79"/>
      <c r="E42" s="257"/>
      <c r="F42" s="257"/>
      <c r="G42" s="257"/>
      <c r="J42" s="290" t="s">
        <v>20</v>
      </c>
      <c r="K42" s="290"/>
      <c r="L42" s="135">
        <f>W38</f>
        <v>4.2692307692307692</v>
      </c>
      <c r="M42" s="135">
        <f>AL38</f>
        <v>4.384615384615385</v>
      </c>
      <c r="N42" s="135">
        <f>O38</f>
        <v>4.3461538461538458</v>
      </c>
      <c r="O42" s="135">
        <f>P38</f>
        <v>4.5769230769230766</v>
      </c>
      <c r="P42" s="135">
        <f>R38</f>
        <v>4.4230769230769234</v>
      </c>
      <c r="Q42" s="135">
        <f>S38</f>
        <v>4.5</v>
      </c>
      <c r="R42" s="135">
        <f>AF38</f>
        <v>4.4615384615384617</v>
      </c>
      <c r="S42" s="135">
        <f t="shared" ref="S42:AA43" si="20">AR38</f>
        <v>4.5384615384615383</v>
      </c>
      <c r="T42" s="135">
        <f t="shared" si="20"/>
        <v>4.615384615384615</v>
      </c>
      <c r="U42" s="135">
        <f t="shared" si="20"/>
        <v>4.615384615384615</v>
      </c>
      <c r="V42" s="135">
        <f t="shared" si="20"/>
        <v>4.5769230769230766</v>
      </c>
      <c r="W42" s="135">
        <f t="shared" si="20"/>
        <v>4</v>
      </c>
      <c r="X42" s="135">
        <f t="shared" si="20"/>
        <v>3.9230769230769229</v>
      </c>
      <c r="Y42" s="135">
        <f t="shared" si="20"/>
        <v>4</v>
      </c>
      <c r="Z42" s="135">
        <f t="shared" si="20"/>
        <v>3.9615384615384617</v>
      </c>
      <c r="AA42" s="135">
        <f t="shared" si="20"/>
        <v>4.3461538461538458</v>
      </c>
    </row>
    <row r="43" spans="1:58" ht="21.75" x14ac:dyDescent="0.5">
      <c r="A43" s="271" t="s">
        <v>268</v>
      </c>
      <c r="B43" s="271"/>
      <c r="C43" s="271">
        <f>COUNTIF(D3:D28,1)</f>
        <v>1</v>
      </c>
      <c r="D43" s="79"/>
      <c r="E43" s="257"/>
      <c r="F43" s="257"/>
      <c r="G43" s="257"/>
      <c r="J43" s="290"/>
      <c r="K43" s="290"/>
      <c r="L43" s="135">
        <f>W39</f>
        <v>0.59511903571190417</v>
      </c>
      <c r="M43" s="135">
        <f>AM39</f>
        <v>0.73479967035618321</v>
      </c>
      <c r="N43" s="135">
        <f>O39</f>
        <v>1.0984521938720058</v>
      </c>
      <c r="O43" s="135">
        <f>P39</f>
        <v>0.64415103473917945</v>
      </c>
      <c r="P43" s="135">
        <f>R39</f>
        <v>0.6332785063987777</v>
      </c>
      <c r="Q43" s="135">
        <f>S39</f>
        <v>0.57584479004521882</v>
      </c>
      <c r="R43" s="135">
        <f>AF39</f>
        <v>0.70217914776469659</v>
      </c>
      <c r="S43" s="135">
        <f t="shared" si="20"/>
        <v>0.57735026918962573</v>
      </c>
      <c r="T43" s="135">
        <f t="shared" si="20"/>
        <v>0.49300664859163468</v>
      </c>
      <c r="U43" s="135">
        <f t="shared" si="20"/>
        <v>0.49300664859163468</v>
      </c>
      <c r="V43" s="135">
        <f t="shared" si="20"/>
        <v>0.49826086429589161</v>
      </c>
      <c r="W43" s="135">
        <f t="shared" si="20"/>
        <v>0.78947063839568399</v>
      </c>
      <c r="X43" s="135">
        <f t="shared" si="20"/>
        <v>0.78947063839568399</v>
      </c>
      <c r="Y43" s="135">
        <f t="shared" si="20"/>
        <v>0.73479967035618321</v>
      </c>
      <c r="Z43" s="135">
        <f t="shared" si="20"/>
        <v>0.70710678118654757</v>
      </c>
      <c r="AA43" s="135">
        <f t="shared" si="20"/>
        <v>0.5713045500334204</v>
      </c>
    </row>
    <row r="44" spans="1:58" ht="21.75" x14ac:dyDescent="0.5">
      <c r="A44" s="271" t="s">
        <v>269</v>
      </c>
      <c r="B44" s="271"/>
      <c r="C44" s="271">
        <f>COUNTIF(D3:D28,2)</f>
        <v>4</v>
      </c>
      <c r="D44" s="79"/>
      <c r="E44" s="257"/>
      <c r="F44" s="257"/>
      <c r="G44" s="257"/>
      <c r="K44" t="s">
        <v>51</v>
      </c>
      <c r="L44" s="132">
        <f>AVERAGE(L42:AA42)</f>
        <v>4.3461538461538458</v>
      </c>
    </row>
    <row r="45" spans="1:58" ht="21.75" x14ac:dyDescent="0.5">
      <c r="A45" s="271" t="s">
        <v>270</v>
      </c>
      <c r="B45" s="271"/>
      <c r="C45" s="271">
        <f>COUNTIF(D3:D28,3)</f>
        <v>8</v>
      </c>
      <c r="D45" s="79"/>
      <c r="E45" s="257"/>
      <c r="F45" s="257"/>
      <c r="G45" s="257"/>
      <c r="K45" t="s">
        <v>52</v>
      </c>
      <c r="L45" s="132">
        <f>AVERAGE(L43:AA43)</f>
        <v>0.66485006799526714</v>
      </c>
    </row>
    <row r="46" spans="1:58" ht="21.75" x14ac:dyDescent="0.5">
      <c r="A46" s="271" t="s">
        <v>271</v>
      </c>
      <c r="B46" s="271"/>
      <c r="C46" s="271">
        <f>COUNTIF(D3:D28,4)</f>
        <v>12</v>
      </c>
      <c r="D46" s="79"/>
      <c r="E46" s="257"/>
      <c r="F46" s="257"/>
      <c r="G46" s="257"/>
    </row>
    <row r="47" spans="1:58" ht="21.75" x14ac:dyDescent="0.5">
      <c r="A47" s="271" t="s">
        <v>267</v>
      </c>
      <c r="B47" s="271"/>
      <c r="C47" s="271">
        <f>COUNTIF(D3:D28,5)</f>
        <v>1</v>
      </c>
      <c r="D47" s="79"/>
      <c r="E47" s="257"/>
      <c r="F47" s="257"/>
      <c r="G47" s="257"/>
      <c r="L47" s="132"/>
    </row>
    <row r="48" spans="1:58" ht="21.75" x14ac:dyDescent="0.5">
      <c r="A48" s="271"/>
      <c r="B48" s="271"/>
      <c r="C48" s="271">
        <f>SUM(C43:C47)</f>
        <v>26</v>
      </c>
      <c r="D48" s="79"/>
      <c r="E48" s="257"/>
      <c r="F48" s="257"/>
      <c r="G48" s="257"/>
      <c r="L48" s="134">
        <v>4.0999999999999996</v>
      </c>
      <c r="M48" s="134">
        <v>4.2</v>
      </c>
      <c r="N48" s="134">
        <v>1.4</v>
      </c>
      <c r="O48" s="134">
        <v>4.3</v>
      </c>
      <c r="P48" s="134">
        <v>4.8</v>
      </c>
    </row>
    <row r="49" spans="1:28" ht="21.75" x14ac:dyDescent="0.5">
      <c r="A49" s="257"/>
      <c r="B49" s="257"/>
      <c r="C49" s="257"/>
      <c r="D49" s="79"/>
      <c r="E49" s="257"/>
      <c r="F49" s="257"/>
      <c r="G49" s="257"/>
      <c r="J49" s="290" t="s">
        <v>21</v>
      </c>
      <c r="K49" s="290"/>
      <c r="L49" s="135">
        <f>AI38</f>
        <v>4.4230769230769234</v>
      </c>
      <c r="M49" s="135">
        <f>AJ38</f>
        <v>4.4615384615384617</v>
      </c>
      <c r="N49" s="135">
        <f>O38</f>
        <v>4.3461538461538458</v>
      </c>
      <c r="O49" s="135">
        <f>AK38</f>
        <v>4.4230769230769234</v>
      </c>
      <c r="P49" s="135">
        <f>AP38</f>
        <v>4.2692307692307692</v>
      </c>
    </row>
    <row r="50" spans="1:28" ht="21.75" x14ac:dyDescent="0.5">
      <c r="A50" s="257" t="s">
        <v>194</v>
      </c>
      <c r="B50" s="257"/>
      <c r="C50" s="257"/>
      <c r="D50" s="79"/>
      <c r="E50" s="257"/>
      <c r="F50" s="257"/>
      <c r="G50" s="257"/>
      <c r="J50" s="290"/>
      <c r="K50" s="290"/>
      <c r="L50" s="135">
        <f>AI39</f>
        <v>0.69597054535375269</v>
      </c>
      <c r="M50" s="135">
        <f>AJ39</f>
        <v>0.64009547898905073</v>
      </c>
      <c r="N50" s="135">
        <f>O39</f>
        <v>1.0984521938720058</v>
      </c>
      <c r="O50" s="135">
        <f>AK39</f>
        <v>0.64009547898905073</v>
      </c>
      <c r="P50" s="135">
        <f>AP39</f>
        <v>0.66143782776614768</v>
      </c>
    </row>
    <row r="51" spans="1:28" ht="21.75" x14ac:dyDescent="0.5">
      <c r="A51" s="271" t="s">
        <v>28</v>
      </c>
      <c r="B51" s="271"/>
      <c r="C51" s="271"/>
      <c r="D51" s="277"/>
      <c r="E51" s="271">
        <f>COUNTIF(E3:E28,1)</f>
        <v>0</v>
      </c>
      <c r="F51" s="257"/>
      <c r="G51" s="257"/>
      <c r="K51" t="s">
        <v>51</v>
      </c>
      <c r="L51" s="132">
        <f>AVERAGE(L49:P49)</f>
        <v>4.384615384615385</v>
      </c>
    </row>
    <row r="52" spans="1:28" ht="21.75" x14ac:dyDescent="0.5">
      <c r="A52" s="271" t="s">
        <v>30</v>
      </c>
      <c r="B52" s="271"/>
      <c r="C52" s="271"/>
      <c r="D52" s="277"/>
      <c r="E52" s="271">
        <f>COUNTIF(E3:E28,2)</f>
        <v>12</v>
      </c>
      <c r="F52" s="257"/>
      <c r="G52" s="257"/>
      <c r="K52" t="s">
        <v>52</v>
      </c>
      <c r="L52" s="132">
        <f>AVERAGE(L50:P50)</f>
        <v>0.74721030499400154</v>
      </c>
    </row>
    <row r="53" spans="1:28" ht="21.75" x14ac:dyDescent="0.5">
      <c r="A53" s="271" t="s">
        <v>32</v>
      </c>
      <c r="B53" s="271"/>
      <c r="C53" s="271"/>
      <c r="D53" s="277"/>
      <c r="E53" s="271">
        <f>COUNTIF(E3:E28,3)</f>
        <v>4</v>
      </c>
      <c r="F53" s="257"/>
      <c r="G53" s="257"/>
    </row>
    <row r="54" spans="1:28" ht="21.75" x14ac:dyDescent="0.5">
      <c r="A54" s="271" t="s">
        <v>272</v>
      </c>
      <c r="B54" s="271"/>
      <c r="C54" s="271"/>
      <c r="D54" s="277"/>
      <c r="E54" s="271">
        <f>COUNTIF(E3:E28,4)</f>
        <v>9</v>
      </c>
      <c r="F54" s="257"/>
      <c r="G54" s="257"/>
      <c r="L54" s="134">
        <v>2.5</v>
      </c>
      <c r="M54" s="136">
        <v>3.4</v>
      </c>
      <c r="N54" s="134">
        <v>3.9</v>
      </c>
    </row>
    <row r="55" spans="1:28" ht="21.75" x14ac:dyDescent="0.5">
      <c r="A55" s="271" t="s">
        <v>267</v>
      </c>
      <c r="B55" s="271"/>
      <c r="C55" s="271"/>
      <c r="D55" s="277"/>
      <c r="E55" s="271">
        <f>COUNTIF(E3:E28,0)</f>
        <v>1</v>
      </c>
      <c r="F55" s="257"/>
      <c r="G55" s="257"/>
      <c r="J55" s="290" t="s">
        <v>22</v>
      </c>
      <c r="K55" s="290"/>
      <c r="L55" s="135">
        <f>X30</f>
        <v>4.4615384615384617</v>
      </c>
      <c r="M55" s="137">
        <f>AC30</f>
        <v>4.1923076923076925</v>
      </c>
      <c r="N55" s="135">
        <f>AH38</f>
        <v>4.4615384615384617</v>
      </c>
    </row>
    <row r="56" spans="1:28" ht="21.75" x14ac:dyDescent="0.5">
      <c r="A56" s="271"/>
      <c r="B56" s="271"/>
      <c r="C56" s="271"/>
      <c r="D56" s="277"/>
      <c r="E56" s="271">
        <f>SUM(E51:E55)</f>
        <v>26</v>
      </c>
      <c r="F56" s="257"/>
      <c r="G56" s="257"/>
      <c r="J56" s="290"/>
      <c r="K56" s="290"/>
      <c r="L56" s="135">
        <f>X39</f>
        <v>0.64009547898905073</v>
      </c>
      <c r="M56" s="137">
        <f>AC39</f>
        <v>0.68718427093627676</v>
      </c>
      <c r="N56" s="135">
        <f>AH39</f>
        <v>0.70587809775405896</v>
      </c>
    </row>
    <row r="57" spans="1:28" ht="21.75" x14ac:dyDescent="0.5">
      <c r="A57" s="257"/>
      <c r="B57" s="257"/>
      <c r="C57" s="257"/>
      <c r="D57" s="79"/>
      <c r="E57" s="257"/>
      <c r="F57" s="257"/>
      <c r="G57" s="257"/>
      <c r="K57" t="s">
        <v>51</v>
      </c>
      <c r="L57" s="132">
        <f>AVERAGE(L55:N55)</f>
        <v>4.3717948717948714</v>
      </c>
    </row>
    <row r="58" spans="1:28" ht="21.75" x14ac:dyDescent="0.5">
      <c r="A58" s="256" t="s">
        <v>273</v>
      </c>
      <c r="B58" s="257"/>
      <c r="C58" s="257"/>
      <c r="E58" s="257"/>
      <c r="F58" s="257"/>
      <c r="G58" s="257"/>
      <c r="K58" t="s">
        <v>52</v>
      </c>
      <c r="L58" s="132">
        <f>AVERAGE(L56:N56)</f>
        <v>0.67771928255979541</v>
      </c>
    </row>
    <row r="59" spans="1:28" ht="27.75" x14ac:dyDescent="0.5">
      <c r="A59" s="90">
        <v>1</v>
      </c>
      <c r="B59" s="102" t="s">
        <v>36</v>
      </c>
      <c r="C59" s="257" t="s">
        <v>156</v>
      </c>
      <c r="D59" s="277"/>
      <c r="E59" s="271"/>
      <c r="F59" s="271"/>
      <c r="G59" s="271">
        <f>COUNTIF(I3:I28,1)</f>
        <v>0</v>
      </c>
    </row>
    <row r="60" spans="1:28" ht="27.75" x14ac:dyDescent="0.5">
      <c r="A60" s="90">
        <v>2</v>
      </c>
      <c r="B60" s="102" t="s">
        <v>36</v>
      </c>
      <c r="C60" s="257" t="s">
        <v>195</v>
      </c>
      <c r="D60" s="277"/>
      <c r="E60" s="271"/>
      <c r="F60" s="271"/>
      <c r="G60" s="271">
        <f>COUNTIF(I3:I28,2)</f>
        <v>11</v>
      </c>
      <c r="L60" s="134">
        <v>1.1000000000000001</v>
      </c>
      <c r="M60" s="134">
        <v>1.2</v>
      </c>
      <c r="N60" s="134">
        <v>1.3</v>
      </c>
      <c r="O60" s="134">
        <v>1.4</v>
      </c>
      <c r="P60" s="134">
        <v>1.5</v>
      </c>
      <c r="Q60" s="134">
        <v>1.6</v>
      </c>
      <c r="R60" s="134">
        <v>1.7</v>
      </c>
      <c r="S60" s="134">
        <v>1.8</v>
      </c>
      <c r="T60" s="134">
        <v>3.1</v>
      </c>
      <c r="U60" s="134">
        <v>3.2</v>
      </c>
      <c r="V60" s="134">
        <v>3.3</v>
      </c>
      <c r="W60" s="134">
        <v>3.4</v>
      </c>
      <c r="X60" s="134">
        <v>3.5</v>
      </c>
      <c r="Y60" s="134">
        <v>3.6</v>
      </c>
      <c r="Z60" s="134">
        <v>3.7</v>
      </c>
      <c r="AA60" s="134">
        <v>3.8</v>
      </c>
      <c r="AB60" s="134">
        <v>3.9</v>
      </c>
    </row>
    <row r="61" spans="1:28" ht="27.75" x14ac:dyDescent="0.5">
      <c r="A61" s="90">
        <v>3</v>
      </c>
      <c r="B61" s="102" t="s">
        <v>36</v>
      </c>
      <c r="C61" s="257" t="s">
        <v>196</v>
      </c>
      <c r="D61" s="277"/>
      <c r="E61" s="271"/>
      <c r="F61" s="271"/>
      <c r="G61" s="271">
        <f>COUNTIF(I3:I28,3)</f>
        <v>1</v>
      </c>
      <c r="J61" s="290" t="s">
        <v>23</v>
      </c>
      <c r="K61" s="290"/>
      <c r="L61" s="135">
        <f>L30</f>
        <v>4.7307692307692308</v>
      </c>
      <c r="M61" s="135">
        <f t="shared" ref="M61:R61" si="21">M30</f>
        <v>4.5</v>
      </c>
      <c r="N61" s="135">
        <f t="shared" si="21"/>
        <v>4.384615384615385</v>
      </c>
      <c r="O61" s="135">
        <f t="shared" si="21"/>
        <v>4.3461538461538458</v>
      </c>
      <c r="P61" s="135">
        <f t="shared" si="21"/>
        <v>4.5769230769230766</v>
      </c>
      <c r="Q61" s="135">
        <f t="shared" si="21"/>
        <v>4.384615384615385</v>
      </c>
      <c r="R61" s="135">
        <f t="shared" si="21"/>
        <v>4.4230769230769234</v>
      </c>
      <c r="S61" s="135">
        <f>S30</f>
        <v>4.5</v>
      </c>
      <c r="T61" s="135">
        <f>Z30</f>
        <v>4.2692307692307692</v>
      </c>
      <c r="U61" s="135">
        <f t="shared" ref="U61:AB61" si="22">AA30</f>
        <v>4.1538461538461542</v>
      </c>
      <c r="V61" s="135">
        <f t="shared" si="22"/>
        <v>4.2307692307692308</v>
      </c>
      <c r="W61" s="135">
        <f t="shared" si="22"/>
        <v>4.1923076923076925</v>
      </c>
      <c r="X61" s="135">
        <f t="shared" si="22"/>
        <v>4.3076923076923075</v>
      </c>
      <c r="Y61" s="135">
        <f t="shared" si="22"/>
        <v>4.2307692307692308</v>
      </c>
      <c r="Z61" s="135">
        <f t="shared" si="22"/>
        <v>4.4615384615384617</v>
      </c>
      <c r="AA61" s="135">
        <f>AG30</f>
        <v>4.384615384615385</v>
      </c>
      <c r="AB61" s="135">
        <f t="shared" si="22"/>
        <v>4.4615384615384617</v>
      </c>
    </row>
    <row r="62" spans="1:28" ht="27.75" x14ac:dyDescent="0.5">
      <c r="A62" s="90">
        <v>4</v>
      </c>
      <c r="B62" s="102" t="s">
        <v>36</v>
      </c>
      <c r="C62" s="257" t="s">
        <v>158</v>
      </c>
      <c r="D62" s="277"/>
      <c r="E62" s="271"/>
      <c r="F62" s="271"/>
      <c r="G62" s="271">
        <f>COUNTIF(I3:I28,4)</f>
        <v>0</v>
      </c>
      <c r="J62" s="290"/>
      <c r="K62" s="290"/>
      <c r="L62" s="135">
        <f>L31</f>
        <v>0.44356009979503058</v>
      </c>
      <c r="M62" s="135">
        <f t="shared" ref="M62:R62" si="23">M31</f>
        <v>0.69337524528153638</v>
      </c>
      <c r="N62" s="135">
        <f t="shared" si="23"/>
        <v>0.73782023435580302</v>
      </c>
      <c r="O62" s="135">
        <f t="shared" si="23"/>
        <v>1.0721046049820271</v>
      </c>
      <c r="P62" s="135">
        <f t="shared" si="23"/>
        <v>0.63081613334064324</v>
      </c>
      <c r="Q62" s="135">
        <f t="shared" si="23"/>
        <v>0.68370726287042993</v>
      </c>
      <c r="R62" s="135">
        <f t="shared" si="23"/>
        <v>0.63081613334064324</v>
      </c>
      <c r="S62" s="135">
        <f>S31</f>
        <v>0.57177187489686565</v>
      </c>
      <c r="T62" s="135">
        <f>Z31</f>
        <v>0.52313348110520941</v>
      </c>
      <c r="U62" s="135">
        <f t="shared" ref="U62:AB62" si="24">AA31</f>
        <v>0.60078843660820425</v>
      </c>
      <c r="V62" s="135">
        <f t="shared" si="24"/>
        <v>0.63897106637831347</v>
      </c>
      <c r="W62" s="135">
        <f t="shared" si="24"/>
        <v>0.68045407742131281</v>
      </c>
      <c r="X62" s="135">
        <f t="shared" si="24"/>
        <v>0.60569291338552389</v>
      </c>
      <c r="Y62" s="135">
        <f t="shared" si="24"/>
        <v>0.63897106637831347</v>
      </c>
      <c r="Z62" s="135">
        <f t="shared" si="24"/>
        <v>0.69230769230769229</v>
      </c>
      <c r="AA62" s="135">
        <f>AG31</f>
        <v>0.62492603112584311</v>
      </c>
      <c r="AB62" s="135">
        <f t="shared" si="24"/>
        <v>0.69230769230769229</v>
      </c>
    </row>
    <row r="63" spans="1:28" ht="27.75" x14ac:dyDescent="0.5">
      <c r="A63" s="90">
        <v>5</v>
      </c>
      <c r="B63" s="102" t="s">
        <v>36</v>
      </c>
      <c r="C63" s="257" t="s">
        <v>197</v>
      </c>
      <c r="D63" s="277"/>
      <c r="E63" s="271"/>
      <c r="F63" s="271"/>
      <c r="G63" s="271">
        <f>COUNTIF(I3:I28,5)</f>
        <v>8</v>
      </c>
      <c r="K63" t="s">
        <v>51</v>
      </c>
      <c r="L63" s="132">
        <f>AVERAGE(L61:AB61)</f>
        <v>4.384615384615385</v>
      </c>
    </row>
    <row r="64" spans="1:28" ht="27.75" x14ac:dyDescent="0.5">
      <c r="A64" s="90">
        <v>6</v>
      </c>
      <c r="B64" s="102" t="s">
        <v>36</v>
      </c>
      <c r="C64" s="257" t="s">
        <v>198</v>
      </c>
      <c r="D64" s="277"/>
      <c r="E64" s="271"/>
      <c r="F64" s="271"/>
      <c r="G64" s="271">
        <f>COUNTIF(I3:I28,6)</f>
        <v>1</v>
      </c>
      <c r="K64" t="s">
        <v>52</v>
      </c>
      <c r="L64" s="132">
        <f>AVERAGE(L62:AB62)</f>
        <v>0.65656023799300489</v>
      </c>
    </row>
    <row r="65" spans="1:18" ht="27.75" x14ac:dyDescent="0.5">
      <c r="A65" s="90">
        <v>7</v>
      </c>
      <c r="B65" s="102" t="s">
        <v>36</v>
      </c>
      <c r="C65" s="257" t="s">
        <v>199</v>
      </c>
      <c r="D65" s="277"/>
      <c r="E65" s="271"/>
      <c r="F65" s="271"/>
      <c r="G65" s="271">
        <f>COUNTIF(I3:I28,7)</f>
        <v>1</v>
      </c>
    </row>
    <row r="66" spans="1:18" ht="27.75" x14ac:dyDescent="0.5">
      <c r="A66" s="90">
        <v>8</v>
      </c>
      <c r="B66" s="102" t="s">
        <v>36</v>
      </c>
      <c r="C66" s="257" t="s">
        <v>200</v>
      </c>
      <c r="D66" s="277"/>
      <c r="E66" s="271"/>
      <c r="F66" s="271"/>
      <c r="G66" s="271">
        <f>COUNTIF(I3:I28,8)</f>
        <v>4</v>
      </c>
      <c r="L66" s="134">
        <v>3.2</v>
      </c>
      <c r="M66" s="134">
        <v>3.8</v>
      </c>
    </row>
    <row r="67" spans="1:18" ht="27.75" x14ac:dyDescent="0.5">
      <c r="A67" s="90">
        <v>9</v>
      </c>
      <c r="B67" s="102" t="s">
        <v>36</v>
      </c>
      <c r="C67" s="257" t="s">
        <v>160</v>
      </c>
      <c r="D67" s="277"/>
      <c r="E67" s="271"/>
      <c r="F67" s="271"/>
      <c r="G67" s="271">
        <f>COUNTIF(I3:I28,9)</f>
        <v>0</v>
      </c>
      <c r="J67" s="290" t="s">
        <v>24</v>
      </c>
      <c r="K67" s="290"/>
      <c r="L67" s="135">
        <f>AA30</f>
        <v>4.1538461538461542</v>
      </c>
      <c r="M67" s="135">
        <f>AG38</f>
        <v>4.384615384615385</v>
      </c>
    </row>
    <row r="68" spans="1:18" ht="21.75" x14ac:dyDescent="0.5">
      <c r="A68" s="278"/>
      <c r="B68" s="279"/>
      <c r="C68" s="257"/>
      <c r="D68" s="79"/>
      <c r="E68" s="257"/>
      <c r="F68" s="257"/>
      <c r="G68" s="271">
        <f>SUM(G59:G67)</f>
        <v>26</v>
      </c>
      <c r="J68" s="290"/>
      <c r="K68" s="290"/>
      <c r="L68" s="135">
        <f>AA31</f>
        <v>0.60078843660820425</v>
      </c>
      <c r="M68" s="135">
        <f>AG39</f>
        <v>0.6332785063987777</v>
      </c>
    </row>
    <row r="69" spans="1:18" ht="21.75" x14ac:dyDescent="0.5">
      <c r="A69" s="257"/>
      <c r="B69" s="257"/>
      <c r="C69" s="257"/>
      <c r="D69" s="79"/>
      <c r="E69" s="257"/>
      <c r="F69" s="257"/>
      <c r="G69" s="257"/>
      <c r="K69" t="s">
        <v>51</v>
      </c>
      <c r="L69" s="132">
        <f>AVERAGE(L67:M67)</f>
        <v>4.2692307692307701</v>
      </c>
    </row>
    <row r="70" spans="1:18" ht="21.75" x14ac:dyDescent="0.5">
      <c r="A70" s="257"/>
      <c r="B70" s="257"/>
      <c r="C70" s="257"/>
      <c r="D70" s="79"/>
      <c r="E70" s="257"/>
      <c r="F70" s="257"/>
      <c r="G70" s="257"/>
      <c r="K70" t="s">
        <v>52</v>
      </c>
      <c r="L70" s="132">
        <f>AVERAGE(L68:M68)</f>
        <v>0.61703347150349097</v>
      </c>
    </row>
    <row r="71" spans="1:18" ht="21.75" x14ac:dyDescent="0.5">
      <c r="A71" s="271" t="s">
        <v>274</v>
      </c>
      <c r="B71" s="271"/>
      <c r="C71" s="271"/>
      <c r="D71" s="79"/>
      <c r="E71" s="257"/>
      <c r="F71" s="257"/>
      <c r="G71" s="257"/>
    </row>
    <row r="72" spans="1:18" ht="21.75" x14ac:dyDescent="0.5">
      <c r="A72" s="271" t="s">
        <v>275</v>
      </c>
      <c r="B72" s="271"/>
      <c r="C72" s="271">
        <f>COUNTIF(J3:J28,1)</f>
        <v>0</v>
      </c>
      <c r="D72" s="79"/>
      <c r="E72" s="257"/>
      <c r="F72" s="257"/>
      <c r="G72" s="257"/>
      <c r="R72" s="132">
        <f>AVERAGE(L42:AA42,L49:P49,L55:N55,L61:AB61,L67:M67)</f>
        <v>4.3640429338103761</v>
      </c>
    </row>
    <row r="73" spans="1:18" ht="21.75" x14ac:dyDescent="0.5">
      <c r="A73" s="271" t="s">
        <v>276</v>
      </c>
      <c r="B73" s="271"/>
      <c r="C73" s="271">
        <f>COUNTIF(J3:J28,2)</f>
        <v>21</v>
      </c>
      <c r="D73" s="79"/>
      <c r="E73" s="257"/>
      <c r="F73" s="257"/>
      <c r="G73" s="257"/>
      <c r="J73" s="290" t="s">
        <v>191</v>
      </c>
      <c r="K73" s="290"/>
      <c r="L73" s="133" t="s">
        <v>51</v>
      </c>
      <c r="M73" s="135">
        <f>AVERAGE(L44,L51,L57,L63,L69)</f>
        <v>4.3512820512820518</v>
      </c>
    </row>
    <row r="74" spans="1:18" ht="21.75" x14ac:dyDescent="0.5">
      <c r="A74" s="271" t="s">
        <v>267</v>
      </c>
      <c r="B74" s="271"/>
      <c r="C74" s="271">
        <f>COUNTIF(J3:J28,0)</f>
        <v>5</v>
      </c>
      <c r="D74" s="79"/>
      <c r="E74" s="257"/>
      <c r="F74" s="257"/>
      <c r="G74" s="257"/>
      <c r="J74" s="290"/>
      <c r="K74" s="290"/>
      <c r="L74" s="133" t="s">
        <v>52</v>
      </c>
      <c r="M74" s="135">
        <f>AVERAGE(L45,L52,L58,L64,L70)</f>
        <v>0.67267467300911199</v>
      </c>
    </row>
    <row r="75" spans="1:18" ht="21.75" x14ac:dyDescent="0.5">
      <c r="A75" s="271"/>
      <c r="B75" s="271"/>
      <c r="C75" s="271">
        <f>SUM(C72:C74)</f>
        <v>26</v>
      </c>
      <c r="D75" s="79"/>
      <c r="E75" s="257"/>
      <c r="F75" s="257"/>
      <c r="G75" s="257"/>
    </row>
    <row r="76" spans="1:18" ht="21.75" x14ac:dyDescent="0.5">
      <c r="A76" s="257"/>
      <c r="B76" s="257"/>
      <c r="C76" s="257"/>
      <c r="D76" s="79"/>
      <c r="E76" s="257"/>
      <c r="F76" s="257"/>
      <c r="G76" s="257"/>
    </row>
    <row r="77" spans="1:18" ht="21.75" x14ac:dyDescent="0.5">
      <c r="A77" s="271" t="s">
        <v>277</v>
      </c>
      <c r="B77" s="271"/>
      <c r="C77" s="271"/>
      <c r="D77" s="79"/>
      <c r="E77" s="257"/>
      <c r="F77" s="257"/>
      <c r="G77" s="257"/>
    </row>
    <row r="78" spans="1:18" ht="21.75" x14ac:dyDescent="0.5">
      <c r="A78" s="271" t="s">
        <v>278</v>
      </c>
      <c r="B78" s="271"/>
      <c r="C78" s="271">
        <f>COUNTIF(K3:K28,1)</f>
        <v>20</v>
      </c>
      <c r="D78" s="79"/>
      <c r="E78" s="257"/>
      <c r="F78" s="257"/>
      <c r="G78" s="257"/>
    </row>
    <row r="79" spans="1:18" ht="21.75" x14ac:dyDescent="0.5">
      <c r="A79" s="271" t="s">
        <v>41</v>
      </c>
      <c r="B79" s="271"/>
      <c r="C79" s="271">
        <f>COUNTIF(K3:K28,2)</f>
        <v>0</v>
      </c>
      <c r="D79" s="79"/>
      <c r="E79" s="257"/>
      <c r="F79" s="257"/>
      <c r="G79" s="257"/>
    </row>
    <row r="80" spans="1:18" ht="21.75" x14ac:dyDescent="0.5">
      <c r="A80" s="271" t="s">
        <v>267</v>
      </c>
      <c r="B80" s="271"/>
      <c r="C80" s="271">
        <f>COUNTIF(K3:K28,0)</f>
        <v>6</v>
      </c>
      <c r="D80" s="79"/>
      <c r="E80" s="257"/>
      <c r="F80" s="257"/>
      <c r="G80" s="257"/>
    </row>
    <row r="81" spans="1:9" ht="21.75" x14ac:dyDescent="0.5">
      <c r="A81" s="271"/>
      <c r="B81" s="271"/>
      <c r="C81" s="271">
        <f>SUM(C78:C80)</f>
        <v>26</v>
      </c>
      <c r="D81" s="79"/>
      <c r="E81" s="257"/>
      <c r="F81" s="257"/>
      <c r="G81" s="257"/>
    </row>
    <row r="82" spans="1:9" ht="21.75" x14ac:dyDescent="0.5">
      <c r="A82"/>
      <c r="D82" s="79"/>
    </row>
    <row r="83" spans="1:9" ht="21.75" x14ac:dyDescent="0.5">
      <c r="A83"/>
      <c r="D83" s="79"/>
    </row>
    <row r="84" spans="1:9" ht="21.75" x14ac:dyDescent="0.5">
      <c r="A84"/>
      <c r="D84" s="79"/>
    </row>
    <row r="85" spans="1:9" ht="21.75" x14ac:dyDescent="0.5">
      <c r="A85"/>
      <c r="D85" s="79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1" spans="1:9" ht="21.75" x14ac:dyDescent="0.5">
      <c r="A361"/>
      <c r="D361" s="79"/>
      <c r="I361"/>
    </row>
    <row r="362" spans="1:9" ht="21.75" x14ac:dyDescent="0.5">
      <c r="A362"/>
      <c r="D362" s="79"/>
      <c r="I362"/>
    </row>
    <row r="363" spans="1:9" ht="21.75" x14ac:dyDescent="0.5">
      <c r="A363"/>
      <c r="D363" s="79"/>
      <c r="I363"/>
    </row>
    <row r="364" spans="1:9" ht="21.75" x14ac:dyDescent="0.5">
      <c r="A364"/>
      <c r="D364" s="79"/>
      <c r="I364"/>
    </row>
    <row r="365" spans="1:9" ht="21.75" x14ac:dyDescent="0.5">
      <c r="A365"/>
      <c r="D365" s="79"/>
      <c r="I365"/>
    </row>
    <row r="366" spans="1:9" ht="21.75" x14ac:dyDescent="0.5">
      <c r="A366"/>
      <c r="D366" s="79"/>
      <c r="I366"/>
    </row>
    <row r="367" spans="1:9" ht="21.75" x14ac:dyDescent="0.5">
      <c r="A367"/>
      <c r="D367" s="79"/>
      <c r="I367"/>
    </row>
    <row r="368" spans="1:9" ht="21.75" x14ac:dyDescent="0.5">
      <c r="A368"/>
      <c r="D368" s="79"/>
      <c r="I368"/>
    </row>
    <row r="369" spans="1:9" ht="21.75" x14ac:dyDescent="0.5">
      <c r="A369"/>
      <c r="D369" s="79"/>
      <c r="I369"/>
    </row>
    <row r="370" spans="1:9" ht="21.75" x14ac:dyDescent="0.5">
      <c r="A370"/>
      <c r="D370" s="79"/>
      <c r="I370"/>
    </row>
    <row r="371" spans="1:9" ht="21.75" x14ac:dyDescent="0.5">
      <c r="A371"/>
      <c r="D371" s="79"/>
      <c r="I371"/>
    </row>
    <row r="372" spans="1:9" ht="21.75" x14ac:dyDescent="0.5">
      <c r="A372"/>
      <c r="D372" s="79"/>
      <c r="I372"/>
    </row>
    <row r="373" spans="1:9" ht="21.75" x14ac:dyDescent="0.5">
      <c r="A373"/>
      <c r="D373" s="79"/>
      <c r="I373"/>
    </row>
    <row r="375" spans="1:9" ht="21.75" x14ac:dyDescent="0.5">
      <c r="A375"/>
      <c r="D375" s="53"/>
      <c r="I375"/>
    </row>
  </sheetData>
  <autoFilter ref="A2:BF28"/>
  <mergeCells count="6">
    <mergeCell ref="J73:K74"/>
    <mergeCell ref="J42:K43"/>
    <mergeCell ref="J49:K50"/>
    <mergeCell ref="J55:K56"/>
    <mergeCell ref="J61:K62"/>
    <mergeCell ref="J67:K6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27"/>
  <sheetViews>
    <sheetView topLeftCell="A176" workbookViewId="0">
      <selection activeCell="A147" sqref="A147:G192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1.375" bestFit="1" customWidth="1"/>
    <col min="7" max="7" width="10.5" bestFit="1" customWidth="1"/>
    <col min="8" max="8" width="12.375" bestFit="1" customWidth="1"/>
    <col min="9" max="9" width="4.37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145">
        <v>1</v>
      </c>
      <c r="B3" s="146">
        <v>0</v>
      </c>
      <c r="C3" s="147"/>
      <c r="D3" s="79">
        <f t="shared" ref="D3:D66" si="0">IF(C3&gt;50,4,IF(C3&gt;40,3,IF(C3&gt;30,2,IF(C3&gt;0,1,IF(C3=0,5)))))</f>
        <v>5</v>
      </c>
      <c r="E3" s="148">
        <v>0</v>
      </c>
      <c r="F3" s="149"/>
      <c r="G3" s="150">
        <v>2</v>
      </c>
      <c r="H3" s="150">
        <v>13</v>
      </c>
      <c r="I3" s="151">
        <v>0</v>
      </c>
      <c r="J3" s="15">
        <v>2</v>
      </c>
      <c r="K3" s="15">
        <v>1</v>
      </c>
      <c r="L3" s="152">
        <v>5</v>
      </c>
      <c r="M3" s="152">
        <v>5</v>
      </c>
      <c r="N3" s="152">
        <v>4</v>
      </c>
      <c r="O3" s="152">
        <v>4</v>
      </c>
      <c r="P3" s="152">
        <v>5</v>
      </c>
      <c r="Q3" s="152">
        <v>5</v>
      </c>
      <c r="R3" s="152">
        <v>4</v>
      </c>
      <c r="S3" s="152">
        <v>4</v>
      </c>
      <c r="T3" s="153">
        <v>5</v>
      </c>
      <c r="U3" s="153">
        <v>4</v>
      </c>
      <c r="V3" s="153">
        <v>5</v>
      </c>
      <c r="W3" s="153">
        <v>4</v>
      </c>
      <c r="X3" s="153">
        <v>5</v>
      </c>
      <c r="Y3" s="153">
        <v>5</v>
      </c>
      <c r="Z3" s="154">
        <v>4</v>
      </c>
      <c r="AA3" s="154">
        <v>4</v>
      </c>
      <c r="AB3" s="154">
        <v>4</v>
      </c>
      <c r="AC3" s="154">
        <v>4</v>
      </c>
      <c r="AD3" s="154">
        <v>4</v>
      </c>
      <c r="AE3" s="154">
        <v>4</v>
      </c>
      <c r="AF3" s="154">
        <v>4</v>
      </c>
      <c r="AG3" s="154">
        <v>4</v>
      </c>
      <c r="AH3" s="154">
        <v>4</v>
      </c>
      <c r="AI3" s="155">
        <v>4</v>
      </c>
      <c r="AJ3" s="155">
        <v>4</v>
      </c>
      <c r="AK3" s="155">
        <v>5</v>
      </c>
      <c r="AL3" s="155">
        <v>5</v>
      </c>
      <c r="AM3" s="155">
        <v>4</v>
      </c>
      <c r="AN3" s="155">
        <v>5</v>
      </c>
      <c r="AO3" s="155">
        <v>4</v>
      </c>
      <c r="AP3" s="155">
        <v>4</v>
      </c>
      <c r="AQ3" s="150">
        <v>4</v>
      </c>
      <c r="AR3" s="150">
        <v>4</v>
      </c>
      <c r="AS3" s="150">
        <v>4</v>
      </c>
      <c r="AT3" s="150">
        <v>4</v>
      </c>
      <c r="AU3" s="150">
        <v>4</v>
      </c>
      <c r="AV3" s="150">
        <v>3</v>
      </c>
      <c r="AW3" s="150">
        <v>3</v>
      </c>
      <c r="AX3" s="150">
        <v>3</v>
      </c>
      <c r="AY3" s="150">
        <v>3</v>
      </c>
      <c r="AZ3" s="150">
        <v>4</v>
      </c>
      <c r="BA3" s="7"/>
      <c r="BB3" s="156">
        <f t="shared" ref="BB3:BB10" si="1">(AVERAGE(L3:S3))</f>
        <v>4.5</v>
      </c>
      <c r="BC3" s="157">
        <f t="shared" ref="BC3:BC10" si="2">(AVERAGEA(T3:Y3))</f>
        <v>4.666666666666667</v>
      </c>
      <c r="BD3" s="158">
        <f t="shared" ref="BD3:BD10" si="3">(AVERAGE(Z3:AH3))</f>
        <v>4</v>
      </c>
      <c r="BE3" s="159">
        <f t="shared" ref="BE3:BE10" si="4">(AVERAGEA(AI3:AP3))</f>
        <v>4.375</v>
      </c>
      <c r="BF3" s="160">
        <f t="shared" ref="BF3:BF10" si="5">(AVERAGE(AQ3:AZ3))</f>
        <v>3.6</v>
      </c>
    </row>
    <row r="4" spans="1:58" x14ac:dyDescent="0.55000000000000004">
      <c r="A4" s="145">
        <v>2</v>
      </c>
      <c r="B4" s="146">
        <v>0</v>
      </c>
      <c r="C4" s="147"/>
      <c r="D4" s="79">
        <f t="shared" si="0"/>
        <v>5</v>
      </c>
      <c r="E4" s="148">
        <v>0</v>
      </c>
      <c r="F4" s="149">
        <v>2</v>
      </c>
      <c r="G4" s="150">
        <v>2</v>
      </c>
      <c r="H4" s="150">
        <v>13</v>
      </c>
      <c r="I4" s="151">
        <v>0</v>
      </c>
      <c r="J4" s="15">
        <v>0</v>
      </c>
      <c r="K4" s="15">
        <v>0</v>
      </c>
      <c r="L4" s="152">
        <v>4</v>
      </c>
      <c r="M4" s="152">
        <v>4</v>
      </c>
      <c r="N4" s="152">
        <v>4</v>
      </c>
      <c r="O4" s="152">
        <v>4</v>
      </c>
      <c r="P4" s="152">
        <v>4</v>
      </c>
      <c r="Q4" s="152">
        <v>4</v>
      </c>
      <c r="R4" s="152">
        <v>4</v>
      </c>
      <c r="S4" s="152">
        <v>4</v>
      </c>
      <c r="T4" s="153">
        <v>4</v>
      </c>
      <c r="U4" s="153">
        <v>4</v>
      </c>
      <c r="V4" s="153">
        <v>4</v>
      </c>
      <c r="W4" s="153">
        <v>4</v>
      </c>
      <c r="X4" s="153">
        <v>4</v>
      </c>
      <c r="Y4" s="153">
        <v>4</v>
      </c>
      <c r="Z4" s="154">
        <v>4</v>
      </c>
      <c r="AA4" s="154">
        <v>4</v>
      </c>
      <c r="AB4" s="154">
        <v>4</v>
      </c>
      <c r="AC4" s="154">
        <v>4</v>
      </c>
      <c r="AD4" s="154">
        <v>4</v>
      </c>
      <c r="AE4" s="154">
        <v>4</v>
      </c>
      <c r="AF4" s="154">
        <v>4</v>
      </c>
      <c r="AG4" s="154">
        <v>4</v>
      </c>
      <c r="AH4" s="154">
        <v>4</v>
      </c>
      <c r="AI4" s="155">
        <v>4</v>
      </c>
      <c r="AJ4" s="155">
        <v>4</v>
      </c>
      <c r="AK4" s="155">
        <v>4</v>
      </c>
      <c r="AL4" s="155">
        <v>4</v>
      </c>
      <c r="AM4" s="155">
        <v>4</v>
      </c>
      <c r="AN4" s="155">
        <v>4</v>
      </c>
      <c r="AO4" s="155">
        <v>4</v>
      </c>
      <c r="AP4" s="155">
        <v>4</v>
      </c>
      <c r="AQ4" s="150">
        <v>4</v>
      </c>
      <c r="AR4" s="150">
        <v>4</v>
      </c>
      <c r="AS4" s="150">
        <v>4</v>
      </c>
      <c r="AT4" s="150">
        <v>4</v>
      </c>
      <c r="AU4" s="150">
        <v>4</v>
      </c>
      <c r="AV4" s="150">
        <v>4</v>
      </c>
      <c r="AW4" s="150">
        <v>4</v>
      </c>
      <c r="AX4" s="150">
        <v>4</v>
      </c>
      <c r="AY4" s="150">
        <v>4</v>
      </c>
      <c r="AZ4" s="150">
        <v>3</v>
      </c>
      <c r="BA4" s="7"/>
      <c r="BB4" s="156">
        <f t="shared" si="1"/>
        <v>4</v>
      </c>
      <c r="BC4" s="157">
        <f t="shared" si="2"/>
        <v>4</v>
      </c>
      <c r="BD4" s="158">
        <f t="shared" si="3"/>
        <v>4</v>
      </c>
      <c r="BE4" s="159">
        <f t="shared" si="4"/>
        <v>4</v>
      </c>
      <c r="BF4" s="160">
        <f t="shared" si="5"/>
        <v>3.9</v>
      </c>
    </row>
    <row r="5" spans="1:58" x14ac:dyDescent="0.55000000000000004">
      <c r="A5" s="145">
        <v>3</v>
      </c>
      <c r="B5" s="146">
        <v>1</v>
      </c>
      <c r="C5" s="147">
        <v>53</v>
      </c>
      <c r="D5" s="79">
        <f t="shared" si="0"/>
        <v>4</v>
      </c>
      <c r="E5" s="148">
        <v>1</v>
      </c>
      <c r="F5" s="149">
        <v>2</v>
      </c>
      <c r="G5" s="150">
        <v>2</v>
      </c>
      <c r="H5" s="150">
        <v>13</v>
      </c>
      <c r="I5" s="151">
        <v>1</v>
      </c>
      <c r="J5" s="15">
        <v>2</v>
      </c>
      <c r="K5" s="15">
        <v>1</v>
      </c>
      <c r="L5" s="152">
        <v>5</v>
      </c>
      <c r="M5" s="152">
        <v>5</v>
      </c>
      <c r="N5" s="152">
        <v>5</v>
      </c>
      <c r="O5" s="152">
        <v>5</v>
      </c>
      <c r="P5" s="152">
        <v>5</v>
      </c>
      <c r="Q5" s="152">
        <v>5</v>
      </c>
      <c r="R5" s="152">
        <v>5</v>
      </c>
      <c r="S5" s="152">
        <v>5</v>
      </c>
      <c r="T5" s="153">
        <v>5</v>
      </c>
      <c r="U5" s="153">
        <v>4</v>
      </c>
      <c r="V5" s="153">
        <v>4</v>
      </c>
      <c r="W5" s="153">
        <v>4</v>
      </c>
      <c r="X5" s="153">
        <v>4</v>
      </c>
      <c r="Y5" s="153">
        <v>4</v>
      </c>
      <c r="Z5" s="154">
        <v>5</v>
      </c>
      <c r="AA5" s="154">
        <v>5</v>
      </c>
      <c r="AB5" s="154">
        <v>4</v>
      </c>
      <c r="AC5" s="154">
        <v>4</v>
      </c>
      <c r="AD5" s="154">
        <v>5</v>
      </c>
      <c r="AE5" s="154">
        <v>4</v>
      </c>
      <c r="AF5" s="154">
        <v>4</v>
      </c>
      <c r="AG5" s="154">
        <v>4</v>
      </c>
      <c r="AH5" s="154">
        <v>4</v>
      </c>
      <c r="AI5" s="155">
        <v>4</v>
      </c>
      <c r="AJ5" s="155">
        <v>5</v>
      </c>
      <c r="AK5" s="155">
        <v>4</v>
      </c>
      <c r="AL5" s="155">
        <v>5</v>
      </c>
      <c r="AM5" s="155">
        <v>5</v>
      </c>
      <c r="AN5" s="155">
        <v>4</v>
      </c>
      <c r="AO5" s="155">
        <v>4</v>
      </c>
      <c r="AP5" s="155">
        <v>4</v>
      </c>
      <c r="AQ5" s="150">
        <v>5</v>
      </c>
      <c r="AR5" s="150">
        <v>5</v>
      </c>
      <c r="AS5" s="150">
        <v>5</v>
      </c>
      <c r="AT5" s="150">
        <v>5</v>
      </c>
      <c r="AU5" s="150">
        <v>5</v>
      </c>
      <c r="AV5" s="150">
        <v>3</v>
      </c>
      <c r="AW5" s="150">
        <v>4</v>
      </c>
      <c r="AX5" s="150">
        <v>4</v>
      </c>
      <c r="AY5" s="150">
        <v>4</v>
      </c>
      <c r="AZ5" s="150">
        <v>5</v>
      </c>
      <c r="BA5" s="7"/>
      <c r="BB5" s="156">
        <f t="shared" si="1"/>
        <v>5</v>
      </c>
      <c r="BC5" s="157">
        <f t="shared" si="2"/>
        <v>4.166666666666667</v>
      </c>
      <c r="BD5" s="158">
        <f t="shared" si="3"/>
        <v>4.333333333333333</v>
      </c>
      <c r="BE5" s="159">
        <f t="shared" si="4"/>
        <v>4.375</v>
      </c>
      <c r="BF5" s="160">
        <f t="shared" si="5"/>
        <v>4.5</v>
      </c>
    </row>
    <row r="6" spans="1:58" x14ac:dyDescent="0.55000000000000004">
      <c r="A6" s="145">
        <v>4</v>
      </c>
      <c r="B6" s="146">
        <v>0</v>
      </c>
      <c r="C6" s="147"/>
      <c r="D6" s="79">
        <f t="shared" si="0"/>
        <v>5</v>
      </c>
      <c r="E6" s="148">
        <v>1</v>
      </c>
      <c r="F6" s="149">
        <v>2</v>
      </c>
      <c r="G6" s="150">
        <v>2</v>
      </c>
      <c r="H6" s="150">
        <v>13</v>
      </c>
      <c r="I6" s="151">
        <v>0</v>
      </c>
      <c r="J6" s="15">
        <v>0</v>
      </c>
      <c r="K6" s="15">
        <v>0</v>
      </c>
      <c r="L6" s="152">
        <v>5</v>
      </c>
      <c r="M6" s="152">
        <v>5</v>
      </c>
      <c r="N6" s="152">
        <v>5</v>
      </c>
      <c r="O6" s="152">
        <v>5</v>
      </c>
      <c r="P6" s="152">
        <v>5</v>
      </c>
      <c r="Q6" s="152">
        <v>5</v>
      </c>
      <c r="R6" s="152">
        <v>5</v>
      </c>
      <c r="S6" s="152">
        <v>5</v>
      </c>
      <c r="T6" s="153">
        <v>5</v>
      </c>
      <c r="U6" s="153">
        <v>5</v>
      </c>
      <c r="V6" s="153">
        <v>5</v>
      </c>
      <c r="W6" s="153">
        <v>5</v>
      </c>
      <c r="X6" s="153">
        <v>5</v>
      </c>
      <c r="Y6" s="153">
        <v>5</v>
      </c>
      <c r="Z6" s="154">
        <v>5</v>
      </c>
      <c r="AA6" s="154">
        <v>4</v>
      </c>
      <c r="AB6" s="154">
        <v>5</v>
      </c>
      <c r="AC6" s="154">
        <v>4</v>
      </c>
      <c r="AD6" s="154">
        <v>4</v>
      </c>
      <c r="AE6" s="154">
        <v>4</v>
      </c>
      <c r="AF6" s="154">
        <v>5</v>
      </c>
      <c r="AG6" s="154">
        <v>4</v>
      </c>
      <c r="AH6" s="154">
        <v>5</v>
      </c>
      <c r="AI6" s="155">
        <v>5</v>
      </c>
      <c r="AJ6" s="155">
        <v>5</v>
      </c>
      <c r="AK6" s="155">
        <v>5</v>
      </c>
      <c r="AL6" s="155">
        <v>5</v>
      </c>
      <c r="AM6" s="155">
        <v>4</v>
      </c>
      <c r="AN6" s="155">
        <v>5</v>
      </c>
      <c r="AO6" s="155">
        <v>4</v>
      </c>
      <c r="AP6" s="155">
        <v>4</v>
      </c>
      <c r="AQ6" s="150">
        <v>4</v>
      </c>
      <c r="AR6" s="150">
        <v>4</v>
      </c>
      <c r="AS6" s="150">
        <v>4</v>
      </c>
      <c r="AT6" s="150">
        <v>4</v>
      </c>
      <c r="AU6" s="150">
        <v>4</v>
      </c>
      <c r="AV6" s="150">
        <v>4</v>
      </c>
      <c r="AW6" s="150">
        <v>4</v>
      </c>
      <c r="AX6" s="150">
        <v>4</v>
      </c>
      <c r="AY6" s="150">
        <v>4</v>
      </c>
      <c r="AZ6" s="150">
        <v>5</v>
      </c>
      <c r="BA6" s="7"/>
      <c r="BB6" s="156">
        <f t="shared" si="1"/>
        <v>5</v>
      </c>
      <c r="BC6" s="157">
        <f t="shared" si="2"/>
        <v>5</v>
      </c>
      <c r="BD6" s="158">
        <f t="shared" si="3"/>
        <v>4.4444444444444446</v>
      </c>
      <c r="BE6" s="159">
        <f t="shared" si="4"/>
        <v>4.625</v>
      </c>
      <c r="BF6" s="160">
        <f t="shared" si="5"/>
        <v>4.0999999999999996</v>
      </c>
    </row>
    <row r="7" spans="1:58" x14ac:dyDescent="0.55000000000000004">
      <c r="A7" s="145">
        <v>5</v>
      </c>
      <c r="B7" s="146">
        <v>0</v>
      </c>
      <c r="C7" s="147">
        <v>56</v>
      </c>
      <c r="D7" s="79">
        <f t="shared" si="0"/>
        <v>4</v>
      </c>
      <c r="E7" s="148">
        <v>1</v>
      </c>
      <c r="F7" s="149">
        <v>2</v>
      </c>
      <c r="G7" s="150">
        <v>2</v>
      </c>
      <c r="H7" s="150">
        <v>13</v>
      </c>
      <c r="I7" s="151">
        <v>1</v>
      </c>
      <c r="J7" s="15">
        <v>0</v>
      </c>
      <c r="K7" s="15">
        <v>0</v>
      </c>
      <c r="L7" s="152">
        <v>5</v>
      </c>
      <c r="M7" s="152">
        <v>4</v>
      </c>
      <c r="N7" s="152">
        <v>4</v>
      </c>
      <c r="O7" s="152">
        <v>4</v>
      </c>
      <c r="P7" s="152">
        <v>5</v>
      </c>
      <c r="Q7" s="152">
        <v>4</v>
      </c>
      <c r="R7" s="152">
        <v>4</v>
      </c>
      <c r="S7" s="152">
        <v>4</v>
      </c>
      <c r="T7" s="153">
        <v>5</v>
      </c>
      <c r="U7" s="153">
        <v>5</v>
      </c>
      <c r="V7" s="153">
        <v>4</v>
      </c>
      <c r="W7" s="153">
        <v>4</v>
      </c>
      <c r="X7" s="153">
        <v>5</v>
      </c>
      <c r="Y7" s="153">
        <v>4</v>
      </c>
      <c r="Z7" s="154">
        <v>4</v>
      </c>
      <c r="AA7" s="154">
        <v>4</v>
      </c>
      <c r="AB7" s="154">
        <v>4</v>
      </c>
      <c r="AC7" s="154">
        <v>4</v>
      </c>
      <c r="AD7" s="154">
        <v>5</v>
      </c>
      <c r="AE7" s="154">
        <v>4</v>
      </c>
      <c r="AF7" s="154">
        <v>5</v>
      </c>
      <c r="AG7" s="154">
        <v>4</v>
      </c>
      <c r="AH7" s="154">
        <v>5</v>
      </c>
      <c r="AI7" s="155">
        <v>4</v>
      </c>
      <c r="AJ7" s="155">
        <v>4</v>
      </c>
      <c r="AK7" s="155">
        <v>5</v>
      </c>
      <c r="AL7" s="155">
        <v>5</v>
      </c>
      <c r="AM7" s="155">
        <v>4</v>
      </c>
      <c r="AN7" s="155">
        <v>4</v>
      </c>
      <c r="AO7" s="155">
        <v>5</v>
      </c>
      <c r="AP7" s="155">
        <v>4</v>
      </c>
      <c r="AQ7" s="150">
        <v>4</v>
      </c>
      <c r="AR7" s="150">
        <v>4</v>
      </c>
      <c r="AS7" s="150">
        <v>4</v>
      </c>
      <c r="AT7" s="150">
        <v>4</v>
      </c>
      <c r="AU7" s="150">
        <v>4</v>
      </c>
      <c r="AV7" s="150">
        <v>4</v>
      </c>
      <c r="AW7" s="150">
        <v>4</v>
      </c>
      <c r="AX7" s="150">
        <v>4</v>
      </c>
      <c r="AY7" s="150">
        <v>4</v>
      </c>
      <c r="AZ7" s="150">
        <v>5</v>
      </c>
      <c r="BA7" s="7"/>
      <c r="BB7" s="156">
        <f t="shared" si="1"/>
        <v>4.25</v>
      </c>
      <c r="BC7" s="157">
        <f t="shared" si="2"/>
        <v>4.5</v>
      </c>
      <c r="BD7" s="158">
        <f t="shared" si="3"/>
        <v>4.333333333333333</v>
      </c>
      <c r="BE7" s="159">
        <f t="shared" si="4"/>
        <v>4.375</v>
      </c>
      <c r="BF7" s="160">
        <f t="shared" si="5"/>
        <v>4.0999999999999996</v>
      </c>
    </row>
    <row r="8" spans="1:58" x14ac:dyDescent="0.55000000000000004">
      <c r="A8" s="145">
        <v>6</v>
      </c>
      <c r="B8" s="146">
        <v>2</v>
      </c>
      <c r="C8" s="147">
        <v>36</v>
      </c>
      <c r="D8" s="79">
        <f t="shared" si="0"/>
        <v>2</v>
      </c>
      <c r="E8" s="148">
        <v>1</v>
      </c>
      <c r="F8" s="149">
        <v>3</v>
      </c>
      <c r="G8" s="150">
        <v>2</v>
      </c>
      <c r="H8" s="150">
        <v>13</v>
      </c>
      <c r="I8" s="151">
        <v>0</v>
      </c>
      <c r="J8" s="15">
        <v>2</v>
      </c>
      <c r="K8" s="15">
        <v>1</v>
      </c>
      <c r="L8" s="152">
        <v>5</v>
      </c>
      <c r="M8" s="152">
        <v>5</v>
      </c>
      <c r="N8" s="152">
        <v>5</v>
      </c>
      <c r="O8" s="152">
        <v>5</v>
      </c>
      <c r="P8" s="152">
        <v>5</v>
      </c>
      <c r="Q8" s="152">
        <v>5</v>
      </c>
      <c r="R8" s="152">
        <v>5</v>
      </c>
      <c r="S8" s="152">
        <v>5</v>
      </c>
      <c r="T8" s="153">
        <v>3</v>
      </c>
      <c r="U8" s="153">
        <v>3</v>
      </c>
      <c r="V8" s="153">
        <v>5</v>
      </c>
      <c r="W8" s="153">
        <v>5</v>
      </c>
      <c r="X8" s="153">
        <v>5</v>
      </c>
      <c r="Y8" s="153">
        <v>3</v>
      </c>
      <c r="Z8" s="154">
        <v>4</v>
      </c>
      <c r="AA8" s="154">
        <v>4</v>
      </c>
      <c r="AB8" s="154">
        <v>3</v>
      </c>
      <c r="AC8" s="154">
        <v>5</v>
      </c>
      <c r="AD8" s="154">
        <v>5</v>
      </c>
      <c r="AE8" s="154">
        <v>5</v>
      </c>
      <c r="AF8" s="154">
        <v>5</v>
      </c>
      <c r="AG8" s="154">
        <v>5</v>
      </c>
      <c r="AH8" s="154">
        <v>5</v>
      </c>
      <c r="AI8" s="155">
        <v>4</v>
      </c>
      <c r="AJ8" s="155">
        <v>4</v>
      </c>
      <c r="AK8" s="155">
        <v>4</v>
      </c>
      <c r="AL8" s="155">
        <v>5</v>
      </c>
      <c r="AM8" s="155">
        <v>4</v>
      </c>
      <c r="AN8" s="155">
        <v>4</v>
      </c>
      <c r="AO8" s="155">
        <v>5</v>
      </c>
      <c r="AP8" s="155">
        <v>4</v>
      </c>
      <c r="AQ8" s="150">
        <v>4</v>
      </c>
      <c r="AR8" s="150">
        <v>5</v>
      </c>
      <c r="AS8" s="150">
        <v>5</v>
      </c>
      <c r="AT8" s="150">
        <v>5</v>
      </c>
      <c r="AU8" s="150">
        <v>5</v>
      </c>
      <c r="AV8" s="150">
        <v>5</v>
      </c>
      <c r="AW8" s="150">
        <v>5</v>
      </c>
      <c r="AX8" s="150">
        <v>5</v>
      </c>
      <c r="AY8" s="150">
        <v>5</v>
      </c>
      <c r="AZ8" s="150">
        <v>5</v>
      </c>
      <c r="BA8" s="7"/>
      <c r="BB8" s="156">
        <f t="shared" si="1"/>
        <v>5</v>
      </c>
      <c r="BC8" s="157">
        <f t="shared" si="2"/>
        <v>4</v>
      </c>
      <c r="BD8" s="158">
        <f t="shared" si="3"/>
        <v>4.5555555555555554</v>
      </c>
      <c r="BE8" s="159">
        <f t="shared" si="4"/>
        <v>4.25</v>
      </c>
      <c r="BF8" s="160">
        <f t="shared" si="5"/>
        <v>4.9000000000000004</v>
      </c>
    </row>
    <row r="9" spans="1:58" x14ac:dyDescent="0.55000000000000004">
      <c r="A9" s="145">
        <v>7</v>
      </c>
      <c r="B9" s="146">
        <v>2</v>
      </c>
      <c r="C9" s="147">
        <v>60</v>
      </c>
      <c r="D9" s="79">
        <f t="shared" si="0"/>
        <v>4</v>
      </c>
      <c r="E9" s="148">
        <v>1</v>
      </c>
      <c r="F9" s="149">
        <v>2</v>
      </c>
      <c r="G9" s="150">
        <v>2</v>
      </c>
      <c r="H9" s="150">
        <v>13</v>
      </c>
      <c r="I9" s="151">
        <v>0</v>
      </c>
      <c r="J9" s="15">
        <v>0</v>
      </c>
      <c r="K9" s="15">
        <v>0</v>
      </c>
      <c r="L9" s="152">
        <v>4</v>
      </c>
      <c r="M9" s="152">
        <v>4</v>
      </c>
      <c r="N9" s="152">
        <v>3</v>
      </c>
      <c r="O9" s="152">
        <v>4</v>
      </c>
      <c r="P9" s="152">
        <v>4</v>
      </c>
      <c r="Q9" s="152">
        <v>4</v>
      </c>
      <c r="R9" s="152">
        <v>4</v>
      </c>
      <c r="S9" s="152">
        <v>4</v>
      </c>
      <c r="T9" s="153">
        <v>4</v>
      </c>
      <c r="U9" s="153">
        <v>3</v>
      </c>
      <c r="V9" s="153">
        <v>3</v>
      </c>
      <c r="W9" s="153">
        <v>3</v>
      </c>
      <c r="X9" s="153">
        <v>3</v>
      </c>
      <c r="Y9" s="153">
        <v>3</v>
      </c>
      <c r="Z9" s="154">
        <v>4</v>
      </c>
      <c r="AA9" s="154">
        <v>4</v>
      </c>
      <c r="AB9" s="154">
        <v>3</v>
      </c>
      <c r="AC9" s="154">
        <v>3</v>
      </c>
      <c r="AD9" s="154">
        <v>3</v>
      </c>
      <c r="AE9" s="154">
        <v>4</v>
      </c>
      <c r="AF9" s="154">
        <v>4</v>
      </c>
      <c r="AG9" s="154">
        <v>4</v>
      </c>
      <c r="AH9" s="154">
        <v>4</v>
      </c>
      <c r="AI9" s="155">
        <v>4</v>
      </c>
      <c r="AJ9" s="155">
        <v>3</v>
      </c>
      <c r="AK9" s="155">
        <v>4</v>
      </c>
      <c r="AL9" s="155">
        <v>4</v>
      </c>
      <c r="AM9" s="155">
        <v>3</v>
      </c>
      <c r="AN9" s="155">
        <v>4</v>
      </c>
      <c r="AO9" s="155">
        <v>3</v>
      </c>
      <c r="AP9" s="155">
        <v>4</v>
      </c>
      <c r="AQ9" s="150">
        <v>3</v>
      </c>
      <c r="AR9" s="150">
        <v>4</v>
      </c>
      <c r="AS9" s="150">
        <v>4</v>
      </c>
      <c r="AT9" s="150">
        <v>4</v>
      </c>
      <c r="AU9" s="150">
        <v>3</v>
      </c>
      <c r="AV9" s="150">
        <v>3</v>
      </c>
      <c r="AW9" s="150">
        <v>3</v>
      </c>
      <c r="AX9" s="150">
        <v>3</v>
      </c>
      <c r="AY9" s="150">
        <v>3</v>
      </c>
      <c r="AZ9" s="150">
        <v>4</v>
      </c>
      <c r="BA9" s="7"/>
      <c r="BB9" s="156">
        <f t="shared" si="1"/>
        <v>3.875</v>
      </c>
      <c r="BC9" s="157">
        <f t="shared" si="2"/>
        <v>3.1666666666666665</v>
      </c>
      <c r="BD9" s="158">
        <f t="shared" si="3"/>
        <v>3.6666666666666665</v>
      </c>
      <c r="BE9" s="159">
        <f t="shared" si="4"/>
        <v>3.625</v>
      </c>
      <c r="BF9" s="160">
        <f t="shared" si="5"/>
        <v>3.4</v>
      </c>
    </row>
    <row r="10" spans="1:58" x14ac:dyDescent="0.55000000000000004">
      <c r="A10" s="145">
        <v>8</v>
      </c>
      <c r="B10" s="146">
        <v>0</v>
      </c>
      <c r="C10" s="147"/>
      <c r="D10" s="79">
        <f t="shared" si="0"/>
        <v>5</v>
      </c>
      <c r="E10" s="148">
        <v>0</v>
      </c>
      <c r="F10" s="149"/>
      <c r="G10" s="150">
        <v>2</v>
      </c>
      <c r="H10" s="150">
        <v>13</v>
      </c>
      <c r="I10" s="151">
        <v>0</v>
      </c>
      <c r="J10" s="15">
        <v>0</v>
      </c>
      <c r="K10" s="15">
        <v>0</v>
      </c>
      <c r="L10" s="152">
        <v>4</v>
      </c>
      <c r="M10" s="152">
        <v>4</v>
      </c>
      <c r="N10" s="152">
        <v>3</v>
      </c>
      <c r="O10" s="152">
        <v>4</v>
      </c>
      <c r="P10" s="152">
        <v>4</v>
      </c>
      <c r="Q10" s="152">
        <v>4</v>
      </c>
      <c r="R10" s="152">
        <v>4</v>
      </c>
      <c r="S10" s="152">
        <v>4</v>
      </c>
      <c r="T10" s="153">
        <v>4</v>
      </c>
      <c r="U10" s="153">
        <v>4</v>
      </c>
      <c r="V10" s="153">
        <v>4</v>
      </c>
      <c r="W10" s="153">
        <v>4</v>
      </c>
      <c r="X10" s="153">
        <v>4</v>
      </c>
      <c r="Y10" s="153">
        <v>4</v>
      </c>
      <c r="Z10" s="154">
        <v>4</v>
      </c>
      <c r="AA10" s="154">
        <v>4</v>
      </c>
      <c r="AB10" s="154">
        <v>4</v>
      </c>
      <c r="AC10" s="154">
        <v>4</v>
      </c>
      <c r="AD10" s="154">
        <v>4</v>
      </c>
      <c r="AE10" s="154">
        <v>4</v>
      </c>
      <c r="AF10" s="154">
        <v>4</v>
      </c>
      <c r="AG10" s="154">
        <v>3</v>
      </c>
      <c r="AH10" s="154">
        <v>4</v>
      </c>
      <c r="AI10" s="155">
        <v>4</v>
      </c>
      <c r="AJ10" s="155">
        <v>4</v>
      </c>
      <c r="AK10" s="155">
        <v>4</v>
      </c>
      <c r="AL10" s="155">
        <v>4</v>
      </c>
      <c r="AM10" s="155">
        <v>4</v>
      </c>
      <c r="AN10" s="155">
        <v>4</v>
      </c>
      <c r="AO10" s="155">
        <v>4</v>
      </c>
      <c r="AP10" s="155">
        <v>4</v>
      </c>
      <c r="AQ10" s="150">
        <v>4</v>
      </c>
      <c r="AR10" s="150">
        <v>4</v>
      </c>
      <c r="AS10" s="150">
        <v>4</v>
      </c>
      <c r="AT10" s="150">
        <v>4</v>
      </c>
      <c r="AU10" s="150">
        <v>4</v>
      </c>
      <c r="AV10" s="150">
        <v>3</v>
      </c>
      <c r="AW10" s="150">
        <v>3</v>
      </c>
      <c r="AX10" s="150">
        <v>3</v>
      </c>
      <c r="AY10" s="150">
        <v>3</v>
      </c>
      <c r="AZ10" s="150">
        <v>3</v>
      </c>
      <c r="BA10" s="7"/>
      <c r="BB10" s="156">
        <f t="shared" si="1"/>
        <v>3.875</v>
      </c>
      <c r="BC10" s="157">
        <f t="shared" si="2"/>
        <v>4</v>
      </c>
      <c r="BD10" s="158">
        <f t="shared" si="3"/>
        <v>3.8888888888888888</v>
      </c>
      <c r="BE10" s="159">
        <f t="shared" si="4"/>
        <v>4</v>
      </c>
      <c r="BF10" s="160">
        <f t="shared" si="5"/>
        <v>3.5</v>
      </c>
    </row>
    <row r="11" spans="1:58" x14ac:dyDescent="0.55000000000000004">
      <c r="A11" s="145">
        <v>9</v>
      </c>
      <c r="B11" s="146">
        <v>1</v>
      </c>
      <c r="C11" s="147"/>
      <c r="D11" s="79">
        <f t="shared" si="0"/>
        <v>5</v>
      </c>
      <c r="E11" s="148">
        <v>1</v>
      </c>
      <c r="F11" s="149">
        <v>2</v>
      </c>
      <c r="G11" s="150">
        <v>2</v>
      </c>
      <c r="H11" s="150">
        <v>13</v>
      </c>
      <c r="I11" s="151">
        <v>4</v>
      </c>
      <c r="J11" s="15">
        <v>2</v>
      </c>
      <c r="K11" s="15">
        <v>1</v>
      </c>
      <c r="L11" s="152">
        <v>5</v>
      </c>
      <c r="M11" s="152">
        <v>5</v>
      </c>
      <c r="N11" s="152">
        <v>5</v>
      </c>
      <c r="O11" s="152">
        <v>5</v>
      </c>
      <c r="P11" s="152">
        <v>5</v>
      </c>
      <c r="Q11" s="152">
        <v>5</v>
      </c>
      <c r="R11" s="152">
        <v>5</v>
      </c>
      <c r="S11" s="152">
        <v>5</v>
      </c>
      <c r="T11" s="153">
        <v>4</v>
      </c>
      <c r="U11" s="153">
        <v>4</v>
      </c>
      <c r="V11" s="153">
        <v>4</v>
      </c>
      <c r="W11" s="153">
        <v>4</v>
      </c>
      <c r="X11" s="153">
        <v>4</v>
      </c>
      <c r="Y11" s="153">
        <v>4</v>
      </c>
      <c r="Z11" s="154">
        <v>4</v>
      </c>
      <c r="AA11" s="154">
        <v>4</v>
      </c>
      <c r="AB11" s="154">
        <v>5</v>
      </c>
      <c r="AC11" s="154">
        <v>5</v>
      </c>
      <c r="AD11" s="154">
        <v>5</v>
      </c>
      <c r="AE11" s="154">
        <v>5</v>
      </c>
      <c r="AF11" s="154">
        <v>5</v>
      </c>
      <c r="AG11" s="154">
        <v>5</v>
      </c>
      <c r="AH11" s="154">
        <v>5</v>
      </c>
      <c r="AI11" s="155">
        <v>5</v>
      </c>
      <c r="AJ11" s="155">
        <v>5</v>
      </c>
      <c r="AK11" s="155">
        <v>5</v>
      </c>
      <c r="AL11" s="155">
        <v>5</v>
      </c>
      <c r="AM11" s="155">
        <v>5</v>
      </c>
      <c r="AN11" s="155">
        <v>5</v>
      </c>
      <c r="AO11" s="155">
        <v>5</v>
      </c>
      <c r="AP11" s="155">
        <v>5</v>
      </c>
      <c r="AQ11" s="150">
        <v>5</v>
      </c>
      <c r="AR11" s="150">
        <v>5</v>
      </c>
      <c r="AS11" s="150">
        <v>5</v>
      </c>
      <c r="AT11" s="150">
        <v>5</v>
      </c>
      <c r="AU11" s="150">
        <v>3</v>
      </c>
      <c r="AV11" s="150">
        <v>3</v>
      </c>
      <c r="AW11" s="150">
        <v>3</v>
      </c>
      <c r="AX11" s="150">
        <v>3</v>
      </c>
      <c r="AY11" s="150">
        <v>3</v>
      </c>
      <c r="AZ11" s="150">
        <v>4</v>
      </c>
      <c r="BA11" s="7"/>
      <c r="BB11" s="156">
        <f t="shared" ref="BB11:BB42" si="6">(AVERAGE(L11:S11))</f>
        <v>5</v>
      </c>
      <c r="BC11" s="157">
        <f t="shared" ref="BC11:BC42" si="7">(AVERAGEA(T11:Y11))</f>
        <v>4</v>
      </c>
      <c r="BD11" s="158">
        <f t="shared" ref="BD11:BD42" si="8">(AVERAGE(Z11:AH11))</f>
        <v>4.7777777777777777</v>
      </c>
      <c r="BE11" s="159">
        <f t="shared" ref="BE11:BE42" si="9">(AVERAGEA(AI11:AP11))</f>
        <v>5</v>
      </c>
      <c r="BF11" s="160">
        <f t="shared" ref="BF11:BF42" si="10">(AVERAGE(AQ11:AZ11))</f>
        <v>3.9</v>
      </c>
    </row>
    <row r="12" spans="1:58" x14ac:dyDescent="0.55000000000000004">
      <c r="A12" s="145">
        <v>10</v>
      </c>
      <c r="B12" s="146">
        <v>1</v>
      </c>
      <c r="C12" s="147">
        <v>56</v>
      </c>
      <c r="D12" s="79">
        <f t="shared" si="0"/>
        <v>4</v>
      </c>
      <c r="E12" s="148">
        <v>1</v>
      </c>
      <c r="F12" s="149">
        <v>2</v>
      </c>
      <c r="G12" s="150">
        <v>2</v>
      </c>
      <c r="H12" s="150">
        <v>13</v>
      </c>
      <c r="I12" s="151">
        <v>1</v>
      </c>
      <c r="J12" s="15">
        <v>2</v>
      </c>
      <c r="K12" s="15">
        <v>1</v>
      </c>
      <c r="L12" s="152">
        <v>4</v>
      </c>
      <c r="M12" s="152">
        <v>4</v>
      </c>
      <c r="N12" s="152">
        <v>4</v>
      </c>
      <c r="O12" s="152">
        <v>4</v>
      </c>
      <c r="P12" s="152">
        <v>4</v>
      </c>
      <c r="Q12" s="152">
        <v>4</v>
      </c>
      <c r="R12" s="152">
        <v>4</v>
      </c>
      <c r="S12" s="152">
        <v>4</v>
      </c>
      <c r="T12" s="153">
        <v>4</v>
      </c>
      <c r="U12" s="153">
        <v>4</v>
      </c>
      <c r="V12" s="153">
        <v>4</v>
      </c>
      <c r="W12" s="153">
        <v>3</v>
      </c>
      <c r="X12" s="153">
        <v>4</v>
      </c>
      <c r="Y12" s="153">
        <v>4</v>
      </c>
      <c r="Z12" s="154">
        <v>4</v>
      </c>
      <c r="AA12" s="154">
        <v>3</v>
      </c>
      <c r="AB12" s="154">
        <v>4</v>
      </c>
      <c r="AC12" s="154">
        <v>4</v>
      </c>
      <c r="AD12" s="154">
        <v>4</v>
      </c>
      <c r="AE12" s="154">
        <v>4</v>
      </c>
      <c r="AF12" s="154">
        <v>4</v>
      </c>
      <c r="AG12" s="154">
        <v>4</v>
      </c>
      <c r="AH12" s="154">
        <v>4</v>
      </c>
      <c r="AI12" s="155">
        <v>4</v>
      </c>
      <c r="AJ12" s="155">
        <v>4</v>
      </c>
      <c r="AK12" s="155">
        <v>4</v>
      </c>
      <c r="AL12" s="155">
        <v>4</v>
      </c>
      <c r="AM12" s="155">
        <v>4</v>
      </c>
      <c r="AN12" s="155">
        <v>4</v>
      </c>
      <c r="AO12" s="155">
        <v>4</v>
      </c>
      <c r="AP12" s="155">
        <v>4</v>
      </c>
      <c r="AQ12" s="150">
        <v>3</v>
      </c>
      <c r="AR12" s="150">
        <v>4</v>
      </c>
      <c r="AS12" s="150">
        <v>4</v>
      </c>
      <c r="AT12" s="150">
        <v>4</v>
      </c>
      <c r="AU12" s="150">
        <v>4</v>
      </c>
      <c r="AV12" s="150">
        <v>3</v>
      </c>
      <c r="AW12" s="150">
        <v>3</v>
      </c>
      <c r="AX12" s="150">
        <v>3</v>
      </c>
      <c r="AY12" s="150">
        <v>3</v>
      </c>
      <c r="AZ12" s="150">
        <v>4</v>
      </c>
      <c r="BA12" s="7"/>
      <c r="BB12" s="156">
        <f t="shared" si="6"/>
        <v>4</v>
      </c>
      <c r="BC12" s="157">
        <f t="shared" si="7"/>
        <v>3.8333333333333335</v>
      </c>
      <c r="BD12" s="158">
        <f t="shared" si="8"/>
        <v>3.8888888888888888</v>
      </c>
      <c r="BE12" s="159">
        <f t="shared" si="9"/>
        <v>4</v>
      </c>
      <c r="BF12" s="160">
        <f t="shared" si="10"/>
        <v>3.5</v>
      </c>
    </row>
    <row r="13" spans="1:58" x14ac:dyDescent="0.55000000000000004">
      <c r="A13" s="145">
        <v>11</v>
      </c>
      <c r="B13" s="146">
        <v>1</v>
      </c>
      <c r="C13" s="147"/>
      <c r="D13" s="79">
        <f t="shared" si="0"/>
        <v>5</v>
      </c>
      <c r="E13" s="148">
        <v>1</v>
      </c>
      <c r="F13" s="149">
        <v>2</v>
      </c>
      <c r="G13" s="150">
        <v>2</v>
      </c>
      <c r="H13" s="150">
        <v>13</v>
      </c>
      <c r="I13" s="151">
        <v>1</v>
      </c>
      <c r="J13" s="15">
        <v>2</v>
      </c>
      <c r="K13" s="15">
        <v>1</v>
      </c>
      <c r="L13" s="152">
        <v>4</v>
      </c>
      <c r="M13" s="152">
        <v>5</v>
      </c>
      <c r="N13" s="152">
        <v>5</v>
      </c>
      <c r="O13" s="152">
        <v>5</v>
      </c>
      <c r="P13" s="152">
        <v>5</v>
      </c>
      <c r="Q13" s="152">
        <v>5</v>
      </c>
      <c r="R13" s="152">
        <v>4</v>
      </c>
      <c r="S13" s="152">
        <v>5</v>
      </c>
      <c r="T13" s="153">
        <v>5</v>
      </c>
      <c r="U13" s="153">
        <v>4</v>
      </c>
      <c r="V13" s="153">
        <v>4</v>
      </c>
      <c r="W13" s="153">
        <v>4</v>
      </c>
      <c r="X13" s="153">
        <v>5</v>
      </c>
      <c r="Y13" s="153">
        <v>4</v>
      </c>
      <c r="Z13" s="154">
        <v>4</v>
      </c>
      <c r="AA13" s="154">
        <v>4</v>
      </c>
      <c r="AB13" s="154">
        <v>5</v>
      </c>
      <c r="AC13" s="154">
        <v>5</v>
      </c>
      <c r="AD13" s="154">
        <v>5</v>
      </c>
      <c r="AE13" s="154">
        <v>5</v>
      </c>
      <c r="AF13" s="154">
        <v>5</v>
      </c>
      <c r="AG13" s="154">
        <v>5</v>
      </c>
      <c r="AH13" s="154">
        <v>5</v>
      </c>
      <c r="AI13" s="155">
        <v>4</v>
      </c>
      <c r="AJ13" s="155">
        <v>4</v>
      </c>
      <c r="AK13" s="155">
        <v>4</v>
      </c>
      <c r="AL13" s="155">
        <v>4</v>
      </c>
      <c r="AM13" s="155">
        <v>4</v>
      </c>
      <c r="AN13" s="155">
        <v>5</v>
      </c>
      <c r="AO13" s="155">
        <v>5</v>
      </c>
      <c r="AP13" s="155">
        <v>5</v>
      </c>
      <c r="AQ13" s="150">
        <v>4</v>
      </c>
      <c r="AR13" s="150">
        <v>5</v>
      </c>
      <c r="AS13" s="150">
        <v>5</v>
      </c>
      <c r="AT13" s="150">
        <v>5</v>
      </c>
      <c r="AU13" s="150">
        <v>5</v>
      </c>
      <c r="AV13" s="150">
        <v>3</v>
      </c>
      <c r="AW13" s="150">
        <v>3</v>
      </c>
      <c r="AX13" s="150">
        <v>3</v>
      </c>
      <c r="AY13" s="150">
        <v>3</v>
      </c>
      <c r="AZ13" s="150">
        <v>5</v>
      </c>
      <c r="BA13" s="7"/>
      <c r="BB13" s="156">
        <f t="shared" si="6"/>
        <v>4.75</v>
      </c>
      <c r="BC13" s="157">
        <f t="shared" si="7"/>
        <v>4.333333333333333</v>
      </c>
      <c r="BD13" s="158">
        <f t="shared" si="8"/>
        <v>4.7777777777777777</v>
      </c>
      <c r="BE13" s="159">
        <f t="shared" si="9"/>
        <v>4.375</v>
      </c>
      <c r="BF13" s="160">
        <f t="shared" si="10"/>
        <v>4.0999999999999996</v>
      </c>
    </row>
    <row r="14" spans="1:58" x14ac:dyDescent="0.55000000000000004">
      <c r="A14" s="145">
        <v>12</v>
      </c>
      <c r="B14" s="146">
        <v>1</v>
      </c>
      <c r="C14" s="147">
        <v>59</v>
      </c>
      <c r="D14" s="79">
        <f t="shared" si="0"/>
        <v>4</v>
      </c>
      <c r="E14" s="148">
        <v>1</v>
      </c>
      <c r="F14" s="149">
        <v>2</v>
      </c>
      <c r="G14" s="150">
        <v>2</v>
      </c>
      <c r="H14" s="150">
        <v>13</v>
      </c>
      <c r="I14" s="151">
        <v>1</v>
      </c>
      <c r="J14" s="15">
        <v>2</v>
      </c>
      <c r="K14" s="15">
        <v>1</v>
      </c>
      <c r="L14" s="152">
        <v>4</v>
      </c>
      <c r="M14" s="152">
        <v>4</v>
      </c>
      <c r="N14" s="152">
        <v>4</v>
      </c>
      <c r="O14" s="152">
        <v>4</v>
      </c>
      <c r="P14" s="152">
        <v>5</v>
      </c>
      <c r="Q14" s="152">
        <v>4</v>
      </c>
      <c r="R14" s="152">
        <v>4</v>
      </c>
      <c r="S14" s="152">
        <v>4</v>
      </c>
      <c r="T14" s="153">
        <v>4</v>
      </c>
      <c r="U14" s="153">
        <v>4</v>
      </c>
      <c r="V14" s="153">
        <v>4</v>
      </c>
      <c r="W14" s="153">
        <v>4</v>
      </c>
      <c r="X14" s="153">
        <v>4</v>
      </c>
      <c r="Y14" s="153">
        <v>4</v>
      </c>
      <c r="Z14" s="154">
        <v>4</v>
      </c>
      <c r="AA14" s="154">
        <v>4</v>
      </c>
      <c r="AB14" s="154">
        <v>3</v>
      </c>
      <c r="AC14" s="154">
        <v>4</v>
      </c>
      <c r="AD14" s="154">
        <v>4</v>
      </c>
      <c r="AE14" s="154">
        <v>3</v>
      </c>
      <c r="AF14" s="154">
        <v>4</v>
      </c>
      <c r="AG14" s="154">
        <v>4</v>
      </c>
      <c r="AH14" s="154">
        <v>4</v>
      </c>
      <c r="AI14" s="155">
        <v>4</v>
      </c>
      <c r="AJ14" s="155">
        <v>4</v>
      </c>
      <c r="AK14" s="155">
        <v>4</v>
      </c>
      <c r="AL14" s="155">
        <v>5</v>
      </c>
      <c r="AM14" s="155">
        <v>4</v>
      </c>
      <c r="AN14" s="155">
        <v>4</v>
      </c>
      <c r="AO14" s="155">
        <v>4</v>
      </c>
      <c r="AP14" s="155">
        <v>4</v>
      </c>
      <c r="AQ14" s="150">
        <v>4</v>
      </c>
      <c r="AR14" s="150">
        <v>4</v>
      </c>
      <c r="AS14" s="150">
        <v>4</v>
      </c>
      <c r="AT14" s="150">
        <v>4</v>
      </c>
      <c r="AU14" s="150">
        <v>4</v>
      </c>
      <c r="AV14" s="150">
        <v>2</v>
      </c>
      <c r="AW14" s="150">
        <v>2</v>
      </c>
      <c r="AX14" s="150">
        <v>2</v>
      </c>
      <c r="AY14" s="150">
        <v>2</v>
      </c>
      <c r="AZ14" s="150">
        <v>2</v>
      </c>
      <c r="BA14" s="7"/>
      <c r="BB14" s="156">
        <f t="shared" si="6"/>
        <v>4.125</v>
      </c>
      <c r="BC14" s="157">
        <f t="shared" si="7"/>
        <v>4</v>
      </c>
      <c r="BD14" s="158">
        <f t="shared" si="8"/>
        <v>3.7777777777777777</v>
      </c>
      <c r="BE14" s="159">
        <f t="shared" si="9"/>
        <v>4.125</v>
      </c>
      <c r="BF14" s="160">
        <f t="shared" si="10"/>
        <v>3</v>
      </c>
    </row>
    <row r="15" spans="1:58" x14ac:dyDescent="0.55000000000000004">
      <c r="A15" s="145">
        <v>13</v>
      </c>
      <c r="B15" s="146">
        <v>2</v>
      </c>
      <c r="C15" s="147"/>
      <c r="D15" s="79">
        <f t="shared" si="0"/>
        <v>5</v>
      </c>
      <c r="E15" s="148">
        <v>1</v>
      </c>
      <c r="F15" s="149">
        <v>3</v>
      </c>
      <c r="G15" s="150">
        <v>2</v>
      </c>
      <c r="H15" s="150">
        <v>13</v>
      </c>
      <c r="I15" s="151">
        <v>1</v>
      </c>
      <c r="J15" s="15">
        <v>0</v>
      </c>
      <c r="K15" s="15">
        <v>0</v>
      </c>
      <c r="L15" s="152">
        <v>5</v>
      </c>
      <c r="M15" s="152">
        <v>5</v>
      </c>
      <c r="N15" s="152">
        <v>5</v>
      </c>
      <c r="O15" s="152">
        <v>5</v>
      </c>
      <c r="P15" s="152">
        <v>5</v>
      </c>
      <c r="Q15" s="152">
        <v>5</v>
      </c>
      <c r="R15" s="152">
        <v>5</v>
      </c>
      <c r="S15" s="152">
        <v>5</v>
      </c>
      <c r="T15" s="153">
        <v>5</v>
      </c>
      <c r="U15" s="153">
        <v>5</v>
      </c>
      <c r="V15" s="153">
        <v>5</v>
      </c>
      <c r="W15" s="153">
        <v>5</v>
      </c>
      <c r="X15" s="153">
        <v>5</v>
      </c>
      <c r="Y15" s="153">
        <v>5</v>
      </c>
      <c r="Z15" s="154">
        <v>5</v>
      </c>
      <c r="AA15" s="154">
        <v>5</v>
      </c>
      <c r="AB15" s="154">
        <v>5</v>
      </c>
      <c r="AC15" s="154">
        <v>4</v>
      </c>
      <c r="AD15" s="154">
        <v>5</v>
      </c>
      <c r="AE15" s="154">
        <v>5</v>
      </c>
      <c r="AF15" s="154">
        <v>5</v>
      </c>
      <c r="AG15" s="154">
        <v>5</v>
      </c>
      <c r="AH15" s="154">
        <v>5</v>
      </c>
      <c r="AI15" s="155">
        <v>5</v>
      </c>
      <c r="AJ15" s="155">
        <v>5</v>
      </c>
      <c r="AK15" s="155">
        <v>5</v>
      </c>
      <c r="AL15" s="155">
        <v>5</v>
      </c>
      <c r="AM15" s="155">
        <v>5</v>
      </c>
      <c r="AN15" s="155">
        <v>5</v>
      </c>
      <c r="AO15" s="155">
        <v>5</v>
      </c>
      <c r="AP15" s="155">
        <v>5</v>
      </c>
      <c r="AQ15" s="150">
        <v>5</v>
      </c>
      <c r="AR15" s="150">
        <v>4</v>
      </c>
      <c r="AS15" s="150">
        <v>5</v>
      </c>
      <c r="AT15" s="150">
        <v>5</v>
      </c>
      <c r="AU15" s="150">
        <v>5</v>
      </c>
      <c r="AV15" s="150">
        <v>3</v>
      </c>
      <c r="AW15" s="150">
        <v>3</v>
      </c>
      <c r="AX15" s="150">
        <v>3</v>
      </c>
      <c r="AY15" s="150">
        <v>5</v>
      </c>
      <c r="AZ15" s="150">
        <v>5</v>
      </c>
      <c r="BA15" s="7"/>
      <c r="BB15" s="156">
        <f t="shared" si="6"/>
        <v>5</v>
      </c>
      <c r="BC15" s="157">
        <f t="shared" si="7"/>
        <v>5</v>
      </c>
      <c r="BD15" s="158">
        <f t="shared" si="8"/>
        <v>4.8888888888888893</v>
      </c>
      <c r="BE15" s="159">
        <f t="shared" si="9"/>
        <v>5</v>
      </c>
      <c r="BF15" s="160">
        <f t="shared" si="10"/>
        <v>4.3</v>
      </c>
    </row>
    <row r="16" spans="1:58" x14ac:dyDescent="0.55000000000000004">
      <c r="A16" s="145">
        <v>14</v>
      </c>
      <c r="B16" s="146">
        <v>2</v>
      </c>
      <c r="C16" s="147">
        <v>49</v>
      </c>
      <c r="D16" s="79">
        <f t="shared" si="0"/>
        <v>3</v>
      </c>
      <c r="E16" s="148">
        <v>1</v>
      </c>
      <c r="F16" s="149">
        <v>3</v>
      </c>
      <c r="G16" s="150">
        <v>2</v>
      </c>
      <c r="H16" s="150">
        <v>13</v>
      </c>
      <c r="I16" s="151">
        <v>1</v>
      </c>
      <c r="J16" s="15">
        <v>2</v>
      </c>
      <c r="K16" s="15">
        <v>0</v>
      </c>
      <c r="L16" s="152">
        <v>5</v>
      </c>
      <c r="M16" s="152">
        <v>5</v>
      </c>
      <c r="N16" s="152">
        <v>5</v>
      </c>
      <c r="O16" s="152">
        <v>5</v>
      </c>
      <c r="P16" s="152">
        <v>5</v>
      </c>
      <c r="Q16" s="152">
        <v>5</v>
      </c>
      <c r="R16" s="152">
        <v>5</v>
      </c>
      <c r="S16" s="152">
        <v>5</v>
      </c>
      <c r="T16" s="153">
        <v>5</v>
      </c>
      <c r="U16" s="153">
        <v>5</v>
      </c>
      <c r="V16" s="153">
        <v>5</v>
      </c>
      <c r="W16" s="153">
        <v>5</v>
      </c>
      <c r="X16" s="153">
        <v>5</v>
      </c>
      <c r="Y16" s="153">
        <v>5</v>
      </c>
      <c r="Z16" s="154">
        <v>5</v>
      </c>
      <c r="AA16" s="154">
        <v>5</v>
      </c>
      <c r="AB16" s="154">
        <v>5</v>
      </c>
      <c r="AC16" s="154">
        <v>5</v>
      </c>
      <c r="AD16" s="154">
        <v>5</v>
      </c>
      <c r="AE16" s="154">
        <v>5</v>
      </c>
      <c r="AF16" s="154">
        <v>5</v>
      </c>
      <c r="AG16" s="154">
        <v>5</v>
      </c>
      <c r="AH16" s="154">
        <v>5</v>
      </c>
      <c r="AI16" s="155">
        <v>5</v>
      </c>
      <c r="AJ16" s="155">
        <v>5</v>
      </c>
      <c r="AK16" s="155">
        <v>5</v>
      </c>
      <c r="AL16" s="155">
        <v>5</v>
      </c>
      <c r="AM16" s="155">
        <v>5</v>
      </c>
      <c r="AN16" s="155">
        <v>5</v>
      </c>
      <c r="AO16" s="155">
        <v>5</v>
      </c>
      <c r="AP16" s="155">
        <v>5</v>
      </c>
      <c r="AQ16" s="150">
        <v>5</v>
      </c>
      <c r="AR16" s="150">
        <v>5</v>
      </c>
      <c r="AS16" s="150">
        <v>5</v>
      </c>
      <c r="AT16" s="150">
        <v>5</v>
      </c>
      <c r="AU16" s="150">
        <v>5</v>
      </c>
      <c r="AV16" s="150">
        <v>4</v>
      </c>
      <c r="AW16" s="150">
        <v>5</v>
      </c>
      <c r="AX16" s="150">
        <v>5</v>
      </c>
      <c r="AY16" s="150">
        <v>5</v>
      </c>
      <c r="AZ16" s="150">
        <v>5</v>
      </c>
      <c r="BA16" s="7"/>
      <c r="BB16" s="156">
        <f t="shared" si="6"/>
        <v>5</v>
      </c>
      <c r="BC16" s="157">
        <f t="shared" si="7"/>
        <v>5</v>
      </c>
      <c r="BD16" s="158">
        <f t="shared" si="8"/>
        <v>5</v>
      </c>
      <c r="BE16" s="159">
        <f t="shared" si="9"/>
        <v>5</v>
      </c>
      <c r="BF16" s="160">
        <f t="shared" si="10"/>
        <v>4.9000000000000004</v>
      </c>
    </row>
    <row r="17" spans="1:58" x14ac:dyDescent="0.55000000000000004">
      <c r="A17" s="145">
        <v>15</v>
      </c>
      <c r="B17" s="146">
        <v>2</v>
      </c>
      <c r="C17" s="147"/>
      <c r="D17" s="79">
        <f t="shared" si="0"/>
        <v>5</v>
      </c>
      <c r="E17" s="148">
        <v>1</v>
      </c>
      <c r="F17" s="149"/>
      <c r="G17" s="150">
        <v>2</v>
      </c>
      <c r="H17" s="150">
        <v>13</v>
      </c>
      <c r="I17" s="151">
        <v>1</v>
      </c>
      <c r="J17" s="15">
        <v>2</v>
      </c>
      <c r="K17" s="15">
        <v>1</v>
      </c>
      <c r="L17" s="152">
        <v>5</v>
      </c>
      <c r="M17" s="152">
        <v>5</v>
      </c>
      <c r="N17" s="152">
        <v>5</v>
      </c>
      <c r="O17" s="152">
        <v>5</v>
      </c>
      <c r="P17" s="152">
        <v>5</v>
      </c>
      <c r="Q17" s="152">
        <v>5</v>
      </c>
      <c r="R17" s="152">
        <v>5</v>
      </c>
      <c r="S17" s="152">
        <v>5</v>
      </c>
      <c r="T17" s="153">
        <v>3</v>
      </c>
      <c r="U17" s="153">
        <v>4</v>
      </c>
      <c r="V17" s="153">
        <v>4</v>
      </c>
      <c r="W17" s="153">
        <v>4</v>
      </c>
      <c r="X17" s="153">
        <v>4</v>
      </c>
      <c r="Y17" s="153">
        <v>4</v>
      </c>
      <c r="Z17" s="154">
        <v>4</v>
      </c>
      <c r="AA17" s="154">
        <v>4</v>
      </c>
      <c r="AB17" s="154">
        <v>4</v>
      </c>
      <c r="AC17" s="154">
        <v>4</v>
      </c>
      <c r="AD17" s="154">
        <v>4</v>
      </c>
      <c r="AE17" s="154">
        <v>5</v>
      </c>
      <c r="AF17" s="154">
        <v>5</v>
      </c>
      <c r="AG17" s="154">
        <v>5</v>
      </c>
      <c r="AH17" s="154">
        <v>5</v>
      </c>
      <c r="AI17" s="155">
        <v>5</v>
      </c>
      <c r="AJ17" s="155">
        <v>5</v>
      </c>
      <c r="AK17" s="155">
        <v>5</v>
      </c>
      <c r="AL17" s="155">
        <v>5</v>
      </c>
      <c r="AM17" s="155">
        <v>5</v>
      </c>
      <c r="AN17" s="155">
        <v>5</v>
      </c>
      <c r="AO17" s="155">
        <v>5</v>
      </c>
      <c r="AP17" s="155">
        <v>5</v>
      </c>
      <c r="AQ17" s="150">
        <v>3</v>
      </c>
      <c r="AR17" s="150">
        <v>3</v>
      </c>
      <c r="AS17" s="150">
        <v>3</v>
      </c>
      <c r="AT17" s="150">
        <v>3</v>
      </c>
      <c r="AU17" s="150">
        <v>3</v>
      </c>
      <c r="AV17" s="150">
        <v>3</v>
      </c>
      <c r="AW17" s="150">
        <v>3</v>
      </c>
      <c r="AX17" s="150">
        <v>3</v>
      </c>
      <c r="AY17" s="150">
        <v>3</v>
      </c>
      <c r="AZ17" s="150">
        <v>3</v>
      </c>
      <c r="BA17" s="7"/>
      <c r="BB17" s="156">
        <f t="shared" si="6"/>
        <v>5</v>
      </c>
      <c r="BC17" s="157">
        <f t="shared" si="7"/>
        <v>3.8333333333333335</v>
      </c>
      <c r="BD17" s="158">
        <f t="shared" si="8"/>
        <v>4.4444444444444446</v>
      </c>
      <c r="BE17" s="159">
        <f t="shared" si="9"/>
        <v>5</v>
      </c>
      <c r="BF17" s="160">
        <f t="shared" si="10"/>
        <v>3</v>
      </c>
    </row>
    <row r="18" spans="1:58" x14ac:dyDescent="0.55000000000000004">
      <c r="A18" s="145">
        <v>16</v>
      </c>
      <c r="B18" s="146">
        <v>1</v>
      </c>
      <c r="C18" s="147">
        <v>57</v>
      </c>
      <c r="D18" s="79">
        <f t="shared" si="0"/>
        <v>4</v>
      </c>
      <c r="E18" s="148">
        <v>1</v>
      </c>
      <c r="F18" s="149">
        <v>2</v>
      </c>
      <c r="G18" s="150">
        <v>2</v>
      </c>
      <c r="H18" s="150">
        <v>13</v>
      </c>
      <c r="I18" s="151">
        <v>1</v>
      </c>
      <c r="J18" s="15">
        <v>2</v>
      </c>
      <c r="K18" s="15">
        <v>1</v>
      </c>
      <c r="L18" s="152">
        <v>4</v>
      </c>
      <c r="M18" s="152">
        <v>4</v>
      </c>
      <c r="N18" s="152">
        <v>4</v>
      </c>
      <c r="O18" s="152">
        <v>4</v>
      </c>
      <c r="P18" s="152">
        <v>4</v>
      </c>
      <c r="Q18" s="152">
        <v>4</v>
      </c>
      <c r="R18" s="152">
        <v>4</v>
      </c>
      <c r="S18" s="152">
        <v>4</v>
      </c>
      <c r="T18" s="153">
        <v>4</v>
      </c>
      <c r="U18" s="153">
        <v>4</v>
      </c>
      <c r="V18" s="153">
        <v>4</v>
      </c>
      <c r="W18" s="153">
        <v>4</v>
      </c>
      <c r="X18" s="153">
        <v>4</v>
      </c>
      <c r="Y18" s="153">
        <v>4</v>
      </c>
      <c r="Z18" s="154">
        <v>4</v>
      </c>
      <c r="AA18" s="154">
        <v>4</v>
      </c>
      <c r="AB18" s="154">
        <v>4</v>
      </c>
      <c r="AC18" s="154">
        <v>4</v>
      </c>
      <c r="AD18" s="154">
        <v>4</v>
      </c>
      <c r="AE18" s="154">
        <v>4</v>
      </c>
      <c r="AF18" s="154">
        <v>4</v>
      </c>
      <c r="AG18" s="154">
        <v>4</v>
      </c>
      <c r="AH18" s="154">
        <v>4</v>
      </c>
      <c r="AI18" s="155">
        <v>4</v>
      </c>
      <c r="AJ18" s="155">
        <v>4</v>
      </c>
      <c r="AK18" s="155">
        <v>4</v>
      </c>
      <c r="AL18" s="155">
        <v>4</v>
      </c>
      <c r="AM18" s="155">
        <v>4</v>
      </c>
      <c r="AN18" s="155">
        <v>4</v>
      </c>
      <c r="AO18" s="155">
        <v>4</v>
      </c>
      <c r="AP18" s="155">
        <v>4</v>
      </c>
      <c r="AQ18" s="150">
        <v>4</v>
      </c>
      <c r="AR18" s="150">
        <v>4</v>
      </c>
      <c r="AS18" s="150">
        <v>4</v>
      </c>
      <c r="AT18" s="150">
        <v>4</v>
      </c>
      <c r="AU18" s="150">
        <v>4</v>
      </c>
      <c r="AV18" s="150">
        <v>4</v>
      </c>
      <c r="AW18" s="150">
        <v>4</v>
      </c>
      <c r="AX18" s="150">
        <v>4</v>
      </c>
      <c r="AY18" s="150">
        <v>4</v>
      </c>
      <c r="AZ18" s="150">
        <v>4</v>
      </c>
      <c r="BA18" s="7"/>
      <c r="BB18" s="156">
        <f t="shared" si="6"/>
        <v>4</v>
      </c>
      <c r="BC18" s="157">
        <f t="shared" si="7"/>
        <v>4</v>
      </c>
      <c r="BD18" s="158">
        <f t="shared" si="8"/>
        <v>4</v>
      </c>
      <c r="BE18" s="159">
        <f t="shared" si="9"/>
        <v>4</v>
      </c>
      <c r="BF18" s="160">
        <f t="shared" si="10"/>
        <v>4</v>
      </c>
    </row>
    <row r="19" spans="1:58" x14ac:dyDescent="0.55000000000000004">
      <c r="A19" s="145">
        <v>17</v>
      </c>
      <c r="B19" s="146">
        <v>1</v>
      </c>
      <c r="C19" s="147">
        <v>38</v>
      </c>
      <c r="D19" s="79">
        <f t="shared" si="0"/>
        <v>2</v>
      </c>
      <c r="E19" s="148">
        <v>1</v>
      </c>
      <c r="F19" s="149">
        <v>2</v>
      </c>
      <c r="G19" s="150">
        <v>2</v>
      </c>
      <c r="H19" s="150">
        <v>13</v>
      </c>
      <c r="I19" s="151">
        <v>1</v>
      </c>
      <c r="J19" s="15">
        <v>2</v>
      </c>
      <c r="K19" s="15">
        <v>1</v>
      </c>
      <c r="L19" s="152">
        <v>5</v>
      </c>
      <c r="M19" s="152">
        <v>5</v>
      </c>
      <c r="N19" s="152">
        <v>5</v>
      </c>
      <c r="O19" s="152">
        <v>5</v>
      </c>
      <c r="P19" s="152">
        <v>5</v>
      </c>
      <c r="Q19" s="152">
        <v>5</v>
      </c>
      <c r="R19" s="152">
        <v>5</v>
      </c>
      <c r="S19" s="152">
        <v>5</v>
      </c>
      <c r="T19" s="153">
        <v>5</v>
      </c>
      <c r="U19" s="153">
        <v>4</v>
      </c>
      <c r="V19" s="153">
        <v>4</v>
      </c>
      <c r="W19" s="153">
        <v>4</v>
      </c>
      <c r="X19" s="153">
        <v>5</v>
      </c>
      <c r="Y19" s="153">
        <v>4</v>
      </c>
      <c r="Z19" s="154">
        <v>5</v>
      </c>
      <c r="AA19" s="154">
        <v>4</v>
      </c>
      <c r="AB19" s="154">
        <v>4</v>
      </c>
      <c r="AC19" s="154">
        <v>4</v>
      </c>
      <c r="AD19" s="154">
        <v>4</v>
      </c>
      <c r="AE19" s="154">
        <v>4</v>
      </c>
      <c r="AF19" s="154">
        <v>5</v>
      </c>
      <c r="AG19" s="154">
        <v>4</v>
      </c>
      <c r="AH19" s="154">
        <v>5</v>
      </c>
      <c r="AI19" s="155">
        <v>5</v>
      </c>
      <c r="AJ19" s="155">
        <v>5</v>
      </c>
      <c r="AK19" s="155">
        <v>5</v>
      </c>
      <c r="AL19" s="155">
        <v>5</v>
      </c>
      <c r="AM19" s="155">
        <v>4</v>
      </c>
      <c r="AN19" s="155">
        <v>5</v>
      </c>
      <c r="AO19" s="155">
        <v>5</v>
      </c>
      <c r="AP19" s="155">
        <v>5</v>
      </c>
      <c r="AQ19" s="150">
        <v>4</v>
      </c>
      <c r="AR19" s="150">
        <v>5</v>
      </c>
      <c r="AS19" s="150">
        <v>5</v>
      </c>
      <c r="AT19" s="150">
        <v>5</v>
      </c>
      <c r="AU19" s="150">
        <v>5</v>
      </c>
      <c r="AV19" s="150">
        <v>5</v>
      </c>
      <c r="AW19" s="150">
        <v>5</v>
      </c>
      <c r="AX19" s="150">
        <v>5</v>
      </c>
      <c r="AY19" s="150">
        <v>5</v>
      </c>
      <c r="AZ19" s="150">
        <v>4</v>
      </c>
      <c r="BA19" s="7"/>
      <c r="BB19" s="156">
        <f t="shared" si="6"/>
        <v>5</v>
      </c>
      <c r="BC19" s="157">
        <f t="shared" si="7"/>
        <v>4.333333333333333</v>
      </c>
      <c r="BD19" s="158">
        <f t="shared" si="8"/>
        <v>4.333333333333333</v>
      </c>
      <c r="BE19" s="159">
        <f t="shared" si="9"/>
        <v>4.875</v>
      </c>
      <c r="BF19" s="160">
        <f t="shared" si="10"/>
        <v>4.8</v>
      </c>
    </row>
    <row r="20" spans="1:58" x14ac:dyDescent="0.55000000000000004">
      <c r="A20" s="145">
        <v>18</v>
      </c>
      <c r="B20" s="146">
        <v>1</v>
      </c>
      <c r="C20" s="147">
        <v>40</v>
      </c>
      <c r="D20" s="79">
        <f t="shared" si="0"/>
        <v>2</v>
      </c>
      <c r="E20" s="148">
        <v>1</v>
      </c>
      <c r="F20" s="149">
        <v>2</v>
      </c>
      <c r="G20" s="150">
        <v>2</v>
      </c>
      <c r="H20" s="150">
        <v>13</v>
      </c>
      <c r="I20" s="151">
        <v>1</v>
      </c>
      <c r="J20" s="15">
        <v>2</v>
      </c>
      <c r="K20" s="15">
        <v>1</v>
      </c>
      <c r="L20" s="152">
        <v>4</v>
      </c>
      <c r="M20" s="152">
        <v>4</v>
      </c>
      <c r="N20" s="152">
        <v>3</v>
      </c>
      <c r="O20" s="152">
        <v>2</v>
      </c>
      <c r="P20" s="152">
        <v>3</v>
      </c>
      <c r="Q20" s="152">
        <v>3</v>
      </c>
      <c r="R20" s="152">
        <v>4</v>
      </c>
      <c r="S20" s="152">
        <v>3</v>
      </c>
      <c r="T20" s="153">
        <v>3</v>
      </c>
      <c r="U20" s="153">
        <v>3</v>
      </c>
      <c r="V20" s="153">
        <v>3</v>
      </c>
      <c r="W20" s="153">
        <v>2</v>
      </c>
      <c r="X20" s="153">
        <v>3</v>
      </c>
      <c r="Y20" s="153">
        <v>3</v>
      </c>
      <c r="Z20" s="154">
        <v>4</v>
      </c>
      <c r="AA20" s="154">
        <v>3</v>
      </c>
      <c r="AB20" s="154">
        <v>3</v>
      </c>
      <c r="AC20" s="154">
        <v>3</v>
      </c>
      <c r="AD20" s="154">
        <v>3</v>
      </c>
      <c r="AE20" s="154">
        <v>3</v>
      </c>
      <c r="AF20" s="154">
        <v>3</v>
      </c>
      <c r="AG20" s="154">
        <v>4</v>
      </c>
      <c r="AH20" s="154">
        <v>2</v>
      </c>
      <c r="AI20" s="155">
        <v>3</v>
      </c>
      <c r="AJ20" s="155">
        <v>3</v>
      </c>
      <c r="AK20" s="155">
        <v>2</v>
      </c>
      <c r="AL20" s="155">
        <v>3</v>
      </c>
      <c r="AM20" s="155">
        <v>2</v>
      </c>
      <c r="AN20" s="155">
        <v>2</v>
      </c>
      <c r="AO20" s="155">
        <v>2</v>
      </c>
      <c r="AP20" s="155">
        <v>3</v>
      </c>
      <c r="AQ20" s="150">
        <v>3</v>
      </c>
      <c r="AR20" s="150">
        <v>3</v>
      </c>
      <c r="AS20" s="150">
        <v>4</v>
      </c>
      <c r="AT20" s="150">
        <v>4</v>
      </c>
      <c r="AU20" s="150">
        <v>4</v>
      </c>
      <c r="AV20" s="150">
        <v>3</v>
      </c>
      <c r="AW20" s="150">
        <v>3</v>
      </c>
      <c r="AX20" s="150">
        <v>3</v>
      </c>
      <c r="AY20" s="150">
        <v>3</v>
      </c>
      <c r="AZ20" s="150">
        <v>3</v>
      </c>
      <c r="BA20" s="7"/>
      <c r="BB20" s="156">
        <f t="shared" si="6"/>
        <v>3.25</v>
      </c>
      <c r="BC20" s="157">
        <f t="shared" si="7"/>
        <v>2.8333333333333335</v>
      </c>
      <c r="BD20" s="158">
        <f t="shared" si="8"/>
        <v>3.1111111111111112</v>
      </c>
      <c r="BE20" s="159">
        <f t="shared" si="9"/>
        <v>2.5</v>
      </c>
      <c r="BF20" s="160">
        <f t="shared" si="10"/>
        <v>3.3</v>
      </c>
    </row>
    <row r="21" spans="1:58" x14ac:dyDescent="0.55000000000000004">
      <c r="A21" s="145">
        <v>19</v>
      </c>
      <c r="B21" s="146">
        <v>1</v>
      </c>
      <c r="C21" s="147">
        <v>56</v>
      </c>
      <c r="D21" s="79">
        <f t="shared" si="0"/>
        <v>4</v>
      </c>
      <c r="E21" s="148">
        <v>1</v>
      </c>
      <c r="F21" s="149">
        <v>2</v>
      </c>
      <c r="G21" s="150">
        <v>2</v>
      </c>
      <c r="H21" s="150">
        <v>13</v>
      </c>
      <c r="I21" s="151">
        <v>1</v>
      </c>
      <c r="J21" s="15">
        <v>0</v>
      </c>
      <c r="K21" s="15">
        <v>0</v>
      </c>
      <c r="L21" s="152">
        <v>4</v>
      </c>
      <c r="M21" s="152">
        <v>3</v>
      </c>
      <c r="N21" s="152">
        <v>3</v>
      </c>
      <c r="O21" s="152">
        <v>3</v>
      </c>
      <c r="P21" s="152">
        <v>4</v>
      </c>
      <c r="Q21" s="152">
        <v>3</v>
      </c>
      <c r="R21" s="152">
        <v>4</v>
      </c>
      <c r="S21" s="152">
        <v>4</v>
      </c>
      <c r="T21" s="153">
        <v>4</v>
      </c>
      <c r="U21" s="153">
        <v>4</v>
      </c>
      <c r="V21" s="153">
        <v>4</v>
      </c>
      <c r="W21" s="153">
        <v>4</v>
      </c>
      <c r="X21" s="153">
        <v>4</v>
      </c>
      <c r="Y21" s="153">
        <v>4</v>
      </c>
      <c r="Z21" s="154">
        <v>4</v>
      </c>
      <c r="AA21" s="154">
        <v>4</v>
      </c>
      <c r="AB21" s="154">
        <v>3</v>
      </c>
      <c r="AC21" s="154">
        <v>3</v>
      </c>
      <c r="AD21" s="154">
        <v>3</v>
      </c>
      <c r="AE21" s="154">
        <v>4</v>
      </c>
      <c r="AF21" s="154">
        <v>4</v>
      </c>
      <c r="AG21" s="154">
        <v>4</v>
      </c>
      <c r="AH21" s="154">
        <v>4</v>
      </c>
      <c r="AI21" s="155">
        <v>4</v>
      </c>
      <c r="AJ21" s="155">
        <v>4</v>
      </c>
      <c r="AK21" s="155">
        <v>3</v>
      </c>
      <c r="AL21" s="155">
        <v>3</v>
      </c>
      <c r="AM21" s="155">
        <v>3</v>
      </c>
      <c r="AN21" s="155">
        <v>4</v>
      </c>
      <c r="AO21" s="155">
        <v>3</v>
      </c>
      <c r="AP21" s="155">
        <v>3</v>
      </c>
      <c r="AQ21" s="150">
        <v>3</v>
      </c>
      <c r="AR21" s="150">
        <v>4</v>
      </c>
      <c r="AS21" s="150">
        <v>4</v>
      </c>
      <c r="AT21" s="150">
        <v>4</v>
      </c>
      <c r="AU21" s="150">
        <v>4</v>
      </c>
      <c r="AV21" s="150">
        <v>2</v>
      </c>
      <c r="AW21" s="150">
        <v>2</v>
      </c>
      <c r="AX21" s="150">
        <v>2</v>
      </c>
      <c r="AY21" s="150">
        <v>2</v>
      </c>
      <c r="AZ21" s="150">
        <v>4</v>
      </c>
      <c r="BA21" s="7"/>
      <c r="BB21" s="156">
        <f t="shared" si="6"/>
        <v>3.5</v>
      </c>
      <c r="BC21" s="157">
        <f t="shared" si="7"/>
        <v>4</v>
      </c>
      <c r="BD21" s="158">
        <f t="shared" si="8"/>
        <v>3.6666666666666665</v>
      </c>
      <c r="BE21" s="159">
        <f t="shared" si="9"/>
        <v>3.375</v>
      </c>
      <c r="BF21" s="160">
        <f t="shared" si="10"/>
        <v>3.1</v>
      </c>
    </row>
    <row r="22" spans="1:58" x14ac:dyDescent="0.55000000000000004">
      <c r="A22" s="145">
        <v>20</v>
      </c>
      <c r="B22" s="146">
        <v>1</v>
      </c>
      <c r="C22" s="147"/>
      <c r="D22" s="79">
        <f t="shared" si="0"/>
        <v>5</v>
      </c>
      <c r="E22" s="148">
        <v>1</v>
      </c>
      <c r="F22" s="149">
        <v>2</v>
      </c>
      <c r="G22" s="150">
        <v>2</v>
      </c>
      <c r="H22" s="150">
        <v>13</v>
      </c>
      <c r="I22" s="151">
        <v>1</v>
      </c>
      <c r="J22" s="15">
        <v>0</v>
      </c>
      <c r="K22" s="15">
        <v>0</v>
      </c>
      <c r="L22" s="152">
        <v>4</v>
      </c>
      <c r="M22" s="152">
        <v>4</v>
      </c>
      <c r="N22" s="152">
        <v>4</v>
      </c>
      <c r="O22" s="152">
        <v>4</v>
      </c>
      <c r="P22" s="152">
        <v>4</v>
      </c>
      <c r="Q22" s="152">
        <v>4</v>
      </c>
      <c r="R22" s="152">
        <v>4</v>
      </c>
      <c r="S22" s="152">
        <v>4</v>
      </c>
      <c r="T22" s="153">
        <v>4</v>
      </c>
      <c r="U22" s="153">
        <v>3</v>
      </c>
      <c r="V22" s="153">
        <v>4</v>
      </c>
      <c r="W22" s="153">
        <v>4</v>
      </c>
      <c r="X22" s="153">
        <v>3</v>
      </c>
      <c r="Y22" s="153">
        <v>3</v>
      </c>
      <c r="Z22" s="154">
        <v>4</v>
      </c>
      <c r="AA22" s="154">
        <v>4</v>
      </c>
      <c r="AB22" s="154">
        <v>4</v>
      </c>
      <c r="AC22" s="154">
        <v>3</v>
      </c>
      <c r="AD22" s="154">
        <v>3</v>
      </c>
      <c r="AE22" s="154">
        <v>3</v>
      </c>
      <c r="AF22" s="154">
        <v>3</v>
      </c>
      <c r="AG22" s="154">
        <v>4</v>
      </c>
      <c r="AH22" s="154">
        <v>4</v>
      </c>
      <c r="AI22" s="155">
        <v>4</v>
      </c>
      <c r="AJ22" s="155">
        <v>4</v>
      </c>
      <c r="AK22" s="155">
        <v>4</v>
      </c>
      <c r="AL22" s="155">
        <v>4</v>
      </c>
      <c r="AM22" s="155">
        <v>4</v>
      </c>
      <c r="AN22" s="155">
        <v>4</v>
      </c>
      <c r="AO22" s="155">
        <v>4</v>
      </c>
      <c r="AP22" s="155">
        <v>4</v>
      </c>
      <c r="AQ22" s="150">
        <v>3</v>
      </c>
      <c r="AR22" s="150">
        <v>4</v>
      </c>
      <c r="AS22" s="150">
        <v>4</v>
      </c>
      <c r="AT22" s="150">
        <v>4</v>
      </c>
      <c r="AU22" s="150">
        <v>4</v>
      </c>
      <c r="AV22" s="150">
        <v>3</v>
      </c>
      <c r="AW22" s="150">
        <v>3</v>
      </c>
      <c r="AX22" s="150">
        <v>3</v>
      </c>
      <c r="AY22" s="150">
        <v>3</v>
      </c>
      <c r="AZ22" s="150">
        <v>4</v>
      </c>
      <c r="BA22" s="7"/>
      <c r="BB22" s="156">
        <f t="shared" si="6"/>
        <v>4</v>
      </c>
      <c r="BC22" s="157">
        <f t="shared" si="7"/>
        <v>3.5</v>
      </c>
      <c r="BD22" s="158">
        <f t="shared" si="8"/>
        <v>3.5555555555555554</v>
      </c>
      <c r="BE22" s="159">
        <f t="shared" si="9"/>
        <v>4</v>
      </c>
      <c r="BF22" s="160">
        <f t="shared" si="10"/>
        <v>3.5</v>
      </c>
    </row>
    <row r="23" spans="1:58" x14ac:dyDescent="0.55000000000000004">
      <c r="A23" s="145">
        <v>21</v>
      </c>
      <c r="B23" s="146">
        <v>1</v>
      </c>
      <c r="C23" s="147">
        <v>55</v>
      </c>
      <c r="D23" s="79">
        <f t="shared" si="0"/>
        <v>4</v>
      </c>
      <c r="E23" s="148">
        <v>1</v>
      </c>
      <c r="F23" s="149">
        <v>2</v>
      </c>
      <c r="G23" s="150">
        <v>2</v>
      </c>
      <c r="H23" s="150">
        <v>13</v>
      </c>
      <c r="I23" s="151">
        <v>1</v>
      </c>
      <c r="J23" s="15">
        <v>0</v>
      </c>
      <c r="K23" s="15">
        <v>0</v>
      </c>
      <c r="L23" s="152">
        <v>4</v>
      </c>
      <c r="M23" s="152">
        <v>4</v>
      </c>
      <c r="N23" s="152">
        <v>4</v>
      </c>
      <c r="O23" s="152">
        <v>4</v>
      </c>
      <c r="P23" s="152">
        <v>4</v>
      </c>
      <c r="Q23" s="152">
        <v>4</v>
      </c>
      <c r="R23" s="152">
        <v>4</v>
      </c>
      <c r="S23" s="152">
        <v>4</v>
      </c>
      <c r="T23" s="153">
        <v>4</v>
      </c>
      <c r="U23" s="153">
        <v>4</v>
      </c>
      <c r="V23" s="153">
        <v>4</v>
      </c>
      <c r="W23" s="153">
        <v>4</v>
      </c>
      <c r="X23" s="153">
        <v>4</v>
      </c>
      <c r="Y23" s="153">
        <v>4</v>
      </c>
      <c r="Z23" s="154">
        <v>4</v>
      </c>
      <c r="AA23" s="154">
        <v>4</v>
      </c>
      <c r="AB23" s="154">
        <v>4</v>
      </c>
      <c r="AC23" s="154">
        <v>4</v>
      </c>
      <c r="AD23" s="154">
        <v>4</v>
      </c>
      <c r="AE23" s="154">
        <v>4</v>
      </c>
      <c r="AF23" s="154">
        <v>4</v>
      </c>
      <c r="AG23" s="154">
        <v>4</v>
      </c>
      <c r="AH23" s="154">
        <v>4</v>
      </c>
      <c r="AI23" s="155">
        <v>4</v>
      </c>
      <c r="AJ23" s="155">
        <v>4</v>
      </c>
      <c r="AK23" s="155">
        <v>4</v>
      </c>
      <c r="AL23" s="155">
        <v>4</v>
      </c>
      <c r="AM23" s="155">
        <v>4</v>
      </c>
      <c r="AN23" s="155">
        <v>4</v>
      </c>
      <c r="AO23" s="155">
        <v>4</v>
      </c>
      <c r="AP23" s="155">
        <v>4</v>
      </c>
      <c r="AQ23" s="150">
        <v>4</v>
      </c>
      <c r="AR23" s="150">
        <v>4</v>
      </c>
      <c r="AS23" s="150">
        <v>4</v>
      </c>
      <c r="AT23" s="150">
        <v>4</v>
      </c>
      <c r="AU23" s="150">
        <v>4</v>
      </c>
      <c r="AV23" s="150">
        <v>4</v>
      </c>
      <c r="AW23" s="150">
        <v>4</v>
      </c>
      <c r="AX23" s="150">
        <v>4</v>
      </c>
      <c r="AY23" s="150">
        <v>4</v>
      </c>
      <c r="AZ23" s="150">
        <v>4</v>
      </c>
      <c r="BA23" s="7"/>
      <c r="BB23" s="156">
        <f t="shared" si="6"/>
        <v>4</v>
      </c>
      <c r="BC23" s="157">
        <f t="shared" si="7"/>
        <v>4</v>
      </c>
      <c r="BD23" s="158">
        <f t="shared" si="8"/>
        <v>4</v>
      </c>
      <c r="BE23" s="159">
        <f t="shared" si="9"/>
        <v>4</v>
      </c>
      <c r="BF23" s="160">
        <f t="shared" si="10"/>
        <v>4</v>
      </c>
    </row>
    <row r="24" spans="1:58" x14ac:dyDescent="0.55000000000000004">
      <c r="A24" s="145">
        <v>22</v>
      </c>
      <c r="B24" s="146">
        <v>1</v>
      </c>
      <c r="C24" s="147">
        <v>56</v>
      </c>
      <c r="D24" s="79">
        <f t="shared" si="0"/>
        <v>4</v>
      </c>
      <c r="E24" s="148">
        <v>1</v>
      </c>
      <c r="F24" s="149">
        <v>2</v>
      </c>
      <c r="G24" s="150">
        <v>2</v>
      </c>
      <c r="H24" s="150">
        <v>13</v>
      </c>
      <c r="I24" s="151">
        <v>1</v>
      </c>
      <c r="J24" s="15">
        <v>2</v>
      </c>
      <c r="K24" s="15">
        <v>1</v>
      </c>
      <c r="L24" s="152">
        <v>4</v>
      </c>
      <c r="M24" s="152">
        <v>5</v>
      </c>
      <c r="N24" s="152">
        <v>5</v>
      </c>
      <c r="O24" s="152">
        <v>5</v>
      </c>
      <c r="P24" s="152">
        <v>5</v>
      </c>
      <c r="Q24" s="152">
        <v>4</v>
      </c>
      <c r="R24" s="152">
        <v>4</v>
      </c>
      <c r="S24" s="152">
        <v>4</v>
      </c>
      <c r="T24" s="153">
        <v>4</v>
      </c>
      <c r="U24" s="153">
        <v>4</v>
      </c>
      <c r="V24" s="153">
        <v>4</v>
      </c>
      <c r="W24" s="153">
        <v>4</v>
      </c>
      <c r="X24" s="153">
        <v>4</v>
      </c>
      <c r="Y24" s="153">
        <v>4</v>
      </c>
      <c r="Z24" s="154">
        <v>4</v>
      </c>
      <c r="AA24" s="154">
        <v>4</v>
      </c>
      <c r="AB24" s="154">
        <v>4</v>
      </c>
      <c r="AC24" s="154">
        <v>4</v>
      </c>
      <c r="AD24" s="154">
        <v>4</v>
      </c>
      <c r="AE24" s="154">
        <v>5</v>
      </c>
      <c r="AF24" s="154">
        <v>4</v>
      </c>
      <c r="AG24" s="154">
        <v>4</v>
      </c>
      <c r="AH24" s="154">
        <v>4</v>
      </c>
      <c r="AI24" s="155">
        <v>4</v>
      </c>
      <c r="AJ24" s="155">
        <v>4</v>
      </c>
      <c r="AK24" s="155">
        <v>4</v>
      </c>
      <c r="AL24" s="155">
        <v>5</v>
      </c>
      <c r="AM24" s="155">
        <v>4</v>
      </c>
      <c r="AN24" s="155">
        <v>3</v>
      </c>
      <c r="AO24" s="155">
        <v>4</v>
      </c>
      <c r="AP24" s="155">
        <v>4</v>
      </c>
      <c r="AQ24" s="150">
        <v>3</v>
      </c>
      <c r="AR24" s="150">
        <v>4</v>
      </c>
      <c r="AS24" s="150">
        <v>4</v>
      </c>
      <c r="AT24" s="150">
        <v>4</v>
      </c>
      <c r="AU24" s="150">
        <v>4</v>
      </c>
      <c r="AV24" s="150">
        <v>3</v>
      </c>
      <c r="AW24" s="150">
        <v>3</v>
      </c>
      <c r="AX24" s="150">
        <v>3</v>
      </c>
      <c r="AY24" s="150">
        <v>3</v>
      </c>
      <c r="AZ24" s="150">
        <v>4</v>
      </c>
      <c r="BA24" s="7"/>
      <c r="BB24" s="156">
        <f t="shared" si="6"/>
        <v>4.5</v>
      </c>
      <c r="BC24" s="157">
        <f t="shared" si="7"/>
        <v>4</v>
      </c>
      <c r="BD24" s="158">
        <f t="shared" si="8"/>
        <v>4.1111111111111107</v>
      </c>
      <c r="BE24" s="159">
        <f t="shared" si="9"/>
        <v>4</v>
      </c>
      <c r="BF24" s="160">
        <f t="shared" si="10"/>
        <v>3.5</v>
      </c>
    </row>
    <row r="25" spans="1:58" x14ac:dyDescent="0.55000000000000004">
      <c r="A25" s="145">
        <v>23</v>
      </c>
      <c r="B25" s="146">
        <v>2</v>
      </c>
      <c r="C25" s="147">
        <v>57</v>
      </c>
      <c r="D25" s="79">
        <f t="shared" si="0"/>
        <v>4</v>
      </c>
      <c r="E25" s="148">
        <v>1</v>
      </c>
      <c r="F25" s="149">
        <v>2</v>
      </c>
      <c r="G25" s="150">
        <v>2</v>
      </c>
      <c r="H25" s="150">
        <v>13</v>
      </c>
      <c r="I25" s="151">
        <v>1</v>
      </c>
      <c r="J25" s="15">
        <v>2</v>
      </c>
      <c r="K25" s="15">
        <v>1</v>
      </c>
      <c r="L25" s="152">
        <v>5</v>
      </c>
      <c r="M25" s="152">
        <v>5</v>
      </c>
      <c r="N25" s="152">
        <v>4</v>
      </c>
      <c r="O25" s="152">
        <v>5</v>
      </c>
      <c r="P25" s="152">
        <v>5</v>
      </c>
      <c r="Q25" s="152">
        <v>5</v>
      </c>
      <c r="R25" s="152">
        <v>5</v>
      </c>
      <c r="S25" s="152">
        <v>5</v>
      </c>
      <c r="T25" s="153">
        <v>4</v>
      </c>
      <c r="U25" s="153">
        <v>5</v>
      </c>
      <c r="V25" s="153">
        <v>5</v>
      </c>
      <c r="W25" s="153">
        <v>5</v>
      </c>
      <c r="X25" s="153">
        <v>5</v>
      </c>
      <c r="Y25" s="153">
        <v>4</v>
      </c>
      <c r="Z25" s="154">
        <v>5</v>
      </c>
      <c r="AA25" s="154">
        <v>5</v>
      </c>
      <c r="AB25" s="154">
        <v>4</v>
      </c>
      <c r="AC25" s="154">
        <v>5</v>
      </c>
      <c r="AD25" s="154">
        <v>5</v>
      </c>
      <c r="AE25" s="154">
        <v>5</v>
      </c>
      <c r="AF25" s="154">
        <v>5</v>
      </c>
      <c r="AG25" s="154">
        <v>5</v>
      </c>
      <c r="AH25" s="154">
        <v>5</v>
      </c>
      <c r="AI25" s="155">
        <v>5</v>
      </c>
      <c r="AJ25" s="155">
        <v>5</v>
      </c>
      <c r="AK25" s="155">
        <v>5</v>
      </c>
      <c r="AL25" s="155">
        <v>5</v>
      </c>
      <c r="AM25" s="155">
        <v>5</v>
      </c>
      <c r="AN25" s="155">
        <v>5</v>
      </c>
      <c r="AO25" s="155">
        <v>5</v>
      </c>
      <c r="AP25" s="155">
        <v>5</v>
      </c>
      <c r="AQ25" s="150">
        <v>4</v>
      </c>
      <c r="AR25" s="150">
        <v>5</v>
      </c>
      <c r="AS25" s="150">
        <v>5</v>
      </c>
      <c r="AT25" s="150">
        <v>5</v>
      </c>
      <c r="AU25" s="150">
        <v>5</v>
      </c>
      <c r="AV25" s="150">
        <v>3</v>
      </c>
      <c r="AW25" s="150">
        <v>4</v>
      </c>
      <c r="AX25" s="150">
        <v>4</v>
      </c>
      <c r="AY25" s="150">
        <v>5</v>
      </c>
      <c r="AZ25" s="150">
        <v>5</v>
      </c>
      <c r="BA25" s="7"/>
      <c r="BB25" s="156">
        <f t="shared" si="6"/>
        <v>4.875</v>
      </c>
      <c r="BC25" s="157">
        <f t="shared" si="7"/>
        <v>4.666666666666667</v>
      </c>
      <c r="BD25" s="158">
        <f t="shared" si="8"/>
        <v>4.8888888888888893</v>
      </c>
      <c r="BE25" s="159">
        <f t="shared" si="9"/>
        <v>5</v>
      </c>
      <c r="BF25" s="160">
        <f t="shared" si="10"/>
        <v>4.5</v>
      </c>
    </row>
    <row r="26" spans="1:58" x14ac:dyDescent="0.55000000000000004">
      <c r="A26" s="145">
        <v>24</v>
      </c>
      <c r="B26" s="146">
        <v>1</v>
      </c>
      <c r="C26" s="147">
        <v>51</v>
      </c>
      <c r="D26" s="79">
        <f t="shared" si="0"/>
        <v>4</v>
      </c>
      <c r="E26" s="148">
        <v>1</v>
      </c>
      <c r="F26" s="149">
        <v>2</v>
      </c>
      <c r="G26" s="150">
        <v>2</v>
      </c>
      <c r="H26" s="150">
        <v>13</v>
      </c>
      <c r="I26" s="151">
        <v>0</v>
      </c>
      <c r="J26" s="15">
        <v>0</v>
      </c>
      <c r="K26" s="15">
        <v>0</v>
      </c>
      <c r="L26" s="152">
        <v>4</v>
      </c>
      <c r="M26" s="152">
        <v>3</v>
      </c>
      <c r="N26" s="152">
        <v>3</v>
      </c>
      <c r="O26" s="152">
        <v>3</v>
      </c>
      <c r="P26" s="152">
        <v>3</v>
      </c>
      <c r="Q26" s="152">
        <v>3</v>
      </c>
      <c r="R26" s="152">
        <v>3</v>
      </c>
      <c r="S26" s="152">
        <v>3</v>
      </c>
      <c r="T26" s="153">
        <v>4</v>
      </c>
      <c r="U26" s="153">
        <v>4</v>
      </c>
      <c r="V26" s="153">
        <v>3</v>
      </c>
      <c r="W26" s="153">
        <v>3</v>
      </c>
      <c r="X26" s="153">
        <v>4</v>
      </c>
      <c r="Y26" s="153">
        <v>4</v>
      </c>
      <c r="Z26" s="154">
        <v>4</v>
      </c>
      <c r="AA26" s="154">
        <v>3</v>
      </c>
      <c r="AB26" s="154">
        <v>3</v>
      </c>
      <c r="AC26" s="154">
        <v>3</v>
      </c>
      <c r="AD26" s="154">
        <v>3</v>
      </c>
      <c r="AE26" s="154">
        <v>3</v>
      </c>
      <c r="AF26" s="154">
        <v>3</v>
      </c>
      <c r="AG26" s="154">
        <v>3</v>
      </c>
      <c r="AH26" s="154">
        <v>3</v>
      </c>
      <c r="AI26" s="155">
        <v>3</v>
      </c>
      <c r="AJ26" s="155">
        <v>3</v>
      </c>
      <c r="AK26" s="155">
        <v>3</v>
      </c>
      <c r="AL26" s="155">
        <v>3</v>
      </c>
      <c r="AM26" s="155">
        <v>3</v>
      </c>
      <c r="AN26" s="155">
        <v>3</v>
      </c>
      <c r="AO26" s="155">
        <v>3</v>
      </c>
      <c r="AP26" s="155">
        <v>3</v>
      </c>
      <c r="AQ26" s="150">
        <v>4</v>
      </c>
      <c r="AR26" s="150">
        <v>4</v>
      </c>
      <c r="AS26" s="150">
        <v>4</v>
      </c>
      <c r="AT26" s="150">
        <v>4</v>
      </c>
      <c r="AU26" s="150">
        <v>4</v>
      </c>
      <c r="AV26" s="150">
        <v>3</v>
      </c>
      <c r="AW26" s="150">
        <v>3</v>
      </c>
      <c r="AX26" s="150">
        <v>3</v>
      </c>
      <c r="AY26" s="150">
        <v>3</v>
      </c>
      <c r="AZ26" s="150">
        <v>3</v>
      </c>
      <c r="BA26" s="7"/>
      <c r="BB26" s="156">
        <f t="shared" si="6"/>
        <v>3.125</v>
      </c>
      <c r="BC26" s="157">
        <f t="shared" si="7"/>
        <v>3.6666666666666665</v>
      </c>
      <c r="BD26" s="158">
        <f t="shared" si="8"/>
        <v>3.1111111111111112</v>
      </c>
      <c r="BE26" s="159">
        <f t="shared" si="9"/>
        <v>3</v>
      </c>
      <c r="BF26" s="160">
        <f t="shared" si="10"/>
        <v>3.5</v>
      </c>
    </row>
    <row r="27" spans="1:58" x14ac:dyDescent="0.55000000000000004">
      <c r="A27" s="145">
        <v>25</v>
      </c>
      <c r="B27" s="146">
        <v>2</v>
      </c>
      <c r="C27" s="147">
        <v>30</v>
      </c>
      <c r="D27" s="79">
        <f t="shared" si="0"/>
        <v>1</v>
      </c>
      <c r="E27" s="148">
        <v>1</v>
      </c>
      <c r="F27" s="149">
        <v>4</v>
      </c>
      <c r="G27" s="150">
        <v>2</v>
      </c>
      <c r="H27" s="150">
        <v>13</v>
      </c>
      <c r="I27" s="151">
        <v>1</v>
      </c>
      <c r="J27" s="15">
        <v>2</v>
      </c>
      <c r="K27" s="15">
        <v>1</v>
      </c>
      <c r="L27" s="152">
        <v>5</v>
      </c>
      <c r="M27" s="152">
        <v>5</v>
      </c>
      <c r="N27" s="152">
        <v>5</v>
      </c>
      <c r="O27" s="152">
        <v>5</v>
      </c>
      <c r="P27" s="152">
        <v>5</v>
      </c>
      <c r="Q27" s="152">
        <v>5</v>
      </c>
      <c r="R27" s="152">
        <v>5</v>
      </c>
      <c r="S27" s="152">
        <v>5</v>
      </c>
      <c r="T27" s="153">
        <v>4</v>
      </c>
      <c r="U27" s="153">
        <v>5</v>
      </c>
      <c r="V27" s="153">
        <v>5</v>
      </c>
      <c r="W27" s="153">
        <v>5</v>
      </c>
      <c r="X27" s="153">
        <v>5</v>
      </c>
      <c r="Y27" s="153">
        <v>4</v>
      </c>
      <c r="Z27" s="154">
        <v>5</v>
      </c>
      <c r="AA27" s="154">
        <v>5</v>
      </c>
      <c r="AB27" s="154">
        <v>5</v>
      </c>
      <c r="AC27" s="154">
        <v>5</v>
      </c>
      <c r="AD27" s="154">
        <v>5</v>
      </c>
      <c r="AE27" s="154">
        <v>5</v>
      </c>
      <c r="AF27" s="154">
        <v>5</v>
      </c>
      <c r="AG27" s="154">
        <v>5</v>
      </c>
      <c r="AH27" s="154">
        <v>5</v>
      </c>
      <c r="AI27" s="155">
        <v>5</v>
      </c>
      <c r="AJ27" s="155">
        <v>5</v>
      </c>
      <c r="AK27" s="155">
        <v>5</v>
      </c>
      <c r="AL27" s="155">
        <v>5</v>
      </c>
      <c r="AM27" s="155">
        <v>5</v>
      </c>
      <c r="AN27" s="155">
        <v>5</v>
      </c>
      <c r="AO27" s="155">
        <v>5</v>
      </c>
      <c r="AP27" s="155">
        <v>5</v>
      </c>
      <c r="AQ27" s="150">
        <v>4</v>
      </c>
      <c r="AR27" s="150">
        <v>5</v>
      </c>
      <c r="AS27" s="150">
        <v>5</v>
      </c>
      <c r="AT27" s="150">
        <v>5</v>
      </c>
      <c r="AU27" s="150">
        <v>5</v>
      </c>
      <c r="AV27" s="150">
        <v>4</v>
      </c>
      <c r="AW27" s="150">
        <v>4</v>
      </c>
      <c r="AX27" s="150">
        <v>4</v>
      </c>
      <c r="AY27" s="150">
        <v>4</v>
      </c>
      <c r="AZ27" s="150">
        <v>5</v>
      </c>
      <c r="BA27" s="7"/>
      <c r="BB27" s="156">
        <f t="shared" si="6"/>
        <v>5</v>
      </c>
      <c r="BC27" s="157">
        <f t="shared" si="7"/>
        <v>4.666666666666667</v>
      </c>
      <c r="BD27" s="158">
        <f t="shared" si="8"/>
        <v>5</v>
      </c>
      <c r="BE27" s="159">
        <f t="shared" si="9"/>
        <v>5</v>
      </c>
      <c r="BF27" s="160">
        <f t="shared" si="10"/>
        <v>4.5</v>
      </c>
    </row>
    <row r="28" spans="1:58" x14ac:dyDescent="0.55000000000000004">
      <c r="A28" s="145">
        <v>26</v>
      </c>
      <c r="B28" s="146">
        <v>2</v>
      </c>
      <c r="C28" s="147">
        <v>57</v>
      </c>
      <c r="D28" s="79">
        <f t="shared" si="0"/>
        <v>4</v>
      </c>
      <c r="E28" s="148">
        <v>1</v>
      </c>
      <c r="F28" s="149">
        <v>2</v>
      </c>
      <c r="G28" s="150">
        <v>2</v>
      </c>
      <c r="H28" s="150">
        <v>13</v>
      </c>
      <c r="I28" s="151">
        <v>1</v>
      </c>
      <c r="J28" s="15">
        <v>2</v>
      </c>
      <c r="K28" s="15">
        <v>1</v>
      </c>
      <c r="L28" s="152">
        <v>5</v>
      </c>
      <c r="M28" s="152">
        <v>5</v>
      </c>
      <c r="N28" s="152">
        <v>4</v>
      </c>
      <c r="O28" s="152">
        <v>5</v>
      </c>
      <c r="P28" s="152">
        <v>5</v>
      </c>
      <c r="Q28" s="152">
        <v>5</v>
      </c>
      <c r="R28" s="152">
        <v>5</v>
      </c>
      <c r="S28" s="152">
        <v>5</v>
      </c>
      <c r="T28" s="153">
        <v>5</v>
      </c>
      <c r="U28" s="153">
        <v>5</v>
      </c>
      <c r="V28" s="153">
        <v>5</v>
      </c>
      <c r="W28" s="153">
        <v>5</v>
      </c>
      <c r="X28" s="153">
        <v>5</v>
      </c>
      <c r="Y28" s="153">
        <v>5</v>
      </c>
      <c r="Z28" s="154">
        <v>5</v>
      </c>
      <c r="AA28" s="154">
        <v>4</v>
      </c>
      <c r="AB28" s="154">
        <v>4</v>
      </c>
      <c r="AC28" s="154">
        <v>5</v>
      </c>
      <c r="AD28" s="154">
        <v>5</v>
      </c>
      <c r="AE28" s="154">
        <v>5</v>
      </c>
      <c r="AF28" s="154">
        <v>5</v>
      </c>
      <c r="AG28" s="154">
        <v>5</v>
      </c>
      <c r="AH28" s="154">
        <v>5</v>
      </c>
      <c r="AI28" s="155">
        <v>4</v>
      </c>
      <c r="AJ28" s="155">
        <v>5</v>
      </c>
      <c r="AK28" s="155">
        <v>5</v>
      </c>
      <c r="AL28" s="155">
        <v>5</v>
      </c>
      <c r="AM28" s="155">
        <v>5</v>
      </c>
      <c r="AN28" s="155">
        <v>4</v>
      </c>
      <c r="AO28" s="155">
        <v>5</v>
      </c>
      <c r="AP28" s="155">
        <v>5</v>
      </c>
      <c r="AQ28" s="150">
        <v>5</v>
      </c>
      <c r="AR28" s="150">
        <v>5</v>
      </c>
      <c r="AS28" s="150">
        <v>5</v>
      </c>
      <c r="AT28" s="150">
        <v>5</v>
      </c>
      <c r="AU28" s="150">
        <v>5</v>
      </c>
      <c r="AV28" s="150">
        <v>5</v>
      </c>
      <c r="AW28" s="150">
        <v>5</v>
      </c>
      <c r="AX28" s="150">
        <v>5</v>
      </c>
      <c r="AY28" s="150">
        <v>5</v>
      </c>
      <c r="AZ28" s="150">
        <v>5</v>
      </c>
      <c r="BA28" s="7"/>
      <c r="BB28" s="156">
        <f t="shared" si="6"/>
        <v>4.875</v>
      </c>
      <c r="BC28" s="157">
        <f t="shared" si="7"/>
        <v>5</v>
      </c>
      <c r="BD28" s="158">
        <f t="shared" si="8"/>
        <v>4.7777777777777777</v>
      </c>
      <c r="BE28" s="159">
        <f t="shared" si="9"/>
        <v>4.75</v>
      </c>
      <c r="BF28" s="160">
        <f t="shared" si="10"/>
        <v>5</v>
      </c>
    </row>
    <row r="29" spans="1:58" x14ac:dyDescent="0.55000000000000004">
      <c r="A29" s="145">
        <v>27</v>
      </c>
      <c r="B29" s="146">
        <v>1</v>
      </c>
      <c r="C29" s="147">
        <v>37</v>
      </c>
      <c r="D29" s="79">
        <f t="shared" si="0"/>
        <v>2</v>
      </c>
      <c r="E29" s="148">
        <v>1</v>
      </c>
      <c r="F29" s="149">
        <v>2</v>
      </c>
      <c r="G29" s="150">
        <v>2</v>
      </c>
      <c r="H29" s="150">
        <v>13</v>
      </c>
      <c r="I29" s="151">
        <v>1</v>
      </c>
      <c r="J29" s="15">
        <v>2</v>
      </c>
      <c r="K29" s="15">
        <v>1</v>
      </c>
      <c r="L29" s="152">
        <v>5</v>
      </c>
      <c r="M29" s="152">
        <v>5</v>
      </c>
      <c r="N29" s="152">
        <v>4</v>
      </c>
      <c r="O29" s="152">
        <v>4</v>
      </c>
      <c r="P29" s="152">
        <v>5</v>
      </c>
      <c r="Q29" s="152">
        <v>5</v>
      </c>
      <c r="R29" s="152">
        <v>5</v>
      </c>
      <c r="S29" s="152">
        <v>5</v>
      </c>
      <c r="T29" s="153">
        <v>4</v>
      </c>
      <c r="U29" s="153">
        <v>4</v>
      </c>
      <c r="V29" s="153">
        <v>4</v>
      </c>
      <c r="W29" s="153">
        <v>4</v>
      </c>
      <c r="X29" s="153">
        <v>5</v>
      </c>
      <c r="Y29" s="153">
        <v>4</v>
      </c>
      <c r="Z29" s="154">
        <v>4</v>
      </c>
      <c r="AA29" s="154">
        <v>4</v>
      </c>
      <c r="AB29" s="154">
        <v>4</v>
      </c>
      <c r="AC29" s="154">
        <v>4</v>
      </c>
      <c r="AD29" s="154">
        <v>4</v>
      </c>
      <c r="AE29" s="154">
        <v>4</v>
      </c>
      <c r="AF29" s="154">
        <v>4</v>
      </c>
      <c r="AG29" s="154">
        <v>4</v>
      </c>
      <c r="AH29" s="154">
        <v>4</v>
      </c>
      <c r="AI29" s="155">
        <v>4</v>
      </c>
      <c r="AJ29" s="155">
        <v>4</v>
      </c>
      <c r="AK29" s="155">
        <v>5</v>
      </c>
      <c r="AL29" s="155">
        <v>5</v>
      </c>
      <c r="AM29" s="155">
        <v>4</v>
      </c>
      <c r="AN29" s="155">
        <v>4</v>
      </c>
      <c r="AO29" s="155">
        <v>4</v>
      </c>
      <c r="AP29" s="155">
        <v>4</v>
      </c>
      <c r="AQ29" s="150">
        <v>4</v>
      </c>
      <c r="AR29" s="150">
        <v>4</v>
      </c>
      <c r="AS29" s="150">
        <v>4</v>
      </c>
      <c r="AT29" s="150">
        <v>4</v>
      </c>
      <c r="AU29" s="150">
        <v>4</v>
      </c>
      <c r="AV29" s="150">
        <v>3</v>
      </c>
      <c r="AW29" s="150">
        <v>3</v>
      </c>
      <c r="AX29" s="150">
        <v>3</v>
      </c>
      <c r="AY29" s="150">
        <v>3</v>
      </c>
      <c r="AZ29" s="150">
        <v>3</v>
      </c>
      <c r="BA29" s="7"/>
      <c r="BB29" s="156">
        <f t="shared" si="6"/>
        <v>4.75</v>
      </c>
      <c r="BC29" s="157">
        <f t="shared" si="7"/>
        <v>4.166666666666667</v>
      </c>
      <c r="BD29" s="158">
        <f t="shared" si="8"/>
        <v>4</v>
      </c>
      <c r="BE29" s="159">
        <f t="shared" si="9"/>
        <v>4.25</v>
      </c>
      <c r="BF29" s="160">
        <f t="shared" si="10"/>
        <v>3.5</v>
      </c>
    </row>
    <row r="30" spans="1:58" x14ac:dyDescent="0.55000000000000004">
      <c r="A30" s="145">
        <v>28</v>
      </c>
      <c r="B30" s="146">
        <v>0</v>
      </c>
      <c r="C30" s="147"/>
      <c r="D30" s="79">
        <f t="shared" si="0"/>
        <v>5</v>
      </c>
      <c r="E30" s="148">
        <v>0</v>
      </c>
      <c r="F30" s="149"/>
      <c r="G30" s="150">
        <v>2</v>
      </c>
      <c r="H30" s="150">
        <v>13</v>
      </c>
      <c r="I30" s="151">
        <v>0</v>
      </c>
      <c r="J30" s="15">
        <v>0</v>
      </c>
      <c r="K30" s="15">
        <v>0</v>
      </c>
      <c r="L30" s="152">
        <v>4</v>
      </c>
      <c r="M30" s="152">
        <v>4</v>
      </c>
      <c r="N30" s="152">
        <v>4</v>
      </c>
      <c r="O30" s="152">
        <v>5</v>
      </c>
      <c r="P30" s="152">
        <v>4</v>
      </c>
      <c r="Q30" s="152">
        <v>4</v>
      </c>
      <c r="R30" s="152">
        <v>4</v>
      </c>
      <c r="S30" s="152">
        <v>5</v>
      </c>
      <c r="T30" s="153">
        <v>5</v>
      </c>
      <c r="U30" s="153">
        <v>5</v>
      </c>
      <c r="V30" s="153">
        <v>5</v>
      </c>
      <c r="W30" s="153">
        <v>4</v>
      </c>
      <c r="X30" s="153">
        <v>4</v>
      </c>
      <c r="Y30" s="153">
        <v>4</v>
      </c>
      <c r="Z30" s="154">
        <v>4</v>
      </c>
      <c r="AA30" s="154">
        <v>4</v>
      </c>
      <c r="AB30" s="154">
        <v>4</v>
      </c>
      <c r="AC30" s="154">
        <v>4</v>
      </c>
      <c r="AD30" s="154">
        <v>4</v>
      </c>
      <c r="AE30" s="154">
        <v>4</v>
      </c>
      <c r="AF30" s="154">
        <v>5</v>
      </c>
      <c r="AG30" s="154">
        <v>4</v>
      </c>
      <c r="AH30" s="154">
        <v>5</v>
      </c>
      <c r="AI30" s="155">
        <v>4</v>
      </c>
      <c r="AJ30" s="155">
        <v>5</v>
      </c>
      <c r="AK30" s="155">
        <v>5</v>
      </c>
      <c r="AL30" s="155">
        <v>5</v>
      </c>
      <c r="AM30" s="155">
        <v>4</v>
      </c>
      <c r="AN30" s="155">
        <v>4</v>
      </c>
      <c r="AO30" s="155">
        <v>4</v>
      </c>
      <c r="AP30" s="155">
        <v>4</v>
      </c>
      <c r="AQ30" s="150">
        <v>4</v>
      </c>
      <c r="AR30" s="150">
        <v>4</v>
      </c>
      <c r="AS30" s="150">
        <v>4</v>
      </c>
      <c r="AT30" s="150">
        <v>4</v>
      </c>
      <c r="AU30" s="150">
        <v>4</v>
      </c>
      <c r="AV30" s="150">
        <v>3</v>
      </c>
      <c r="AW30" s="150">
        <v>3</v>
      </c>
      <c r="AX30" s="150">
        <v>3</v>
      </c>
      <c r="AY30" s="150">
        <v>3</v>
      </c>
      <c r="AZ30" s="150">
        <v>5</v>
      </c>
      <c r="BA30" s="7"/>
      <c r="BB30" s="156">
        <f t="shared" si="6"/>
        <v>4.25</v>
      </c>
      <c r="BC30" s="157">
        <f t="shared" si="7"/>
        <v>4.5</v>
      </c>
      <c r="BD30" s="158">
        <f t="shared" si="8"/>
        <v>4.2222222222222223</v>
      </c>
      <c r="BE30" s="159">
        <f t="shared" si="9"/>
        <v>4.375</v>
      </c>
      <c r="BF30" s="160">
        <f t="shared" si="10"/>
        <v>3.7</v>
      </c>
    </row>
    <row r="31" spans="1:58" x14ac:dyDescent="0.55000000000000004">
      <c r="A31" s="145">
        <v>29</v>
      </c>
      <c r="B31" s="146">
        <v>1</v>
      </c>
      <c r="C31" s="147">
        <v>53</v>
      </c>
      <c r="D31" s="79">
        <f t="shared" si="0"/>
        <v>4</v>
      </c>
      <c r="E31" s="148">
        <v>1</v>
      </c>
      <c r="F31" s="149">
        <v>2</v>
      </c>
      <c r="G31" s="150">
        <v>2</v>
      </c>
      <c r="H31" s="150">
        <v>13</v>
      </c>
      <c r="I31" s="151">
        <v>1</v>
      </c>
      <c r="J31" s="15">
        <v>2</v>
      </c>
      <c r="K31" s="15">
        <v>1</v>
      </c>
      <c r="L31" s="152">
        <v>5</v>
      </c>
      <c r="M31" s="152">
        <v>4</v>
      </c>
      <c r="N31" s="152">
        <v>4</v>
      </c>
      <c r="O31" s="152">
        <v>4</v>
      </c>
      <c r="P31" s="152">
        <v>5</v>
      </c>
      <c r="Q31" s="152">
        <v>5</v>
      </c>
      <c r="R31" s="152">
        <v>5</v>
      </c>
      <c r="S31" s="152">
        <v>5</v>
      </c>
      <c r="T31" s="153">
        <v>5</v>
      </c>
      <c r="U31" s="153">
        <v>4</v>
      </c>
      <c r="V31" s="153">
        <v>5</v>
      </c>
      <c r="W31" s="153">
        <v>4</v>
      </c>
      <c r="X31" s="153">
        <v>4</v>
      </c>
      <c r="Y31" s="153">
        <v>3</v>
      </c>
      <c r="Z31" s="154">
        <v>4</v>
      </c>
      <c r="AA31" s="154">
        <v>4</v>
      </c>
      <c r="AB31" s="154">
        <v>4</v>
      </c>
      <c r="AC31" s="154">
        <v>4</v>
      </c>
      <c r="AD31" s="154">
        <v>4</v>
      </c>
      <c r="AE31" s="154">
        <v>4</v>
      </c>
      <c r="AF31" s="154">
        <v>5</v>
      </c>
      <c r="AG31" s="154">
        <v>5</v>
      </c>
      <c r="AH31" s="154">
        <v>5</v>
      </c>
      <c r="AI31" s="155">
        <v>5</v>
      </c>
      <c r="AJ31" s="155">
        <v>5</v>
      </c>
      <c r="AK31" s="155">
        <v>5</v>
      </c>
      <c r="AL31" s="155">
        <v>5</v>
      </c>
      <c r="AM31" s="155">
        <v>4</v>
      </c>
      <c r="AN31" s="155">
        <v>5</v>
      </c>
      <c r="AO31" s="155">
        <v>5</v>
      </c>
      <c r="AP31" s="155">
        <v>5</v>
      </c>
      <c r="AQ31" s="150">
        <v>4</v>
      </c>
      <c r="AR31" s="150">
        <v>4</v>
      </c>
      <c r="AS31" s="150">
        <v>5</v>
      </c>
      <c r="AT31" s="150">
        <v>5</v>
      </c>
      <c r="AU31" s="150">
        <v>5</v>
      </c>
      <c r="AV31" s="150">
        <v>3</v>
      </c>
      <c r="AW31" s="150">
        <v>2</v>
      </c>
      <c r="AX31" s="150">
        <v>4</v>
      </c>
      <c r="AY31" s="150">
        <v>4</v>
      </c>
      <c r="AZ31" s="150">
        <v>4</v>
      </c>
      <c r="BA31" s="7"/>
      <c r="BB31" s="156">
        <f t="shared" si="6"/>
        <v>4.625</v>
      </c>
      <c r="BC31" s="157">
        <f t="shared" si="7"/>
        <v>4.166666666666667</v>
      </c>
      <c r="BD31" s="158">
        <f t="shared" si="8"/>
        <v>4.333333333333333</v>
      </c>
      <c r="BE31" s="159">
        <f t="shared" si="9"/>
        <v>4.875</v>
      </c>
      <c r="BF31" s="160">
        <f t="shared" si="10"/>
        <v>4</v>
      </c>
    </row>
    <row r="32" spans="1:58" x14ac:dyDescent="0.55000000000000004">
      <c r="A32" s="145">
        <v>30</v>
      </c>
      <c r="B32" s="146">
        <v>1</v>
      </c>
      <c r="C32" s="147"/>
      <c r="D32" s="79">
        <f t="shared" si="0"/>
        <v>5</v>
      </c>
      <c r="E32" s="148">
        <v>1</v>
      </c>
      <c r="F32" s="149">
        <v>2</v>
      </c>
      <c r="G32" s="150">
        <v>2</v>
      </c>
      <c r="H32" s="150">
        <v>13</v>
      </c>
      <c r="I32" s="151">
        <v>0</v>
      </c>
      <c r="J32" s="15">
        <v>2</v>
      </c>
      <c r="K32" s="15">
        <v>1</v>
      </c>
      <c r="L32" s="152">
        <v>5</v>
      </c>
      <c r="M32" s="152">
        <v>4</v>
      </c>
      <c r="N32" s="152">
        <v>4</v>
      </c>
      <c r="O32" s="152">
        <v>4</v>
      </c>
      <c r="P32" s="152">
        <v>4</v>
      </c>
      <c r="Q32" s="152">
        <v>4</v>
      </c>
      <c r="R32" s="152">
        <v>4</v>
      </c>
      <c r="S32" s="152">
        <v>4</v>
      </c>
      <c r="T32" s="153">
        <v>4</v>
      </c>
      <c r="U32" s="153">
        <v>4</v>
      </c>
      <c r="V32" s="153">
        <v>4</v>
      </c>
      <c r="W32" s="153">
        <v>4</v>
      </c>
      <c r="X32" s="153">
        <v>4</v>
      </c>
      <c r="Y32" s="153">
        <v>4</v>
      </c>
      <c r="Z32" s="154">
        <v>4</v>
      </c>
      <c r="AA32" s="154">
        <v>4</v>
      </c>
      <c r="AB32" s="154">
        <v>4</v>
      </c>
      <c r="AC32" s="154">
        <v>4</v>
      </c>
      <c r="AD32" s="154">
        <v>4</v>
      </c>
      <c r="AE32" s="154">
        <v>4</v>
      </c>
      <c r="AF32" s="154">
        <v>4</v>
      </c>
      <c r="AG32" s="154">
        <v>4</v>
      </c>
      <c r="AH32" s="154">
        <v>4</v>
      </c>
      <c r="AI32" s="155">
        <v>4</v>
      </c>
      <c r="AJ32" s="155">
        <v>4</v>
      </c>
      <c r="AK32" s="155">
        <v>4</v>
      </c>
      <c r="AL32" s="155">
        <v>4</v>
      </c>
      <c r="AM32" s="155">
        <v>4</v>
      </c>
      <c r="AN32" s="155">
        <v>4</v>
      </c>
      <c r="AO32" s="155">
        <v>4</v>
      </c>
      <c r="AP32" s="155">
        <v>4</v>
      </c>
      <c r="AQ32" s="150">
        <v>4</v>
      </c>
      <c r="AR32" s="150">
        <v>5</v>
      </c>
      <c r="AS32" s="150">
        <v>5</v>
      </c>
      <c r="AT32" s="150">
        <v>5</v>
      </c>
      <c r="AU32" s="150">
        <v>5</v>
      </c>
      <c r="AV32" s="150">
        <v>3</v>
      </c>
      <c r="AW32" s="150">
        <v>3</v>
      </c>
      <c r="AX32" s="150">
        <v>3</v>
      </c>
      <c r="AY32" s="150">
        <v>3</v>
      </c>
      <c r="AZ32" s="150">
        <v>5</v>
      </c>
      <c r="BA32" s="7"/>
      <c r="BB32" s="156">
        <f t="shared" si="6"/>
        <v>4.125</v>
      </c>
      <c r="BC32" s="157">
        <f t="shared" si="7"/>
        <v>4</v>
      </c>
      <c r="BD32" s="158">
        <f t="shared" si="8"/>
        <v>4</v>
      </c>
      <c r="BE32" s="159">
        <f t="shared" si="9"/>
        <v>4</v>
      </c>
      <c r="BF32" s="160">
        <f t="shared" si="10"/>
        <v>4.0999999999999996</v>
      </c>
    </row>
    <row r="33" spans="1:58" x14ac:dyDescent="0.55000000000000004">
      <c r="A33" s="145">
        <v>31</v>
      </c>
      <c r="B33" s="146">
        <v>1</v>
      </c>
      <c r="C33" s="147">
        <v>57</v>
      </c>
      <c r="D33" s="79">
        <f t="shared" si="0"/>
        <v>4</v>
      </c>
      <c r="E33" s="148">
        <v>1</v>
      </c>
      <c r="F33" s="149">
        <v>2</v>
      </c>
      <c r="G33" s="150">
        <v>2</v>
      </c>
      <c r="H33" s="150">
        <v>13</v>
      </c>
      <c r="I33" s="151">
        <v>5</v>
      </c>
      <c r="J33" s="15">
        <v>2</v>
      </c>
      <c r="K33" s="15">
        <v>1</v>
      </c>
      <c r="L33" s="152">
        <v>5</v>
      </c>
      <c r="M33" s="152">
        <v>5</v>
      </c>
      <c r="N33" s="152">
        <v>5</v>
      </c>
      <c r="O33" s="152">
        <v>5</v>
      </c>
      <c r="P33" s="152">
        <v>5</v>
      </c>
      <c r="Q33" s="152">
        <v>5</v>
      </c>
      <c r="R33" s="152">
        <v>5</v>
      </c>
      <c r="S33" s="152">
        <v>5</v>
      </c>
      <c r="T33" s="153">
        <v>5</v>
      </c>
      <c r="U33" s="153">
        <v>5</v>
      </c>
      <c r="V33" s="153">
        <v>5</v>
      </c>
      <c r="W33" s="153">
        <v>5</v>
      </c>
      <c r="X33" s="153">
        <v>5</v>
      </c>
      <c r="Y33" s="153">
        <v>5</v>
      </c>
      <c r="Z33" s="154">
        <v>4</v>
      </c>
      <c r="AA33" s="154">
        <v>4</v>
      </c>
      <c r="AB33" s="154">
        <v>4</v>
      </c>
      <c r="AC33" s="154">
        <v>4</v>
      </c>
      <c r="AD33" s="154">
        <v>4</v>
      </c>
      <c r="AE33" s="154">
        <v>4</v>
      </c>
      <c r="AF33" s="154">
        <v>4</v>
      </c>
      <c r="AG33" s="154">
        <v>4</v>
      </c>
      <c r="AH33" s="154">
        <v>5</v>
      </c>
      <c r="AI33" s="155">
        <v>4</v>
      </c>
      <c r="AJ33" s="155">
        <v>4</v>
      </c>
      <c r="AK33" s="155">
        <v>4</v>
      </c>
      <c r="AL33" s="155">
        <v>4</v>
      </c>
      <c r="AM33" s="155">
        <v>4</v>
      </c>
      <c r="AN33" s="155">
        <v>4</v>
      </c>
      <c r="AO33" s="155">
        <v>5</v>
      </c>
      <c r="AP33" s="155">
        <v>4</v>
      </c>
      <c r="AQ33" s="150">
        <v>4</v>
      </c>
      <c r="AR33" s="150">
        <v>5</v>
      </c>
      <c r="AS33" s="150">
        <v>5</v>
      </c>
      <c r="AT33" s="150">
        <v>5</v>
      </c>
      <c r="AU33" s="150">
        <v>5</v>
      </c>
      <c r="AV33" s="150">
        <v>3</v>
      </c>
      <c r="AW33" s="150">
        <v>3</v>
      </c>
      <c r="AX33" s="150">
        <v>3</v>
      </c>
      <c r="AY33" s="150">
        <v>3</v>
      </c>
      <c r="AZ33" s="150">
        <v>3</v>
      </c>
      <c r="BA33" s="7"/>
      <c r="BB33" s="156">
        <f t="shared" si="6"/>
        <v>5</v>
      </c>
      <c r="BC33" s="157">
        <f t="shared" si="7"/>
        <v>5</v>
      </c>
      <c r="BD33" s="158">
        <f t="shared" si="8"/>
        <v>4.1111111111111107</v>
      </c>
      <c r="BE33" s="159">
        <f t="shared" si="9"/>
        <v>4.125</v>
      </c>
      <c r="BF33" s="160">
        <f t="shared" si="10"/>
        <v>3.9</v>
      </c>
    </row>
    <row r="34" spans="1:58" x14ac:dyDescent="0.55000000000000004">
      <c r="A34" s="145">
        <v>32</v>
      </c>
      <c r="B34" s="146">
        <v>1</v>
      </c>
      <c r="C34" s="147">
        <v>54</v>
      </c>
      <c r="D34" s="79">
        <f t="shared" si="0"/>
        <v>4</v>
      </c>
      <c r="E34" s="148">
        <v>1</v>
      </c>
      <c r="F34" s="149">
        <v>3</v>
      </c>
      <c r="G34" s="150">
        <v>2</v>
      </c>
      <c r="H34" s="150">
        <v>13</v>
      </c>
      <c r="I34" s="151">
        <v>1</v>
      </c>
      <c r="J34" s="15">
        <v>2</v>
      </c>
      <c r="K34" s="15">
        <v>1</v>
      </c>
      <c r="L34" s="152">
        <v>5</v>
      </c>
      <c r="M34" s="152">
        <v>5</v>
      </c>
      <c r="N34" s="152">
        <v>4</v>
      </c>
      <c r="O34" s="152">
        <v>5</v>
      </c>
      <c r="P34" s="152">
        <v>5</v>
      </c>
      <c r="Q34" s="152">
        <v>4</v>
      </c>
      <c r="R34" s="152">
        <v>5</v>
      </c>
      <c r="S34" s="152">
        <v>5</v>
      </c>
      <c r="T34" s="153">
        <v>5</v>
      </c>
      <c r="U34" s="153">
        <v>5</v>
      </c>
      <c r="V34" s="153">
        <v>5</v>
      </c>
      <c r="W34" s="153">
        <v>5</v>
      </c>
      <c r="X34" s="153">
        <v>5</v>
      </c>
      <c r="Y34" s="153">
        <v>5</v>
      </c>
      <c r="Z34" s="154">
        <v>5</v>
      </c>
      <c r="AA34" s="154">
        <v>5</v>
      </c>
      <c r="AB34" s="154">
        <v>5</v>
      </c>
      <c r="AC34" s="154">
        <v>5</v>
      </c>
      <c r="AD34" s="154">
        <v>5</v>
      </c>
      <c r="AE34" s="154">
        <v>5</v>
      </c>
      <c r="AF34" s="154">
        <v>5</v>
      </c>
      <c r="AG34" s="154">
        <v>5</v>
      </c>
      <c r="AH34" s="154">
        <v>5</v>
      </c>
      <c r="AI34" s="155">
        <v>4</v>
      </c>
      <c r="AJ34" s="155">
        <v>5</v>
      </c>
      <c r="AK34" s="155">
        <v>4</v>
      </c>
      <c r="AL34" s="155">
        <v>5</v>
      </c>
      <c r="AM34" s="155">
        <v>5</v>
      </c>
      <c r="AN34" s="155">
        <v>5</v>
      </c>
      <c r="AO34" s="155">
        <v>5</v>
      </c>
      <c r="AP34" s="155">
        <v>5</v>
      </c>
      <c r="AQ34" s="150">
        <v>5</v>
      </c>
      <c r="AR34" s="150">
        <v>5</v>
      </c>
      <c r="AS34" s="150">
        <v>5</v>
      </c>
      <c r="AT34" s="150">
        <v>5</v>
      </c>
      <c r="AU34" s="150">
        <v>5</v>
      </c>
      <c r="AV34" s="150">
        <v>4</v>
      </c>
      <c r="AW34" s="150">
        <v>4</v>
      </c>
      <c r="AX34" s="150">
        <v>4</v>
      </c>
      <c r="AY34" s="150">
        <v>4</v>
      </c>
      <c r="AZ34" s="150">
        <v>4</v>
      </c>
      <c r="BA34" s="7"/>
      <c r="BB34" s="156">
        <f t="shared" si="6"/>
        <v>4.75</v>
      </c>
      <c r="BC34" s="157">
        <f t="shared" si="7"/>
        <v>5</v>
      </c>
      <c r="BD34" s="158">
        <f t="shared" si="8"/>
        <v>5</v>
      </c>
      <c r="BE34" s="159">
        <f t="shared" si="9"/>
        <v>4.75</v>
      </c>
      <c r="BF34" s="160">
        <f t="shared" si="10"/>
        <v>4.5</v>
      </c>
    </row>
    <row r="35" spans="1:58" x14ac:dyDescent="0.55000000000000004">
      <c r="A35" s="145">
        <v>33</v>
      </c>
      <c r="B35" s="146">
        <v>1</v>
      </c>
      <c r="C35" s="147">
        <v>49</v>
      </c>
      <c r="D35" s="79">
        <f t="shared" si="0"/>
        <v>3</v>
      </c>
      <c r="E35" s="148">
        <v>1</v>
      </c>
      <c r="F35" s="149">
        <v>2</v>
      </c>
      <c r="G35" s="150">
        <v>2</v>
      </c>
      <c r="H35" s="150">
        <v>13</v>
      </c>
      <c r="I35" s="151">
        <v>5</v>
      </c>
      <c r="J35" s="15">
        <v>2</v>
      </c>
      <c r="K35" s="15">
        <v>1</v>
      </c>
      <c r="L35" s="152">
        <v>5</v>
      </c>
      <c r="M35" s="152">
        <v>5</v>
      </c>
      <c r="N35" s="152">
        <v>5</v>
      </c>
      <c r="O35" s="152">
        <v>5</v>
      </c>
      <c r="P35" s="152">
        <v>5</v>
      </c>
      <c r="Q35" s="152">
        <v>5</v>
      </c>
      <c r="R35" s="152">
        <v>5</v>
      </c>
      <c r="S35" s="152">
        <v>5</v>
      </c>
      <c r="T35" s="153">
        <v>5</v>
      </c>
      <c r="U35" s="153">
        <v>5</v>
      </c>
      <c r="V35" s="153">
        <v>4</v>
      </c>
      <c r="W35" s="153">
        <v>4</v>
      </c>
      <c r="X35" s="153">
        <v>4</v>
      </c>
      <c r="Y35" s="153">
        <v>4</v>
      </c>
      <c r="Z35" s="154">
        <v>4</v>
      </c>
      <c r="AA35" s="154">
        <v>4</v>
      </c>
      <c r="AB35" s="154">
        <v>4</v>
      </c>
      <c r="AC35" s="154">
        <v>4</v>
      </c>
      <c r="AD35" s="154">
        <v>4</v>
      </c>
      <c r="AE35" s="154">
        <v>4</v>
      </c>
      <c r="AF35" s="154">
        <v>4</v>
      </c>
      <c r="AG35" s="154">
        <v>4</v>
      </c>
      <c r="AH35" s="154">
        <v>4</v>
      </c>
      <c r="AI35" s="155">
        <v>5</v>
      </c>
      <c r="AJ35" s="155">
        <v>5</v>
      </c>
      <c r="AK35" s="155">
        <v>5</v>
      </c>
      <c r="AL35" s="155">
        <v>5</v>
      </c>
      <c r="AM35" s="155">
        <v>4</v>
      </c>
      <c r="AN35" s="155">
        <v>4</v>
      </c>
      <c r="AO35" s="155">
        <v>4</v>
      </c>
      <c r="AP35" s="155">
        <v>4</v>
      </c>
      <c r="AQ35" s="150">
        <v>4</v>
      </c>
      <c r="AR35" s="150">
        <v>4</v>
      </c>
      <c r="AS35" s="150">
        <v>4</v>
      </c>
      <c r="AT35" s="150">
        <v>4</v>
      </c>
      <c r="AU35" s="150">
        <v>4</v>
      </c>
      <c r="AV35" s="150">
        <v>3</v>
      </c>
      <c r="AW35" s="150">
        <v>3</v>
      </c>
      <c r="AX35" s="150">
        <v>3</v>
      </c>
      <c r="AY35" s="150">
        <v>3</v>
      </c>
      <c r="AZ35" s="150">
        <v>5</v>
      </c>
      <c r="BA35" s="7"/>
      <c r="BB35" s="156">
        <f t="shared" si="6"/>
        <v>5</v>
      </c>
      <c r="BC35" s="157">
        <f t="shared" si="7"/>
        <v>4.333333333333333</v>
      </c>
      <c r="BD35" s="158">
        <f t="shared" si="8"/>
        <v>4</v>
      </c>
      <c r="BE35" s="159">
        <f t="shared" si="9"/>
        <v>4.5</v>
      </c>
      <c r="BF35" s="160">
        <f t="shared" si="10"/>
        <v>3.7</v>
      </c>
    </row>
    <row r="36" spans="1:58" x14ac:dyDescent="0.55000000000000004">
      <c r="A36" s="145">
        <v>34</v>
      </c>
      <c r="B36" s="146">
        <v>1</v>
      </c>
      <c r="C36" s="147"/>
      <c r="D36" s="79">
        <f t="shared" si="0"/>
        <v>5</v>
      </c>
      <c r="E36" s="148">
        <v>1</v>
      </c>
      <c r="F36" s="149">
        <v>2</v>
      </c>
      <c r="G36" s="150">
        <v>2</v>
      </c>
      <c r="H36" s="150">
        <v>13</v>
      </c>
      <c r="I36" s="151">
        <v>0</v>
      </c>
      <c r="J36" s="15">
        <v>2</v>
      </c>
      <c r="K36" s="15">
        <v>1</v>
      </c>
      <c r="L36" s="152">
        <v>4</v>
      </c>
      <c r="M36" s="152">
        <v>4</v>
      </c>
      <c r="N36" s="152">
        <v>4</v>
      </c>
      <c r="O36" s="152">
        <v>4</v>
      </c>
      <c r="P36" s="152">
        <v>5</v>
      </c>
      <c r="Q36" s="152">
        <v>4</v>
      </c>
      <c r="R36" s="152">
        <v>5</v>
      </c>
      <c r="S36" s="152">
        <v>4</v>
      </c>
      <c r="T36" s="153">
        <v>4</v>
      </c>
      <c r="U36" s="153">
        <v>4</v>
      </c>
      <c r="V36" s="153">
        <v>4</v>
      </c>
      <c r="W36" s="153">
        <v>4</v>
      </c>
      <c r="X36" s="153">
        <v>4</v>
      </c>
      <c r="Y36" s="153">
        <v>4</v>
      </c>
      <c r="Z36" s="154">
        <v>5</v>
      </c>
      <c r="AA36" s="154">
        <v>4</v>
      </c>
      <c r="AB36" s="154">
        <v>4</v>
      </c>
      <c r="AC36" s="154">
        <v>4</v>
      </c>
      <c r="AD36" s="154">
        <v>5</v>
      </c>
      <c r="AE36" s="154">
        <v>4</v>
      </c>
      <c r="AF36" s="154">
        <v>5</v>
      </c>
      <c r="AG36" s="154">
        <v>4</v>
      </c>
      <c r="AH36" s="154">
        <v>4</v>
      </c>
      <c r="AI36" s="155">
        <v>5</v>
      </c>
      <c r="AJ36" s="155">
        <v>4</v>
      </c>
      <c r="AK36" s="155">
        <v>5</v>
      </c>
      <c r="AL36" s="155">
        <v>5</v>
      </c>
      <c r="AM36" s="155">
        <v>4</v>
      </c>
      <c r="AN36" s="155">
        <v>4</v>
      </c>
      <c r="AO36" s="155">
        <v>4</v>
      </c>
      <c r="AP36" s="155">
        <v>4</v>
      </c>
      <c r="AQ36" s="150">
        <v>4</v>
      </c>
      <c r="AR36" s="150">
        <v>5</v>
      </c>
      <c r="AS36" s="150">
        <v>4</v>
      </c>
      <c r="AT36" s="150">
        <v>4</v>
      </c>
      <c r="AU36" s="150">
        <v>4</v>
      </c>
      <c r="AV36" s="150">
        <v>5</v>
      </c>
      <c r="AW36" s="150">
        <v>5</v>
      </c>
      <c r="AX36" s="150">
        <v>4</v>
      </c>
      <c r="AY36" s="150">
        <v>4</v>
      </c>
      <c r="AZ36" s="150">
        <v>4</v>
      </c>
      <c r="BA36" s="7"/>
      <c r="BB36" s="156">
        <f t="shared" si="6"/>
        <v>4.25</v>
      </c>
      <c r="BC36" s="157">
        <f t="shared" si="7"/>
        <v>4</v>
      </c>
      <c r="BD36" s="158">
        <f t="shared" si="8"/>
        <v>4.333333333333333</v>
      </c>
      <c r="BE36" s="159">
        <f t="shared" si="9"/>
        <v>4.375</v>
      </c>
      <c r="BF36" s="160">
        <f t="shared" si="10"/>
        <v>4.3</v>
      </c>
    </row>
    <row r="37" spans="1:58" x14ac:dyDescent="0.55000000000000004">
      <c r="A37" s="145">
        <v>35</v>
      </c>
      <c r="B37" s="146">
        <v>1</v>
      </c>
      <c r="C37" s="147">
        <v>39</v>
      </c>
      <c r="D37" s="79">
        <f t="shared" si="0"/>
        <v>2</v>
      </c>
      <c r="E37" s="148">
        <v>1</v>
      </c>
      <c r="F37" s="149">
        <v>2</v>
      </c>
      <c r="G37" s="150">
        <v>2</v>
      </c>
      <c r="H37" s="150">
        <v>13</v>
      </c>
      <c r="I37" s="151">
        <v>3</v>
      </c>
      <c r="J37" s="15">
        <v>2</v>
      </c>
      <c r="K37" s="15">
        <v>2</v>
      </c>
      <c r="L37" s="152">
        <v>4</v>
      </c>
      <c r="M37" s="152">
        <v>4</v>
      </c>
      <c r="N37" s="152">
        <v>3</v>
      </c>
      <c r="O37" s="152">
        <v>4</v>
      </c>
      <c r="P37" s="152">
        <v>4</v>
      </c>
      <c r="Q37" s="152">
        <v>4</v>
      </c>
      <c r="R37" s="152">
        <v>3</v>
      </c>
      <c r="S37" s="152">
        <v>4</v>
      </c>
      <c r="T37" s="153">
        <v>4</v>
      </c>
      <c r="U37" s="153">
        <v>3</v>
      </c>
      <c r="V37" s="153">
        <v>4</v>
      </c>
      <c r="W37" s="153">
        <v>3</v>
      </c>
      <c r="X37" s="153">
        <v>4</v>
      </c>
      <c r="Y37" s="153">
        <v>4</v>
      </c>
      <c r="Z37" s="154">
        <v>4</v>
      </c>
      <c r="AA37" s="154">
        <v>4</v>
      </c>
      <c r="AB37" s="154">
        <v>3</v>
      </c>
      <c r="AC37" s="154">
        <v>3</v>
      </c>
      <c r="AD37" s="154">
        <v>3</v>
      </c>
      <c r="AE37" s="154">
        <v>3</v>
      </c>
      <c r="AF37" s="154">
        <v>4</v>
      </c>
      <c r="AG37" s="154">
        <v>4</v>
      </c>
      <c r="AH37" s="154">
        <v>4</v>
      </c>
      <c r="AI37" s="155">
        <v>4</v>
      </c>
      <c r="AJ37" s="155">
        <v>4</v>
      </c>
      <c r="AK37" s="155">
        <v>4</v>
      </c>
      <c r="AL37" s="155">
        <v>4</v>
      </c>
      <c r="AM37" s="155">
        <v>3</v>
      </c>
      <c r="AN37" s="155">
        <v>4</v>
      </c>
      <c r="AO37" s="155">
        <v>3</v>
      </c>
      <c r="AP37" s="155">
        <v>4</v>
      </c>
      <c r="AQ37" s="150">
        <v>4</v>
      </c>
      <c r="AR37" s="150">
        <v>4</v>
      </c>
      <c r="AS37" s="150">
        <v>4</v>
      </c>
      <c r="AT37" s="150">
        <v>4</v>
      </c>
      <c r="AU37" s="150">
        <v>4</v>
      </c>
      <c r="AV37" s="150">
        <v>3</v>
      </c>
      <c r="AW37" s="150">
        <v>3</v>
      </c>
      <c r="AX37" s="150">
        <v>3</v>
      </c>
      <c r="AY37" s="150">
        <v>3</v>
      </c>
      <c r="AZ37" s="150">
        <v>4</v>
      </c>
      <c r="BA37" s="7"/>
      <c r="BB37" s="156">
        <f t="shared" si="6"/>
        <v>3.75</v>
      </c>
      <c r="BC37" s="157">
        <f t="shared" si="7"/>
        <v>3.6666666666666665</v>
      </c>
      <c r="BD37" s="158">
        <f t="shared" si="8"/>
        <v>3.5555555555555554</v>
      </c>
      <c r="BE37" s="159">
        <f t="shared" si="9"/>
        <v>3.75</v>
      </c>
      <c r="BF37" s="160">
        <f t="shared" si="10"/>
        <v>3.6</v>
      </c>
    </row>
    <row r="38" spans="1:58" x14ac:dyDescent="0.55000000000000004">
      <c r="A38" s="145">
        <v>36</v>
      </c>
      <c r="B38" s="146">
        <v>1</v>
      </c>
      <c r="C38" s="147"/>
      <c r="D38" s="79">
        <f t="shared" si="0"/>
        <v>5</v>
      </c>
      <c r="E38" s="148">
        <v>1</v>
      </c>
      <c r="F38" s="149">
        <v>2</v>
      </c>
      <c r="G38" s="150">
        <v>2</v>
      </c>
      <c r="H38" s="150">
        <v>13</v>
      </c>
      <c r="I38" s="151">
        <v>14</v>
      </c>
      <c r="J38" s="15">
        <v>2</v>
      </c>
      <c r="K38" s="15">
        <v>1</v>
      </c>
      <c r="L38" s="152">
        <v>4</v>
      </c>
      <c r="M38" s="152">
        <v>3</v>
      </c>
      <c r="N38" s="152">
        <v>3</v>
      </c>
      <c r="O38" s="152">
        <v>4</v>
      </c>
      <c r="P38" s="152">
        <v>4</v>
      </c>
      <c r="Q38" s="152">
        <v>4</v>
      </c>
      <c r="R38" s="152">
        <v>4</v>
      </c>
      <c r="S38" s="152">
        <v>4</v>
      </c>
      <c r="T38" s="153">
        <v>4</v>
      </c>
      <c r="U38" s="153">
        <v>3</v>
      </c>
      <c r="V38" s="153">
        <v>3</v>
      </c>
      <c r="W38" s="153">
        <v>3</v>
      </c>
      <c r="X38" s="153">
        <v>4</v>
      </c>
      <c r="Y38" s="153">
        <v>4</v>
      </c>
      <c r="Z38" s="154">
        <v>3</v>
      </c>
      <c r="AA38" s="154">
        <v>3</v>
      </c>
      <c r="AB38" s="154">
        <v>4</v>
      </c>
      <c r="AC38" s="154">
        <v>3</v>
      </c>
      <c r="AD38" s="154">
        <v>3</v>
      </c>
      <c r="AE38" s="154">
        <v>3</v>
      </c>
      <c r="AF38" s="154">
        <v>3</v>
      </c>
      <c r="AG38" s="154">
        <v>3</v>
      </c>
      <c r="AH38" s="154">
        <v>3</v>
      </c>
      <c r="AI38" s="155">
        <v>3</v>
      </c>
      <c r="AJ38" s="155">
        <v>3</v>
      </c>
      <c r="AK38" s="155">
        <v>3</v>
      </c>
      <c r="AL38" s="155">
        <v>3</v>
      </c>
      <c r="AM38" s="155">
        <v>3</v>
      </c>
      <c r="AN38" s="155">
        <v>4</v>
      </c>
      <c r="AO38" s="155">
        <v>3</v>
      </c>
      <c r="AP38" s="155">
        <v>3</v>
      </c>
      <c r="AQ38" s="150">
        <v>3</v>
      </c>
      <c r="AR38" s="150">
        <v>3</v>
      </c>
      <c r="AS38" s="150">
        <v>4</v>
      </c>
      <c r="AT38" s="150">
        <v>3</v>
      </c>
      <c r="AU38" s="150">
        <v>2</v>
      </c>
      <c r="AV38" s="150">
        <v>2</v>
      </c>
      <c r="AW38" s="150">
        <v>2</v>
      </c>
      <c r="AX38" s="150">
        <v>2</v>
      </c>
      <c r="AY38" s="150">
        <v>2</v>
      </c>
      <c r="AZ38" s="150">
        <v>4</v>
      </c>
      <c r="BA38" s="7"/>
      <c r="BB38" s="156">
        <f t="shared" si="6"/>
        <v>3.75</v>
      </c>
      <c r="BC38" s="157">
        <f t="shared" si="7"/>
        <v>3.5</v>
      </c>
      <c r="BD38" s="158">
        <f t="shared" si="8"/>
        <v>3.1111111111111112</v>
      </c>
      <c r="BE38" s="159">
        <f t="shared" si="9"/>
        <v>3.125</v>
      </c>
      <c r="BF38" s="160">
        <f t="shared" si="10"/>
        <v>2.7</v>
      </c>
    </row>
    <row r="39" spans="1:58" x14ac:dyDescent="0.55000000000000004">
      <c r="A39" s="145">
        <v>37</v>
      </c>
      <c r="B39" s="146">
        <v>1</v>
      </c>
      <c r="C39" s="147">
        <v>50</v>
      </c>
      <c r="D39" s="79">
        <f t="shared" si="0"/>
        <v>3</v>
      </c>
      <c r="E39" s="148">
        <v>1</v>
      </c>
      <c r="F39" s="149">
        <v>2</v>
      </c>
      <c r="G39" s="150">
        <v>2</v>
      </c>
      <c r="H39" s="150">
        <v>13</v>
      </c>
      <c r="I39" s="151">
        <v>1</v>
      </c>
      <c r="J39" s="15">
        <v>2</v>
      </c>
      <c r="K39" s="15">
        <v>1</v>
      </c>
      <c r="L39" s="152">
        <v>5</v>
      </c>
      <c r="M39" s="152">
        <v>5</v>
      </c>
      <c r="N39" s="152">
        <v>5</v>
      </c>
      <c r="O39" s="152">
        <v>5</v>
      </c>
      <c r="P39" s="152">
        <v>5</v>
      </c>
      <c r="Q39" s="152">
        <v>5</v>
      </c>
      <c r="R39" s="152">
        <v>5</v>
      </c>
      <c r="S39" s="152">
        <v>5</v>
      </c>
      <c r="T39" s="153">
        <v>4</v>
      </c>
      <c r="U39" s="153">
        <v>4</v>
      </c>
      <c r="V39" s="153">
        <v>5</v>
      </c>
      <c r="W39" s="153">
        <v>4</v>
      </c>
      <c r="X39" s="153">
        <v>4</v>
      </c>
      <c r="Y39" s="153">
        <v>4</v>
      </c>
      <c r="Z39" s="154">
        <v>4</v>
      </c>
      <c r="AA39" s="154">
        <v>4</v>
      </c>
      <c r="AB39" s="154">
        <v>4</v>
      </c>
      <c r="AC39" s="154">
        <v>4</v>
      </c>
      <c r="AD39" s="154">
        <v>4</v>
      </c>
      <c r="AE39" s="154">
        <v>4</v>
      </c>
      <c r="AF39" s="154">
        <v>5</v>
      </c>
      <c r="AG39" s="154">
        <v>5</v>
      </c>
      <c r="AH39" s="154">
        <v>5</v>
      </c>
      <c r="AI39" s="155">
        <v>5</v>
      </c>
      <c r="AJ39" s="155">
        <v>5</v>
      </c>
      <c r="AK39" s="155">
        <v>5</v>
      </c>
      <c r="AL39" s="155">
        <v>5</v>
      </c>
      <c r="AM39" s="155">
        <v>4</v>
      </c>
      <c r="AN39" s="155">
        <v>5</v>
      </c>
      <c r="AO39" s="155">
        <v>4</v>
      </c>
      <c r="AP39" s="155">
        <v>4</v>
      </c>
      <c r="AQ39" s="150">
        <v>4</v>
      </c>
      <c r="AR39" s="150">
        <v>4</v>
      </c>
      <c r="AS39" s="150">
        <v>4</v>
      </c>
      <c r="AT39" s="150">
        <v>4</v>
      </c>
      <c r="AU39" s="150">
        <v>4</v>
      </c>
      <c r="AV39" s="150">
        <v>3</v>
      </c>
      <c r="AW39" s="150">
        <v>3</v>
      </c>
      <c r="AX39" s="150">
        <v>3</v>
      </c>
      <c r="AY39" s="150">
        <v>3</v>
      </c>
      <c r="AZ39" s="150">
        <v>5</v>
      </c>
      <c r="BA39" s="7"/>
      <c r="BB39" s="156">
        <f t="shared" si="6"/>
        <v>5</v>
      </c>
      <c r="BC39" s="157">
        <f t="shared" si="7"/>
        <v>4.166666666666667</v>
      </c>
      <c r="BD39" s="158">
        <f t="shared" si="8"/>
        <v>4.333333333333333</v>
      </c>
      <c r="BE39" s="159">
        <f t="shared" si="9"/>
        <v>4.625</v>
      </c>
      <c r="BF39" s="160">
        <f t="shared" si="10"/>
        <v>3.7</v>
      </c>
    </row>
    <row r="40" spans="1:58" x14ac:dyDescent="0.55000000000000004">
      <c r="A40" s="145">
        <v>38</v>
      </c>
      <c r="B40" s="146">
        <v>1</v>
      </c>
      <c r="C40" s="147">
        <v>68</v>
      </c>
      <c r="D40" s="79">
        <f t="shared" si="0"/>
        <v>4</v>
      </c>
      <c r="E40" s="148">
        <v>3</v>
      </c>
      <c r="F40" s="149">
        <v>2</v>
      </c>
      <c r="G40" s="150">
        <v>2</v>
      </c>
      <c r="H40" s="150">
        <v>13</v>
      </c>
      <c r="I40" s="151">
        <v>1</v>
      </c>
      <c r="J40" s="15">
        <v>2</v>
      </c>
      <c r="K40" s="15">
        <v>1</v>
      </c>
      <c r="L40" s="152">
        <v>5</v>
      </c>
      <c r="M40" s="152">
        <v>4</v>
      </c>
      <c r="N40" s="152">
        <v>4</v>
      </c>
      <c r="O40" s="152">
        <v>5</v>
      </c>
      <c r="P40" s="152">
        <v>4</v>
      </c>
      <c r="Q40" s="152">
        <v>4</v>
      </c>
      <c r="R40" s="152">
        <v>5</v>
      </c>
      <c r="S40" s="152">
        <v>4</v>
      </c>
      <c r="T40" s="153">
        <v>4</v>
      </c>
      <c r="U40" s="153">
        <v>4</v>
      </c>
      <c r="V40" s="153">
        <v>4</v>
      </c>
      <c r="W40" s="153">
        <v>5</v>
      </c>
      <c r="X40" s="153">
        <v>4</v>
      </c>
      <c r="Y40" s="153">
        <v>4</v>
      </c>
      <c r="Z40" s="154">
        <v>5</v>
      </c>
      <c r="AA40" s="154">
        <v>4</v>
      </c>
      <c r="AB40" s="154">
        <v>5</v>
      </c>
      <c r="AC40" s="154">
        <v>4</v>
      </c>
      <c r="AD40" s="154">
        <v>4</v>
      </c>
      <c r="AE40" s="154">
        <v>4</v>
      </c>
      <c r="AF40" s="154">
        <v>4</v>
      </c>
      <c r="AG40" s="154">
        <v>4</v>
      </c>
      <c r="AH40" s="154">
        <v>4</v>
      </c>
      <c r="AI40" s="155">
        <v>5</v>
      </c>
      <c r="AJ40" s="155">
        <v>5</v>
      </c>
      <c r="AK40" s="155">
        <v>5</v>
      </c>
      <c r="AL40" s="155">
        <v>4</v>
      </c>
      <c r="AM40" s="155">
        <v>5</v>
      </c>
      <c r="AN40" s="155">
        <v>4</v>
      </c>
      <c r="AO40" s="155">
        <v>5</v>
      </c>
      <c r="AP40" s="155">
        <v>5</v>
      </c>
      <c r="AQ40" s="150">
        <v>5</v>
      </c>
      <c r="AR40" s="150">
        <v>5</v>
      </c>
      <c r="AS40" s="150">
        <v>5</v>
      </c>
      <c r="AT40" s="150">
        <v>5</v>
      </c>
      <c r="AU40" s="150">
        <v>5</v>
      </c>
      <c r="AV40" s="150">
        <v>5</v>
      </c>
      <c r="AW40" s="150">
        <v>5</v>
      </c>
      <c r="AX40" s="150">
        <v>5</v>
      </c>
      <c r="AY40" s="150">
        <v>5</v>
      </c>
      <c r="AZ40" s="150">
        <v>5</v>
      </c>
      <c r="BA40" s="7"/>
      <c r="BB40" s="156">
        <f t="shared" si="6"/>
        <v>4.375</v>
      </c>
      <c r="BC40" s="157">
        <f t="shared" si="7"/>
        <v>4.166666666666667</v>
      </c>
      <c r="BD40" s="158">
        <f t="shared" si="8"/>
        <v>4.2222222222222223</v>
      </c>
      <c r="BE40" s="159">
        <f t="shared" si="9"/>
        <v>4.75</v>
      </c>
      <c r="BF40" s="160">
        <f t="shared" si="10"/>
        <v>5</v>
      </c>
    </row>
    <row r="41" spans="1:58" x14ac:dyDescent="0.55000000000000004">
      <c r="A41" s="145">
        <v>39</v>
      </c>
      <c r="B41" s="146">
        <v>2</v>
      </c>
      <c r="C41" s="147">
        <v>52</v>
      </c>
      <c r="D41" s="79">
        <f t="shared" si="0"/>
        <v>4</v>
      </c>
      <c r="E41" s="148">
        <v>1</v>
      </c>
      <c r="F41" s="149">
        <v>2</v>
      </c>
      <c r="G41" s="150">
        <v>2</v>
      </c>
      <c r="H41" s="150">
        <v>13</v>
      </c>
      <c r="I41" s="151">
        <v>0</v>
      </c>
      <c r="J41" s="15">
        <v>0</v>
      </c>
      <c r="K41" s="15">
        <v>1</v>
      </c>
      <c r="L41" s="152">
        <v>4</v>
      </c>
      <c r="M41" s="152">
        <v>4</v>
      </c>
      <c r="N41" s="152">
        <v>4</v>
      </c>
      <c r="O41" s="152">
        <v>4</v>
      </c>
      <c r="P41" s="152">
        <v>4</v>
      </c>
      <c r="Q41" s="152">
        <v>4</v>
      </c>
      <c r="R41" s="152">
        <v>4</v>
      </c>
      <c r="S41" s="152">
        <v>4</v>
      </c>
      <c r="T41" s="153">
        <v>5</v>
      </c>
      <c r="U41" s="153">
        <v>4</v>
      </c>
      <c r="V41" s="153">
        <v>4</v>
      </c>
      <c r="W41" s="153">
        <v>4</v>
      </c>
      <c r="X41" s="153">
        <v>4</v>
      </c>
      <c r="Y41" s="153">
        <v>4</v>
      </c>
      <c r="Z41" s="154">
        <v>4</v>
      </c>
      <c r="AA41" s="154">
        <v>4</v>
      </c>
      <c r="AB41" s="154">
        <v>4</v>
      </c>
      <c r="AC41" s="154">
        <v>4</v>
      </c>
      <c r="AD41" s="154">
        <v>4</v>
      </c>
      <c r="AE41" s="154">
        <v>4</v>
      </c>
      <c r="AF41" s="154">
        <v>5</v>
      </c>
      <c r="AG41" s="154">
        <v>5</v>
      </c>
      <c r="AH41" s="154">
        <v>4</v>
      </c>
      <c r="AI41" s="155">
        <v>4</v>
      </c>
      <c r="AJ41" s="155">
        <v>4</v>
      </c>
      <c r="AK41" s="155">
        <v>4</v>
      </c>
      <c r="AL41" s="155">
        <v>4</v>
      </c>
      <c r="AM41" s="155">
        <v>4</v>
      </c>
      <c r="AN41" s="155">
        <v>4</v>
      </c>
      <c r="AO41" s="155">
        <v>4</v>
      </c>
      <c r="AP41" s="155">
        <v>4</v>
      </c>
      <c r="AQ41" s="150">
        <v>3</v>
      </c>
      <c r="AR41" s="150">
        <v>4</v>
      </c>
      <c r="AS41" s="150">
        <v>4</v>
      </c>
      <c r="AT41" s="150">
        <v>4</v>
      </c>
      <c r="AU41" s="150">
        <v>4</v>
      </c>
      <c r="AV41" s="150">
        <v>4</v>
      </c>
      <c r="AW41" s="150">
        <v>4</v>
      </c>
      <c r="AX41" s="150">
        <v>4</v>
      </c>
      <c r="AY41" s="150">
        <v>4</v>
      </c>
      <c r="AZ41" s="150">
        <v>5</v>
      </c>
      <c r="BA41" s="7"/>
      <c r="BB41" s="156">
        <f t="shared" si="6"/>
        <v>4</v>
      </c>
      <c r="BC41" s="157">
        <f t="shared" si="7"/>
        <v>4.166666666666667</v>
      </c>
      <c r="BD41" s="158">
        <f t="shared" si="8"/>
        <v>4.2222222222222223</v>
      </c>
      <c r="BE41" s="159">
        <f t="shared" si="9"/>
        <v>4</v>
      </c>
      <c r="BF41" s="160">
        <f t="shared" si="10"/>
        <v>4</v>
      </c>
    </row>
    <row r="42" spans="1:58" x14ac:dyDescent="0.55000000000000004">
      <c r="A42" s="145">
        <v>40</v>
      </c>
      <c r="B42" s="146">
        <v>2</v>
      </c>
      <c r="C42" s="147">
        <v>50</v>
      </c>
      <c r="D42" s="79">
        <f t="shared" si="0"/>
        <v>3</v>
      </c>
      <c r="E42" s="148">
        <v>1</v>
      </c>
      <c r="F42" s="149">
        <v>3</v>
      </c>
      <c r="G42" s="150">
        <v>2</v>
      </c>
      <c r="H42" s="150">
        <v>13</v>
      </c>
      <c r="I42" s="151">
        <v>1</v>
      </c>
      <c r="J42" s="15">
        <v>2</v>
      </c>
      <c r="K42" s="15">
        <v>1</v>
      </c>
      <c r="L42" s="152">
        <v>4</v>
      </c>
      <c r="M42" s="152">
        <v>4</v>
      </c>
      <c r="N42" s="152">
        <v>3</v>
      </c>
      <c r="O42" s="152">
        <v>3</v>
      </c>
      <c r="P42" s="152">
        <v>4</v>
      </c>
      <c r="Q42" s="152">
        <v>4</v>
      </c>
      <c r="R42" s="152">
        <v>3</v>
      </c>
      <c r="S42" s="152">
        <v>4</v>
      </c>
      <c r="T42" s="153">
        <v>4</v>
      </c>
      <c r="U42" s="153">
        <v>4</v>
      </c>
      <c r="V42" s="153">
        <v>4</v>
      </c>
      <c r="W42" s="153">
        <v>4</v>
      </c>
      <c r="X42" s="153">
        <v>4</v>
      </c>
      <c r="Y42" s="153">
        <v>4</v>
      </c>
      <c r="Z42" s="154">
        <v>4</v>
      </c>
      <c r="AA42" s="154">
        <v>4</v>
      </c>
      <c r="AB42" s="154">
        <v>4</v>
      </c>
      <c r="AC42" s="154">
        <v>4</v>
      </c>
      <c r="AD42" s="154">
        <v>4</v>
      </c>
      <c r="AE42" s="154">
        <v>4</v>
      </c>
      <c r="AF42" s="154">
        <v>4</v>
      </c>
      <c r="AG42" s="154">
        <v>5</v>
      </c>
      <c r="AH42" s="154">
        <v>4</v>
      </c>
      <c r="AI42" s="155">
        <v>5</v>
      </c>
      <c r="AJ42" s="155">
        <v>4</v>
      </c>
      <c r="AK42" s="155">
        <v>4</v>
      </c>
      <c r="AL42" s="155">
        <v>4</v>
      </c>
      <c r="AM42" s="155">
        <v>4</v>
      </c>
      <c r="AN42" s="155">
        <v>4</v>
      </c>
      <c r="AO42" s="155">
        <v>4</v>
      </c>
      <c r="AP42" s="155">
        <v>4</v>
      </c>
      <c r="AQ42" s="150">
        <v>4</v>
      </c>
      <c r="AR42" s="150">
        <v>4</v>
      </c>
      <c r="AS42" s="150">
        <v>4</v>
      </c>
      <c r="AT42" s="150">
        <v>4</v>
      </c>
      <c r="AU42" s="150">
        <v>4</v>
      </c>
      <c r="AV42" s="150">
        <v>2</v>
      </c>
      <c r="AW42" s="150">
        <v>3</v>
      </c>
      <c r="AX42" s="150">
        <v>3</v>
      </c>
      <c r="AY42" s="150">
        <v>3</v>
      </c>
      <c r="AZ42" s="150">
        <v>4</v>
      </c>
      <c r="BA42" s="7"/>
      <c r="BB42" s="156">
        <f t="shared" si="6"/>
        <v>3.625</v>
      </c>
      <c r="BC42" s="157">
        <f t="shared" si="7"/>
        <v>4</v>
      </c>
      <c r="BD42" s="158">
        <f t="shared" si="8"/>
        <v>4.1111111111111107</v>
      </c>
      <c r="BE42" s="159">
        <f t="shared" si="9"/>
        <v>4.125</v>
      </c>
      <c r="BF42" s="160">
        <f t="shared" si="10"/>
        <v>3.5</v>
      </c>
    </row>
    <row r="43" spans="1:58" x14ac:dyDescent="0.55000000000000004">
      <c r="A43" s="145">
        <v>41</v>
      </c>
      <c r="B43" s="146">
        <v>1</v>
      </c>
      <c r="C43" s="147"/>
      <c r="D43" s="79">
        <f t="shared" si="0"/>
        <v>5</v>
      </c>
      <c r="E43" s="148">
        <v>1</v>
      </c>
      <c r="F43" s="149">
        <v>2</v>
      </c>
      <c r="G43" s="150">
        <v>2</v>
      </c>
      <c r="H43" s="150">
        <v>13</v>
      </c>
      <c r="I43" s="151">
        <v>0</v>
      </c>
      <c r="J43" s="15">
        <v>0</v>
      </c>
      <c r="K43" s="15">
        <v>0</v>
      </c>
      <c r="L43" s="152">
        <v>5</v>
      </c>
      <c r="M43" s="152">
        <v>5</v>
      </c>
      <c r="N43" s="152">
        <v>4</v>
      </c>
      <c r="O43" s="152">
        <v>5</v>
      </c>
      <c r="P43" s="152">
        <v>5</v>
      </c>
      <c r="Q43" s="152">
        <v>5</v>
      </c>
      <c r="R43" s="152">
        <v>4</v>
      </c>
      <c r="S43" s="152">
        <v>5</v>
      </c>
      <c r="T43" s="153">
        <v>5</v>
      </c>
      <c r="U43" s="153">
        <v>5</v>
      </c>
      <c r="V43" s="153">
        <v>5</v>
      </c>
      <c r="W43" s="153">
        <v>5</v>
      </c>
      <c r="X43" s="153">
        <v>5</v>
      </c>
      <c r="Y43" s="153">
        <v>5</v>
      </c>
      <c r="Z43" s="154">
        <v>5</v>
      </c>
      <c r="AA43" s="154">
        <v>4</v>
      </c>
      <c r="AB43" s="154">
        <v>4</v>
      </c>
      <c r="AC43" s="154">
        <v>4</v>
      </c>
      <c r="AD43" s="154">
        <v>4</v>
      </c>
      <c r="AE43" s="154">
        <v>5</v>
      </c>
      <c r="AF43" s="154">
        <v>5</v>
      </c>
      <c r="AG43" s="154">
        <v>5</v>
      </c>
      <c r="AH43" s="154">
        <v>4</v>
      </c>
      <c r="AI43" s="155">
        <v>5</v>
      </c>
      <c r="AJ43" s="155">
        <v>4</v>
      </c>
      <c r="AK43" s="155">
        <v>4</v>
      </c>
      <c r="AL43" s="155">
        <v>4</v>
      </c>
      <c r="AM43" s="155">
        <v>4</v>
      </c>
      <c r="AN43" s="155">
        <v>5</v>
      </c>
      <c r="AO43" s="155">
        <v>5</v>
      </c>
      <c r="AP43" s="155">
        <v>5</v>
      </c>
      <c r="AQ43" s="150">
        <v>5</v>
      </c>
      <c r="AR43" s="150">
        <v>5</v>
      </c>
      <c r="AS43" s="150">
        <v>5</v>
      </c>
      <c r="AT43" s="150">
        <v>5</v>
      </c>
      <c r="AU43" s="150">
        <v>5</v>
      </c>
      <c r="AV43" s="150">
        <v>3</v>
      </c>
      <c r="AW43" s="150">
        <v>3</v>
      </c>
      <c r="AX43" s="150">
        <v>3</v>
      </c>
      <c r="AY43" s="150">
        <v>3</v>
      </c>
      <c r="AZ43" s="150">
        <v>4</v>
      </c>
      <c r="BA43" s="7"/>
      <c r="BB43" s="156">
        <f t="shared" ref="BB43:BB74" si="11">(AVERAGE(L43:S43))</f>
        <v>4.75</v>
      </c>
      <c r="BC43" s="157">
        <f t="shared" ref="BC43:BC74" si="12">(AVERAGEA(T43:Y43))</f>
        <v>5</v>
      </c>
      <c r="BD43" s="158">
        <f t="shared" ref="BD43:BD74" si="13">(AVERAGE(Z43:AH43))</f>
        <v>4.4444444444444446</v>
      </c>
      <c r="BE43" s="159">
        <f t="shared" ref="BE43:BE74" si="14">(AVERAGEA(AI43:AP43))</f>
        <v>4.5</v>
      </c>
      <c r="BF43" s="160">
        <f t="shared" ref="BF43:BF74" si="15">(AVERAGE(AQ43:AZ43))</f>
        <v>4.0999999999999996</v>
      </c>
    </row>
    <row r="44" spans="1:58" x14ac:dyDescent="0.55000000000000004">
      <c r="A44" s="145">
        <v>42</v>
      </c>
      <c r="B44" s="146">
        <v>2</v>
      </c>
      <c r="C44" s="147">
        <v>39</v>
      </c>
      <c r="D44" s="79">
        <f t="shared" si="0"/>
        <v>2</v>
      </c>
      <c r="E44" s="148">
        <v>1</v>
      </c>
      <c r="F44" s="149">
        <v>2</v>
      </c>
      <c r="G44" s="150">
        <v>2</v>
      </c>
      <c r="H44" s="150">
        <v>13</v>
      </c>
      <c r="I44" s="151">
        <v>1</v>
      </c>
      <c r="J44" s="15">
        <v>2</v>
      </c>
      <c r="K44" s="15">
        <v>1</v>
      </c>
      <c r="L44" s="152">
        <v>5</v>
      </c>
      <c r="M44" s="152">
        <v>5</v>
      </c>
      <c r="N44" s="152">
        <v>5</v>
      </c>
      <c r="O44" s="152">
        <v>5</v>
      </c>
      <c r="P44" s="152">
        <v>5</v>
      </c>
      <c r="Q44" s="152">
        <v>5</v>
      </c>
      <c r="R44" s="152">
        <v>5</v>
      </c>
      <c r="S44" s="152">
        <v>5</v>
      </c>
      <c r="T44" s="153">
        <v>4</v>
      </c>
      <c r="U44" s="153">
        <v>5</v>
      </c>
      <c r="V44" s="153">
        <v>5</v>
      </c>
      <c r="W44" s="153">
        <v>4</v>
      </c>
      <c r="X44" s="153">
        <v>4</v>
      </c>
      <c r="Y44" s="153">
        <v>4</v>
      </c>
      <c r="Z44" s="154">
        <v>4</v>
      </c>
      <c r="AA44" s="154">
        <v>5</v>
      </c>
      <c r="AB44" s="154">
        <v>5</v>
      </c>
      <c r="AC44" s="154">
        <v>4</v>
      </c>
      <c r="AD44" s="154">
        <v>5</v>
      </c>
      <c r="AE44" s="154">
        <v>5</v>
      </c>
      <c r="AF44" s="154">
        <v>5</v>
      </c>
      <c r="AG44" s="154">
        <v>5</v>
      </c>
      <c r="AH44" s="154">
        <v>4</v>
      </c>
      <c r="AI44" s="155">
        <v>5</v>
      </c>
      <c r="AJ44" s="155">
        <v>5</v>
      </c>
      <c r="AK44" s="155">
        <v>5</v>
      </c>
      <c r="AL44" s="155">
        <v>4</v>
      </c>
      <c r="AM44" s="155">
        <v>5</v>
      </c>
      <c r="AN44" s="155">
        <v>4</v>
      </c>
      <c r="AO44" s="155">
        <v>4</v>
      </c>
      <c r="AP44" s="155">
        <v>4</v>
      </c>
      <c r="AQ44" s="150">
        <v>4</v>
      </c>
      <c r="AR44" s="150">
        <v>4</v>
      </c>
      <c r="AS44" s="150">
        <v>4</v>
      </c>
      <c r="AT44" s="150">
        <v>4</v>
      </c>
      <c r="AU44" s="150">
        <v>4</v>
      </c>
      <c r="AV44" s="150">
        <v>3</v>
      </c>
      <c r="AW44" s="150">
        <v>3</v>
      </c>
      <c r="AX44" s="150">
        <v>3</v>
      </c>
      <c r="AY44" s="150">
        <v>3</v>
      </c>
      <c r="AZ44" s="150">
        <v>4</v>
      </c>
      <c r="BA44" s="7"/>
      <c r="BB44" s="156">
        <f t="shared" si="11"/>
        <v>5</v>
      </c>
      <c r="BC44" s="157">
        <f t="shared" si="12"/>
        <v>4.333333333333333</v>
      </c>
      <c r="BD44" s="158">
        <f t="shared" si="13"/>
        <v>4.666666666666667</v>
      </c>
      <c r="BE44" s="159">
        <f t="shared" si="14"/>
        <v>4.5</v>
      </c>
      <c r="BF44" s="160">
        <f t="shared" si="15"/>
        <v>3.6</v>
      </c>
    </row>
    <row r="45" spans="1:58" x14ac:dyDescent="0.55000000000000004">
      <c r="A45" s="145">
        <v>43</v>
      </c>
      <c r="B45" s="146">
        <v>2</v>
      </c>
      <c r="C45" s="147">
        <v>48</v>
      </c>
      <c r="D45" s="79">
        <f t="shared" si="0"/>
        <v>3</v>
      </c>
      <c r="E45" s="148">
        <v>1</v>
      </c>
      <c r="F45" s="149">
        <v>2</v>
      </c>
      <c r="G45" s="150">
        <v>2</v>
      </c>
      <c r="H45" s="150">
        <v>13</v>
      </c>
      <c r="I45" s="151">
        <v>0</v>
      </c>
      <c r="J45" s="15">
        <v>0</v>
      </c>
      <c r="K45" s="15">
        <v>0</v>
      </c>
      <c r="L45" s="152">
        <v>5</v>
      </c>
      <c r="M45" s="152">
        <v>5</v>
      </c>
      <c r="N45" s="152">
        <v>4</v>
      </c>
      <c r="O45" s="152">
        <v>4</v>
      </c>
      <c r="P45" s="152">
        <v>5</v>
      </c>
      <c r="Q45" s="152">
        <v>5</v>
      </c>
      <c r="R45" s="152">
        <v>5</v>
      </c>
      <c r="S45" s="152">
        <v>5</v>
      </c>
      <c r="T45" s="153">
        <v>5</v>
      </c>
      <c r="U45" s="153">
        <v>4</v>
      </c>
      <c r="V45" s="153">
        <v>4</v>
      </c>
      <c r="W45" s="153">
        <v>4</v>
      </c>
      <c r="X45" s="153">
        <v>4</v>
      </c>
      <c r="Y45" s="153">
        <v>5</v>
      </c>
      <c r="Z45" s="154">
        <v>4</v>
      </c>
      <c r="AA45" s="154">
        <v>4</v>
      </c>
      <c r="AB45" s="154">
        <v>4</v>
      </c>
      <c r="AC45" s="154">
        <v>4</v>
      </c>
      <c r="AD45" s="154">
        <v>4</v>
      </c>
      <c r="AE45" s="154">
        <v>4</v>
      </c>
      <c r="AF45" s="154">
        <v>5</v>
      </c>
      <c r="AG45" s="154">
        <v>4</v>
      </c>
      <c r="AH45" s="154">
        <v>4</v>
      </c>
      <c r="AI45" s="155">
        <v>4</v>
      </c>
      <c r="AJ45" s="155">
        <v>4</v>
      </c>
      <c r="AK45" s="155">
        <v>4</v>
      </c>
      <c r="AL45" s="155">
        <v>5</v>
      </c>
      <c r="AM45" s="155">
        <v>4</v>
      </c>
      <c r="AN45" s="155">
        <v>4</v>
      </c>
      <c r="AO45" s="155">
        <v>4</v>
      </c>
      <c r="AP45" s="155">
        <v>4</v>
      </c>
      <c r="AQ45" s="150">
        <v>5</v>
      </c>
      <c r="AR45" s="150">
        <v>5</v>
      </c>
      <c r="AS45" s="150">
        <v>5</v>
      </c>
      <c r="AT45" s="150">
        <v>5</v>
      </c>
      <c r="AU45" s="150">
        <v>5</v>
      </c>
      <c r="AV45" s="150">
        <v>3</v>
      </c>
      <c r="AW45" s="150">
        <v>4</v>
      </c>
      <c r="AX45" s="150">
        <v>4</v>
      </c>
      <c r="AY45" s="150">
        <v>3</v>
      </c>
      <c r="AZ45" s="150">
        <v>5</v>
      </c>
      <c r="BA45" s="7"/>
      <c r="BB45" s="156">
        <f t="shared" si="11"/>
        <v>4.75</v>
      </c>
      <c r="BC45" s="157">
        <f t="shared" si="12"/>
        <v>4.333333333333333</v>
      </c>
      <c r="BD45" s="158">
        <f t="shared" si="13"/>
        <v>4.1111111111111107</v>
      </c>
      <c r="BE45" s="159">
        <f t="shared" si="14"/>
        <v>4.125</v>
      </c>
      <c r="BF45" s="160">
        <f t="shared" si="15"/>
        <v>4.4000000000000004</v>
      </c>
    </row>
    <row r="46" spans="1:58" x14ac:dyDescent="0.55000000000000004">
      <c r="A46" s="145">
        <v>44</v>
      </c>
      <c r="B46" s="146">
        <v>1</v>
      </c>
      <c r="C46" s="147">
        <v>53</v>
      </c>
      <c r="D46" s="79">
        <f t="shared" si="0"/>
        <v>4</v>
      </c>
      <c r="E46" s="148">
        <v>1</v>
      </c>
      <c r="F46" s="149">
        <v>2</v>
      </c>
      <c r="G46" s="150">
        <v>2</v>
      </c>
      <c r="H46" s="150">
        <v>13</v>
      </c>
      <c r="I46" s="151">
        <v>0</v>
      </c>
      <c r="J46" s="15">
        <v>0</v>
      </c>
      <c r="K46" s="15">
        <v>0</v>
      </c>
      <c r="L46" s="152">
        <v>5</v>
      </c>
      <c r="M46" s="152">
        <v>5</v>
      </c>
      <c r="N46" s="152">
        <v>5</v>
      </c>
      <c r="O46" s="152">
        <v>5</v>
      </c>
      <c r="P46" s="152">
        <v>5</v>
      </c>
      <c r="Q46" s="152">
        <v>5</v>
      </c>
      <c r="R46" s="152">
        <v>5</v>
      </c>
      <c r="S46" s="152">
        <v>5</v>
      </c>
      <c r="T46" s="153">
        <v>5</v>
      </c>
      <c r="U46" s="153">
        <v>5</v>
      </c>
      <c r="V46" s="153">
        <v>5</v>
      </c>
      <c r="W46" s="153">
        <v>5</v>
      </c>
      <c r="X46" s="153">
        <v>5</v>
      </c>
      <c r="Y46" s="153">
        <v>5</v>
      </c>
      <c r="Z46" s="154">
        <v>5</v>
      </c>
      <c r="AA46" s="154">
        <v>5</v>
      </c>
      <c r="AB46" s="154">
        <v>5</v>
      </c>
      <c r="AC46" s="154">
        <v>5</v>
      </c>
      <c r="AD46" s="154">
        <v>5</v>
      </c>
      <c r="AE46" s="154">
        <v>5</v>
      </c>
      <c r="AF46" s="154">
        <v>5</v>
      </c>
      <c r="AG46" s="154">
        <v>5</v>
      </c>
      <c r="AH46" s="154">
        <v>5</v>
      </c>
      <c r="AI46" s="155">
        <v>5</v>
      </c>
      <c r="AJ46" s="155">
        <v>5</v>
      </c>
      <c r="AK46" s="155">
        <v>5</v>
      </c>
      <c r="AL46" s="155">
        <v>5</v>
      </c>
      <c r="AM46" s="155">
        <v>5</v>
      </c>
      <c r="AN46" s="155">
        <v>5</v>
      </c>
      <c r="AO46" s="155">
        <v>5</v>
      </c>
      <c r="AP46" s="155">
        <v>5</v>
      </c>
      <c r="AQ46" s="150">
        <v>5</v>
      </c>
      <c r="AR46" s="150">
        <v>5</v>
      </c>
      <c r="AS46" s="150">
        <v>5</v>
      </c>
      <c r="AT46" s="150">
        <v>5</v>
      </c>
      <c r="AU46" s="150">
        <v>5</v>
      </c>
      <c r="AV46" s="150">
        <v>5</v>
      </c>
      <c r="AW46" s="150">
        <v>5</v>
      </c>
      <c r="AX46" s="150">
        <v>5</v>
      </c>
      <c r="AY46" s="150">
        <v>5</v>
      </c>
      <c r="AZ46" s="150">
        <v>5</v>
      </c>
      <c r="BA46" s="7"/>
      <c r="BB46" s="156">
        <f t="shared" si="11"/>
        <v>5</v>
      </c>
      <c r="BC46" s="157">
        <f t="shared" si="12"/>
        <v>5</v>
      </c>
      <c r="BD46" s="158">
        <f t="shared" si="13"/>
        <v>5</v>
      </c>
      <c r="BE46" s="159">
        <f t="shared" si="14"/>
        <v>5</v>
      </c>
      <c r="BF46" s="160">
        <f t="shared" si="15"/>
        <v>5</v>
      </c>
    </row>
    <row r="47" spans="1:58" x14ac:dyDescent="0.55000000000000004">
      <c r="A47" s="145">
        <v>45</v>
      </c>
      <c r="B47" s="146">
        <v>2</v>
      </c>
      <c r="C47" s="147">
        <v>38</v>
      </c>
      <c r="D47" s="79">
        <f t="shared" si="0"/>
        <v>2</v>
      </c>
      <c r="E47" s="148">
        <v>1</v>
      </c>
      <c r="F47" s="149">
        <v>2</v>
      </c>
      <c r="G47" s="150">
        <v>2</v>
      </c>
      <c r="H47" s="150">
        <v>13</v>
      </c>
      <c r="I47" s="151">
        <v>6</v>
      </c>
      <c r="J47" s="15">
        <v>2</v>
      </c>
      <c r="K47" s="15">
        <v>1</v>
      </c>
      <c r="L47" s="152">
        <v>5</v>
      </c>
      <c r="M47" s="152">
        <v>5</v>
      </c>
      <c r="N47" s="152">
        <v>4</v>
      </c>
      <c r="O47" s="152">
        <v>4</v>
      </c>
      <c r="P47" s="152">
        <v>4</v>
      </c>
      <c r="Q47" s="152">
        <v>4</v>
      </c>
      <c r="R47" s="152">
        <v>5</v>
      </c>
      <c r="S47" s="152">
        <v>5</v>
      </c>
      <c r="T47" s="153">
        <v>5</v>
      </c>
      <c r="U47" s="153">
        <v>5</v>
      </c>
      <c r="V47" s="153">
        <v>4</v>
      </c>
      <c r="W47" s="153">
        <v>4</v>
      </c>
      <c r="X47" s="153">
        <v>4</v>
      </c>
      <c r="Y47" s="153">
        <v>4</v>
      </c>
      <c r="Z47" s="154">
        <v>4</v>
      </c>
      <c r="AA47" s="154">
        <v>4</v>
      </c>
      <c r="AB47" s="154">
        <v>5</v>
      </c>
      <c r="AC47" s="154">
        <v>4</v>
      </c>
      <c r="AD47" s="154">
        <v>4</v>
      </c>
      <c r="AE47" s="154">
        <v>4</v>
      </c>
      <c r="AF47" s="154">
        <v>4</v>
      </c>
      <c r="AG47" s="154">
        <v>5</v>
      </c>
      <c r="AH47" s="154">
        <v>4</v>
      </c>
      <c r="AI47" s="155">
        <v>4</v>
      </c>
      <c r="AJ47" s="155">
        <v>4</v>
      </c>
      <c r="AK47" s="155">
        <v>4</v>
      </c>
      <c r="AL47" s="155">
        <v>4</v>
      </c>
      <c r="AM47" s="155">
        <v>4</v>
      </c>
      <c r="AN47" s="155">
        <v>4</v>
      </c>
      <c r="AO47" s="155">
        <v>4</v>
      </c>
      <c r="AP47" s="155">
        <v>4</v>
      </c>
      <c r="AQ47" s="150">
        <v>5</v>
      </c>
      <c r="AR47" s="150">
        <v>4</v>
      </c>
      <c r="AS47" s="150">
        <v>4</v>
      </c>
      <c r="AT47" s="150">
        <v>4</v>
      </c>
      <c r="AU47" s="150">
        <v>4</v>
      </c>
      <c r="AV47" s="150">
        <v>3</v>
      </c>
      <c r="AW47" s="150">
        <v>3</v>
      </c>
      <c r="AX47" s="150">
        <v>3</v>
      </c>
      <c r="AY47" s="150">
        <v>3</v>
      </c>
      <c r="AZ47" s="150">
        <v>3</v>
      </c>
      <c r="BA47" s="7"/>
      <c r="BB47" s="156">
        <f t="shared" si="11"/>
        <v>4.5</v>
      </c>
      <c r="BC47" s="157">
        <f t="shared" si="12"/>
        <v>4.333333333333333</v>
      </c>
      <c r="BD47" s="158">
        <f t="shared" si="13"/>
        <v>4.2222222222222223</v>
      </c>
      <c r="BE47" s="159">
        <f t="shared" si="14"/>
        <v>4</v>
      </c>
      <c r="BF47" s="160">
        <f t="shared" si="15"/>
        <v>3.6</v>
      </c>
    </row>
    <row r="48" spans="1:58" x14ac:dyDescent="0.55000000000000004">
      <c r="A48" s="145">
        <v>46</v>
      </c>
      <c r="B48" s="146">
        <v>0</v>
      </c>
      <c r="C48" s="147"/>
      <c r="D48" s="79">
        <f t="shared" si="0"/>
        <v>5</v>
      </c>
      <c r="E48" s="148">
        <v>0</v>
      </c>
      <c r="F48" s="149"/>
      <c r="G48" s="150">
        <v>2</v>
      </c>
      <c r="H48" s="150">
        <v>13</v>
      </c>
      <c r="I48" s="151">
        <v>0</v>
      </c>
      <c r="J48" s="15">
        <v>0</v>
      </c>
      <c r="K48" s="15">
        <v>0</v>
      </c>
      <c r="L48" s="152">
        <v>4</v>
      </c>
      <c r="M48" s="152">
        <v>4</v>
      </c>
      <c r="N48" s="152">
        <v>3</v>
      </c>
      <c r="O48" s="152">
        <v>4</v>
      </c>
      <c r="P48" s="152">
        <v>4</v>
      </c>
      <c r="Q48" s="152">
        <v>4</v>
      </c>
      <c r="R48" s="152">
        <v>4</v>
      </c>
      <c r="S48" s="152">
        <v>4</v>
      </c>
      <c r="T48" s="153">
        <v>5</v>
      </c>
      <c r="U48" s="153">
        <v>4</v>
      </c>
      <c r="V48" s="153">
        <v>4</v>
      </c>
      <c r="W48" s="153">
        <v>5</v>
      </c>
      <c r="X48" s="153">
        <v>4</v>
      </c>
      <c r="Y48" s="153">
        <v>4</v>
      </c>
      <c r="Z48" s="154">
        <v>4</v>
      </c>
      <c r="AA48" s="154">
        <v>4</v>
      </c>
      <c r="AB48" s="154">
        <v>3</v>
      </c>
      <c r="AC48" s="154">
        <v>4</v>
      </c>
      <c r="AD48" s="154">
        <v>3</v>
      </c>
      <c r="AE48" s="154">
        <v>4</v>
      </c>
      <c r="AF48" s="154">
        <v>4</v>
      </c>
      <c r="AG48" s="154">
        <v>3</v>
      </c>
      <c r="AH48" s="154">
        <v>4</v>
      </c>
      <c r="AI48" s="155">
        <v>3</v>
      </c>
      <c r="AJ48" s="155">
        <v>3</v>
      </c>
      <c r="AK48" s="155">
        <v>3</v>
      </c>
      <c r="AL48" s="155">
        <v>4</v>
      </c>
      <c r="AM48" s="155">
        <v>3</v>
      </c>
      <c r="AN48" s="155">
        <v>4</v>
      </c>
      <c r="AO48" s="155">
        <v>4</v>
      </c>
      <c r="AP48" s="155">
        <v>3</v>
      </c>
      <c r="AQ48" s="150">
        <v>4</v>
      </c>
      <c r="AR48" s="150">
        <v>4</v>
      </c>
      <c r="AS48" s="150">
        <v>4</v>
      </c>
      <c r="AT48" s="150">
        <v>4</v>
      </c>
      <c r="AU48" s="150">
        <v>4</v>
      </c>
      <c r="AV48" s="150">
        <v>3</v>
      </c>
      <c r="AW48" s="150">
        <v>3</v>
      </c>
      <c r="AX48" s="150">
        <v>3</v>
      </c>
      <c r="AY48" s="150">
        <v>3</v>
      </c>
      <c r="AZ48" s="150">
        <v>4</v>
      </c>
      <c r="BA48" s="7"/>
      <c r="BB48" s="156">
        <f t="shared" si="11"/>
        <v>3.875</v>
      </c>
      <c r="BC48" s="157">
        <f t="shared" si="12"/>
        <v>4.333333333333333</v>
      </c>
      <c r="BD48" s="158">
        <f t="shared" si="13"/>
        <v>3.6666666666666665</v>
      </c>
      <c r="BE48" s="159">
        <f t="shared" si="14"/>
        <v>3.375</v>
      </c>
      <c r="BF48" s="160">
        <f t="shared" si="15"/>
        <v>3.6</v>
      </c>
    </row>
    <row r="49" spans="1:58" x14ac:dyDescent="0.55000000000000004">
      <c r="A49" s="145">
        <v>47</v>
      </c>
      <c r="B49" s="146">
        <v>2</v>
      </c>
      <c r="C49" s="147">
        <v>44</v>
      </c>
      <c r="D49" s="79">
        <f t="shared" si="0"/>
        <v>3</v>
      </c>
      <c r="E49" s="148">
        <v>1</v>
      </c>
      <c r="F49" s="149">
        <v>4</v>
      </c>
      <c r="G49" s="150">
        <v>2</v>
      </c>
      <c r="H49" s="150">
        <v>13</v>
      </c>
      <c r="I49" s="151">
        <v>1</v>
      </c>
      <c r="J49" s="15">
        <v>2</v>
      </c>
      <c r="K49" s="15">
        <v>1</v>
      </c>
      <c r="L49" s="152">
        <v>5</v>
      </c>
      <c r="M49" s="152">
        <v>5</v>
      </c>
      <c r="N49" s="152">
        <v>5</v>
      </c>
      <c r="O49" s="152">
        <v>5</v>
      </c>
      <c r="P49" s="152">
        <v>5</v>
      </c>
      <c r="Q49" s="152">
        <v>5</v>
      </c>
      <c r="R49" s="152">
        <v>5</v>
      </c>
      <c r="S49" s="152">
        <v>5</v>
      </c>
      <c r="T49" s="153">
        <v>5</v>
      </c>
      <c r="U49" s="153">
        <v>5</v>
      </c>
      <c r="V49" s="153">
        <v>5</v>
      </c>
      <c r="W49" s="153">
        <v>5</v>
      </c>
      <c r="X49" s="153">
        <v>5</v>
      </c>
      <c r="Y49" s="153">
        <v>5</v>
      </c>
      <c r="Z49" s="154">
        <v>4</v>
      </c>
      <c r="AA49" s="154">
        <v>4</v>
      </c>
      <c r="AB49" s="154">
        <v>4</v>
      </c>
      <c r="AC49" s="154">
        <v>5</v>
      </c>
      <c r="AD49" s="154">
        <v>5</v>
      </c>
      <c r="AE49" s="154">
        <v>4</v>
      </c>
      <c r="AF49" s="154">
        <v>4</v>
      </c>
      <c r="AG49" s="154">
        <v>4</v>
      </c>
      <c r="AH49" s="154">
        <v>4</v>
      </c>
      <c r="AI49" s="155">
        <v>4</v>
      </c>
      <c r="AJ49" s="155">
        <v>5</v>
      </c>
      <c r="AK49" s="155">
        <v>5</v>
      </c>
      <c r="AL49" s="155">
        <v>5</v>
      </c>
      <c r="AM49" s="155">
        <v>5</v>
      </c>
      <c r="AN49" s="155">
        <v>5</v>
      </c>
      <c r="AO49" s="155">
        <v>5</v>
      </c>
      <c r="AP49" s="155">
        <v>5</v>
      </c>
      <c r="AQ49" s="150">
        <v>4</v>
      </c>
      <c r="AR49" s="150">
        <v>5</v>
      </c>
      <c r="AS49" s="150">
        <v>5</v>
      </c>
      <c r="AT49" s="150">
        <v>5</v>
      </c>
      <c r="AU49" s="150">
        <v>5</v>
      </c>
      <c r="AV49" s="150">
        <v>4</v>
      </c>
      <c r="AW49" s="150">
        <v>4</v>
      </c>
      <c r="AX49" s="150">
        <v>4</v>
      </c>
      <c r="AY49" s="150">
        <v>4</v>
      </c>
      <c r="AZ49" s="150">
        <v>4</v>
      </c>
      <c r="BA49" s="7"/>
      <c r="BB49" s="156">
        <f t="shared" si="11"/>
        <v>5</v>
      </c>
      <c r="BC49" s="157">
        <f t="shared" si="12"/>
        <v>5</v>
      </c>
      <c r="BD49" s="158">
        <f t="shared" si="13"/>
        <v>4.2222222222222223</v>
      </c>
      <c r="BE49" s="159">
        <f t="shared" si="14"/>
        <v>4.875</v>
      </c>
      <c r="BF49" s="160">
        <f t="shared" si="15"/>
        <v>4.4000000000000004</v>
      </c>
    </row>
    <row r="50" spans="1:58" x14ac:dyDescent="0.55000000000000004">
      <c r="A50" s="145">
        <v>48</v>
      </c>
      <c r="B50" s="146">
        <v>1</v>
      </c>
      <c r="C50" s="147">
        <v>49</v>
      </c>
      <c r="D50" s="79">
        <f t="shared" si="0"/>
        <v>3</v>
      </c>
      <c r="E50" s="148">
        <v>1</v>
      </c>
      <c r="F50" s="149">
        <v>2</v>
      </c>
      <c r="G50" s="150">
        <v>2</v>
      </c>
      <c r="H50" s="150">
        <v>13</v>
      </c>
      <c r="I50" s="151">
        <v>0</v>
      </c>
      <c r="J50" s="15">
        <v>0</v>
      </c>
      <c r="K50" s="15">
        <v>0</v>
      </c>
      <c r="L50" s="152">
        <v>5</v>
      </c>
      <c r="M50" s="152">
        <v>5</v>
      </c>
      <c r="N50" s="152">
        <v>5</v>
      </c>
      <c r="O50" s="152">
        <v>5</v>
      </c>
      <c r="P50" s="152">
        <v>5</v>
      </c>
      <c r="Q50" s="152">
        <v>5</v>
      </c>
      <c r="R50" s="152">
        <v>5</v>
      </c>
      <c r="S50" s="152">
        <v>5</v>
      </c>
      <c r="T50" s="153">
        <v>5</v>
      </c>
      <c r="U50" s="153">
        <v>5</v>
      </c>
      <c r="V50" s="153">
        <v>4</v>
      </c>
      <c r="W50" s="153">
        <v>4</v>
      </c>
      <c r="X50" s="153">
        <v>5</v>
      </c>
      <c r="Y50" s="153">
        <v>5</v>
      </c>
      <c r="Z50" s="154">
        <v>4</v>
      </c>
      <c r="AA50" s="154">
        <v>4</v>
      </c>
      <c r="AB50" s="154">
        <v>4</v>
      </c>
      <c r="AC50" s="154">
        <v>5</v>
      </c>
      <c r="AD50" s="154">
        <v>5</v>
      </c>
      <c r="AE50" s="154">
        <v>5</v>
      </c>
      <c r="AF50" s="154">
        <v>5</v>
      </c>
      <c r="AG50" s="154">
        <v>5</v>
      </c>
      <c r="AH50" s="154">
        <v>5</v>
      </c>
      <c r="AI50" s="155">
        <v>5</v>
      </c>
      <c r="AJ50" s="155">
        <v>4</v>
      </c>
      <c r="AK50" s="155">
        <v>4</v>
      </c>
      <c r="AL50" s="155">
        <v>5</v>
      </c>
      <c r="AM50" s="155">
        <v>5</v>
      </c>
      <c r="AN50" s="155">
        <v>5</v>
      </c>
      <c r="AO50" s="155">
        <v>5</v>
      </c>
      <c r="AP50" s="155">
        <v>5</v>
      </c>
      <c r="AQ50" s="150">
        <v>4</v>
      </c>
      <c r="AR50" s="150">
        <v>4</v>
      </c>
      <c r="AS50" s="150">
        <v>5</v>
      </c>
      <c r="AT50" s="150">
        <v>4</v>
      </c>
      <c r="AU50" s="150">
        <v>4</v>
      </c>
      <c r="AV50" s="150">
        <v>4</v>
      </c>
      <c r="AW50" s="150">
        <v>4</v>
      </c>
      <c r="AX50" s="150">
        <v>4</v>
      </c>
      <c r="AY50" s="150">
        <v>4</v>
      </c>
      <c r="AZ50" s="150">
        <v>4</v>
      </c>
      <c r="BA50" s="7"/>
      <c r="BB50" s="156">
        <f t="shared" si="11"/>
        <v>5</v>
      </c>
      <c r="BC50" s="157">
        <f t="shared" si="12"/>
        <v>4.666666666666667</v>
      </c>
      <c r="BD50" s="158">
        <f t="shared" si="13"/>
        <v>4.666666666666667</v>
      </c>
      <c r="BE50" s="159">
        <f t="shared" si="14"/>
        <v>4.75</v>
      </c>
      <c r="BF50" s="160">
        <f t="shared" si="15"/>
        <v>4.0999999999999996</v>
      </c>
    </row>
    <row r="51" spans="1:58" x14ac:dyDescent="0.55000000000000004">
      <c r="A51" s="145">
        <v>49</v>
      </c>
      <c r="B51" s="146">
        <v>1</v>
      </c>
      <c r="C51" s="147">
        <v>48</v>
      </c>
      <c r="D51" s="79">
        <f t="shared" si="0"/>
        <v>3</v>
      </c>
      <c r="E51" s="148">
        <v>1</v>
      </c>
      <c r="F51" s="149">
        <v>2</v>
      </c>
      <c r="G51" s="150">
        <v>2</v>
      </c>
      <c r="H51" s="150">
        <v>13</v>
      </c>
      <c r="I51" s="151">
        <v>0</v>
      </c>
      <c r="J51" s="15">
        <v>2</v>
      </c>
      <c r="K51" s="15">
        <v>1</v>
      </c>
      <c r="L51" s="152">
        <v>5</v>
      </c>
      <c r="M51" s="152">
        <v>5</v>
      </c>
      <c r="N51" s="152">
        <v>5</v>
      </c>
      <c r="O51" s="152">
        <v>5</v>
      </c>
      <c r="P51" s="152">
        <v>5</v>
      </c>
      <c r="Q51" s="152">
        <v>5</v>
      </c>
      <c r="R51" s="152">
        <v>5</v>
      </c>
      <c r="S51" s="152">
        <v>5</v>
      </c>
      <c r="T51" s="153">
        <v>5</v>
      </c>
      <c r="U51" s="153">
        <v>5</v>
      </c>
      <c r="V51" s="153">
        <v>5</v>
      </c>
      <c r="W51" s="153">
        <v>5</v>
      </c>
      <c r="X51" s="153">
        <v>5</v>
      </c>
      <c r="Y51" s="153">
        <v>5</v>
      </c>
      <c r="Z51" s="154">
        <v>4</v>
      </c>
      <c r="AA51" s="154">
        <v>4</v>
      </c>
      <c r="AB51" s="154">
        <v>4</v>
      </c>
      <c r="AC51" s="154">
        <v>4</v>
      </c>
      <c r="AD51" s="154">
        <v>4</v>
      </c>
      <c r="AE51" s="154">
        <v>4</v>
      </c>
      <c r="AF51" s="154">
        <v>5</v>
      </c>
      <c r="AG51" s="154">
        <v>4</v>
      </c>
      <c r="AH51" s="154">
        <v>4</v>
      </c>
      <c r="AI51" s="155">
        <v>5</v>
      </c>
      <c r="AJ51" s="155">
        <v>5</v>
      </c>
      <c r="AK51" s="155">
        <v>5</v>
      </c>
      <c r="AL51" s="155">
        <v>5</v>
      </c>
      <c r="AM51" s="155">
        <v>5</v>
      </c>
      <c r="AN51" s="155">
        <v>5</v>
      </c>
      <c r="AO51" s="155">
        <v>5</v>
      </c>
      <c r="AP51" s="155">
        <v>4</v>
      </c>
      <c r="AQ51" s="150">
        <v>5</v>
      </c>
      <c r="AR51" s="150">
        <v>5</v>
      </c>
      <c r="AS51" s="150">
        <v>5</v>
      </c>
      <c r="AT51" s="150">
        <v>5</v>
      </c>
      <c r="AU51" s="150">
        <v>5</v>
      </c>
      <c r="AV51" s="150">
        <v>3</v>
      </c>
      <c r="AW51" s="150">
        <v>3</v>
      </c>
      <c r="AX51" s="150">
        <v>3</v>
      </c>
      <c r="AY51" s="150">
        <v>3</v>
      </c>
      <c r="AZ51" s="150">
        <v>5</v>
      </c>
      <c r="BA51" s="7"/>
      <c r="BB51" s="156">
        <f t="shared" si="11"/>
        <v>5</v>
      </c>
      <c r="BC51" s="157">
        <f t="shared" si="12"/>
        <v>5</v>
      </c>
      <c r="BD51" s="158">
        <f t="shared" si="13"/>
        <v>4.1111111111111107</v>
      </c>
      <c r="BE51" s="159">
        <f t="shared" si="14"/>
        <v>4.875</v>
      </c>
      <c r="BF51" s="160">
        <f t="shared" si="15"/>
        <v>4.2</v>
      </c>
    </row>
    <row r="52" spans="1:58" x14ac:dyDescent="0.55000000000000004">
      <c r="A52" s="145">
        <v>50</v>
      </c>
      <c r="B52" s="146">
        <v>1</v>
      </c>
      <c r="C52" s="147"/>
      <c r="D52" s="79">
        <f t="shared" si="0"/>
        <v>5</v>
      </c>
      <c r="E52" s="148">
        <v>1</v>
      </c>
      <c r="F52" s="149">
        <v>4</v>
      </c>
      <c r="G52" s="150">
        <v>2</v>
      </c>
      <c r="H52" s="150">
        <v>13</v>
      </c>
      <c r="I52" s="151">
        <v>0</v>
      </c>
      <c r="J52" s="15">
        <v>0</v>
      </c>
      <c r="K52" s="15">
        <v>1</v>
      </c>
      <c r="L52" s="152">
        <v>4</v>
      </c>
      <c r="M52" s="152">
        <v>4</v>
      </c>
      <c r="N52" s="152">
        <v>4</v>
      </c>
      <c r="O52" s="152">
        <v>4</v>
      </c>
      <c r="P52" s="152">
        <v>4</v>
      </c>
      <c r="Q52" s="152">
        <v>4</v>
      </c>
      <c r="R52" s="152">
        <v>4</v>
      </c>
      <c r="S52" s="152">
        <v>4</v>
      </c>
      <c r="T52" s="153">
        <v>4</v>
      </c>
      <c r="U52" s="153">
        <v>4</v>
      </c>
      <c r="V52" s="153">
        <v>4</v>
      </c>
      <c r="W52" s="153">
        <v>4</v>
      </c>
      <c r="X52" s="153">
        <v>4</v>
      </c>
      <c r="Y52" s="153">
        <v>4</v>
      </c>
      <c r="Z52" s="154">
        <v>4</v>
      </c>
      <c r="AA52" s="154">
        <v>4</v>
      </c>
      <c r="AB52" s="154">
        <v>4</v>
      </c>
      <c r="AC52" s="154">
        <v>4</v>
      </c>
      <c r="AD52" s="154">
        <v>4</v>
      </c>
      <c r="AE52" s="154">
        <v>4</v>
      </c>
      <c r="AF52" s="154">
        <v>4</v>
      </c>
      <c r="AG52" s="154">
        <v>4</v>
      </c>
      <c r="AH52" s="154">
        <v>4</v>
      </c>
      <c r="AI52" s="155">
        <v>4</v>
      </c>
      <c r="AJ52" s="155">
        <v>4</v>
      </c>
      <c r="AK52" s="155">
        <v>4</v>
      </c>
      <c r="AL52" s="155">
        <v>4</v>
      </c>
      <c r="AM52" s="155">
        <v>4</v>
      </c>
      <c r="AN52" s="155">
        <v>4</v>
      </c>
      <c r="AO52" s="155">
        <v>4</v>
      </c>
      <c r="AP52" s="155">
        <v>4</v>
      </c>
      <c r="AQ52" s="150">
        <v>4</v>
      </c>
      <c r="AR52" s="150">
        <v>4</v>
      </c>
      <c r="AS52" s="150">
        <v>4</v>
      </c>
      <c r="AT52" s="150">
        <v>4</v>
      </c>
      <c r="AU52" s="150">
        <v>4</v>
      </c>
      <c r="AV52" s="150">
        <v>4</v>
      </c>
      <c r="AW52" s="150">
        <v>4</v>
      </c>
      <c r="AX52" s="150">
        <v>4</v>
      </c>
      <c r="AY52" s="150">
        <v>4</v>
      </c>
      <c r="AZ52" s="150">
        <v>4</v>
      </c>
      <c r="BA52" s="7"/>
      <c r="BB52" s="156">
        <f t="shared" si="11"/>
        <v>4</v>
      </c>
      <c r="BC52" s="157">
        <f t="shared" si="12"/>
        <v>4</v>
      </c>
      <c r="BD52" s="158">
        <f t="shared" si="13"/>
        <v>4</v>
      </c>
      <c r="BE52" s="159">
        <f t="shared" si="14"/>
        <v>4</v>
      </c>
      <c r="BF52" s="160">
        <f t="shared" si="15"/>
        <v>4</v>
      </c>
    </row>
    <row r="53" spans="1:58" x14ac:dyDescent="0.55000000000000004">
      <c r="A53" s="145">
        <v>51</v>
      </c>
      <c r="B53" s="146">
        <v>1</v>
      </c>
      <c r="C53" s="147">
        <v>60</v>
      </c>
      <c r="D53" s="79">
        <f t="shared" si="0"/>
        <v>4</v>
      </c>
      <c r="E53" s="148">
        <v>1</v>
      </c>
      <c r="F53" s="149">
        <v>2</v>
      </c>
      <c r="G53" s="150">
        <v>2</v>
      </c>
      <c r="H53" s="150">
        <v>13</v>
      </c>
      <c r="I53" s="151">
        <v>1</v>
      </c>
      <c r="J53" s="15">
        <v>2</v>
      </c>
      <c r="K53" s="15">
        <v>1</v>
      </c>
      <c r="L53" s="152">
        <v>5</v>
      </c>
      <c r="M53" s="152">
        <v>5</v>
      </c>
      <c r="N53" s="152">
        <v>5</v>
      </c>
      <c r="O53" s="152">
        <v>5</v>
      </c>
      <c r="P53" s="152">
        <v>5</v>
      </c>
      <c r="Q53" s="152">
        <v>5</v>
      </c>
      <c r="R53" s="152">
        <v>5</v>
      </c>
      <c r="S53" s="152">
        <v>5</v>
      </c>
      <c r="T53" s="153">
        <v>5</v>
      </c>
      <c r="U53" s="153">
        <v>5</v>
      </c>
      <c r="V53" s="153">
        <v>5</v>
      </c>
      <c r="W53" s="153">
        <v>4</v>
      </c>
      <c r="X53" s="153">
        <v>5</v>
      </c>
      <c r="Y53" s="153">
        <v>5</v>
      </c>
      <c r="Z53" s="154">
        <v>5</v>
      </c>
      <c r="AA53" s="154">
        <v>5</v>
      </c>
      <c r="AB53" s="154">
        <v>5</v>
      </c>
      <c r="AC53" s="154">
        <v>5</v>
      </c>
      <c r="AD53" s="154">
        <v>5</v>
      </c>
      <c r="AE53" s="154">
        <v>5</v>
      </c>
      <c r="AF53" s="154">
        <v>5</v>
      </c>
      <c r="AG53" s="154">
        <v>5</v>
      </c>
      <c r="AH53" s="154">
        <v>5</v>
      </c>
      <c r="AI53" s="155">
        <v>5</v>
      </c>
      <c r="AJ53" s="155">
        <v>5</v>
      </c>
      <c r="AK53" s="155">
        <v>5</v>
      </c>
      <c r="AL53" s="155">
        <v>5</v>
      </c>
      <c r="AM53" s="155">
        <v>4</v>
      </c>
      <c r="AN53" s="155">
        <v>5</v>
      </c>
      <c r="AO53" s="155">
        <v>5</v>
      </c>
      <c r="AP53" s="155">
        <v>5</v>
      </c>
      <c r="AQ53" s="150">
        <v>4</v>
      </c>
      <c r="AR53" s="150">
        <v>5</v>
      </c>
      <c r="AS53" s="150">
        <v>5</v>
      </c>
      <c r="AT53" s="150">
        <v>5</v>
      </c>
      <c r="AU53" s="150">
        <v>5</v>
      </c>
      <c r="AV53" s="150">
        <v>4</v>
      </c>
      <c r="AW53" s="150">
        <v>4</v>
      </c>
      <c r="AX53" s="150">
        <v>5</v>
      </c>
      <c r="AY53" s="150">
        <v>4</v>
      </c>
      <c r="AZ53" s="150">
        <v>4</v>
      </c>
      <c r="BA53" s="7"/>
      <c r="BB53" s="156">
        <f t="shared" si="11"/>
        <v>5</v>
      </c>
      <c r="BC53" s="157">
        <f t="shared" si="12"/>
        <v>4.833333333333333</v>
      </c>
      <c r="BD53" s="158">
        <f t="shared" si="13"/>
        <v>5</v>
      </c>
      <c r="BE53" s="159">
        <f t="shared" si="14"/>
        <v>4.875</v>
      </c>
      <c r="BF53" s="160">
        <f t="shared" si="15"/>
        <v>4.5</v>
      </c>
    </row>
    <row r="54" spans="1:58" x14ac:dyDescent="0.55000000000000004">
      <c r="A54" s="145">
        <v>52</v>
      </c>
      <c r="B54" s="146">
        <v>2</v>
      </c>
      <c r="C54" s="147">
        <v>48</v>
      </c>
      <c r="D54" s="79">
        <f t="shared" si="0"/>
        <v>3</v>
      </c>
      <c r="E54" s="148">
        <v>1</v>
      </c>
      <c r="F54" s="149">
        <v>2</v>
      </c>
      <c r="G54" s="150">
        <v>2</v>
      </c>
      <c r="H54" s="150">
        <v>13</v>
      </c>
      <c r="I54" s="151">
        <v>1</v>
      </c>
      <c r="J54" s="15">
        <v>2</v>
      </c>
      <c r="K54" s="15">
        <v>1</v>
      </c>
      <c r="L54" s="152">
        <v>4</v>
      </c>
      <c r="M54" s="152">
        <v>4</v>
      </c>
      <c r="N54" s="152">
        <v>4</v>
      </c>
      <c r="O54" s="152">
        <v>4</v>
      </c>
      <c r="P54" s="152">
        <v>4</v>
      </c>
      <c r="Q54" s="152">
        <v>4</v>
      </c>
      <c r="R54" s="152">
        <v>4</v>
      </c>
      <c r="S54" s="152">
        <v>4</v>
      </c>
      <c r="T54" s="153">
        <v>4</v>
      </c>
      <c r="U54" s="153">
        <v>4</v>
      </c>
      <c r="V54" s="153">
        <v>4</v>
      </c>
      <c r="W54" s="153">
        <v>4</v>
      </c>
      <c r="X54" s="153">
        <v>4</v>
      </c>
      <c r="Y54" s="153">
        <v>4</v>
      </c>
      <c r="Z54" s="154">
        <v>4</v>
      </c>
      <c r="AA54" s="154">
        <v>4</v>
      </c>
      <c r="AB54" s="154">
        <v>4</v>
      </c>
      <c r="AC54" s="154">
        <v>4</v>
      </c>
      <c r="AD54" s="154">
        <v>4</v>
      </c>
      <c r="AE54" s="154">
        <v>4</v>
      </c>
      <c r="AF54" s="154">
        <v>4</v>
      </c>
      <c r="AG54" s="154">
        <v>4</v>
      </c>
      <c r="AH54" s="154">
        <v>4</v>
      </c>
      <c r="AI54" s="155">
        <v>4</v>
      </c>
      <c r="AJ54" s="155">
        <v>4</v>
      </c>
      <c r="AK54" s="155">
        <v>4</v>
      </c>
      <c r="AL54" s="155">
        <v>4</v>
      </c>
      <c r="AM54" s="155">
        <v>4</v>
      </c>
      <c r="AN54" s="155">
        <v>4</v>
      </c>
      <c r="AO54" s="155">
        <v>4</v>
      </c>
      <c r="AP54" s="155">
        <v>4</v>
      </c>
      <c r="AQ54" s="150">
        <v>4</v>
      </c>
      <c r="AR54" s="150">
        <v>4</v>
      </c>
      <c r="AS54" s="150">
        <v>4</v>
      </c>
      <c r="AT54" s="150">
        <v>4</v>
      </c>
      <c r="AU54" s="150">
        <v>3</v>
      </c>
      <c r="AV54" s="150">
        <v>3</v>
      </c>
      <c r="AW54" s="150">
        <v>3</v>
      </c>
      <c r="AX54" s="150">
        <v>3</v>
      </c>
      <c r="AY54" s="150">
        <v>3</v>
      </c>
      <c r="AZ54" s="150">
        <v>5</v>
      </c>
      <c r="BA54" s="7"/>
      <c r="BB54" s="156">
        <f t="shared" si="11"/>
        <v>4</v>
      </c>
      <c r="BC54" s="157">
        <f t="shared" si="12"/>
        <v>4</v>
      </c>
      <c r="BD54" s="158">
        <f t="shared" si="13"/>
        <v>4</v>
      </c>
      <c r="BE54" s="159">
        <f t="shared" si="14"/>
        <v>4</v>
      </c>
      <c r="BF54" s="160">
        <f t="shared" si="15"/>
        <v>3.6</v>
      </c>
    </row>
    <row r="55" spans="1:58" x14ac:dyDescent="0.55000000000000004">
      <c r="A55" s="145">
        <v>53</v>
      </c>
      <c r="B55" s="146">
        <v>1</v>
      </c>
      <c r="C55" s="147">
        <v>35</v>
      </c>
      <c r="D55" s="79">
        <f t="shared" si="0"/>
        <v>2</v>
      </c>
      <c r="E55" s="148">
        <v>1</v>
      </c>
      <c r="F55" s="149">
        <v>4</v>
      </c>
      <c r="G55" s="150">
        <v>2</v>
      </c>
      <c r="H55" s="150">
        <v>13</v>
      </c>
      <c r="I55" s="151">
        <v>1</v>
      </c>
      <c r="J55" s="15">
        <v>2</v>
      </c>
      <c r="K55" s="15">
        <v>1</v>
      </c>
      <c r="L55" s="152">
        <v>5</v>
      </c>
      <c r="M55" s="152">
        <v>5</v>
      </c>
      <c r="N55" s="152">
        <v>4</v>
      </c>
      <c r="O55" s="152">
        <v>5</v>
      </c>
      <c r="P55" s="152">
        <v>5</v>
      </c>
      <c r="Q55" s="152">
        <v>5</v>
      </c>
      <c r="R55" s="152">
        <v>5</v>
      </c>
      <c r="S55" s="152">
        <v>5</v>
      </c>
      <c r="T55" s="153">
        <v>5</v>
      </c>
      <c r="U55" s="153">
        <v>5</v>
      </c>
      <c r="V55" s="153">
        <v>5</v>
      </c>
      <c r="W55" s="153">
        <v>5</v>
      </c>
      <c r="X55" s="153">
        <v>5</v>
      </c>
      <c r="Y55" s="153">
        <v>5</v>
      </c>
      <c r="Z55" s="154">
        <v>4</v>
      </c>
      <c r="AA55" s="154">
        <v>4</v>
      </c>
      <c r="AB55" s="154">
        <v>4</v>
      </c>
      <c r="AC55" s="154">
        <v>5</v>
      </c>
      <c r="AD55" s="154">
        <v>5</v>
      </c>
      <c r="AE55" s="154">
        <v>5</v>
      </c>
      <c r="AF55" s="154">
        <v>5</v>
      </c>
      <c r="AG55" s="154">
        <v>5</v>
      </c>
      <c r="AH55" s="154">
        <v>5</v>
      </c>
      <c r="AI55" s="155">
        <v>5</v>
      </c>
      <c r="AJ55" s="155">
        <v>5</v>
      </c>
      <c r="AK55" s="155">
        <v>5</v>
      </c>
      <c r="AL55" s="155">
        <v>5</v>
      </c>
      <c r="AM55" s="155">
        <v>4</v>
      </c>
      <c r="AN55" s="155">
        <v>5</v>
      </c>
      <c r="AO55" s="155">
        <v>5</v>
      </c>
      <c r="AP55" s="155">
        <v>5</v>
      </c>
      <c r="AQ55" s="150">
        <v>5</v>
      </c>
      <c r="AR55" s="150">
        <v>5</v>
      </c>
      <c r="AS55" s="150">
        <v>5</v>
      </c>
      <c r="AT55" s="150">
        <v>5</v>
      </c>
      <c r="AU55" s="150">
        <v>5</v>
      </c>
      <c r="AV55" s="150">
        <v>3</v>
      </c>
      <c r="AW55" s="150">
        <v>3</v>
      </c>
      <c r="AX55" s="150">
        <v>3</v>
      </c>
      <c r="AY55" s="150">
        <v>3</v>
      </c>
      <c r="AZ55" s="150">
        <v>5</v>
      </c>
      <c r="BA55" s="7"/>
      <c r="BB55" s="156">
        <f t="shared" si="11"/>
        <v>4.875</v>
      </c>
      <c r="BC55" s="157">
        <f t="shared" si="12"/>
        <v>5</v>
      </c>
      <c r="BD55" s="158">
        <f t="shared" si="13"/>
        <v>4.666666666666667</v>
      </c>
      <c r="BE55" s="159">
        <f t="shared" si="14"/>
        <v>4.875</v>
      </c>
      <c r="BF55" s="160">
        <f t="shared" si="15"/>
        <v>4.2</v>
      </c>
    </row>
    <row r="56" spans="1:58" x14ac:dyDescent="0.55000000000000004">
      <c r="A56" s="145">
        <v>54</v>
      </c>
      <c r="B56" s="146">
        <v>1</v>
      </c>
      <c r="C56" s="147"/>
      <c r="D56" s="79">
        <f t="shared" si="0"/>
        <v>5</v>
      </c>
      <c r="E56" s="148">
        <v>3</v>
      </c>
      <c r="F56" s="149">
        <v>1</v>
      </c>
      <c r="G56" s="150">
        <v>2</v>
      </c>
      <c r="H56" s="150">
        <v>13</v>
      </c>
      <c r="I56" s="151">
        <v>0</v>
      </c>
      <c r="J56" s="15">
        <v>2</v>
      </c>
      <c r="K56" s="15">
        <v>1</v>
      </c>
      <c r="L56" s="152">
        <v>5</v>
      </c>
      <c r="M56" s="152">
        <v>5</v>
      </c>
      <c r="N56" s="152">
        <v>5</v>
      </c>
      <c r="O56" s="152">
        <v>5</v>
      </c>
      <c r="P56" s="152">
        <v>5</v>
      </c>
      <c r="Q56" s="152">
        <v>5</v>
      </c>
      <c r="R56" s="152">
        <v>5</v>
      </c>
      <c r="S56" s="152">
        <v>5</v>
      </c>
      <c r="T56" s="153">
        <v>4</v>
      </c>
      <c r="U56" s="153">
        <v>4</v>
      </c>
      <c r="V56" s="153">
        <v>4</v>
      </c>
      <c r="W56" s="153">
        <v>5</v>
      </c>
      <c r="X56" s="153">
        <v>4</v>
      </c>
      <c r="Y56" s="153">
        <v>4</v>
      </c>
      <c r="Z56" s="154">
        <v>4</v>
      </c>
      <c r="AA56" s="154">
        <v>4</v>
      </c>
      <c r="AB56" s="154">
        <v>4</v>
      </c>
      <c r="AC56" s="154">
        <v>4</v>
      </c>
      <c r="AD56" s="154">
        <v>5</v>
      </c>
      <c r="AE56" s="154">
        <v>4</v>
      </c>
      <c r="AF56" s="154">
        <v>5</v>
      </c>
      <c r="AG56" s="154">
        <v>4</v>
      </c>
      <c r="AH56" s="154">
        <v>5</v>
      </c>
      <c r="AI56" s="155">
        <v>5</v>
      </c>
      <c r="AJ56" s="155">
        <v>4</v>
      </c>
      <c r="AK56" s="155">
        <v>5</v>
      </c>
      <c r="AL56" s="155">
        <v>5</v>
      </c>
      <c r="AM56" s="155">
        <v>5</v>
      </c>
      <c r="AN56" s="155">
        <v>5</v>
      </c>
      <c r="AO56" s="155">
        <v>5</v>
      </c>
      <c r="AP56" s="155">
        <v>5</v>
      </c>
      <c r="AQ56" s="150">
        <v>3</v>
      </c>
      <c r="AR56" s="150">
        <v>4</v>
      </c>
      <c r="AS56" s="150">
        <v>4</v>
      </c>
      <c r="AT56" s="150">
        <v>4</v>
      </c>
      <c r="AU56" s="150">
        <v>4</v>
      </c>
      <c r="AV56" s="150">
        <v>3</v>
      </c>
      <c r="AW56" s="150">
        <v>3</v>
      </c>
      <c r="AX56" s="150">
        <v>3</v>
      </c>
      <c r="AY56" s="150">
        <v>3</v>
      </c>
      <c r="AZ56" s="150">
        <v>3</v>
      </c>
      <c r="BA56" s="7"/>
      <c r="BB56" s="156">
        <f t="shared" si="11"/>
        <v>5</v>
      </c>
      <c r="BC56" s="157">
        <f t="shared" si="12"/>
        <v>4.166666666666667</v>
      </c>
      <c r="BD56" s="158">
        <f t="shared" si="13"/>
        <v>4.333333333333333</v>
      </c>
      <c r="BE56" s="159">
        <f t="shared" si="14"/>
        <v>4.875</v>
      </c>
      <c r="BF56" s="160">
        <f t="shared" si="15"/>
        <v>3.4</v>
      </c>
    </row>
    <row r="57" spans="1:58" x14ac:dyDescent="0.55000000000000004">
      <c r="A57" s="145">
        <v>55</v>
      </c>
      <c r="B57" s="146">
        <v>1</v>
      </c>
      <c r="C57" s="147">
        <v>30</v>
      </c>
      <c r="D57" s="79">
        <f t="shared" si="0"/>
        <v>1</v>
      </c>
      <c r="E57" s="148">
        <v>1</v>
      </c>
      <c r="F57" s="149">
        <v>4</v>
      </c>
      <c r="G57" s="150">
        <v>2</v>
      </c>
      <c r="H57" s="150">
        <v>13</v>
      </c>
      <c r="I57" s="151">
        <v>1</v>
      </c>
      <c r="J57" s="15">
        <v>2</v>
      </c>
      <c r="K57" s="15">
        <v>1</v>
      </c>
      <c r="L57" s="152">
        <v>5</v>
      </c>
      <c r="M57" s="152">
        <v>3</v>
      </c>
      <c r="N57" s="152">
        <v>4</v>
      </c>
      <c r="O57" s="152">
        <v>5</v>
      </c>
      <c r="P57" s="152">
        <v>5</v>
      </c>
      <c r="Q57" s="152">
        <v>5</v>
      </c>
      <c r="R57" s="152">
        <v>5</v>
      </c>
      <c r="S57" s="152">
        <v>5</v>
      </c>
      <c r="T57" s="153">
        <v>4</v>
      </c>
      <c r="U57" s="153">
        <v>4</v>
      </c>
      <c r="V57" s="153">
        <v>4</v>
      </c>
      <c r="W57" s="153">
        <v>4</v>
      </c>
      <c r="X57" s="153">
        <v>5</v>
      </c>
      <c r="Y57" s="153">
        <v>5</v>
      </c>
      <c r="Z57" s="154">
        <v>5</v>
      </c>
      <c r="AA57" s="154">
        <v>5</v>
      </c>
      <c r="AB57" s="154">
        <v>5</v>
      </c>
      <c r="AC57" s="154">
        <v>5</v>
      </c>
      <c r="AD57" s="154">
        <v>5</v>
      </c>
      <c r="AE57" s="154">
        <v>5</v>
      </c>
      <c r="AF57" s="154">
        <v>5</v>
      </c>
      <c r="AG57" s="154">
        <v>5</v>
      </c>
      <c r="AH57" s="154">
        <v>5</v>
      </c>
      <c r="AI57" s="155">
        <v>5</v>
      </c>
      <c r="AJ57" s="155">
        <v>5</v>
      </c>
      <c r="AK57" s="155">
        <v>5</v>
      </c>
      <c r="AL57" s="155">
        <v>5</v>
      </c>
      <c r="AM57" s="155">
        <v>5</v>
      </c>
      <c r="AN57" s="155">
        <v>5</v>
      </c>
      <c r="AO57" s="155">
        <v>5</v>
      </c>
      <c r="AP57" s="155">
        <v>5</v>
      </c>
      <c r="AQ57" s="150">
        <v>5</v>
      </c>
      <c r="AR57" s="150">
        <v>5</v>
      </c>
      <c r="AS57" s="150">
        <v>5</v>
      </c>
      <c r="AT57" s="150">
        <v>5</v>
      </c>
      <c r="AU57" s="150">
        <v>5</v>
      </c>
      <c r="AV57" s="150">
        <v>4</v>
      </c>
      <c r="AW57" s="150">
        <v>2</v>
      </c>
      <c r="AX57" s="150">
        <v>3</v>
      </c>
      <c r="AY57" s="150">
        <v>3</v>
      </c>
      <c r="AZ57" s="150">
        <v>5</v>
      </c>
      <c r="BA57" s="7"/>
      <c r="BB57" s="156">
        <f t="shared" si="11"/>
        <v>4.625</v>
      </c>
      <c r="BC57" s="157">
        <f t="shared" si="12"/>
        <v>4.333333333333333</v>
      </c>
      <c r="BD57" s="158">
        <f t="shared" si="13"/>
        <v>5</v>
      </c>
      <c r="BE57" s="159">
        <f t="shared" si="14"/>
        <v>5</v>
      </c>
      <c r="BF57" s="160">
        <f t="shared" si="15"/>
        <v>4.2</v>
      </c>
    </row>
    <row r="58" spans="1:58" x14ac:dyDescent="0.55000000000000004">
      <c r="A58" s="145">
        <v>56</v>
      </c>
      <c r="B58" s="146">
        <v>2</v>
      </c>
      <c r="C58" s="147">
        <v>52</v>
      </c>
      <c r="D58" s="79">
        <f t="shared" si="0"/>
        <v>4</v>
      </c>
      <c r="E58" s="148">
        <v>1</v>
      </c>
      <c r="F58" s="149">
        <v>2</v>
      </c>
      <c r="G58" s="150">
        <v>2</v>
      </c>
      <c r="H58" s="150">
        <v>13</v>
      </c>
      <c r="I58" s="151">
        <v>1</v>
      </c>
      <c r="J58" s="15">
        <v>2</v>
      </c>
      <c r="K58" s="15">
        <v>1</v>
      </c>
      <c r="L58" s="152">
        <v>5</v>
      </c>
      <c r="M58" s="152">
        <v>5</v>
      </c>
      <c r="N58" s="152">
        <v>5</v>
      </c>
      <c r="O58" s="152">
        <v>5</v>
      </c>
      <c r="P58" s="152">
        <v>5</v>
      </c>
      <c r="Q58" s="152">
        <v>5</v>
      </c>
      <c r="R58" s="152">
        <v>4</v>
      </c>
      <c r="S58" s="152">
        <v>5</v>
      </c>
      <c r="T58" s="153">
        <v>5</v>
      </c>
      <c r="U58" s="153">
        <v>5</v>
      </c>
      <c r="V58" s="153">
        <v>5</v>
      </c>
      <c r="W58" s="153">
        <v>5</v>
      </c>
      <c r="X58" s="153">
        <v>5</v>
      </c>
      <c r="Y58" s="153">
        <v>5</v>
      </c>
      <c r="Z58" s="154">
        <v>4</v>
      </c>
      <c r="AA58" s="154">
        <v>4</v>
      </c>
      <c r="AB58" s="154">
        <v>5</v>
      </c>
      <c r="AC58" s="154">
        <v>5</v>
      </c>
      <c r="AD58" s="154">
        <v>5</v>
      </c>
      <c r="AE58" s="154">
        <v>4</v>
      </c>
      <c r="AF58" s="154">
        <v>5</v>
      </c>
      <c r="AG58" s="154">
        <v>4</v>
      </c>
      <c r="AH58" s="154">
        <v>5</v>
      </c>
      <c r="AI58" s="155">
        <v>4</v>
      </c>
      <c r="AJ58" s="155">
        <v>5</v>
      </c>
      <c r="AK58" s="155">
        <v>5</v>
      </c>
      <c r="AL58" s="155">
        <v>5</v>
      </c>
      <c r="AM58" s="155">
        <v>5</v>
      </c>
      <c r="AN58" s="155">
        <v>4</v>
      </c>
      <c r="AO58" s="155">
        <v>4</v>
      </c>
      <c r="AP58" s="155">
        <v>4</v>
      </c>
      <c r="AQ58" s="150">
        <v>4</v>
      </c>
      <c r="AR58" s="150">
        <v>4</v>
      </c>
      <c r="AS58" s="150">
        <v>4</v>
      </c>
      <c r="AT58" s="150">
        <v>4</v>
      </c>
      <c r="AU58" s="150">
        <v>5</v>
      </c>
      <c r="AV58" s="150">
        <v>4</v>
      </c>
      <c r="AW58" s="150">
        <v>4</v>
      </c>
      <c r="AX58" s="150">
        <v>4</v>
      </c>
      <c r="AY58" s="150">
        <v>4</v>
      </c>
      <c r="AZ58" s="150">
        <v>4</v>
      </c>
      <c r="BA58" s="7"/>
      <c r="BB58" s="156">
        <f t="shared" si="11"/>
        <v>4.875</v>
      </c>
      <c r="BC58" s="157">
        <f t="shared" si="12"/>
        <v>5</v>
      </c>
      <c r="BD58" s="158">
        <f t="shared" si="13"/>
        <v>4.5555555555555554</v>
      </c>
      <c r="BE58" s="159">
        <f t="shared" si="14"/>
        <v>4.5</v>
      </c>
      <c r="BF58" s="160">
        <f t="shared" si="15"/>
        <v>4.0999999999999996</v>
      </c>
    </row>
    <row r="59" spans="1:58" x14ac:dyDescent="0.55000000000000004">
      <c r="A59" s="145">
        <v>57</v>
      </c>
      <c r="B59" s="146">
        <v>1</v>
      </c>
      <c r="C59" s="147">
        <v>56</v>
      </c>
      <c r="D59" s="79">
        <f t="shared" si="0"/>
        <v>4</v>
      </c>
      <c r="E59" s="148">
        <v>1</v>
      </c>
      <c r="F59" s="149">
        <v>2</v>
      </c>
      <c r="G59" s="150">
        <v>2</v>
      </c>
      <c r="H59" s="150">
        <v>13</v>
      </c>
      <c r="I59" s="151">
        <v>1</v>
      </c>
      <c r="J59" s="15">
        <v>2</v>
      </c>
      <c r="K59" s="15">
        <v>1</v>
      </c>
      <c r="L59" s="152">
        <v>4</v>
      </c>
      <c r="M59" s="152">
        <v>4</v>
      </c>
      <c r="N59" s="152">
        <v>3</v>
      </c>
      <c r="O59" s="152">
        <v>4</v>
      </c>
      <c r="P59" s="152">
        <v>4</v>
      </c>
      <c r="Q59" s="152">
        <v>4</v>
      </c>
      <c r="R59" s="152">
        <v>5</v>
      </c>
      <c r="S59" s="152">
        <v>4</v>
      </c>
      <c r="T59" s="153">
        <v>4</v>
      </c>
      <c r="U59" s="153">
        <v>4</v>
      </c>
      <c r="V59" s="153">
        <v>4</v>
      </c>
      <c r="W59" s="153">
        <v>3</v>
      </c>
      <c r="X59" s="153">
        <v>5</v>
      </c>
      <c r="Y59" s="153">
        <v>4</v>
      </c>
      <c r="Z59" s="154">
        <v>4</v>
      </c>
      <c r="AA59" s="154">
        <v>4</v>
      </c>
      <c r="AB59" s="154">
        <v>3</v>
      </c>
      <c r="AC59" s="154">
        <v>3</v>
      </c>
      <c r="AD59" s="154">
        <v>3</v>
      </c>
      <c r="AE59" s="154">
        <v>4</v>
      </c>
      <c r="AF59" s="154">
        <v>4</v>
      </c>
      <c r="AG59" s="154">
        <v>4</v>
      </c>
      <c r="AH59" s="154">
        <v>4</v>
      </c>
      <c r="AI59" s="155">
        <v>4</v>
      </c>
      <c r="AJ59" s="155">
        <v>4</v>
      </c>
      <c r="AK59" s="155">
        <v>4</v>
      </c>
      <c r="AL59" s="155">
        <v>4</v>
      </c>
      <c r="AM59" s="155">
        <v>3</v>
      </c>
      <c r="AN59" s="155">
        <v>4</v>
      </c>
      <c r="AO59" s="155">
        <v>4</v>
      </c>
      <c r="AP59" s="155">
        <v>4</v>
      </c>
      <c r="AQ59" s="150">
        <v>5</v>
      </c>
      <c r="AR59" s="150">
        <v>4</v>
      </c>
      <c r="AS59" s="150">
        <v>4</v>
      </c>
      <c r="AT59" s="150">
        <v>4</v>
      </c>
      <c r="AU59" s="150">
        <v>3</v>
      </c>
      <c r="AV59" s="150">
        <v>3</v>
      </c>
      <c r="AW59" s="150">
        <v>3</v>
      </c>
      <c r="AX59" s="150">
        <v>3</v>
      </c>
      <c r="AY59" s="150">
        <v>3</v>
      </c>
      <c r="AZ59" s="150">
        <v>4</v>
      </c>
      <c r="BA59" s="7"/>
      <c r="BB59" s="156">
        <f t="shared" si="11"/>
        <v>4</v>
      </c>
      <c r="BC59" s="157">
        <f t="shared" si="12"/>
        <v>4</v>
      </c>
      <c r="BD59" s="158">
        <f t="shared" si="13"/>
        <v>3.6666666666666665</v>
      </c>
      <c r="BE59" s="159">
        <f t="shared" si="14"/>
        <v>3.875</v>
      </c>
      <c r="BF59" s="160">
        <f t="shared" si="15"/>
        <v>3.6</v>
      </c>
    </row>
    <row r="60" spans="1:58" x14ac:dyDescent="0.55000000000000004">
      <c r="A60" s="145">
        <v>58</v>
      </c>
      <c r="B60" s="146">
        <v>2</v>
      </c>
      <c r="C60" s="147">
        <v>37</v>
      </c>
      <c r="D60" s="79">
        <f t="shared" si="0"/>
        <v>2</v>
      </c>
      <c r="E60" s="148">
        <v>1</v>
      </c>
      <c r="F60" s="149">
        <v>3</v>
      </c>
      <c r="G60" s="150">
        <v>2</v>
      </c>
      <c r="H60" s="150">
        <v>13</v>
      </c>
      <c r="I60" s="151">
        <v>1</v>
      </c>
      <c r="J60" s="15">
        <v>2</v>
      </c>
      <c r="K60" s="15">
        <v>1</v>
      </c>
      <c r="L60" s="152">
        <v>5</v>
      </c>
      <c r="M60" s="152">
        <v>4</v>
      </c>
      <c r="N60" s="152">
        <v>4</v>
      </c>
      <c r="O60" s="152">
        <v>4</v>
      </c>
      <c r="P60" s="152">
        <v>4</v>
      </c>
      <c r="Q60" s="152">
        <v>4</v>
      </c>
      <c r="R60" s="152">
        <v>4</v>
      </c>
      <c r="S60" s="152">
        <v>4</v>
      </c>
      <c r="T60" s="153">
        <v>4</v>
      </c>
      <c r="U60" s="153">
        <v>4</v>
      </c>
      <c r="V60" s="153">
        <v>4</v>
      </c>
      <c r="W60" s="153">
        <v>4</v>
      </c>
      <c r="X60" s="153">
        <v>4</v>
      </c>
      <c r="Y60" s="153">
        <v>4</v>
      </c>
      <c r="Z60" s="154">
        <v>3</v>
      </c>
      <c r="AA60" s="154">
        <v>3</v>
      </c>
      <c r="AB60" s="154">
        <v>3</v>
      </c>
      <c r="AC60" s="154">
        <v>3</v>
      </c>
      <c r="AD60" s="154">
        <v>4</v>
      </c>
      <c r="AE60" s="154">
        <v>4</v>
      </c>
      <c r="AF60" s="154">
        <v>4</v>
      </c>
      <c r="AG60" s="154">
        <v>4</v>
      </c>
      <c r="AH60" s="154">
        <v>4</v>
      </c>
      <c r="AI60" s="155">
        <v>5</v>
      </c>
      <c r="AJ60" s="155">
        <v>5</v>
      </c>
      <c r="AK60" s="155">
        <v>4</v>
      </c>
      <c r="AL60" s="155">
        <v>4</v>
      </c>
      <c r="AM60" s="155">
        <v>3</v>
      </c>
      <c r="AN60" s="155">
        <v>4</v>
      </c>
      <c r="AO60" s="155">
        <v>4</v>
      </c>
      <c r="AP60" s="155">
        <v>4</v>
      </c>
      <c r="AQ60" s="150">
        <v>3</v>
      </c>
      <c r="AR60" s="150">
        <v>5</v>
      </c>
      <c r="AS60" s="150">
        <v>4</v>
      </c>
      <c r="AT60" s="150">
        <v>4</v>
      </c>
      <c r="AU60" s="150">
        <v>5</v>
      </c>
      <c r="AV60" s="150">
        <v>3</v>
      </c>
      <c r="AW60" s="150">
        <v>2</v>
      </c>
      <c r="AX60" s="150">
        <v>2</v>
      </c>
      <c r="AY60" s="150">
        <v>2</v>
      </c>
      <c r="AZ60" s="150">
        <v>4</v>
      </c>
      <c r="BA60" s="7"/>
      <c r="BB60" s="156">
        <f t="shared" si="11"/>
        <v>4.125</v>
      </c>
      <c r="BC60" s="157">
        <f t="shared" si="12"/>
        <v>4</v>
      </c>
      <c r="BD60" s="158">
        <f t="shared" si="13"/>
        <v>3.5555555555555554</v>
      </c>
      <c r="BE60" s="159">
        <f t="shared" si="14"/>
        <v>4.125</v>
      </c>
      <c r="BF60" s="160">
        <f t="shared" si="15"/>
        <v>3.4</v>
      </c>
    </row>
    <row r="61" spans="1:58" x14ac:dyDescent="0.55000000000000004">
      <c r="A61" s="145">
        <v>59</v>
      </c>
      <c r="B61" s="146">
        <v>0</v>
      </c>
      <c r="C61" s="147"/>
      <c r="D61" s="79">
        <f t="shared" si="0"/>
        <v>5</v>
      </c>
      <c r="E61" s="148">
        <v>0</v>
      </c>
      <c r="F61" s="149"/>
      <c r="G61" s="150">
        <v>2</v>
      </c>
      <c r="H61" s="150">
        <v>13</v>
      </c>
      <c r="I61" s="151">
        <v>0</v>
      </c>
      <c r="J61" s="15">
        <v>0</v>
      </c>
      <c r="K61" s="15">
        <v>0</v>
      </c>
      <c r="L61" s="152">
        <v>5</v>
      </c>
      <c r="M61" s="152">
        <v>5</v>
      </c>
      <c r="N61" s="152">
        <v>5</v>
      </c>
      <c r="O61" s="152">
        <v>5</v>
      </c>
      <c r="P61" s="152">
        <v>5</v>
      </c>
      <c r="Q61" s="152">
        <v>5</v>
      </c>
      <c r="R61" s="152">
        <v>5</v>
      </c>
      <c r="S61" s="152">
        <v>5</v>
      </c>
      <c r="T61" s="153">
        <v>5</v>
      </c>
      <c r="U61" s="153">
        <v>5</v>
      </c>
      <c r="V61" s="153">
        <v>5</v>
      </c>
      <c r="W61" s="153">
        <v>5</v>
      </c>
      <c r="X61" s="153">
        <v>5</v>
      </c>
      <c r="Y61" s="153">
        <v>5</v>
      </c>
      <c r="Z61" s="154">
        <v>5</v>
      </c>
      <c r="AA61" s="154">
        <v>5</v>
      </c>
      <c r="AB61" s="154">
        <v>5</v>
      </c>
      <c r="AC61" s="154">
        <v>5</v>
      </c>
      <c r="AD61" s="154">
        <v>5</v>
      </c>
      <c r="AE61" s="154">
        <v>5</v>
      </c>
      <c r="AF61" s="154">
        <v>5</v>
      </c>
      <c r="AG61" s="154">
        <v>5</v>
      </c>
      <c r="AH61" s="154">
        <v>5</v>
      </c>
      <c r="AI61" s="155">
        <v>5</v>
      </c>
      <c r="AJ61" s="155">
        <v>5</v>
      </c>
      <c r="AK61" s="155">
        <v>5</v>
      </c>
      <c r="AL61" s="155">
        <v>5</v>
      </c>
      <c r="AM61" s="155">
        <v>5</v>
      </c>
      <c r="AN61" s="155">
        <v>5</v>
      </c>
      <c r="AO61" s="155">
        <v>5</v>
      </c>
      <c r="AP61" s="155">
        <v>5</v>
      </c>
      <c r="AQ61" s="150">
        <v>5</v>
      </c>
      <c r="AR61" s="150">
        <v>5</v>
      </c>
      <c r="AS61" s="150">
        <v>5</v>
      </c>
      <c r="AT61" s="150">
        <v>5</v>
      </c>
      <c r="AU61" s="150">
        <v>5</v>
      </c>
      <c r="AV61" s="150">
        <v>5</v>
      </c>
      <c r="AW61" s="150">
        <v>5</v>
      </c>
      <c r="AX61" s="150">
        <v>5</v>
      </c>
      <c r="AY61" s="150">
        <v>5</v>
      </c>
      <c r="AZ61" s="150">
        <v>5</v>
      </c>
      <c r="BA61" s="7"/>
      <c r="BB61" s="156">
        <f t="shared" si="11"/>
        <v>5</v>
      </c>
      <c r="BC61" s="157">
        <f t="shared" si="12"/>
        <v>5</v>
      </c>
      <c r="BD61" s="158">
        <f t="shared" si="13"/>
        <v>5</v>
      </c>
      <c r="BE61" s="159">
        <f t="shared" si="14"/>
        <v>5</v>
      </c>
      <c r="BF61" s="160">
        <f t="shared" si="15"/>
        <v>5</v>
      </c>
    </row>
    <row r="62" spans="1:58" x14ac:dyDescent="0.55000000000000004">
      <c r="A62" s="145">
        <v>60</v>
      </c>
      <c r="B62" s="146">
        <v>2</v>
      </c>
      <c r="C62" s="147">
        <v>32</v>
      </c>
      <c r="D62" s="79">
        <f t="shared" si="0"/>
        <v>2</v>
      </c>
      <c r="E62" s="148">
        <v>1</v>
      </c>
      <c r="F62" s="149">
        <v>4</v>
      </c>
      <c r="G62" s="150">
        <v>2</v>
      </c>
      <c r="H62" s="150">
        <v>13</v>
      </c>
      <c r="I62" s="151">
        <v>1</v>
      </c>
      <c r="J62" s="15">
        <v>2</v>
      </c>
      <c r="K62" s="15">
        <v>1</v>
      </c>
      <c r="L62" s="152">
        <v>4</v>
      </c>
      <c r="M62" s="152">
        <v>4</v>
      </c>
      <c r="N62" s="152">
        <v>4</v>
      </c>
      <c r="O62" s="152">
        <v>5</v>
      </c>
      <c r="P62" s="152">
        <v>5</v>
      </c>
      <c r="Q62" s="152">
        <v>4</v>
      </c>
      <c r="R62" s="152">
        <v>4</v>
      </c>
      <c r="S62" s="152">
        <v>4</v>
      </c>
      <c r="T62" s="153">
        <v>5</v>
      </c>
      <c r="U62" s="153">
        <v>5</v>
      </c>
      <c r="V62" s="153">
        <v>5</v>
      </c>
      <c r="W62" s="153">
        <v>5</v>
      </c>
      <c r="X62" s="153">
        <v>5</v>
      </c>
      <c r="Y62" s="153">
        <v>4</v>
      </c>
      <c r="Z62" s="154">
        <v>5</v>
      </c>
      <c r="AA62" s="154">
        <v>5</v>
      </c>
      <c r="AB62" s="154">
        <v>5</v>
      </c>
      <c r="AC62" s="154">
        <v>5</v>
      </c>
      <c r="AD62" s="154">
        <v>4</v>
      </c>
      <c r="AE62" s="154">
        <v>4</v>
      </c>
      <c r="AF62" s="154">
        <v>5</v>
      </c>
      <c r="AG62" s="154">
        <v>4</v>
      </c>
      <c r="AH62" s="154">
        <v>4</v>
      </c>
      <c r="AI62" s="155">
        <v>4</v>
      </c>
      <c r="AJ62" s="155">
        <v>4</v>
      </c>
      <c r="AK62" s="155">
        <v>4</v>
      </c>
      <c r="AL62" s="155">
        <v>4</v>
      </c>
      <c r="AM62" s="155">
        <v>4</v>
      </c>
      <c r="AN62" s="155">
        <v>4</v>
      </c>
      <c r="AO62" s="155">
        <v>4</v>
      </c>
      <c r="AP62" s="155">
        <v>4</v>
      </c>
      <c r="AQ62" s="150">
        <v>5</v>
      </c>
      <c r="AR62" s="150">
        <v>5</v>
      </c>
      <c r="AS62" s="150">
        <v>5</v>
      </c>
      <c r="AT62" s="150">
        <v>5</v>
      </c>
      <c r="AU62" s="150">
        <v>5</v>
      </c>
      <c r="AV62" s="150">
        <v>5</v>
      </c>
      <c r="AW62" s="150">
        <v>5</v>
      </c>
      <c r="AX62" s="150">
        <v>5</v>
      </c>
      <c r="AY62" s="150">
        <v>3</v>
      </c>
      <c r="AZ62" s="150">
        <v>5</v>
      </c>
      <c r="BA62" s="7"/>
      <c r="BB62" s="156">
        <f t="shared" si="11"/>
        <v>4.25</v>
      </c>
      <c r="BC62" s="157">
        <f t="shared" si="12"/>
        <v>4.833333333333333</v>
      </c>
      <c r="BD62" s="158">
        <f t="shared" si="13"/>
        <v>4.5555555555555554</v>
      </c>
      <c r="BE62" s="159">
        <f t="shared" si="14"/>
        <v>4</v>
      </c>
      <c r="BF62" s="160">
        <f t="shared" si="15"/>
        <v>4.8</v>
      </c>
    </row>
    <row r="63" spans="1:58" x14ac:dyDescent="0.55000000000000004">
      <c r="A63" s="145">
        <v>61</v>
      </c>
      <c r="B63" s="146">
        <v>2</v>
      </c>
      <c r="C63" s="147">
        <v>54</v>
      </c>
      <c r="D63" s="79">
        <f t="shared" si="0"/>
        <v>4</v>
      </c>
      <c r="E63" s="148">
        <v>1</v>
      </c>
      <c r="F63" s="149">
        <v>2</v>
      </c>
      <c r="G63" s="150">
        <v>2</v>
      </c>
      <c r="H63" s="150">
        <v>13</v>
      </c>
      <c r="I63" s="151">
        <v>1</v>
      </c>
      <c r="J63" s="15">
        <v>2</v>
      </c>
      <c r="K63" s="15">
        <v>1</v>
      </c>
      <c r="L63" s="152">
        <v>4</v>
      </c>
      <c r="M63" s="152">
        <v>4</v>
      </c>
      <c r="N63" s="152">
        <v>3</v>
      </c>
      <c r="O63" s="152">
        <v>3</v>
      </c>
      <c r="P63" s="152">
        <v>3</v>
      </c>
      <c r="Q63" s="152">
        <v>3</v>
      </c>
      <c r="R63" s="152">
        <v>3</v>
      </c>
      <c r="S63" s="152">
        <v>3</v>
      </c>
      <c r="T63" s="153">
        <v>3</v>
      </c>
      <c r="U63" s="153">
        <v>3</v>
      </c>
      <c r="V63" s="153">
        <v>3</v>
      </c>
      <c r="W63" s="153">
        <v>3</v>
      </c>
      <c r="X63" s="153">
        <v>3</v>
      </c>
      <c r="Y63" s="153">
        <v>3</v>
      </c>
      <c r="Z63" s="154">
        <v>4</v>
      </c>
      <c r="AA63" s="154">
        <v>4</v>
      </c>
      <c r="AB63" s="154">
        <v>4</v>
      </c>
      <c r="AC63" s="154">
        <v>4</v>
      </c>
      <c r="AD63" s="154">
        <v>4</v>
      </c>
      <c r="AE63" s="154">
        <v>4</v>
      </c>
      <c r="AF63" s="154">
        <v>4</v>
      </c>
      <c r="AG63" s="154">
        <v>4</v>
      </c>
      <c r="AH63" s="154">
        <v>4</v>
      </c>
      <c r="AI63" s="155">
        <v>3</v>
      </c>
      <c r="AJ63" s="155">
        <v>4</v>
      </c>
      <c r="AK63" s="155">
        <v>3</v>
      </c>
      <c r="AL63" s="155">
        <v>4</v>
      </c>
      <c r="AM63" s="155">
        <v>4</v>
      </c>
      <c r="AN63" s="155">
        <v>3</v>
      </c>
      <c r="AO63" s="155">
        <v>3</v>
      </c>
      <c r="AP63" s="155">
        <v>3</v>
      </c>
      <c r="AQ63" s="150">
        <v>4</v>
      </c>
      <c r="AR63" s="150">
        <v>4</v>
      </c>
      <c r="AS63" s="150">
        <v>3</v>
      </c>
      <c r="AT63" s="150">
        <v>4</v>
      </c>
      <c r="AU63" s="150">
        <v>3</v>
      </c>
      <c r="AV63" s="150">
        <v>2</v>
      </c>
      <c r="AW63" s="150">
        <v>2</v>
      </c>
      <c r="AX63" s="150">
        <v>2</v>
      </c>
      <c r="AY63" s="150">
        <v>2</v>
      </c>
      <c r="AZ63" s="150">
        <v>3</v>
      </c>
      <c r="BA63" s="7"/>
      <c r="BB63" s="156">
        <f t="shared" si="11"/>
        <v>3.25</v>
      </c>
      <c r="BC63" s="157">
        <f t="shared" si="12"/>
        <v>3</v>
      </c>
      <c r="BD63" s="158">
        <f t="shared" si="13"/>
        <v>4</v>
      </c>
      <c r="BE63" s="159">
        <f t="shared" si="14"/>
        <v>3.375</v>
      </c>
      <c r="BF63" s="160">
        <f t="shared" si="15"/>
        <v>2.9</v>
      </c>
    </row>
    <row r="64" spans="1:58" x14ac:dyDescent="0.55000000000000004">
      <c r="A64" s="145">
        <v>62</v>
      </c>
      <c r="B64" s="146">
        <v>1</v>
      </c>
      <c r="C64" s="147">
        <v>43</v>
      </c>
      <c r="D64" s="79">
        <f t="shared" si="0"/>
        <v>3</v>
      </c>
      <c r="E64" s="148">
        <v>1</v>
      </c>
      <c r="F64" s="149">
        <v>2</v>
      </c>
      <c r="G64" s="150">
        <v>2</v>
      </c>
      <c r="H64" s="150">
        <v>13</v>
      </c>
      <c r="I64" s="151">
        <v>0</v>
      </c>
      <c r="J64" s="15">
        <v>0</v>
      </c>
      <c r="K64" s="15">
        <v>0</v>
      </c>
      <c r="L64" s="152">
        <v>5</v>
      </c>
      <c r="M64" s="152">
        <v>4</v>
      </c>
      <c r="N64" s="152">
        <v>4</v>
      </c>
      <c r="O64" s="152">
        <v>3</v>
      </c>
      <c r="P64" s="152">
        <v>4</v>
      </c>
      <c r="Q64" s="152">
        <v>4</v>
      </c>
      <c r="R64" s="152">
        <v>2</v>
      </c>
      <c r="S64" s="152">
        <v>4</v>
      </c>
      <c r="T64" s="153">
        <v>3</v>
      </c>
      <c r="U64" s="153">
        <v>2</v>
      </c>
      <c r="V64" s="153">
        <v>3</v>
      </c>
      <c r="W64" s="153">
        <v>3</v>
      </c>
      <c r="X64" s="153">
        <v>5</v>
      </c>
      <c r="Y64" s="153">
        <v>3</v>
      </c>
      <c r="Z64" s="154">
        <v>3</v>
      </c>
      <c r="AA64" s="154">
        <v>3</v>
      </c>
      <c r="AB64" s="154">
        <v>3</v>
      </c>
      <c r="AC64" s="154">
        <v>3</v>
      </c>
      <c r="AD64" s="154">
        <v>4</v>
      </c>
      <c r="AE64" s="154">
        <v>4</v>
      </c>
      <c r="AF64" s="154">
        <v>4</v>
      </c>
      <c r="AG64" s="154">
        <v>3</v>
      </c>
      <c r="AH64" s="154">
        <v>2</v>
      </c>
      <c r="AI64" s="155">
        <v>1</v>
      </c>
      <c r="AJ64" s="155">
        <v>1</v>
      </c>
      <c r="AK64" s="155">
        <v>1</v>
      </c>
      <c r="AL64" s="155">
        <v>4</v>
      </c>
      <c r="AM64" s="155">
        <v>3</v>
      </c>
      <c r="AN64" s="155">
        <v>3</v>
      </c>
      <c r="AO64" s="155">
        <v>1</v>
      </c>
      <c r="AP64" s="155">
        <v>2</v>
      </c>
      <c r="AQ64" s="150">
        <v>2</v>
      </c>
      <c r="AR64" s="150">
        <v>3</v>
      </c>
      <c r="AS64" s="150">
        <v>4</v>
      </c>
      <c r="AT64" s="150">
        <v>3</v>
      </c>
      <c r="AU64" s="150">
        <v>3</v>
      </c>
      <c r="AV64" s="150">
        <v>3</v>
      </c>
      <c r="AW64" s="150">
        <v>3</v>
      </c>
      <c r="AX64" s="150">
        <v>3</v>
      </c>
      <c r="AY64" s="150">
        <v>3</v>
      </c>
      <c r="AZ64" s="150">
        <v>3</v>
      </c>
      <c r="BA64" s="7"/>
      <c r="BB64" s="156">
        <f t="shared" si="11"/>
        <v>3.75</v>
      </c>
      <c r="BC64" s="157">
        <f t="shared" si="12"/>
        <v>3.1666666666666665</v>
      </c>
      <c r="BD64" s="158">
        <f t="shared" si="13"/>
        <v>3.2222222222222223</v>
      </c>
      <c r="BE64" s="159">
        <f t="shared" si="14"/>
        <v>2</v>
      </c>
      <c r="BF64" s="160">
        <f t="shared" si="15"/>
        <v>3</v>
      </c>
    </row>
    <row r="65" spans="1:58" x14ac:dyDescent="0.55000000000000004">
      <c r="A65" s="145">
        <v>63</v>
      </c>
      <c r="B65" s="146">
        <v>1</v>
      </c>
      <c r="C65" s="147">
        <v>57</v>
      </c>
      <c r="D65" s="79">
        <f t="shared" si="0"/>
        <v>4</v>
      </c>
      <c r="E65" s="148">
        <v>1</v>
      </c>
      <c r="F65" s="149">
        <v>2</v>
      </c>
      <c r="G65" s="150">
        <v>2</v>
      </c>
      <c r="H65" s="150">
        <v>13</v>
      </c>
      <c r="I65" s="151">
        <v>1</v>
      </c>
      <c r="J65" s="15">
        <v>2</v>
      </c>
      <c r="K65" s="15">
        <v>1</v>
      </c>
      <c r="L65" s="152">
        <v>5</v>
      </c>
      <c r="M65" s="152">
        <v>5</v>
      </c>
      <c r="N65" s="152">
        <v>5</v>
      </c>
      <c r="O65" s="152">
        <v>5</v>
      </c>
      <c r="P65" s="152">
        <v>5</v>
      </c>
      <c r="Q65" s="152">
        <v>5</v>
      </c>
      <c r="R65" s="152">
        <v>5</v>
      </c>
      <c r="S65" s="152">
        <v>5</v>
      </c>
      <c r="T65" s="153">
        <v>5</v>
      </c>
      <c r="U65" s="153">
        <v>5</v>
      </c>
      <c r="V65" s="153">
        <v>5</v>
      </c>
      <c r="W65" s="153">
        <v>5</v>
      </c>
      <c r="X65" s="153">
        <v>5</v>
      </c>
      <c r="Y65" s="153">
        <v>5</v>
      </c>
      <c r="Z65" s="154">
        <v>5</v>
      </c>
      <c r="AA65" s="154">
        <v>5</v>
      </c>
      <c r="AB65" s="154">
        <v>5</v>
      </c>
      <c r="AC65" s="154">
        <v>5</v>
      </c>
      <c r="AD65" s="154">
        <v>5</v>
      </c>
      <c r="AE65" s="154">
        <v>5</v>
      </c>
      <c r="AF65" s="154">
        <v>5</v>
      </c>
      <c r="AG65" s="154">
        <v>5</v>
      </c>
      <c r="AH65" s="154">
        <v>5</v>
      </c>
      <c r="AI65" s="155">
        <v>5</v>
      </c>
      <c r="AJ65" s="155">
        <v>5</v>
      </c>
      <c r="AK65" s="155">
        <v>5</v>
      </c>
      <c r="AL65" s="155">
        <v>5</v>
      </c>
      <c r="AM65" s="155">
        <v>5</v>
      </c>
      <c r="AN65" s="155">
        <v>5</v>
      </c>
      <c r="AO65" s="155">
        <v>5</v>
      </c>
      <c r="AP65" s="155">
        <v>5</v>
      </c>
      <c r="AQ65" s="150">
        <v>5</v>
      </c>
      <c r="AR65" s="150">
        <v>5</v>
      </c>
      <c r="AS65" s="150">
        <v>5</v>
      </c>
      <c r="AT65" s="150">
        <v>5</v>
      </c>
      <c r="AU65" s="150">
        <v>5</v>
      </c>
      <c r="AV65" s="150">
        <v>3</v>
      </c>
      <c r="AW65" s="150">
        <v>3</v>
      </c>
      <c r="AX65" s="150">
        <v>4</v>
      </c>
      <c r="AY65" s="150">
        <v>3</v>
      </c>
      <c r="AZ65" s="150">
        <v>5</v>
      </c>
      <c r="BA65" s="7"/>
      <c r="BB65" s="156">
        <f t="shared" si="11"/>
        <v>5</v>
      </c>
      <c r="BC65" s="157">
        <f t="shared" si="12"/>
        <v>5</v>
      </c>
      <c r="BD65" s="158">
        <f t="shared" si="13"/>
        <v>5</v>
      </c>
      <c r="BE65" s="159">
        <f t="shared" si="14"/>
        <v>5</v>
      </c>
      <c r="BF65" s="160">
        <f t="shared" si="15"/>
        <v>4.3</v>
      </c>
    </row>
    <row r="66" spans="1:58" x14ac:dyDescent="0.55000000000000004">
      <c r="A66" s="145">
        <v>64</v>
      </c>
      <c r="B66" s="146">
        <v>2</v>
      </c>
      <c r="C66" s="147">
        <v>37</v>
      </c>
      <c r="D66" s="79">
        <f t="shared" si="0"/>
        <v>2</v>
      </c>
      <c r="E66" s="148">
        <v>1</v>
      </c>
      <c r="F66" s="149">
        <v>4</v>
      </c>
      <c r="G66" s="150">
        <v>2</v>
      </c>
      <c r="H66" s="150">
        <v>13</v>
      </c>
      <c r="I66" s="151">
        <v>5</v>
      </c>
      <c r="J66" s="15">
        <v>2</v>
      </c>
      <c r="K66" s="15">
        <v>1</v>
      </c>
      <c r="L66" s="152">
        <v>5</v>
      </c>
      <c r="M66" s="152">
        <v>5</v>
      </c>
      <c r="N66" s="152">
        <v>5</v>
      </c>
      <c r="O66" s="152">
        <v>5</v>
      </c>
      <c r="P66" s="152">
        <v>5</v>
      </c>
      <c r="Q66" s="152">
        <v>5</v>
      </c>
      <c r="R66" s="152">
        <v>5</v>
      </c>
      <c r="S66" s="152">
        <v>5</v>
      </c>
      <c r="T66" s="153">
        <v>5</v>
      </c>
      <c r="U66" s="153">
        <v>5</v>
      </c>
      <c r="V66" s="153">
        <v>5</v>
      </c>
      <c r="W66" s="153">
        <v>5</v>
      </c>
      <c r="X66" s="153">
        <v>5</v>
      </c>
      <c r="Y66" s="153">
        <v>5</v>
      </c>
      <c r="Z66" s="154">
        <v>5</v>
      </c>
      <c r="AA66" s="154">
        <v>5</v>
      </c>
      <c r="AB66" s="154">
        <v>5</v>
      </c>
      <c r="AC66" s="154">
        <v>5</v>
      </c>
      <c r="AD66" s="154">
        <v>5</v>
      </c>
      <c r="AE66" s="154">
        <v>5</v>
      </c>
      <c r="AF66" s="154">
        <v>5</v>
      </c>
      <c r="AG66" s="154">
        <v>5</v>
      </c>
      <c r="AH66" s="154">
        <v>5</v>
      </c>
      <c r="AI66" s="155">
        <v>5</v>
      </c>
      <c r="AJ66" s="155">
        <v>5</v>
      </c>
      <c r="AK66" s="155">
        <v>5</v>
      </c>
      <c r="AL66" s="155">
        <v>5</v>
      </c>
      <c r="AM66" s="155">
        <v>5</v>
      </c>
      <c r="AN66" s="155">
        <v>5</v>
      </c>
      <c r="AO66" s="155">
        <v>5</v>
      </c>
      <c r="AP66" s="155">
        <v>5</v>
      </c>
      <c r="AQ66" s="150">
        <v>5</v>
      </c>
      <c r="AR66" s="150">
        <v>5</v>
      </c>
      <c r="AS66" s="150">
        <v>5</v>
      </c>
      <c r="AT66" s="150">
        <v>5</v>
      </c>
      <c r="AU66" s="150">
        <v>5</v>
      </c>
      <c r="AV66" s="150">
        <v>5</v>
      </c>
      <c r="AW66" s="150">
        <v>5</v>
      </c>
      <c r="AX66" s="150">
        <v>5</v>
      </c>
      <c r="AY66" s="150">
        <v>5</v>
      </c>
      <c r="AZ66" s="150">
        <v>5</v>
      </c>
      <c r="BA66" s="7"/>
      <c r="BB66" s="156">
        <f t="shared" si="11"/>
        <v>5</v>
      </c>
      <c r="BC66" s="157">
        <f t="shared" si="12"/>
        <v>5</v>
      </c>
      <c r="BD66" s="158">
        <f t="shared" si="13"/>
        <v>5</v>
      </c>
      <c r="BE66" s="159">
        <f t="shared" si="14"/>
        <v>5</v>
      </c>
      <c r="BF66" s="160">
        <f t="shared" si="15"/>
        <v>5</v>
      </c>
    </row>
    <row r="67" spans="1:58" x14ac:dyDescent="0.55000000000000004">
      <c r="A67" s="145">
        <v>65</v>
      </c>
      <c r="B67" s="146">
        <v>1</v>
      </c>
      <c r="C67" s="147"/>
      <c r="D67" s="79">
        <f t="shared" ref="D67:D130" si="16">IF(C67&gt;50,4,IF(C67&gt;40,3,IF(C67&gt;30,2,IF(C67&gt;0,1,IF(C67=0,5)))))</f>
        <v>5</v>
      </c>
      <c r="E67" s="148">
        <v>1</v>
      </c>
      <c r="F67" s="149">
        <v>2</v>
      </c>
      <c r="G67" s="150">
        <v>2</v>
      </c>
      <c r="H67" s="150">
        <v>13</v>
      </c>
      <c r="I67" s="151">
        <v>0</v>
      </c>
      <c r="J67" s="15">
        <v>2</v>
      </c>
      <c r="K67" s="15">
        <v>1</v>
      </c>
      <c r="L67" s="152">
        <v>5</v>
      </c>
      <c r="M67" s="152">
        <v>5</v>
      </c>
      <c r="N67" s="152">
        <v>5</v>
      </c>
      <c r="O67" s="152">
        <v>5</v>
      </c>
      <c r="P67" s="152">
        <v>5</v>
      </c>
      <c r="Q67" s="152">
        <v>5</v>
      </c>
      <c r="R67" s="152">
        <v>5</v>
      </c>
      <c r="S67" s="152">
        <v>5</v>
      </c>
      <c r="T67" s="153">
        <v>5</v>
      </c>
      <c r="U67" s="153">
        <v>5</v>
      </c>
      <c r="V67" s="153">
        <v>5</v>
      </c>
      <c r="W67" s="153">
        <v>5</v>
      </c>
      <c r="X67" s="153">
        <v>5</v>
      </c>
      <c r="Y67" s="153">
        <v>5</v>
      </c>
      <c r="Z67" s="154">
        <v>5</v>
      </c>
      <c r="AA67" s="154">
        <v>5</v>
      </c>
      <c r="AB67" s="154">
        <v>5</v>
      </c>
      <c r="AC67" s="154">
        <v>5</v>
      </c>
      <c r="AD67" s="154">
        <v>5</v>
      </c>
      <c r="AE67" s="154">
        <v>5</v>
      </c>
      <c r="AF67" s="154">
        <v>5</v>
      </c>
      <c r="AG67" s="154">
        <v>5</v>
      </c>
      <c r="AH67" s="154">
        <v>5</v>
      </c>
      <c r="AI67" s="155">
        <v>5</v>
      </c>
      <c r="AJ67" s="155">
        <v>5</v>
      </c>
      <c r="AK67" s="155">
        <v>5</v>
      </c>
      <c r="AL67" s="155">
        <v>5</v>
      </c>
      <c r="AM67" s="155">
        <v>5</v>
      </c>
      <c r="AN67" s="155">
        <v>5</v>
      </c>
      <c r="AO67" s="155">
        <v>5</v>
      </c>
      <c r="AP67" s="155">
        <v>5</v>
      </c>
      <c r="AQ67" s="150">
        <v>4</v>
      </c>
      <c r="AR67" s="150">
        <v>5</v>
      </c>
      <c r="AS67" s="150">
        <v>5</v>
      </c>
      <c r="AT67" s="150">
        <v>5</v>
      </c>
      <c r="AU67" s="150">
        <v>5</v>
      </c>
      <c r="AV67" s="150">
        <v>4</v>
      </c>
      <c r="AW67" s="150">
        <v>4</v>
      </c>
      <c r="AX67" s="150">
        <v>4</v>
      </c>
      <c r="AY67" s="150">
        <v>4</v>
      </c>
      <c r="AZ67" s="150">
        <v>4</v>
      </c>
      <c r="BA67" s="7"/>
      <c r="BB67" s="156">
        <f t="shared" si="11"/>
        <v>5</v>
      </c>
      <c r="BC67" s="157">
        <f t="shared" si="12"/>
        <v>5</v>
      </c>
      <c r="BD67" s="158">
        <f t="shared" si="13"/>
        <v>5</v>
      </c>
      <c r="BE67" s="159">
        <f t="shared" si="14"/>
        <v>5</v>
      </c>
      <c r="BF67" s="160">
        <f t="shared" si="15"/>
        <v>4.4000000000000004</v>
      </c>
    </row>
    <row r="68" spans="1:58" x14ac:dyDescent="0.55000000000000004">
      <c r="A68" s="145">
        <v>66</v>
      </c>
      <c r="B68" s="146">
        <v>1</v>
      </c>
      <c r="C68" s="147">
        <v>55</v>
      </c>
      <c r="D68" s="79">
        <f t="shared" si="16"/>
        <v>4</v>
      </c>
      <c r="E68" s="148">
        <v>1</v>
      </c>
      <c r="F68" s="149">
        <v>2</v>
      </c>
      <c r="G68" s="150">
        <v>2</v>
      </c>
      <c r="H68" s="150">
        <v>13</v>
      </c>
      <c r="I68" s="151">
        <v>4</v>
      </c>
      <c r="J68" s="15">
        <v>2</v>
      </c>
      <c r="K68" s="15">
        <v>1</v>
      </c>
      <c r="L68" s="152">
        <v>5</v>
      </c>
      <c r="M68" s="152">
        <v>5</v>
      </c>
      <c r="N68" s="152">
        <v>4</v>
      </c>
      <c r="O68" s="152">
        <v>4</v>
      </c>
      <c r="P68" s="152">
        <v>4</v>
      </c>
      <c r="Q68" s="152">
        <v>4</v>
      </c>
      <c r="R68" s="152">
        <v>4</v>
      </c>
      <c r="S68" s="152">
        <v>4</v>
      </c>
      <c r="T68" s="153">
        <v>4</v>
      </c>
      <c r="U68" s="153">
        <v>4</v>
      </c>
      <c r="V68" s="153">
        <v>4</v>
      </c>
      <c r="W68" s="153">
        <v>4</v>
      </c>
      <c r="X68" s="153">
        <v>4</v>
      </c>
      <c r="Y68" s="153">
        <v>4</v>
      </c>
      <c r="Z68" s="154">
        <v>4</v>
      </c>
      <c r="AA68" s="154">
        <v>4</v>
      </c>
      <c r="AB68" s="154">
        <v>4</v>
      </c>
      <c r="AC68" s="154">
        <v>4</v>
      </c>
      <c r="AD68" s="154">
        <v>4</v>
      </c>
      <c r="AE68" s="154">
        <v>4</v>
      </c>
      <c r="AF68" s="154">
        <v>4</v>
      </c>
      <c r="AG68" s="154">
        <v>4</v>
      </c>
      <c r="AH68" s="154">
        <v>4</v>
      </c>
      <c r="AI68" s="155">
        <v>4</v>
      </c>
      <c r="AJ68" s="155">
        <v>4</v>
      </c>
      <c r="AK68" s="155">
        <v>4</v>
      </c>
      <c r="AL68" s="155">
        <v>4</v>
      </c>
      <c r="AM68" s="155">
        <v>4</v>
      </c>
      <c r="AN68" s="155">
        <v>4</v>
      </c>
      <c r="AO68" s="155">
        <v>4</v>
      </c>
      <c r="AP68" s="155">
        <v>4</v>
      </c>
      <c r="AQ68" s="150">
        <v>4</v>
      </c>
      <c r="AR68" s="150">
        <v>4</v>
      </c>
      <c r="AS68" s="150">
        <v>4</v>
      </c>
      <c r="AT68" s="150">
        <v>4</v>
      </c>
      <c r="AU68" s="150">
        <v>4</v>
      </c>
      <c r="AV68" s="150">
        <v>4</v>
      </c>
      <c r="AW68" s="150">
        <v>4</v>
      </c>
      <c r="AX68" s="150">
        <v>4</v>
      </c>
      <c r="AY68" s="150">
        <v>4</v>
      </c>
      <c r="AZ68" s="150">
        <v>4</v>
      </c>
      <c r="BA68" s="7"/>
      <c r="BB68" s="156">
        <f t="shared" si="11"/>
        <v>4.25</v>
      </c>
      <c r="BC68" s="157">
        <f t="shared" si="12"/>
        <v>4</v>
      </c>
      <c r="BD68" s="158">
        <f t="shared" si="13"/>
        <v>4</v>
      </c>
      <c r="BE68" s="159">
        <f t="shared" si="14"/>
        <v>4</v>
      </c>
      <c r="BF68" s="160">
        <f t="shared" si="15"/>
        <v>4</v>
      </c>
    </row>
    <row r="69" spans="1:58" x14ac:dyDescent="0.55000000000000004">
      <c r="A69" s="145">
        <v>67</v>
      </c>
      <c r="B69" s="146">
        <v>2</v>
      </c>
      <c r="C69" s="147">
        <v>51</v>
      </c>
      <c r="D69" s="79">
        <f t="shared" si="16"/>
        <v>4</v>
      </c>
      <c r="E69" s="148">
        <v>3</v>
      </c>
      <c r="F69" s="149">
        <v>1</v>
      </c>
      <c r="G69" s="150">
        <v>2</v>
      </c>
      <c r="H69" s="150">
        <v>13</v>
      </c>
      <c r="I69" s="151">
        <v>1</v>
      </c>
      <c r="J69" s="15">
        <v>2</v>
      </c>
      <c r="K69" s="15">
        <v>1</v>
      </c>
      <c r="L69" s="152">
        <v>5</v>
      </c>
      <c r="M69" s="152">
        <v>5</v>
      </c>
      <c r="N69" s="152">
        <v>5</v>
      </c>
      <c r="O69" s="152">
        <v>5</v>
      </c>
      <c r="P69" s="152">
        <v>5</v>
      </c>
      <c r="Q69" s="152">
        <v>5</v>
      </c>
      <c r="R69" s="152">
        <v>5</v>
      </c>
      <c r="S69" s="152">
        <v>5</v>
      </c>
      <c r="T69" s="153">
        <v>5</v>
      </c>
      <c r="U69" s="153">
        <v>5</v>
      </c>
      <c r="V69" s="153">
        <v>5</v>
      </c>
      <c r="W69" s="153">
        <v>4</v>
      </c>
      <c r="X69" s="153">
        <v>5</v>
      </c>
      <c r="Y69" s="153">
        <v>4</v>
      </c>
      <c r="Z69" s="154">
        <v>5</v>
      </c>
      <c r="AA69" s="154">
        <v>5</v>
      </c>
      <c r="AB69" s="154">
        <v>4</v>
      </c>
      <c r="AC69" s="154">
        <v>5</v>
      </c>
      <c r="AD69" s="154">
        <v>5</v>
      </c>
      <c r="AE69" s="154">
        <v>5</v>
      </c>
      <c r="AF69" s="154">
        <v>5</v>
      </c>
      <c r="AG69" s="154">
        <v>5</v>
      </c>
      <c r="AH69" s="154">
        <v>5</v>
      </c>
      <c r="AI69" s="155">
        <v>5</v>
      </c>
      <c r="AJ69" s="155">
        <v>5</v>
      </c>
      <c r="AK69" s="155">
        <v>5</v>
      </c>
      <c r="AL69" s="155">
        <v>5</v>
      </c>
      <c r="AM69" s="155">
        <v>5</v>
      </c>
      <c r="AN69" s="155">
        <v>5</v>
      </c>
      <c r="AO69" s="155">
        <v>5</v>
      </c>
      <c r="AP69" s="155">
        <v>5</v>
      </c>
      <c r="AQ69" s="150">
        <v>4</v>
      </c>
      <c r="AR69" s="150">
        <v>5</v>
      </c>
      <c r="AS69" s="150">
        <v>5</v>
      </c>
      <c r="AT69" s="150">
        <v>5</v>
      </c>
      <c r="AU69" s="150">
        <v>5</v>
      </c>
      <c r="AV69" s="150">
        <v>3</v>
      </c>
      <c r="AW69" s="150">
        <v>3</v>
      </c>
      <c r="AX69" s="150">
        <v>4</v>
      </c>
      <c r="AY69" s="150">
        <v>3</v>
      </c>
      <c r="AZ69" s="150">
        <v>3</v>
      </c>
      <c r="BA69" s="7"/>
      <c r="BB69" s="156">
        <f t="shared" si="11"/>
        <v>5</v>
      </c>
      <c r="BC69" s="157">
        <f t="shared" si="12"/>
        <v>4.666666666666667</v>
      </c>
      <c r="BD69" s="158">
        <f t="shared" si="13"/>
        <v>4.8888888888888893</v>
      </c>
      <c r="BE69" s="159">
        <f t="shared" si="14"/>
        <v>5</v>
      </c>
      <c r="BF69" s="160">
        <f t="shared" si="15"/>
        <v>4</v>
      </c>
    </row>
    <row r="70" spans="1:58" x14ac:dyDescent="0.55000000000000004">
      <c r="A70" s="145">
        <v>68</v>
      </c>
      <c r="B70" s="146">
        <v>1</v>
      </c>
      <c r="C70" s="147">
        <v>48</v>
      </c>
      <c r="D70" s="79">
        <f t="shared" si="16"/>
        <v>3</v>
      </c>
      <c r="E70" s="148">
        <v>1</v>
      </c>
      <c r="F70" s="149">
        <v>2</v>
      </c>
      <c r="G70" s="150">
        <v>2</v>
      </c>
      <c r="H70" s="150">
        <v>13</v>
      </c>
      <c r="I70" s="151">
        <v>1</v>
      </c>
      <c r="J70" s="15">
        <v>2</v>
      </c>
      <c r="K70" s="15">
        <v>1</v>
      </c>
      <c r="L70" s="152">
        <v>5</v>
      </c>
      <c r="M70" s="152">
        <v>5</v>
      </c>
      <c r="N70" s="152">
        <v>5</v>
      </c>
      <c r="O70" s="152">
        <v>5</v>
      </c>
      <c r="P70" s="152">
        <v>5</v>
      </c>
      <c r="Q70" s="152">
        <v>5</v>
      </c>
      <c r="R70" s="152">
        <v>5</v>
      </c>
      <c r="S70" s="152">
        <v>5</v>
      </c>
      <c r="T70" s="153">
        <v>5</v>
      </c>
      <c r="U70" s="153">
        <v>5</v>
      </c>
      <c r="V70" s="153">
        <v>5</v>
      </c>
      <c r="W70" s="153">
        <v>5</v>
      </c>
      <c r="X70" s="153">
        <v>5</v>
      </c>
      <c r="Y70" s="153">
        <v>5</v>
      </c>
      <c r="Z70" s="154">
        <v>5</v>
      </c>
      <c r="AA70" s="154">
        <v>5</v>
      </c>
      <c r="AB70" s="154">
        <v>5</v>
      </c>
      <c r="AC70" s="154">
        <v>5</v>
      </c>
      <c r="AD70" s="154">
        <v>5</v>
      </c>
      <c r="AE70" s="154">
        <v>5</v>
      </c>
      <c r="AF70" s="154">
        <v>5</v>
      </c>
      <c r="AG70" s="154">
        <v>5</v>
      </c>
      <c r="AH70" s="154">
        <v>5</v>
      </c>
      <c r="AI70" s="155">
        <v>5</v>
      </c>
      <c r="AJ70" s="155">
        <v>5</v>
      </c>
      <c r="AK70" s="155">
        <v>5</v>
      </c>
      <c r="AL70" s="155">
        <v>5</v>
      </c>
      <c r="AM70" s="155">
        <v>5</v>
      </c>
      <c r="AN70" s="155">
        <v>5</v>
      </c>
      <c r="AO70" s="155">
        <v>5</v>
      </c>
      <c r="AP70" s="155">
        <v>5</v>
      </c>
      <c r="AQ70" s="150">
        <v>5</v>
      </c>
      <c r="AR70" s="150">
        <v>5</v>
      </c>
      <c r="AS70" s="150">
        <v>5</v>
      </c>
      <c r="AT70" s="150">
        <v>5</v>
      </c>
      <c r="AU70" s="150">
        <v>5</v>
      </c>
      <c r="AV70" s="150">
        <v>3</v>
      </c>
      <c r="AW70" s="150">
        <v>3</v>
      </c>
      <c r="AX70" s="150">
        <v>3</v>
      </c>
      <c r="AY70" s="150">
        <v>3</v>
      </c>
      <c r="AZ70" s="150">
        <v>3</v>
      </c>
      <c r="BA70" s="7"/>
      <c r="BB70" s="156">
        <f t="shared" si="11"/>
        <v>5</v>
      </c>
      <c r="BC70" s="157">
        <f t="shared" si="12"/>
        <v>5</v>
      </c>
      <c r="BD70" s="158">
        <f t="shared" si="13"/>
        <v>5</v>
      </c>
      <c r="BE70" s="159">
        <f t="shared" si="14"/>
        <v>5</v>
      </c>
      <c r="BF70" s="160">
        <f t="shared" si="15"/>
        <v>4</v>
      </c>
    </row>
    <row r="71" spans="1:58" x14ac:dyDescent="0.55000000000000004">
      <c r="A71" s="145">
        <v>69</v>
      </c>
      <c r="B71" s="146">
        <v>1</v>
      </c>
      <c r="C71" s="147">
        <v>58</v>
      </c>
      <c r="D71" s="79">
        <f t="shared" si="16"/>
        <v>4</v>
      </c>
      <c r="E71" s="148">
        <v>1</v>
      </c>
      <c r="F71" s="149">
        <v>2</v>
      </c>
      <c r="G71" s="150">
        <v>2</v>
      </c>
      <c r="H71" s="150">
        <v>13</v>
      </c>
      <c r="I71" s="151">
        <v>1</v>
      </c>
      <c r="J71" s="15">
        <v>2</v>
      </c>
      <c r="K71" s="15">
        <v>0</v>
      </c>
      <c r="L71" s="152">
        <v>5</v>
      </c>
      <c r="M71" s="152">
        <v>5</v>
      </c>
      <c r="N71" s="152">
        <v>5</v>
      </c>
      <c r="O71" s="152">
        <v>4</v>
      </c>
      <c r="P71" s="152">
        <v>5</v>
      </c>
      <c r="Q71" s="152">
        <v>5</v>
      </c>
      <c r="R71" s="152">
        <v>4</v>
      </c>
      <c r="S71" s="152">
        <v>4</v>
      </c>
      <c r="T71" s="153">
        <v>4</v>
      </c>
      <c r="U71" s="153">
        <v>4</v>
      </c>
      <c r="V71" s="153">
        <v>4</v>
      </c>
      <c r="W71" s="153">
        <v>4</v>
      </c>
      <c r="X71" s="153">
        <v>4</v>
      </c>
      <c r="Y71" s="153">
        <v>4</v>
      </c>
      <c r="Z71" s="154">
        <v>4</v>
      </c>
      <c r="AA71" s="154">
        <v>4</v>
      </c>
      <c r="AB71" s="154">
        <v>4</v>
      </c>
      <c r="AC71" s="154">
        <v>4</v>
      </c>
      <c r="AD71" s="154">
        <v>4</v>
      </c>
      <c r="AE71" s="154">
        <v>4</v>
      </c>
      <c r="AF71" s="154">
        <v>4</v>
      </c>
      <c r="AG71" s="154">
        <v>4</v>
      </c>
      <c r="AH71" s="154">
        <v>5</v>
      </c>
      <c r="AI71" s="155">
        <v>4</v>
      </c>
      <c r="AJ71" s="155">
        <v>4</v>
      </c>
      <c r="AK71" s="155">
        <v>4</v>
      </c>
      <c r="AL71" s="155">
        <v>4</v>
      </c>
      <c r="AM71" s="155">
        <v>4</v>
      </c>
      <c r="AN71" s="155">
        <v>4</v>
      </c>
      <c r="AO71" s="155">
        <v>4</v>
      </c>
      <c r="AP71" s="155">
        <v>4</v>
      </c>
      <c r="AQ71" s="150">
        <v>3</v>
      </c>
      <c r="AR71" s="150">
        <v>4</v>
      </c>
      <c r="AS71" s="150">
        <v>4</v>
      </c>
      <c r="AT71" s="150">
        <v>4</v>
      </c>
      <c r="AU71" s="150">
        <v>4</v>
      </c>
      <c r="AV71" s="150">
        <v>3</v>
      </c>
      <c r="AW71" s="150">
        <v>3</v>
      </c>
      <c r="AX71" s="150">
        <v>3</v>
      </c>
      <c r="AY71" s="150">
        <v>3</v>
      </c>
      <c r="AZ71" s="150">
        <v>3</v>
      </c>
      <c r="BA71" s="7"/>
      <c r="BB71" s="156">
        <f t="shared" si="11"/>
        <v>4.625</v>
      </c>
      <c r="BC71" s="157">
        <f t="shared" si="12"/>
        <v>4</v>
      </c>
      <c r="BD71" s="158">
        <f t="shared" si="13"/>
        <v>4.1111111111111107</v>
      </c>
      <c r="BE71" s="159">
        <f t="shared" si="14"/>
        <v>4</v>
      </c>
      <c r="BF71" s="160">
        <f t="shared" si="15"/>
        <v>3.4</v>
      </c>
    </row>
    <row r="72" spans="1:58" x14ac:dyDescent="0.55000000000000004">
      <c r="A72" s="145">
        <v>70</v>
      </c>
      <c r="B72" s="146">
        <v>1</v>
      </c>
      <c r="C72" s="147">
        <v>35</v>
      </c>
      <c r="D72" s="79">
        <f t="shared" si="16"/>
        <v>2</v>
      </c>
      <c r="E72" s="148">
        <v>3</v>
      </c>
      <c r="F72" s="149">
        <v>2</v>
      </c>
      <c r="G72" s="150">
        <v>2</v>
      </c>
      <c r="H72" s="150">
        <v>13</v>
      </c>
      <c r="I72" s="151">
        <v>4</v>
      </c>
      <c r="J72" s="15">
        <v>2</v>
      </c>
      <c r="K72" s="15">
        <v>1</v>
      </c>
      <c r="L72" s="152">
        <v>4</v>
      </c>
      <c r="M72" s="152">
        <v>4</v>
      </c>
      <c r="N72" s="152">
        <v>4</v>
      </c>
      <c r="O72" s="152">
        <v>4</v>
      </c>
      <c r="P72" s="152">
        <v>4</v>
      </c>
      <c r="Q72" s="152">
        <v>4</v>
      </c>
      <c r="R72" s="152">
        <v>4</v>
      </c>
      <c r="S72" s="152">
        <v>4</v>
      </c>
      <c r="T72" s="153">
        <v>4</v>
      </c>
      <c r="U72" s="153">
        <v>4</v>
      </c>
      <c r="V72" s="153">
        <v>4</v>
      </c>
      <c r="W72" s="153">
        <v>4</v>
      </c>
      <c r="X72" s="153">
        <v>4</v>
      </c>
      <c r="Y72" s="153">
        <v>4</v>
      </c>
      <c r="Z72" s="154">
        <v>4</v>
      </c>
      <c r="AA72" s="154">
        <v>5</v>
      </c>
      <c r="AB72" s="154">
        <v>4</v>
      </c>
      <c r="AC72" s="154">
        <v>4</v>
      </c>
      <c r="AD72" s="154">
        <v>4</v>
      </c>
      <c r="AE72" s="154">
        <v>4</v>
      </c>
      <c r="AF72" s="154">
        <v>4</v>
      </c>
      <c r="AG72" s="154">
        <v>4</v>
      </c>
      <c r="AH72" s="154">
        <v>4</v>
      </c>
      <c r="AI72" s="155">
        <v>5</v>
      </c>
      <c r="AJ72" s="155">
        <v>4</v>
      </c>
      <c r="AK72" s="155">
        <v>4</v>
      </c>
      <c r="AL72" s="155">
        <v>4</v>
      </c>
      <c r="AM72" s="155">
        <v>4</v>
      </c>
      <c r="AN72" s="155">
        <v>5</v>
      </c>
      <c r="AO72" s="155">
        <v>5</v>
      </c>
      <c r="AP72" s="155">
        <v>5</v>
      </c>
      <c r="AQ72" s="150">
        <v>4</v>
      </c>
      <c r="AR72" s="150">
        <v>4</v>
      </c>
      <c r="AS72" s="150">
        <v>4</v>
      </c>
      <c r="AT72" s="150">
        <v>4</v>
      </c>
      <c r="AU72" s="150">
        <v>4</v>
      </c>
      <c r="AV72" s="150">
        <v>4</v>
      </c>
      <c r="AW72" s="150">
        <v>4</v>
      </c>
      <c r="AX72" s="150">
        <v>4</v>
      </c>
      <c r="AY72" s="150">
        <v>4</v>
      </c>
      <c r="AZ72" s="150">
        <v>4</v>
      </c>
      <c r="BA72" s="7"/>
      <c r="BB72" s="156">
        <f t="shared" si="11"/>
        <v>4</v>
      </c>
      <c r="BC72" s="157">
        <f t="shared" si="12"/>
        <v>4</v>
      </c>
      <c r="BD72" s="158">
        <f t="shared" si="13"/>
        <v>4.1111111111111107</v>
      </c>
      <c r="BE72" s="159">
        <f t="shared" si="14"/>
        <v>4.5</v>
      </c>
      <c r="BF72" s="160">
        <f t="shared" si="15"/>
        <v>4</v>
      </c>
    </row>
    <row r="73" spans="1:58" x14ac:dyDescent="0.55000000000000004">
      <c r="A73" s="145">
        <v>71</v>
      </c>
      <c r="B73" s="146">
        <v>1</v>
      </c>
      <c r="C73" s="147">
        <v>48</v>
      </c>
      <c r="D73" s="79">
        <f t="shared" si="16"/>
        <v>3</v>
      </c>
      <c r="E73" s="148">
        <v>1</v>
      </c>
      <c r="F73" s="149">
        <v>3</v>
      </c>
      <c r="G73" s="150">
        <v>2</v>
      </c>
      <c r="H73" s="150">
        <v>13</v>
      </c>
      <c r="I73" s="151">
        <v>0</v>
      </c>
      <c r="J73" s="15">
        <v>2</v>
      </c>
      <c r="K73" s="15">
        <v>1</v>
      </c>
      <c r="L73" s="152">
        <v>4</v>
      </c>
      <c r="M73" s="152">
        <v>4</v>
      </c>
      <c r="N73" s="152">
        <v>4</v>
      </c>
      <c r="O73" s="152">
        <v>4</v>
      </c>
      <c r="P73" s="152">
        <v>4</v>
      </c>
      <c r="Q73" s="152">
        <v>4</v>
      </c>
      <c r="R73" s="152">
        <v>4</v>
      </c>
      <c r="S73" s="152">
        <v>4</v>
      </c>
      <c r="T73" s="153">
        <v>5</v>
      </c>
      <c r="U73" s="153">
        <v>4</v>
      </c>
      <c r="V73" s="153">
        <v>4</v>
      </c>
      <c r="W73" s="153">
        <v>3</v>
      </c>
      <c r="X73" s="153">
        <v>4</v>
      </c>
      <c r="Y73" s="153">
        <v>3</v>
      </c>
      <c r="Z73" s="154">
        <v>4</v>
      </c>
      <c r="AA73" s="154">
        <v>4</v>
      </c>
      <c r="AB73" s="154">
        <v>4</v>
      </c>
      <c r="AC73" s="154">
        <v>5</v>
      </c>
      <c r="AD73" s="154">
        <v>4</v>
      </c>
      <c r="AE73" s="154">
        <v>3</v>
      </c>
      <c r="AF73" s="154">
        <v>4</v>
      </c>
      <c r="AG73" s="154">
        <v>4</v>
      </c>
      <c r="AH73" s="154">
        <v>4</v>
      </c>
      <c r="AI73" s="155">
        <v>4</v>
      </c>
      <c r="AJ73" s="155">
        <v>4</v>
      </c>
      <c r="AK73" s="155">
        <v>4</v>
      </c>
      <c r="AL73" s="155">
        <v>3</v>
      </c>
      <c r="AM73" s="155">
        <v>3</v>
      </c>
      <c r="AN73" s="155">
        <v>4</v>
      </c>
      <c r="AO73" s="155">
        <v>4</v>
      </c>
      <c r="AP73" s="155">
        <v>4</v>
      </c>
      <c r="AQ73" s="150">
        <v>4</v>
      </c>
      <c r="AR73" s="150">
        <v>4</v>
      </c>
      <c r="AS73" s="150">
        <v>4</v>
      </c>
      <c r="AT73" s="150">
        <v>4</v>
      </c>
      <c r="AU73" s="150">
        <v>4</v>
      </c>
      <c r="AV73" s="150">
        <v>4</v>
      </c>
      <c r="AW73" s="150">
        <v>4</v>
      </c>
      <c r="AX73" s="150">
        <v>4</v>
      </c>
      <c r="AY73" s="150">
        <v>4</v>
      </c>
      <c r="AZ73" s="150">
        <v>5</v>
      </c>
      <c r="BA73" s="7"/>
      <c r="BB73" s="156">
        <f t="shared" si="11"/>
        <v>4</v>
      </c>
      <c r="BC73" s="157">
        <f t="shared" si="12"/>
        <v>3.8333333333333335</v>
      </c>
      <c r="BD73" s="158">
        <f t="shared" si="13"/>
        <v>4</v>
      </c>
      <c r="BE73" s="159">
        <f t="shared" si="14"/>
        <v>3.75</v>
      </c>
      <c r="BF73" s="160">
        <f t="shared" si="15"/>
        <v>4.0999999999999996</v>
      </c>
    </row>
    <row r="74" spans="1:58" x14ac:dyDescent="0.55000000000000004">
      <c r="A74" s="145">
        <v>72</v>
      </c>
      <c r="B74" s="146">
        <v>1</v>
      </c>
      <c r="C74" s="147">
        <v>55</v>
      </c>
      <c r="D74" s="79">
        <f t="shared" si="16"/>
        <v>4</v>
      </c>
      <c r="E74" s="148">
        <v>1</v>
      </c>
      <c r="F74" s="149">
        <v>2</v>
      </c>
      <c r="G74" s="150">
        <v>2</v>
      </c>
      <c r="H74" s="150">
        <v>13</v>
      </c>
      <c r="I74" s="151">
        <v>0</v>
      </c>
      <c r="J74" s="15">
        <v>0</v>
      </c>
      <c r="K74" s="15">
        <v>0</v>
      </c>
      <c r="L74" s="152">
        <v>3</v>
      </c>
      <c r="M74" s="152">
        <v>3</v>
      </c>
      <c r="N74" s="152">
        <v>3</v>
      </c>
      <c r="O74" s="152">
        <v>3</v>
      </c>
      <c r="P74" s="152">
        <v>3</v>
      </c>
      <c r="Q74" s="152">
        <v>3</v>
      </c>
      <c r="R74" s="152">
        <v>3</v>
      </c>
      <c r="S74" s="152">
        <v>3</v>
      </c>
      <c r="T74" s="153">
        <v>4</v>
      </c>
      <c r="U74" s="153">
        <v>4</v>
      </c>
      <c r="V74" s="153">
        <v>4</v>
      </c>
      <c r="W74" s="153">
        <v>3</v>
      </c>
      <c r="X74" s="153">
        <v>4</v>
      </c>
      <c r="Y74" s="153">
        <v>3</v>
      </c>
      <c r="Z74" s="154">
        <v>3</v>
      </c>
      <c r="AA74" s="154">
        <v>3</v>
      </c>
      <c r="AB74" s="154">
        <v>3</v>
      </c>
      <c r="AC74" s="154">
        <v>3</v>
      </c>
      <c r="AD74" s="154">
        <v>3</v>
      </c>
      <c r="AE74" s="154">
        <v>3</v>
      </c>
      <c r="AF74" s="154">
        <v>3</v>
      </c>
      <c r="AG74" s="154">
        <v>4</v>
      </c>
      <c r="AH74" s="154">
        <v>3</v>
      </c>
      <c r="AI74" s="155">
        <v>3</v>
      </c>
      <c r="AJ74" s="155">
        <v>3</v>
      </c>
      <c r="AK74" s="155">
        <v>3</v>
      </c>
      <c r="AL74" s="155">
        <v>3</v>
      </c>
      <c r="AM74" s="155">
        <v>3</v>
      </c>
      <c r="AN74" s="155">
        <v>2</v>
      </c>
      <c r="AO74" s="155">
        <v>3</v>
      </c>
      <c r="AP74" s="155">
        <v>3</v>
      </c>
      <c r="AQ74" s="150">
        <v>4</v>
      </c>
      <c r="AR74" s="150">
        <v>4</v>
      </c>
      <c r="AS74" s="150">
        <v>4</v>
      </c>
      <c r="AT74" s="150">
        <v>4</v>
      </c>
      <c r="AU74" s="150">
        <v>4</v>
      </c>
      <c r="AV74" s="150">
        <v>3</v>
      </c>
      <c r="AW74" s="150">
        <v>3</v>
      </c>
      <c r="AX74" s="150">
        <v>2</v>
      </c>
      <c r="AY74" s="150">
        <v>3</v>
      </c>
      <c r="AZ74" s="150">
        <v>4</v>
      </c>
      <c r="BA74" s="7"/>
      <c r="BB74" s="156">
        <f t="shared" si="11"/>
        <v>3</v>
      </c>
      <c r="BC74" s="157">
        <f t="shared" si="12"/>
        <v>3.6666666666666665</v>
      </c>
      <c r="BD74" s="158">
        <f t="shared" si="13"/>
        <v>3.1111111111111112</v>
      </c>
      <c r="BE74" s="159">
        <f t="shared" si="14"/>
        <v>2.875</v>
      </c>
      <c r="BF74" s="160">
        <f t="shared" si="15"/>
        <v>3.5</v>
      </c>
    </row>
    <row r="75" spans="1:58" x14ac:dyDescent="0.55000000000000004">
      <c r="A75" s="145">
        <v>73</v>
      </c>
      <c r="B75" s="146">
        <v>0</v>
      </c>
      <c r="C75" s="147"/>
      <c r="D75" s="79">
        <f t="shared" si="16"/>
        <v>5</v>
      </c>
      <c r="E75" s="148">
        <v>0</v>
      </c>
      <c r="F75" s="149"/>
      <c r="G75" s="150">
        <v>2</v>
      </c>
      <c r="H75" s="150">
        <v>13</v>
      </c>
      <c r="I75" s="151">
        <v>0</v>
      </c>
      <c r="J75" s="15">
        <v>0</v>
      </c>
      <c r="K75" s="15">
        <v>0</v>
      </c>
      <c r="L75" s="152">
        <v>4</v>
      </c>
      <c r="M75" s="152">
        <v>4</v>
      </c>
      <c r="N75" s="152">
        <v>4</v>
      </c>
      <c r="O75" s="152">
        <v>4</v>
      </c>
      <c r="P75" s="152">
        <v>5</v>
      </c>
      <c r="Q75" s="152">
        <v>5</v>
      </c>
      <c r="R75" s="152">
        <v>5</v>
      </c>
      <c r="S75" s="152">
        <v>4</v>
      </c>
      <c r="T75" s="153">
        <v>4</v>
      </c>
      <c r="U75" s="153">
        <v>4</v>
      </c>
      <c r="V75" s="153">
        <v>4</v>
      </c>
      <c r="W75" s="153">
        <v>5</v>
      </c>
      <c r="X75" s="153">
        <v>4</v>
      </c>
      <c r="Y75" s="153">
        <v>4</v>
      </c>
      <c r="Z75" s="154">
        <v>4</v>
      </c>
      <c r="AA75" s="154">
        <v>4</v>
      </c>
      <c r="AB75" s="154">
        <v>5</v>
      </c>
      <c r="AC75" s="154">
        <v>5</v>
      </c>
      <c r="AD75" s="154">
        <v>4</v>
      </c>
      <c r="AE75" s="154">
        <v>4</v>
      </c>
      <c r="AF75" s="154">
        <v>4</v>
      </c>
      <c r="AG75" s="154">
        <v>4</v>
      </c>
      <c r="AH75" s="154">
        <v>4</v>
      </c>
      <c r="AI75" s="155">
        <v>5</v>
      </c>
      <c r="AJ75" s="155">
        <v>5</v>
      </c>
      <c r="AK75" s="155">
        <v>4</v>
      </c>
      <c r="AL75" s="155">
        <v>4</v>
      </c>
      <c r="AM75" s="155">
        <v>4</v>
      </c>
      <c r="AN75" s="155">
        <v>5</v>
      </c>
      <c r="AO75" s="155">
        <v>5</v>
      </c>
      <c r="AP75" s="155">
        <v>5</v>
      </c>
      <c r="AQ75" s="150">
        <v>4</v>
      </c>
      <c r="AR75" s="150">
        <v>5</v>
      </c>
      <c r="AS75" s="150">
        <v>5</v>
      </c>
      <c r="AT75" s="150">
        <v>5</v>
      </c>
      <c r="AU75" s="150">
        <v>5</v>
      </c>
      <c r="AV75" s="150">
        <v>4</v>
      </c>
      <c r="AW75" s="150">
        <v>4</v>
      </c>
      <c r="AX75" s="150">
        <v>3</v>
      </c>
      <c r="AY75" s="150">
        <v>4</v>
      </c>
      <c r="AZ75" s="150">
        <v>5</v>
      </c>
      <c r="BA75" s="7"/>
      <c r="BB75" s="156">
        <f t="shared" ref="BB75:BB106" si="17">(AVERAGE(L75:S75))</f>
        <v>4.375</v>
      </c>
      <c r="BC75" s="157">
        <f t="shared" ref="BC75:BC106" si="18">(AVERAGEA(T75:Y75))</f>
        <v>4.166666666666667</v>
      </c>
      <c r="BD75" s="158">
        <f t="shared" ref="BD75:BD106" si="19">(AVERAGE(Z75:AH75))</f>
        <v>4.2222222222222223</v>
      </c>
      <c r="BE75" s="159">
        <f t="shared" ref="BE75:BE106" si="20">(AVERAGEA(AI75:AP75))</f>
        <v>4.625</v>
      </c>
      <c r="BF75" s="160">
        <f t="shared" ref="BF75:BF106" si="21">(AVERAGE(AQ75:AZ75))</f>
        <v>4.4000000000000004</v>
      </c>
    </row>
    <row r="76" spans="1:58" x14ac:dyDescent="0.55000000000000004">
      <c r="A76" s="145">
        <v>74</v>
      </c>
      <c r="B76" s="146">
        <v>1</v>
      </c>
      <c r="C76" s="147">
        <v>54</v>
      </c>
      <c r="D76" s="79">
        <f t="shared" si="16"/>
        <v>4</v>
      </c>
      <c r="E76" s="148">
        <v>1</v>
      </c>
      <c r="F76" s="149">
        <v>4</v>
      </c>
      <c r="G76" s="150">
        <v>2</v>
      </c>
      <c r="H76" s="150">
        <v>13</v>
      </c>
      <c r="I76" s="151">
        <v>1</v>
      </c>
      <c r="J76" s="15">
        <v>2</v>
      </c>
      <c r="K76" s="15">
        <v>1</v>
      </c>
      <c r="L76" s="152">
        <v>5</v>
      </c>
      <c r="M76" s="152">
        <v>5</v>
      </c>
      <c r="N76" s="152">
        <v>5</v>
      </c>
      <c r="O76" s="152">
        <v>5</v>
      </c>
      <c r="P76" s="152">
        <v>5</v>
      </c>
      <c r="Q76" s="152">
        <v>5</v>
      </c>
      <c r="R76" s="152">
        <v>5</v>
      </c>
      <c r="S76" s="152">
        <v>5</v>
      </c>
      <c r="T76" s="153">
        <v>4</v>
      </c>
      <c r="U76" s="153">
        <v>4</v>
      </c>
      <c r="V76" s="153">
        <v>4</v>
      </c>
      <c r="W76" s="153">
        <v>4</v>
      </c>
      <c r="X76" s="153">
        <v>4</v>
      </c>
      <c r="Y76" s="153">
        <v>4</v>
      </c>
      <c r="Z76" s="154">
        <v>4</v>
      </c>
      <c r="AA76" s="154">
        <v>4</v>
      </c>
      <c r="AB76" s="154">
        <v>4</v>
      </c>
      <c r="AC76" s="154">
        <v>4</v>
      </c>
      <c r="AD76" s="154">
        <v>4</v>
      </c>
      <c r="AE76" s="154">
        <v>4</v>
      </c>
      <c r="AF76" s="154">
        <v>4</v>
      </c>
      <c r="AG76" s="154">
        <v>4</v>
      </c>
      <c r="AH76" s="154">
        <v>4</v>
      </c>
      <c r="AI76" s="155">
        <v>5</v>
      </c>
      <c r="AJ76" s="155">
        <v>5</v>
      </c>
      <c r="AK76" s="155">
        <v>5</v>
      </c>
      <c r="AL76" s="155">
        <v>5</v>
      </c>
      <c r="AM76" s="155">
        <v>4</v>
      </c>
      <c r="AN76" s="155">
        <v>4</v>
      </c>
      <c r="AO76" s="155">
        <v>4</v>
      </c>
      <c r="AP76" s="155">
        <v>4</v>
      </c>
      <c r="AQ76" s="150">
        <v>4</v>
      </c>
      <c r="AR76" s="150">
        <v>5</v>
      </c>
      <c r="AS76" s="150">
        <v>5</v>
      </c>
      <c r="AT76" s="150">
        <v>5</v>
      </c>
      <c r="AU76" s="150">
        <v>5</v>
      </c>
      <c r="AV76" s="150">
        <v>3</v>
      </c>
      <c r="AW76" s="150">
        <v>3</v>
      </c>
      <c r="AX76" s="150">
        <v>3</v>
      </c>
      <c r="AY76" s="150">
        <v>3</v>
      </c>
      <c r="AZ76" s="150">
        <v>4</v>
      </c>
      <c r="BA76" s="7"/>
      <c r="BB76" s="156">
        <f t="shared" si="17"/>
        <v>5</v>
      </c>
      <c r="BC76" s="157">
        <f t="shared" si="18"/>
        <v>4</v>
      </c>
      <c r="BD76" s="158">
        <f t="shared" si="19"/>
        <v>4</v>
      </c>
      <c r="BE76" s="159">
        <f t="shared" si="20"/>
        <v>4.5</v>
      </c>
      <c r="BF76" s="160">
        <f t="shared" si="21"/>
        <v>4</v>
      </c>
    </row>
    <row r="77" spans="1:58" x14ac:dyDescent="0.55000000000000004">
      <c r="A77" s="145">
        <v>75</v>
      </c>
      <c r="B77" s="146">
        <v>2</v>
      </c>
      <c r="C77" s="147"/>
      <c r="D77" s="79">
        <f t="shared" si="16"/>
        <v>5</v>
      </c>
      <c r="E77" s="148">
        <v>1</v>
      </c>
      <c r="F77" s="149">
        <v>3</v>
      </c>
      <c r="G77" s="150">
        <v>2</v>
      </c>
      <c r="H77" s="150">
        <v>13</v>
      </c>
      <c r="I77" s="151">
        <v>1</v>
      </c>
      <c r="J77" s="15">
        <v>2</v>
      </c>
      <c r="K77" s="15">
        <v>1</v>
      </c>
      <c r="L77" s="152">
        <v>5</v>
      </c>
      <c r="M77" s="152">
        <v>5</v>
      </c>
      <c r="N77" s="152">
        <v>4</v>
      </c>
      <c r="O77" s="152">
        <v>5</v>
      </c>
      <c r="P77" s="152">
        <v>5</v>
      </c>
      <c r="Q77" s="152">
        <v>5</v>
      </c>
      <c r="R77" s="152">
        <v>5</v>
      </c>
      <c r="S77" s="152">
        <v>5</v>
      </c>
      <c r="T77" s="153">
        <v>4</v>
      </c>
      <c r="U77" s="153">
        <v>5</v>
      </c>
      <c r="V77" s="153">
        <v>5</v>
      </c>
      <c r="W77" s="153">
        <v>4</v>
      </c>
      <c r="X77" s="153">
        <v>5</v>
      </c>
      <c r="Y77" s="153">
        <v>4</v>
      </c>
      <c r="Z77" s="154">
        <v>4</v>
      </c>
      <c r="AA77" s="154">
        <v>4</v>
      </c>
      <c r="AB77" s="154">
        <v>4</v>
      </c>
      <c r="AC77" s="154">
        <v>5</v>
      </c>
      <c r="AD77" s="154">
        <v>5</v>
      </c>
      <c r="AE77" s="154">
        <v>4</v>
      </c>
      <c r="AF77" s="154">
        <v>5</v>
      </c>
      <c r="AG77" s="154">
        <v>5</v>
      </c>
      <c r="AH77" s="154">
        <v>5</v>
      </c>
      <c r="AI77" s="155">
        <v>5</v>
      </c>
      <c r="AJ77" s="155">
        <v>4</v>
      </c>
      <c r="AK77" s="155">
        <v>5</v>
      </c>
      <c r="AL77" s="155">
        <v>5</v>
      </c>
      <c r="AM77" s="155">
        <v>4</v>
      </c>
      <c r="AN77" s="155">
        <v>4</v>
      </c>
      <c r="AO77" s="155">
        <v>5</v>
      </c>
      <c r="AP77" s="155">
        <v>4</v>
      </c>
      <c r="AQ77" s="150">
        <v>4</v>
      </c>
      <c r="AR77" s="150">
        <v>4</v>
      </c>
      <c r="AS77" s="150">
        <v>4</v>
      </c>
      <c r="AT77" s="150">
        <v>4</v>
      </c>
      <c r="AU77" s="150">
        <v>5</v>
      </c>
      <c r="AV77" s="150">
        <v>3</v>
      </c>
      <c r="AW77" s="150">
        <v>3</v>
      </c>
      <c r="AX77" s="150">
        <v>4</v>
      </c>
      <c r="AY77" s="150">
        <v>4</v>
      </c>
      <c r="AZ77" s="150">
        <v>3</v>
      </c>
      <c r="BA77" s="7"/>
      <c r="BB77" s="156">
        <f t="shared" si="17"/>
        <v>4.875</v>
      </c>
      <c r="BC77" s="157">
        <f t="shared" si="18"/>
        <v>4.5</v>
      </c>
      <c r="BD77" s="158">
        <f t="shared" si="19"/>
        <v>4.5555555555555554</v>
      </c>
      <c r="BE77" s="159">
        <f t="shared" si="20"/>
        <v>4.5</v>
      </c>
      <c r="BF77" s="160">
        <f t="shared" si="21"/>
        <v>3.8</v>
      </c>
    </row>
    <row r="78" spans="1:58" x14ac:dyDescent="0.55000000000000004">
      <c r="A78" s="145">
        <v>76</v>
      </c>
      <c r="B78" s="146">
        <v>2</v>
      </c>
      <c r="C78" s="147">
        <v>55</v>
      </c>
      <c r="D78" s="79">
        <f t="shared" si="16"/>
        <v>4</v>
      </c>
      <c r="E78" s="148">
        <v>1</v>
      </c>
      <c r="F78" s="149">
        <v>4</v>
      </c>
      <c r="G78" s="150">
        <v>2</v>
      </c>
      <c r="H78" s="150">
        <v>13</v>
      </c>
      <c r="I78" s="151">
        <v>1</v>
      </c>
      <c r="J78" s="15">
        <v>2</v>
      </c>
      <c r="K78" s="15">
        <v>2</v>
      </c>
      <c r="L78" s="152">
        <v>5</v>
      </c>
      <c r="M78" s="152">
        <v>5</v>
      </c>
      <c r="N78" s="152">
        <v>5</v>
      </c>
      <c r="O78" s="152">
        <v>5</v>
      </c>
      <c r="P78" s="152">
        <v>5</v>
      </c>
      <c r="Q78" s="152">
        <v>5</v>
      </c>
      <c r="R78" s="152">
        <v>4</v>
      </c>
      <c r="S78" s="152">
        <v>5</v>
      </c>
      <c r="T78" s="153">
        <v>5</v>
      </c>
      <c r="U78" s="153">
        <v>5</v>
      </c>
      <c r="V78" s="153">
        <v>5</v>
      </c>
      <c r="W78" s="153">
        <v>5</v>
      </c>
      <c r="X78" s="153">
        <v>5</v>
      </c>
      <c r="Y78" s="153">
        <v>5</v>
      </c>
      <c r="Z78" s="154">
        <v>5</v>
      </c>
      <c r="AA78" s="154">
        <v>5</v>
      </c>
      <c r="AB78" s="154">
        <v>5</v>
      </c>
      <c r="AC78" s="154">
        <v>5</v>
      </c>
      <c r="AD78" s="154">
        <v>5</v>
      </c>
      <c r="AE78" s="154">
        <v>5</v>
      </c>
      <c r="AF78" s="154">
        <v>5</v>
      </c>
      <c r="AG78" s="154">
        <v>5</v>
      </c>
      <c r="AH78" s="154">
        <v>5</v>
      </c>
      <c r="AI78" s="155">
        <v>5</v>
      </c>
      <c r="AJ78" s="155">
        <v>5</v>
      </c>
      <c r="AK78" s="155">
        <v>5</v>
      </c>
      <c r="AL78" s="155">
        <v>5</v>
      </c>
      <c r="AM78" s="155">
        <v>5</v>
      </c>
      <c r="AN78" s="155">
        <v>4</v>
      </c>
      <c r="AO78" s="155">
        <v>5</v>
      </c>
      <c r="AP78" s="155">
        <v>5</v>
      </c>
      <c r="AQ78" s="150">
        <v>4</v>
      </c>
      <c r="AR78" s="150">
        <v>5</v>
      </c>
      <c r="AS78" s="150">
        <v>5</v>
      </c>
      <c r="AT78" s="150">
        <v>5</v>
      </c>
      <c r="AU78" s="150">
        <v>4</v>
      </c>
      <c r="AV78" s="150">
        <v>3</v>
      </c>
      <c r="AW78" s="150">
        <v>3</v>
      </c>
      <c r="AX78" s="150">
        <v>4</v>
      </c>
      <c r="AY78" s="150">
        <v>3</v>
      </c>
      <c r="AZ78" s="150">
        <v>4</v>
      </c>
      <c r="BA78" s="7"/>
      <c r="BB78" s="156">
        <f t="shared" si="17"/>
        <v>4.875</v>
      </c>
      <c r="BC78" s="157">
        <f t="shared" si="18"/>
        <v>5</v>
      </c>
      <c r="BD78" s="158">
        <f t="shared" si="19"/>
        <v>5</v>
      </c>
      <c r="BE78" s="159">
        <f t="shared" si="20"/>
        <v>4.875</v>
      </c>
      <c r="BF78" s="160">
        <f t="shared" si="21"/>
        <v>4</v>
      </c>
    </row>
    <row r="79" spans="1:58" x14ac:dyDescent="0.55000000000000004">
      <c r="A79" s="145">
        <v>77</v>
      </c>
      <c r="B79" s="146">
        <v>1</v>
      </c>
      <c r="C79" s="147">
        <v>52</v>
      </c>
      <c r="D79" s="79">
        <f t="shared" si="16"/>
        <v>4</v>
      </c>
      <c r="E79" s="148">
        <v>1</v>
      </c>
      <c r="F79" s="149">
        <v>2</v>
      </c>
      <c r="G79" s="150">
        <v>2</v>
      </c>
      <c r="H79" s="150">
        <v>13</v>
      </c>
      <c r="I79" s="151">
        <v>0</v>
      </c>
      <c r="J79" s="15">
        <v>0</v>
      </c>
      <c r="K79" s="15">
        <v>0</v>
      </c>
      <c r="L79" s="152">
        <v>3</v>
      </c>
      <c r="M79" s="152">
        <v>3</v>
      </c>
      <c r="N79" s="152">
        <v>3</v>
      </c>
      <c r="O79" s="152">
        <v>3</v>
      </c>
      <c r="P79" s="152">
        <v>3</v>
      </c>
      <c r="Q79" s="152">
        <v>3</v>
      </c>
      <c r="R79" s="152">
        <v>2</v>
      </c>
      <c r="S79" s="152">
        <v>3</v>
      </c>
      <c r="T79" s="153">
        <v>3</v>
      </c>
      <c r="U79" s="153">
        <v>2</v>
      </c>
      <c r="V79" s="153">
        <v>3</v>
      </c>
      <c r="W79" s="153">
        <v>2</v>
      </c>
      <c r="X79" s="153">
        <v>3</v>
      </c>
      <c r="Y79" s="153">
        <v>3</v>
      </c>
      <c r="Z79" s="154">
        <v>3</v>
      </c>
      <c r="AA79" s="154">
        <v>3</v>
      </c>
      <c r="AB79" s="154">
        <v>3</v>
      </c>
      <c r="AC79" s="154">
        <v>3</v>
      </c>
      <c r="AD79" s="154">
        <v>2</v>
      </c>
      <c r="AE79" s="154">
        <v>3</v>
      </c>
      <c r="AF79" s="154">
        <v>2</v>
      </c>
      <c r="AG79" s="154">
        <v>3</v>
      </c>
      <c r="AH79" s="154">
        <v>3</v>
      </c>
      <c r="AI79" s="155">
        <v>3</v>
      </c>
      <c r="AJ79" s="155">
        <v>3</v>
      </c>
      <c r="AK79" s="155">
        <v>3</v>
      </c>
      <c r="AL79" s="155">
        <v>2</v>
      </c>
      <c r="AM79" s="155">
        <v>2</v>
      </c>
      <c r="AN79" s="155">
        <v>2</v>
      </c>
      <c r="AO79" s="155">
        <v>3</v>
      </c>
      <c r="AP79" s="155">
        <v>3</v>
      </c>
      <c r="AQ79" s="150">
        <v>3</v>
      </c>
      <c r="AR79" s="150">
        <v>3</v>
      </c>
      <c r="AS79" s="150">
        <v>3</v>
      </c>
      <c r="AT79" s="150">
        <v>3</v>
      </c>
      <c r="AU79" s="150">
        <v>3</v>
      </c>
      <c r="AV79" s="150">
        <v>3</v>
      </c>
      <c r="AW79" s="150">
        <v>3</v>
      </c>
      <c r="AX79" s="150">
        <v>3</v>
      </c>
      <c r="AY79" s="150">
        <v>3</v>
      </c>
      <c r="AZ79" s="150">
        <v>3</v>
      </c>
      <c r="BA79" s="7"/>
      <c r="BB79" s="156">
        <f t="shared" si="17"/>
        <v>2.875</v>
      </c>
      <c r="BC79" s="157">
        <f t="shared" si="18"/>
        <v>2.6666666666666665</v>
      </c>
      <c r="BD79" s="158">
        <f t="shared" si="19"/>
        <v>2.7777777777777777</v>
      </c>
      <c r="BE79" s="159">
        <f t="shared" si="20"/>
        <v>2.625</v>
      </c>
      <c r="BF79" s="160">
        <f t="shared" si="21"/>
        <v>3</v>
      </c>
    </row>
    <row r="80" spans="1:58" x14ac:dyDescent="0.55000000000000004">
      <c r="A80" s="145">
        <v>78</v>
      </c>
      <c r="B80" s="146">
        <v>0</v>
      </c>
      <c r="C80" s="147"/>
      <c r="D80" s="79">
        <f t="shared" si="16"/>
        <v>5</v>
      </c>
      <c r="E80" s="148">
        <v>0</v>
      </c>
      <c r="F80" s="149"/>
      <c r="G80" s="150">
        <v>2</v>
      </c>
      <c r="H80" s="150">
        <v>13</v>
      </c>
      <c r="I80" s="151">
        <v>0</v>
      </c>
      <c r="J80" s="15">
        <v>0</v>
      </c>
      <c r="K80" s="15">
        <v>0</v>
      </c>
      <c r="L80" s="152">
        <v>4</v>
      </c>
      <c r="M80" s="152">
        <v>4</v>
      </c>
      <c r="N80" s="152">
        <v>4</v>
      </c>
      <c r="O80" s="152">
        <v>3</v>
      </c>
      <c r="P80" s="152">
        <v>4</v>
      </c>
      <c r="Q80" s="152">
        <v>4</v>
      </c>
      <c r="R80" s="152">
        <v>4</v>
      </c>
      <c r="S80" s="152">
        <v>4</v>
      </c>
      <c r="T80" s="153">
        <v>4</v>
      </c>
      <c r="U80" s="153">
        <v>4</v>
      </c>
      <c r="V80" s="153">
        <v>4</v>
      </c>
      <c r="W80" s="153">
        <v>4</v>
      </c>
      <c r="X80" s="153">
        <v>5</v>
      </c>
      <c r="Y80" s="153">
        <v>4</v>
      </c>
      <c r="Z80" s="154">
        <v>4</v>
      </c>
      <c r="AA80" s="154">
        <v>4</v>
      </c>
      <c r="AB80" s="154">
        <v>4</v>
      </c>
      <c r="AC80" s="154">
        <v>4</v>
      </c>
      <c r="AD80" s="154">
        <v>4</v>
      </c>
      <c r="AE80" s="154">
        <v>3</v>
      </c>
      <c r="AF80" s="154">
        <v>4</v>
      </c>
      <c r="AG80" s="154">
        <v>4</v>
      </c>
      <c r="AH80" s="154">
        <v>4</v>
      </c>
      <c r="AI80" s="155">
        <v>4</v>
      </c>
      <c r="AJ80" s="155">
        <v>4</v>
      </c>
      <c r="AK80" s="155">
        <v>3</v>
      </c>
      <c r="AL80" s="155">
        <v>4</v>
      </c>
      <c r="AM80" s="155">
        <v>4</v>
      </c>
      <c r="AN80" s="155">
        <v>3</v>
      </c>
      <c r="AO80" s="155">
        <v>4</v>
      </c>
      <c r="AP80" s="155">
        <v>4</v>
      </c>
      <c r="AQ80" s="150">
        <v>4</v>
      </c>
      <c r="AR80" s="150">
        <v>4</v>
      </c>
      <c r="AS80" s="150">
        <v>4</v>
      </c>
      <c r="AT80" s="150">
        <v>4</v>
      </c>
      <c r="AU80" s="150">
        <v>3</v>
      </c>
      <c r="AV80" s="150">
        <v>3</v>
      </c>
      <c r="AW80" s="150">
        <v>3</v>
      </c>
      <c r="AX80" s="150">
        <v>3</v>
      </c>
      <c r="AY80" s="150">
        <v>3</v>
      </c>
      <c r="AZ80" s="150">
        <v>4</v>
      </c>
      <c r="BA80" s="7"/>
      <c r="BB80" s="156">
        <f t="shared" si="17"/>
        <v>3.875</v>
      </c>
      <c r="BC80" s="157">
        <f t="shared" si="18"/>
        <v>4.166666666666667</v>
      </c>
      <c r="BD80" s="158">
        <f t="shared" si="19"/>
        <v>3.8888888888888888</v>
      </c>
      <c r="BE80" s="159">
        <f t="shared" si="20"/>
        <v>3.75</v>
      </c>
      <c r="BF80" s="160">
        <f t="shared" si="21"/>
        <v>3.5</v>
      </c>
    </row>
    <row r="81" spans="1:58" x14ac:dyDescent="0.55000000000000004">
      <c r="A81" s="145">
        <v>79</v>
      </c>
      <c r="B81" s="146">
        <v>2</v>
      </c>
      <c r="C81" s="147">
        <v>32</v>
      </c>
      <c r="D81" s="79">
        <f t="shared" si="16"/>
        <v>2</v>
      </c>
      <c r="E81" s="148">
        <v>1</v>
      </c>
      <c r="F81" s="149">
        <v>4</v>
      </c>
      <c r="G81" s="150">
        <v>2</v>
      </c>
      <c r="H81" s="150">
        <v>13</v>
      </c>
      <c r="I81" s="151">
        <v>4</v>
      </c>
      <c r="J81" s="15">
        <v>2</v>
      </c>
      <c r="K81" s="15">
        <v>1</v>
      </c>
      <c r="L81" s="152">
        <v>5</v>
      </c>
      <c r="M81" s="152">
        <v>5</v>
      </c>
      <c r="N81" s="152">
        <v>4</v>
      </c>
      <c r="O81" s="152">
        <v>5</v>
      </c>
      <c r="P81" s="152">
        <v>5</v>
      </c>
      <c r="Q81" s="152">
        <v>5</v>
      </c>
      <c r="R81" s="152">
        <v>5</v>
      </c>
      <c r="S81" s="152">
        <v>5</v>
      </c>
      <c r="T81" s="153">
        <v>5</v>
      </c>
      <c r="U81" s="153">
        <v>5</v>
      </c>
      <c r="V81" s="153">
        <v>4</v>
      </c>
      <c r="W81" s="153">
        <v>5</v>
      </c>
      <c r="X81" s="153">
        <v>4</v>
      </c>
      <c r="Y81" s="153">
        <v>5</v>
      </c>
      <c r="Z81" s="154">
        <v>5</v>
      </c>
      <c r="AA81" s="154">
        <v>5</v>
      </c>
      <c r="AB81" s="154">
        <v>5</v>
      </c>
      <c r="AC81" s="154">
        <v>5</v>
      </c>
      <c r="AD81" s="154">
        <v>5</v>
      </c>
      <c r="AE81" s="154">
        <v>5</v>
      </c>
      <c r="AF81" s="154">
        <v>5</v>
      </c>
      <c r="AG81" s="154">
        <v>5</v>
      </c>
      <c r="AH81" s="154">
        <v>5</v>
      </c>
      <c r="AI81" s="155">
        <v>5</v>
      </c>
      <c r="AJ81" s="155">
        <v>5</v>
      </c>
      <c r="AK81" s="155">
        <v>5</v>
      </c>
      <c r="AL81" s="155">
        <v>5</v>
      </c>
      <c r="AM81" s="155">
        <v>4</v>
      </c>
      <c r="AN81" s="155">
        <v>5</v>
      </c>
      <c r="AO81" s="155">
        <v>4</v>
      </c>
      <c r="AP81" s="155">
        <v>5</v>
      </c>
      <c r="AQ81" s="150">
        <v>4</v>
      </c>
      <c r="AR81" s="150">
        <v>5</v>
      </c>
      <c r="AS81" s="150">
        <v>5</v>
      </c>
      <c r="AT81" s="150">
        <v>5</v>
      </c>
      <c r="AU81" s="150">
        <v>5</v>
      </c>
      <c r="AV81" s="150">
        <v>5</v>
      </c>
      <c r="AW81" s="150">
        <v>5</v>
      </c>
      <c r="AX81" s="150">
        <v>5</v>
      </c>
      <c r="AY81" s="150">
        <v>5</v>
      </c>
      <c r="AZ81" s="150">
        <v>5</v>
      </c>
      <c r="BA81" s="7"/>
      <c r="BB81" s="156">
        <f t="shared" si="17"/>
        <v>4.875</v>
      </c>
      <c r="BC81" s="157">
        <f t="shared" si="18"/>
        <v>4.666666666666667</v>
      </c>
      <c r="BD81" s="158">
        <f t="shared" si="19"/>
        <v>5</v>
      </c>
      <c r="BE81" s="159">
        <f t="shared" si="20"/>
        <v>4.75</v>
      </c>
      <c r="BF81" s="160">
        <f t="shared" si="21"/>
        <v>4.9000000000000004</v>
      </c>
    </row>
    <row r="82" spans="1:58" x14ac:dyDescent="0.55000000000000004">
      <c r="A82" s="145">
        <v>80</v>
      </c>
      <c r="B82" s="146">
        <v>1</v>
      </c>
      <c r="C82" s="147">
        <v>53</v>
      </c>
      <c r="D82" s="79">
        <f t="shared" si="16"/>
        <v>4</v>
      </c>
      <c r="E82" s="148">
        <v>1</v>
      </c>
      <c r="F82" s="149">
        <v>3</v>
      </c>
      <c r="G82" s="150">
        <v>2</v>
      </c>
      <c r="H82" s="150">
        <v>13</v>
      </c>
      <c r="I82" s="151">
        <v>2</v>
      </c>
      <c r="J82" s="15">
        <v>0</v>
      </c>
      <c r="K82" s="15">
        <v>0</v>
      </c>
      <c r="L82" s="152">
        <v>5</v>
      </c>
      <c r="M82" s="152">
        <v>5</v>
      </c>
      <c r="N82" s="152">
        <v>5</v>
      </c>
      <c r="O82" s="152">
        <v>5</v>
      </c>
      <c r="P82" s="152">
        <v>5</v>
      </c>
      <c r="Q82" s="152">
        <v>5</v>
      </c>
      <c r="R82" s="152">
        <v>5</v>
      </c>
      <c r="S82" s="152">
        <v>5</v>
      </c>
      <c r="T82" s="153">
        <v>4</v>
      </c>
      <c r="U82" s="153">
        <v>4</v>
      </c>
      <c r="V82" s="153">
        <v>5</v>
      </c>
      <c r="W82" s="153">
        <v>4</v>
      </c>
      <c r="X82" s="153">
        <v>4</v>
      </c>
      <c r="Y82" s="153">
        <v>4</v>
      </c>
      <c r="Z82" s="154">
        <v>4</v>
      </c>
      <c r="AA82" s="154">
        <v>4</v>
      </c>
      <c r="AB82" s="154">
        <v>5</v>
      </c>
      <c r="AC82" s="154">
        <v>5</v>
      </c>
      <c r="AD82" s="154">
        <v>5</v>
      </c>
      <c r="AE82" s="154">
        <v>5</v>
      </c>
      <c r="AF82" s="154">
        <v>5</v>
      </c>
      <c r="AG82" s="154">
        <v>4</v>
      </c>
      <c r="AH82" s="154">
        <v>4</v>
      </c>
      <c r="AI82" s="155">
        <v>5</v>
      </c>
      <c r="AJ82" s="155">
        <v>5</v>
      </c>
      <c r="AK82" s="155">
        <v>5</v>
      </c>
      <c r="AL82" s="155">
        <v>5</v>
      </c>
      <c r="AM82" s="155">
        <v>5</v>
      </c>
      <c r="AN82" s="155">
        <v>5</v>
      </c>
      <c r="AO82" s="155">
        <v>5</v>
      </c>
      <c r="AP82" s="155">
        <v>4</v>
      </c>
      <c r="AQ82" s="150">
        <v>3</v>
      </c>
      <c r="AR82" s="150">
        <v>5</v>
      </c>
      <c r="AS82" s="150">
        <v>4</v>
      </c>
      <c r="AT82" s="150">
        <v>4</v>
      </c>
      <c r="AU82" s="150">
        <v>4</v>
      </c>
      <c r="AV82" s="150">
        <v>3</v>
      </c>
      <c r="AW82" s="150">
        <v>3</v>
      </c>
      <c r="AX82" s="150">
        <v>3</v>
      </c>
      <c r="AY82" s="150">
        <v>3</v>
      </c>
      <c r="AZ82" s="150">
        <v>3</v>
      </c>
      <c r="BA82" s="7"/>
      <c r="BB82" s="156">
        <f t="shared" si="17"/>
        <v>5</v>
      </c>
      <c r="BC82" s="157">
        <f t="shared" si="18"/>
        <v>4.166666666666667</v>
      </c>
      <c r="BD82" s="158">
        <f t="shared" si="19"/>
        <v>4.5555555555555554</v>
      </c>
      <c r="BE82" s="159">
        <f t="shared" si="20"/>
        <v>4.875</v>
      </c>
      <c r="BF82" s="160">
        <f t="shared" si="21"/>
        <v>3.5</v>
      </c>
    </row>
    <row r="83" spans="1:58" x14ac:dyDescent="0.55000000000000004">
      <c r="A83" s="145">
        <v>81</v>
      </c>
      <c r="B83" s="146">
        <v>2</v>
      </c>
      <c r="C83" s="147">
        <v>49</v>
      </c>
      <c r="D83" s="79">
        <f t="shared" si="16"/>
        <v>3</v>
      </c>
      <c r="E83" s="148">
        <v>1</v>
      </c>
      <c r="F83" s="149">
        <v>2</v>
      </c>
      <c r="G83" s="150">
        <v>2</v>
      </c>
      <c r="H83" s="150">
        <v>13</v>
      </c>
      <c r="I83" s="151">
        <v>0</v>
      </c>
      <c r="J83" s="15">
        <v>2</v>
      </c>
      <c r="K83" s="15">
        <v>1</v>
      </c>
      <c r="L83" s="152">
        <v>5</v>
      </c>
      <c r="M83" s="152">
        <v>5</v>
      </c>
      <c r="N83" s="152">
        <v>5</v>
      </c>
      <c r="O83" s="152">
        <v>5</v>
      </c>
      <c r="P83" s="152">
        <v>5</v>
      </c>
      <c r="Q83" s="152">
        <v>5</v>
      </c>
      <c r="R83" s="152">
        <v>5</v>
      </c>
      <c r="S83" s="152">
        <v>5</v>
      </c>
      <c r="T83" s="153">
        <v>5</v>
      </c>
      <c r="U83" s="153">
        <v>5</v>
      </c>
      <c r="V83" s="153">
        <v>5</v>
      </c>
      <c r="W83" s="153">
        <v>5</v>
      </c>
      <c r="X83" s="153">
        <v>5</v>
      </c>
      <c r="Y83" s="153">
        <v>5</v>
      </c>
      <c r="Z83" s="154">
        <v>5</v>
      </c>
      <c r="AA83" s="154">
        <v>5</v>
      </c>
      <c r="AB83" s="154">
        <v>5</v>
      </c>
      <c r="AC83" s="154">
        <v>5</v>
      </c>
      <c r="AD83" s="154">
        <v>5</v>
      </c>
      <c r="AE83" s="154">
        <v>5</v>
      </c>
      <c r="AF83" s="154">
        <v>5</v>
      </c>
      <c r="AG83" s="154">
        <v>5</v>
      </c>
      <c r="AH83" s="154">
        <v>5</v>
      </c>
      <c r="AI83" s="155">
        <v>5</v>
      </c>
      <c r="AJ83" s="155">
        <v>5</v>
      </c>
      <c r="AK83" s="155">
        <v>5</v>
      </c>
      <c r="AL83" s="155">
        <v>5</v>
      </c>
      <c r="AM83" s="155">
        <v>5</v>
      </c>
      <c r="AN83" s="155">
        <v>5</v>
      </c>
      <c r="AO83" s="155">
        <v>5</v>
      </c>
      <c r="AP83" s="155">
        <v>5</v>
      </c>
      <c r="AQ83" s="150">
        <v>5</v>
      </c>
      <c r="AR83" s="150">
        <v>5</v>
      </c>
      <c r="AS83" s="150">
        <v>5</v>
      </c>
      <c r="AT83" s="150">
        <v>5</v>
      </c>
      <c r="AU83" s="150">
        <v>5</v>
      </c>
      <c r="AV83" s="150">
        <v>4</v>
      </c>
      <c r="AW83" s="150">
        <v>3</v>
      </c>
      <c r="AX83" s="150">
        <v>3</v>
      </c>
      <c r="AY83" s="150">
        <v>3</v>
      </c>
      <c r="AZ83" s="150">
        <v>4</v>
      </c>
      <c r="BA83" s="7"/>
      <c r="BB83" s="156">
        <f t="shared" si="17"/>
        <v>5</v>
      </c>
      <c r="BC83" s="157">
        <f t="shared" si="18"/>
        <v>5</v>
      </c>
      <c r="BD83" s="158">
        <f t="shared" si="19"/>
        <v>5</v>
      </c>
      <c r="BE83" s="159">
        <f t="shared" si="20"/>
        <v>5</v>
      </c>
      <c r="BF83" s="160">
        <f t="shared" si="21"/>
        <v>4.2</v>
      </c>
    </row>
    <row r="84" spans="1:58" x14ac:dyDescent="0.55000000000000004">
      <c r="A84" s="145">
        <v>82</v>
      </c>
      <c r="B84" s="146">
        <v>1</v>
      </c>
      <c r="C84" s="147">
        <v>59</v>
      </c>
      <c r="D84" s="79">
        <f t="shared" si="16"/>
        <v>4</v>
      </c>
      <c r="E84" s="148">
        <v>1</v>
      </c>
      <c r="F84" s="149">
        <v>2</v>
      </c>
      <c r="G84" s="150">
        <v>2</v>
      </c>
      <c r="H84" s="150">
        <v>13</v>
      </c>
      <c r="I84" s="151">
        <v>0</v>
      </c>
      <c r="J84" s="15">
        <v>0</v>
      </c>
      <c r="K84" s="15">
        <v>1</v>
      </c>
      <c r="L84" s="152">
        <v>5</v>
      </c>
      <c r="M84" s="152">
        <v>5</v>
      </c>
      <c r="N84" s="152">
        <v>5</v>
      </c>
      <c r="O84" s="152">
        <v>5</v>
      </c>
      <c r="P84" s="152">
        <v>5</v>
      </c>
      <c r="Q84" s="152">
        <v>5</v>
      </c>
      <c r="R84" s="152">
        <v>5</v>
      </c>
      <c r="S84" s="152">
        <v>5</v>
      </c>
      <c r="T84" s="153">
        <v>5</v>
      </c>
      <c r="U84" s="153">
        <v>5</v>
      </c>
      <c r="V84" s="153">
        <v>5</v>
      </c>
      <c r="W84" s="153">
        <v>5</v>
      </c>
      <c r="X84" s="153">
        <v>5</v>
      </c>
      <c r="Y84" s="153">
        <v>5</v>
      </c>
      <c r="Z84" s="154">
        <v>5</v>
      </c>
      <c r="AA84" s="154">
        <v>5</v>
      </c>
      <c r="AB84" s="154">
        <v>5</v>
      </c>
      <c r="AC84" s="154">
        <v>4</v>
      </c>
      <c r="AD84" s="154">
        <v>4</v>
      </c>
      <c r="AE84" s="154">
        <v>4</v>
      </c>
      <c r="AF84" s="154">
        <v>4</v>
      </c>
      <c r="AG84" s="154">
        <v>4</v>
      </c>
      <c r="AH84" s="154">
        <v>4</v>
      </c>
      <c r="AI84" s="155">
        <v>5</v>
      </c>
      <c r="AJ84" s="155">
        <v>5</v>
      </c>
      <c r="AK84" s="155">
        <v>5</v>
      </c>
      <c r="AL84" s="155">
        <v>5</v>
      </c>
      <c r="AM84" s="155">
        <v>5</v>
      </c>
      <c r="AN84" s="155">
        <v>5</v>
      </c>
      <c r="AO84" s="155">
        <v>5</v>
      </c>
      <c r="AP84" s="155">
        <v>5</v>
      </c>
      <c r="AQ84" s="150">
        <v>5</v>
      </c>
      <c r="AR84" s="150">
        <v>5</v>
      </c>
      <c r="AS84" s="150">
        <v>5</v>
      </c>
      <c r="AT84" s="150">
        <v>5</v>
      </c>
      <c r="AU84" s="150">
        <v>5</v>
      </c>
      <c r="AV84" s="150">
        <v>2</v>
      </c>
      <c r="AW84" s="150">
        <v>3</v>
      </c>
      <c r="AX84" s="150">
        <v>3</v>
      </c>
      <c r="AY84" s="150">
        <v>2</v>
      </c>
      <c r="AZ84" s="150">
        <v>5</v>
      </c>
      <c r="BA84" s="7"/>
      <c r="BB84" s="156">
        <f t="shared" si="17"/>
        <v>5</v>
      </c>
      <c r="BC84" s="157">
        <f t="shared" si="18"/>
        <v>5</v>
      </c>
      <c r="BD84" s="158">
        <f t="shared" si="19"/>
        <v>4.333333333333333</v>
      </c>
      <c r="BE84" s="159">
        <f t="shared" si="20"/>
        <v>5</v>
      </c>
      <c r="BF84" s="160">
        <f t="shared" si="21"/>
        <v>4</v>
      </c>
    </row>
    <row r="85" spans="1:58" x14ac:dyDescent="0.55000000000000004">
      <c r="A85" s="145">
        <v>83</v>
      </c>
      <c r="B85" s="146">
        <v>1</v>
      </c>
      <c r="C85" s="147">
        <v>35</v>
      </c>
      <c r="D85" s="79">
        <f t="shared" si="16"/>
        <v>2</v>
      </c>
      <c r="E85" s="148">
        <v>1</v>
      </c>
      <c r="F85" s="149">
        <v>4</v>
      </c>
      <c r="G85" s="150">
        <v>2</v>
      </c>
      <c r="H85" s="150">
        <v>13</v>
      </c>
      <c r="I85" s="151">
        <v>0</v>
      </c>
      <c r="J85" s="15">
        <v>0</v>
      </c>
      <c r="K85" s="15">
        <v>1</v>
      </c>
      <c r="L85" s="152">
        <v>5</v>
      </c>
      <c r="M85" s="152">
        <v>5</v>
      </c>
      <c r="N85" s="152">
        <v>5</v>
      </c>
      <c r="O85" s="152">
        <v>4</v>
      </c>
      <c r="P85" s="152">
        <v>5</v>
      </c>
      <c r="Q85" s="152">
        <v>5</v>
      </c>
      <c r="R85" s="152">
        <v>4</v>
      </c>
      <c r="S85" s="152">
        <v>5</v>
      </c>
      <c r="T85" s="153">
        <v>4</v>
      </c>
      <c r="U85" s="153">
        <v>4</v>
      </c>
      <c r="V85" s="153">
        <v>4</v>
      </c>
      <c r="W85" s="153">
        <v>4</v>
      </c>
      <c r="X85" s="153">
        <v>5</v>
      </c>
      <c r="Y85" s="153">
        <v>4</v>
      </c>
      <c r="Z85" s="154">
        <v>4</v>
      </c>
      <c r="AA85" s="154">
        <v>4</v>
      </c>
      <c r="AB85" s="154">
        <v>5</v>
      </c>
      <c r="AC85" s="154">
        <v>4</v>
      </c>
      <c r="AD85" s="154">
        <v>4</v>
      </c>
      <c r="AE85" s="154">
        <v>3</v>
      </c>
      <c r="AF85" s="154">
        <v>4</v>
      </c>
      <c r="AG85" s="154">
        <v>5</v>
      </c>
      <c r="AH85" s="154">
        <v>5</v>
      </c>
      <c r="AI85" s="155">
        <v>5</v>
      </c>
      <c r="AJ85" s="155">
        <v>5</v>
      </c>
      <c r="AK85" s="155">
        <v>5</v>
      </c>
      <c r="AL85" s="155">
        <v>5</v>
      </c>
      <c r="AM85" s="155">
        <v>5</v>
      </c>
      <c r="AN85" s="155">
        <v>5</v>
      </c>
      <c r="AO85" s="155">
        <v>5</v>
      </c>
      <c r="AP85" s="155">
        <v>4</v>
      </c>
      <c r="AQ85" s="150">
        <v>4</v>
      </c>
      <c r="AR85" s="150">
        <v>5</v>
      </c>
      <c r="AS85" s="150">
        <v>5</v>
      </c>
      <c r="AT85" s="150">
        <v>5</v>
      </c>
      <c r="AU85" s="150">
        <v>5</v>
      </c>
      <c r="AV85" s="150">
        <v>3</v>
      </c>
      <c r="AW85" s="150">
        <v>3</v>
      </c>
      <c r="AX85" s="150">
        <v>4</v>
      </c>
      <c r="AY85" s="150">
        <v>3</v>
      </c>
      <c r="AZ85" s="150">
        <v>5</v>
      </c>
      <c r="BA85" s="7"/>
      <c r="BB85" s="156">
        <f t="shared" si="17"/>
        <v>4.75</v>
      </c>
      <c r="BC85" s="157">
        <f t="shared" si="18"/>
        <v>4.166666666666667</v>
      </c>
      <c r="BD85" s="158">
        <f t="shared" si="19"/>
        <v>4.2222222222222223</v>
      </c>
      <c r="BE85" s="159">
        <f t="shared" si="20"/>
        <v>4.875</v>
      </c>
      <c r="BF85" s="160">
        <f t="shared" si="21"/>
        <v>4.2</v>
      </c>
    </row>
    <row r="86" spans="1:58" x14ac:dyDescent="0.55000000000000004">
      <c r="A86" s="145">
        <v>84</v>
      </c>
      <c r="B86" s="146">
        <v>2</v>
      </c>
      <c r="C86" s="147">
        <v>51</v>
      </c>
      <c r="D86" s="79">
        <f t="shared" si="16"/>
        <v>4</v>
      </c>
      <c r="E86" s="148">
        <v>1</v>
      </c>
      <c r="F86" s="149">
        <v>2</v>
      </c>
      <c r="G86" s="150">
        <v>2</v>
      </c>
      <c r="H86" s="150">
        <v>13</v>
      </c>
      <c r="I86" s="151">
        <v>0</v>
      </c>
      <c r="J86" s="15">
        <v>0</v>
      </c>
      <c r="K86" s="15">
        <v>1</v>
      </c>
      <c r="L86" s="152">
        <v>5</v>
      </c>
      <c r="M86" s="152">
        <v>5</v>
      </c>
      <c r="N86" s="152">
        <v>5</v>
      </c>
      <c r="O86" s="152">
        <v>5</v>
      </c>
      <c r="P86" s="152">
        <v>5</v>
      </c>
      <c r="Q86" s="152">
        <v>5</v>
      </c>
      <c r="R86" s="152">
        <v>5</v>
      </c>
      <c r="S86" s="152">
        <v>5</v>
      </c>
      <c r="T86" s="153">
        <v>5</v>
      </c>
      <c r="U86" s="153">
        <v>5</v>
      </c>
      <c r="V86" s="153">
        <v>5</v>
      </c>
      <c r="W86" s="153">
        <v>5</v>
      </c>
      <c r="X86" s="153">
        <v>5</v>
      </c>
      <c r="Y86" s="153">
        <v>5</v>
      </c>
      <c r="Z86" s="154">
        <v>5</v>
      </c>
      <c r="AA86" s="154">
        <v>5</v>
      </c>
      <c r="AB86" s="154">
        <v>5</v>
      </c>
      <c r="AC86" s="154">
        <v>5</v>
      </c>
      <c r="AD86" s="154">
        <v>5</v>
      </c>
      <c r="AE86" s="154">
        <v>5</v>
      </c>
      <c r="AF86" s="154">
        <v>5</v>
      </c>
      <c r="AG86" s="154">
        <v>5</v>
      </c>
      <c r="AH86" s="154">
        <v>5</v>
      </c>
      <c r="AI86" s="155">
        <v>5</v>
      </c>
      <c r="AJ86" s="155">
        <v>5</v>
      </c>
      <c r="AK86" s="155">
        <v>5</v>
      </c>
      <c r="AL86" s="155">
        <v>5</v>
      </c>
      <c r="AM86" s="155">
        <v>5</v>
      </c>
      <c r="AN86" s="155">
        <v>5</v>
      </c>
      <c r="AO86" s="155">
        <v>5</v>
      </c>
      <c r="AP86" s="155">
        <v>5</v>
      </c>
      <c r="AQ86" s="150">
        <v>5</v>
      </c>
      <c r="AR86" s="150">
        <v>5</v>
      </c>
      <c r="AS86" s="150">
        <v>5</v>
      </c>
      <c r="AT86" s="150">
        <v>5</v>
      </c>
      <c r="AU86" s="150">
        <v>5</v>
      </c>
      <c r="AV86" s="150">
        <v>4</v>
      </c>
      <c r="AW86" s="150">
        <v>4</v>
      </c>
      <c r="AX86" s="150">
        <v>4</v>
      </c>
      <c r="AY86" s="150">
        <v>4</v>
      </c>
      <c r="AZ86" s="150">
        <v>4</v>
      </c>
      <c r="BA86" s="7"/>
      <c r="BB86" s="156">
        <f t="shared" si="17"/>
        <v>5</v>
      </c>
      <c r="BC86" s="157">
        <f t="shared" si="18"/>
        <v>5</v>
      </c>
      <c r="BD86" s="158">
        <f t="shared" si="19"/>
        <v>5</v>
      </c>
      <c r="BE86" s="159">
        <f t="shared" si="20"/>
        <v>5</v>
      </c>
      <c r="BF86" s="160">
        <f t="shared" si="21"/>
        <v>4.5</v>
      </c>
    </row>
    <row r="87" spans="1:58" x14ac:dyDescent="0.55000000000000004">
      <c r="A87" s="145">
        <v>85</v>
      </c>
      <c r="B87" s="146">
        <v>1</v>
      </c>
      <c r="C87" s="147">
        <v>50</v>
      </c>
      <c r="D87" s="79">
        <f t="shared" si="16"/>
        <v>3</v>
      </c>
      <c r="E87" s="148">
        <v>1</v>
      </c>
      <c r="F87" s="149">
        <v>2</v>
      </c>
      <c r="G87" s="150">
        <v>2</v>
      </c>
      <c r="H87" s="150">
        <v>13</v>
      </c>
      <c r="I87" s="151">
        <v>6</v>
      </c>
      <c r="J87" s="15">
        <v>2</v>
      </c>
      <c r="K87" s="15">
        <v>1</v>
      </c>
      <c r="L87" s="152">
        <v>4</v>
      </c>
      <c r="M87" s="152">
        <v>4</v>
      </c>
      <c r="N87" s="152">
        <v>4</v>
      </c>
      <c r="O87" s="152">
        <v>4</v>
      </c>
      <c r="P87" s="152">
        <v>4</v>
      </c>
      <c r="Q87" s="152">
        <v>5</v>
      </c>
      <c r="R87" s="152">
        <v>5</v>
      </c>
      <c r="S87" s="152">
        <v>5</v>
      </c>
      <c r="T87" s="153">
        <v>4</v>
      </c>
      <c r="U87" s="153">
        <v>4</v>
      </c>
      <c r="V87" s="153">
        <v>4</v>
      </c>
      <c r="W87" s="153">
        <v>4</v>
      </c>
      <c r="X87" s="153">
        <v>5</v>
      </c>
      <c r="Y87" s="153">
        <v>4</v>
      </c>
      <c r="Z87" s="154">
        <v>5</v>
      </c>
      <c r="AA87" s="154">
        <v>4</v>
      </c>
      <c r="AB87" s="154">
        <v>4</v>
      </c>
      <c r="AC87" s="154">
        <v>5</v>
      </c>
      <c r="AD87" s="154">
        <v>5</v>
      </c>
      <c r="AE87" s="154">
        <v>4</v>
      </c>
      <c r="AF87" s="154">
        <v>5</v>
      </c>
      <c r="AG87" s="154">
        <v>4</v>
      </c>
      <c r="AH87" s="154">
        <v>4</v>
      </c>
      <c r="AI87" s="155">
        <v>4</v>
      </c>
      <c r="AJ87" s="155">
        <v>4</v>
      </c>
      <c r="AK87" s="155">
        <v>4</v>
      </c>
      <c r="AL87" s="155">
        <v>5</v>
      </c>
      <c r="AM87" s="155">
        <v>4</v>
      </c>
      <c r="AN87" s="155">
        <v>5</v>
      </c>
      <c r="AO87" s="155">
        <v>4</v>
      </c>
      <c r="AP87" s="155">
        <v>4</v>
      </c>
      <c r="AQ87" s="150">
        <v>4</v>
      </c>
      <c r="AR87" s="150">
        <v>5</v>
      </c>
      <c r="AS87" s="150">
        <v>5</v>
      </c>
      <c r="AT87" s="150">
        <v>5</v>
      </c>
      <c r="AU87" s="150">
        <v>5</v>
      </c>
      <c r="AV87" s="150">
        <v>2</v>
      </c>
      <c r="AW87" s="150">
        <v>2</v>
      </c>
      <c r="AX87" s="150">
        <v>4</v>
      </c>
      <c r="AY87" s="150">
        <v>3</v>
      </c>
      <c r="AZ87" s="150">
        <v>3</v>
      </c>
      <c r="BA87" s="7"/>
      <c r="BB87" s="156">
        <f t="shared" si="17"/>
        <v>4.375</v>
      </c>
      <c r="BC87" s="157">
        <f t="shared" si="18"/>
        <v>4.166666666666667</v>
      </c>
      <c r="BD87" s="158">
        <f t="shared" si="19"/>
        <v>4.4444444444444446</v>
      </c>
      <c r="BE87" s="159">
        <f t="shared" si="20"/>
        <v>4.25</v>
      </c>
      <c r="BF87" s="160">
        <f t="shared" si="21"/>
        <v>3.8</v>
      </c>
    </row>
    <row r="88" spans="1:58" x14ac:dyDescent="0.55000000000000004">
      <c r="A88" s="145">
        <v>86</v>
      </c>
      <c r="B88" s="146">
        <v>2</v>
      </c>
      <c r="C88" s="147">
        <v>46</v>
      </c>
      <c r="D88" s="79">
        <f t="shared" si="16"/>
        <v>3</v>
      </c>
      <c r="E88" s="148">
        <v>1</v>
      </c>
      <c r="F88" s="149">
        <v>3</v>
      </c>
      <c r="G88" s="150">
        <v>2</v>
      </c>
      <c r="H88" s="150">
        <v>13</v>
      </c>
      <c r="I88" s="151">
        <v>6</v>
      </c>
      <c r="J88" s="15">
        <v>2</v>
      </c>
      <c r="K88" s="15">
        <v>1</v>
      </c>
      <c r="L88" s="152">
        <v>5</v>
      </c>
      <c r="M88" s="152">
        <v>5</v>
      </c>
      <c r="N88" s="152">
        <v>5</v>
      </c>
      <c r="O88" s="152">
        <v>5</v>
      </c>
      <c r="P88" s="152">
        <v>5</v>
      </c>
      <c r="Q88" s="152">
        <v>5</v>
      </c>
      <c r="R88" s="152">
        <v>5</v>
      </c>
      <c r="S88" s="152">
        <v>5</v>
      </c>
      <c r="T88" s="153">
        <v>5</v>
      </c>
      <c r="U88" s="153">
        <v>5</v>
      </c>
      <c r="V88" s="153">
        <v>5</v>
      </c>
      <c r="W88" s="153">
        <v>5</v>
      </c>
      <c r="X88" s="153">
        <v>5</v>
      </c>
      <c r="Y88" s="153">
        <v>5</v>
      </c>
      <c r="Z88" s="154">
        <v>5</v>
      </c>
      <c r="AA88" s="154">
        <v>5</v>
      </c>
      <c r="AB88" s="154">
        <v>5</v>
      </c>
      <c r="AC88" s="154">
        <v>5</v>
      </c>
      <c r="AD88" s="154">
        <v>5</v>
      </c>
      <c r="AE88" s="154">
        <v>5</v>
      </c>
      <c r="AF88" s="154">
        <v>5</v>
      </c>
      <c r="AG88" s="154">
        <v>5</v>
      </c>
      <c r="AH88" s="154">
        <v>5</v>
      </c>
      <c r="AI88" s="155">
        <v>5</v>
      </c>
      <c r="AJ88" s="155">
        <v>5</v>
      </c>
      <c r="AK88" s="155">
        <v>5</v>
      </c>
      <c r="AL88" s="155">
        <v>5</v>
      </c>
      <c r="AM88" s="155">
        <v>5</v>
      </c>
      <c r="AN88" s="155">
        <v>5</v>
      </c>
      <c r="AO88" s="155">
        <v>5</v>
      </c>
      <c r="AP88" s="155">
        <v>5</v>
      </c>
      <c r="AQ88" s="150">
        <v>5</v>
      </c>
      <c r="AR88" s="150">
        <v>5</v>
      </c>
      <c r="AS88" s="150">
        <v>5</v>
      </c>
      <c r="AT88" s="150">
        <v>5</v>
      </c>
      <c r="AU88" s="150">
        <v>5</v>
      </c>
      <c r="AV88" s="150">
        <v>4</v>
      </c>
      <c r="AW88" s="150">
        <v>4</v>
      </c>
      <c r="AX88" s="150">
        <v>4</v>
      </c>
      <c r="AY88" s="150">
        <v>4</v>
      </c>
      <c r="AZ88" s="150">
        <v>5</v>
      </c>
      <c r="BA88" s="7"/>
      <c r="BB88" s="156">
        <f t="shared" si="17"/>
        <v>5</v>
      </c>
      <c r="BC88" s="157">
        <f t="shared" si="18"/>
        <v>5</v>
      </c>
      <c r="BD88" s="158">
        <f t="shared" si="19"/>
        <v>5</v>
      </c>
      <c r="BE88" s="159">
        <f t="shared" si="20"/>
        <v>5</v>
      </c>
      <c r="BF88" s="160">
        <f t="shared" si="21"/>
        <v>4.5999999999999996</v>
      </c>
    </row>
    <row r="89" spans="1:58" x14ac:dyDescent="0.55000000000000004">
      <c r="A89" s="145">
        <v>87</v>
      </c>
      <c r="B89" s="146">
        <v>1</v>
      </c>
      <c r="C89" s="147">
        <v>60</v>
      </c>
      <c r="D89" s="79">
        <f t="shared" si="16"/>
        <v>4</v>
      </c>
      <c r="E89" s="148">
        <v>1</v>
      </c>
      <c r="F89" s="149">
        <v>2</v>
      </c>
      <c r="G89" s="150">
        <v>2</v>
      </c>
      <c r="H89" s="150">
        <v>13</v>
      </c>
      <c r="I89" s="151">
        <v>0</v>
      </c>
      <c r="J89" s="15">
        <v>0</v>
      </c>
      <c r="K89" s="15">
        <v>2</v>
      </c>
      <c r="L89" s="152">
        <v>4</v>
      </c>
      <c r="M89" s="152">
        <v>4</v>
      </c>
      <c r="N89" s="152">
        <v>4</v>
      </c>
      <c r="O89" s="152">
        <v>4</v>
      </c>
      <c r="P89" s="152">
        <v>4</v>
      </c>
      <c r="Q89" s="152">
        <v>4</v>
      </c>
      <c r="R89" s="152">
        <v>4</v>
      </c>
      <c r="S89" s="152">
        <v>4</v>
      </c>
      <c r="T89" s="153">
        <v>4</v>
      </c>
      <c r="U89" s="153">
        <v>4</v>
      </c>
      <c r="V89" s="153">
        <v>4</v>
      </c>
      <c r="W89" s="153">
        <v>4</v>
      </c>
      <c r="X89" s="153">
        <v>4</v>
      </c>
      <c r="Y89" s="153">
        <v>4</v>
      </c>
      <c r="Z89" s="154">
        <v>4</v>
      </c>
      <c r="AA89" s="154">
        <v>4</v>
      </c>
      <c r="AB89" s="154">
        <v>4</v>
      </c>
      <c r="AC89" s="154">
        <v>4</v>
      </c>
      <c r="AD89" s="154">
        <v>4</v>
      </c>
      <c r="AE89" s="154">
        <v>4</v>
      </c>
      <c r="AF89" s="154">
        <v>4</v>
      </c>
      <c r="AG89" s="154">
        <v>4</v>
      </c>
      <c r="AH89" s="154">
        <v>4</v>
      </c>
      <c r="AI89" s="155">
        <v>4</v>
      </c>
      <c r="AJ89" s="155">
        <v>4</v>
      </c>
      <c r="AK89" s="155">
        <v>4</v>
      </c>
      <c r="AL89" s="155">
        <v>4</v>
      </c>
      <c r="AM89" s="155">
        <v>4</v>
      </c>
      <c r="AN89" s="155">
        <v>4</v>
      </c>
      <c r="AO89" s="155">
        <v>4</v>
      </c>
      <c r="AP89" s="155">
        <v>4</v>
      </c>
      <c r="AQ89" s="150">
        <v>4</v>
      </c>
      <c r="AR89" s="150">
        <v>4</v>
      </c>
      <c r="AS89" s="150">
        <v>4</v>
      </c>
      <c r="AT89" s="150">
        <v>4</v>
      </c>
      <c r="AU89" s="150">
        <v>4</v>
      </c>
      <c r="AV89" s="150">
        <v>4</v>
      </c>
      <c r="AW89" s="150">
        <v>4</v>
      </c>
      <c r="AX89" s="150">
        <v>4</v>
      </c>
      <c r="AY89" s="150">
        <v>4</v>
      </c>
      <c r="AZ89" s="150">
        <v>4</v>
      </c>
      <c r="BA89" s="7"/>
      <c r="BB89" s="156">
        <f t="shared" si="17"/>
        <v>4</v>
      </c>
      <c r="BC89" s="157">
        <f t="shared" si="18"/>
        <v>4</v>
      </c>
      <c r="BD89" s="158">
        <f t="shared" si="19"/>
        <v>4</v>
      </c>
      <c r="BE89" s="159">
        <f t="shared" si="20"/>
        <v>4</v>
      </c>
      <c r="BF89" s="160">
        <f t="shared" si="21"/>
        <v>4</v>
      </c>
    </row>
    <row r="90" spans="1:58" x14ac:dyDescent="0.55000000000000004">
      <c r="A90" s="145">
        <v>88</v>
      </c>
      <c r="B90" s="146">
        <v>1</v>
      </c>
      <c r="C90" s="147">
        <v>50</v>
      </c>
      <c r="D90" s="79">
        <f t="shared" si="16"/>
        <v>3</v>
      </c>
      <c r="E90" s="148">
        <v>1</v>
      </c>
      <c r="F90" s="149">
        <v>2</v>
      </c>
      <c r="G90" s="150">
        <v>2</v>
      </c>
      <c r="H90" s="150">
        <v>13</v>
      </c>
      <c r="I90" s="151">
        <v>5</v>
      </c>
      <c r="J90" s="15">
        <v>2</v>
      </c>
      <c r="K90" s="15">
        <v>1</v>
      </c>
      <c r="L90" s="152">
        <v>5</v>
      </c>
      <c r="M90" s="152">
        <v>4</v>
      </c>
      <c r="N90" s="152">
        <v>4</v>
      </c>
      <c r="O90" s="152">
        <v>4</v>
      </c>
      <c r="P90" s="152">
        <v>4</v>
      </c>
      <c r="Q90" s="152">
        <v>4</v>
      </c>
      <c r="R90" s="152">
        <v>4</v>
      </c>
      <c r="S90" s="152">
        <v>4</v>
      </c>
      <c r="T90" s="153">
        <v>4</v>
      </c>
      <c r="U90" s="153">
        <v>4</v>
      </c>
      <c r="V90" s="153">
        <v>4</v>
      </c>
      <c r="W90" s="153">
        <v>4</v>
      </c>
      <c r="X90" s="153">
        <v>4</v>
      </c>
      <c r="Y90" s="153">
        <v>4</v>
      </c>
      <c r="Z90" s="154">
        <v>4</v>
      </c>
      <c r="AA90" s="154">
        <v>4</v>
      </c>
      <c r="AB90" s="154">
        <v>4</v>
      </c>
      <c r="AC90" s="154">
        <v>4</v>
      </c>
      <c r="AD90" s="154">
        <v>4</v>
      </c>
      <c r="AE90" s="154">
        <v>4</v>
      </c>
      <c r="AF90" s="154">
        <v>4</v>
      </c>
      <c r="AG90" s="154">
        <v>4</v>
      </c>
      <c r="AH90" s="154">
        <v>5</v>
      </c>
      <c r="AI90" s="155">
        <v>5</v>
      </c>
      <c r="AJ90" s="155">
        <v>5</v>
      </c>
      <c r="AK90" s="155">
        <v>5</v>
      </c>
      <c r="AL90" s="155">
        <v>5</v>
      </c>
      <c r="AM90" s="155">
        <v>4</v>
      </c>
      <c r="AN90" s="155">
        <v>5</v>
      </c>
      <c r="AO90" s="155">
        <v>5</v>
      </c>
      <c r="AP90" s="155">
        <v>5</v>
      </c>
      <c r="AQ90" s="150">
        <v>4</v>
      </c>
      <c r="AR90" s="150">
        <v>4</v>
      </c>
      <c r="AS90" s="150">
        <v>4</v>
      </c>
      <c r="AT90" s="150">
        <v>4</v>
      </c>
      <c r="AU90" s="150">
        <v>4</v>
      </c>
      <c r="AV90" s="150">
        <v>4</v>
      </c>
      <c r="AW90" s="150">
        <v>4</v>
      </c>
      <c r="AX90" s="150">
        <v>4</v>
      </c>
      <c r="AY90" s="150">
        <v>4</v>
      </c>
      <c r="AZ90" s="150">
        <v>5</v>
      </c>
      <c r="BA90" s="7"/>
      <c r="BB90" s="156">
        <f t="shared" si="17"/>
        <v>4.125</v>
      </c>
      <c r="BC90" s="157">
        <f t="shared" si="18"/>
        <v>4</v>
      </c>
      <c r="BD90" s="158">
        <f t="shared" si="19"/>
        <v>4.1111111111111107</v>
      </c>
      <c r="BE90" s="159">
        <f t="shared" si="20"/>
        <v>4.875</v>
      </c>
      <c r="BF90" s="160">
        <f t="shared" si="21"/>
        <v>4.0999999999999996</v>
      </c>
    </row>
    <row r="91" spans="1:58" x14ac:dyDescent="0.55000000000000004">
      <c r="A91" s="145">
        <v>89</v>
      </c>
      <c r="B91" s="146">
        <v>1</v>
      </c>
      <c r="C91" s="147">
        <v>54</v>
      </c>
      <c r="D91" s="79">
        <f t="shared" si="16"/>
        <v>4</v>
      </c>
      <c r="E91" s="148">
        <v>1</v>
      </c>
      <c r="F91" s="149">
        <v>2</v>
      </c>
      <c r="G91" s="150">
        <v>2</v>
      </c>
      <c r="H91" s="150">
        <v>13</v>
      </c>
      <c r="I91" s="151">
        <v>0</v>
      </c>
      <c r="J91" s="15">
        <v>0</v>
      </c>
      <c r="K91" s="15">
        <v>0</v>
      </c>
      <c r="L91" s="152">
        <v>4</v>
      </c>
      <c r="M91" s="152">
        <v>4</v>
      </c>
      <c r="N91" s="152">
        <v>4</v>
      </c>
      <c r="O91" s="152">
        <v>5</v>
      </c>
      <c r="P91" s="152">
        <v>5</v>
      </c>
      <c r="Q91" s="152">
        <v>4</v>
      </c>
      <c r="R91" s="152">
        <v>5</v>
      </c>
      <c r="S91" s="152">
        <v>5</v>
      </c>
      <c r="T91" s="153">
        <v>5</v>
      </c>
      <c r="U91" s="153">
        <v>5</v>
      </c>
      <c r="V91" s="153">
        <v>5</v>
      </c>
      <c r="W91" s="153">
        <v>5</v>
      </c>
      <c r="X91" s="153">
        <v>5</v>
      </c>
      <c r="Y91" s="153">
        <v>4</v>
      </c>
      <c r="Z91" s="154">
        <v>4</v>
      </c>
      <c r="AA91" s="154">
        <v>5</v>
      </c>
      <c r="AB91" s="154">
        <v>5</v>
      </c>
      <c r="AC91" s="154">
        <v>5</v>
      </c>
      <c r="AD91" s="154">
        <v>4</v>
      </c>
      <c r="AE91" s="154">
        <v>4</v>
      </c>
      <c r="AF91" s="154">
        <v>5</v>
      </c>
      <c r="AG91" s="154">
        <v>5</v>
      </c>
      <c r="AH91" s="154">
        <v>5</v>
      </c>
      <c r="AI91" s="155">
        <v>5</v>
      </c>
      <c r="AJ91" s="155">
        <v>5</v>
      </c>
      <c r="AK91" s="155">
        <v>5</v>
      </c>
      <c r="AL91" s="155">
        <v>5</v>
      </c>
      <c r="AM91" s="155">
        <v>5</v>
      </c>
      <c r="AN91" s="155">
        <v>5</v>
      </c>
      <c r="AO91" s="155">
        <v>5</v>
      </c>
      <c r="AP91" s="155">
        <v>5</v>
      </c>
      <c r="AQ91" s="150">
        <v>4</v>
      </c>
      <c r="AR91" s="150">
        <v>5</v>
      </c>
      <c r="AS91" s="150">
        <v>5</v>
      </c>
      <c r="AT91" s="150">
        <v>5</v>
      </c>
      <c r="AU91" s="150">
        <v>5</v>
      </c>
      <c r="AV91" s="150">
        <v>4</v>
      </c>
      <c r="AW91" s="150">
        <v>4</v>
      </c>
      <c r="AX91" s="150">
        <v>4</v>
      </c>
      <c r="AY91" s="150">
        <v>4</v>
      </c>
      <c r="AZ91" s="150">
        <v>5</v>
      </c>
      <c r="BA91" s="7"/>
      <c r="BB91" s="156">
        <f t="shared" si="17"/>
        <v>4.5</v>
      </c>
      <c r="BC91" s="157">
        <f t="shared" si="18"/>
        <v>4.833333333333333</v>
      </c>
      <c r="BD91" s="158">
        <f t="shared" si="19"/>
        <v>4.666666666666667</v>
      </c>
      <c r="BE91" s="159">
        <f t="shared" si="20"/>
        <v>5</v>
      </c>
      <c r="BF91" s="160">
        <f t="shared" si="21"/>
        <v>4.5</v>
      </c>
    </row>
    <row r="92" spans="1:58" x14ac:dyDescent="0.55000000000000004">
      <c r="A92" s="145">
        <v>90</v>
      </c>
      <c r="B92" s="146">
        <v>1</v>
      </c>
      <c r="C92" s="147">
        <v>39</v>
      </c>
      <c r="D92" s="79">
        <f t="shared" si="16"/>
        <v>2</v>
      </c>
      <c r="E92" s="148">
        <v>1</v>
      </c>
      <c r="F92" s="149">
        <v>2</v>
      </c>
      <c r="G92" s="150">
        <v>2</v>
      </c>
      <c r="H92" s="150">
        <v>13</v>
      </c>
      <c r="I92" s="151">
        <v>0</v>
      </c>
      <c r="J92" s="15">
        <v>2</v>
      </c>
      <c r="K92" s="15">
        <v>1</v>
      </c>
      <c r="L92" s="152">
        <v>5</v>
      </c>
      <c r="M92" s="152">
        <v>5</v>
      </c>
      <c r="N92" s="152">
        <v>5</v>
      </c>
      <c r="O92" s="152">
        <v>5</v>
      </c>
      <c r="P92" s="152">
        <v>5</v>
      </c>
      <c r="Q92" s="152">
        <v>5</v>
      </c>
      <c r="R92" s="152">
        <v>5</v>
      </c>
      <c r="S92" s="152">
        <v>5</v>
      </c>
      <c r="T92" s="153">
        <v>5</v>
      </c>
      <c r="U92" s="153">
        <v>5</v>
      </c>
      <c r="V92" s="153">
        <v>5</v>
      </c>
      <c r="W92" s="153">
        <v>5</v>
      </c>
      <c r="X92" s="153">
        <v>5</v>
      </c>
      <c r="Y92" s="153">
        <v>5</v>
      </c>
      <c r="Z92" s="154">
        <v>5</v>
      </c>
      <c r="AA92" s="154">
        <v>5</v>
      </c>
      <c r="AB92" s="154">
        <v>5</v>
      </c>
      <c r="AC92" s="154">
        <v>5</v>
      </c>
      <c r="AD92" s="154">
        <v>5</v>
      </c>
      <c r="AE92" s="154">
        <v>5</v>
      </c>
      <c r="AF92" s="154">
        <v>5</v>
      </c>
      <c r="AG92" s="154">
        <v>5</v>
      </c>
      <c r="AH92" s="154">
        <v>5</v>
      </c>
      <c r="AI92" s="155">
        <v>5</v>
      </c>
      <c r="AJ92" s="155">
        <v>5</v>
      </c>
      <c r="AK92" s="155">
        <v>5</v>
      </c>
      <c r="AL92" s="155">
        <v>5</v>
      </c>
      <c r="AM92" s="155">
        <v>5</v>
      </c>
      <c r="AN92" s="155">
        <v>5</v>
      </c>
      <c r="AO92" s="155">
        <v>5</v>
      </c>
      <c r="AP92" s="155">
        <v>5</v>
      </c>
      <c r="AQ92" s="150">
        <v>5</v>
      </c>
      <c r="AR92" s="150">
        <v>5</v>
      </c>
      <c r="AS92" s="150">
        <v>5</v>
      </c>
      <c r="AT92" s="150">
        <v>5</v>
      </c>
      <c r="AU92" s="150">
        <v>5</v>
      </c>
      <c r="AV92" s="150">
        <v>4</v>
      </c>
      <c r="AW92" s="150">
        <v>4</v>
      </c>
      <c r="AX92" s="150">
        <v>4</v>
      </c>
      <c r="AY92" s="150">
        <v>4</v>
      </c>
      <c r="AZ92" s="150">
        <v>5</v>
      </c>
      <c r="BA92" s="7"/>
      <c r="BB92" s="156">
        <f t="shared" si="17"/>
        <v>5</v>
      </c>
      <c r="BC92" s="157">
        <f t="shared" si="18"/>
        <v>5</v>
      </c>
      <c r="BD92" s="158">
        <f t="shared" si="19"/>
        <v>5</v>
      </c>
      <c r="BE92" s="159">
        <f t="shared" si="20"/>
        <v>5</v>
      </c>
      <c r="BF92" s="160">
        <f t="shared" si="21"/>
        <v>4.5999999999999996</v>
      </c>
    </row>
    <row r="93" spans="1:58" x14ac:dyDescent="0.55000000000000004">
      <c r="A93" s="145">
        <v>91</v>
      </c>
      <c r="B93" s="146">
        <v>2</v>
      </c>
      <c r="C93" s="147">
        <v>34</v>
      </c>
      <c r="D93" s="79">
        <f t="shared" si="16"/>
        <v>2</v>
      </c>
      <c r="E93" s="148">
        <v>3</v>
      </c>
      <c r="F93" s="149">
        <v>3</v>
      </c>
      <c r="G93" s="150">
        <v>2</v>
      </c>
      <c r="H93" s="150">
        <v>13</v>
      </c>
      <c r="I93" s="151">
        <v>1</v>
      </c>
      <c r="J93" s="15">
        <v>2</v>
      </c>
      <c r="K93" s="15">
        <v>1</v>
      </c>
      <c r="L93" s="152">
        <v>5</v>
      </c>
      <c r="M93" s="152">
        <v>5</v>
      </c>
      <c r="N93" s="152">
        <v>5</v>
      </c>
      <c r="O93" s="152">
        <v>5</v>
      </c>
      <c r="P93" s="152">
        <v>5</v>
      </c>
      <c r="Q93" s="152">
        <v>5</v>
      </c>
      <c r="R93" s="152">
        <v>5</v>
      </c>
      <c r="S93" s="152">
        <v>5</v>
      </c>
      <c r="T93" s="153">
        <v>5</v>
      </c>
      <c r="U93" s="153">
        <v>4</v>
      </c>
      <c r="V93" s="153">
        <v>5</v>
      </c>
      <c r="W93" s="153">
        <v>5</v>
      </c>
      <c r="X93" s="153">
        <v>5</v>
      </c>
      <c r="Y93" s="153">
        <v>5</v>
      </c>
      <c r="Z93" s="154">
        <v>4</v>
      </c>
      <c r="AA93" s="154">
        <v>4</v>
      </c>
      <c r="AB93" s="154">
        <v>4</v>
      </c>
      <c r="AC93" s="154">
        <v>4</v>
      </c>
      <c r="AD93" s="154">
        <v>5</v>
      </c>
      <c r="AE93" s="154">
        <v>4</v>
      </c>
      <c r="AF93" s="154">
        <v>5</v>
      </c>
      <c r="AG93" s="154">
        <v>5</v>
      </c>
      <c r="AH93" s="154">
        <v>5</v>
      </c>
      <c r="AI93" s="155">
        <v>5</v>
      </c>
      <c r="AJ93" s="155">
        <v>5</v>
      </c>
      <c r="AK93" s="155">
        <v>5</v>
      </c>
      <c r="AL93" s="155">
        <v>5</v>
      </c>
      <c r="AM93" s="155">
        <v>5</v>
      </c>
      <c r="AN93" s="155">
        <v>5</v>
      </c>
      <c r="AO93" s="155">
        <v>5</v>
      </c>
      <c r="AP93" s="155">
        <v>5</v>
      </c>
      <c r="AQ93" s="150">
        <v>4</v>
      </c>
      <c r="AR93" s="150">
        <v>5</v>
      </c>
      <c r="AS93" s="150">
        <v>5</v>
      </c>
      <c r="AT93" s="150">
        <v>5</v>
      </c>
      <c r="AU93" s="150">
        <v>4</v>
      </c>
      <c r="AV93" s="150">
        <v>4</v>
      </c>
      <c r="AW93" s="150">
        <v>4</v>
      </c>
      <c r="AX93" s="150">
        <v>4</v>
      </c>
      <c r="AY93" s="150">
        <v>4</v>
      </c>
      <c r="AZ93" s="150">
        <v>4</v>
      </c>
      <c r="BA93" s="7"/>
      <c r="BB93" s="156">
        <f t="shared" si="17"/>
        <v>5</v>
      </c>
      <c r="BC93" s="157">
        <f t="shared" si="18"/>
        <v>4.833333333333333</v>
      </c>
      <c r="BD93" s="158">
        <f t="shared" si="19"/>
        <v>4.4444444444444446</v>
      </c>
      <c r="BE93" s="159">
        <f t="shared" si="20"/>
        <v>5</v>
      </c>
      <c r="BF93" s="160">
        <f t="shared" si="21"/>
        <v>4.3</v>
      </c>
    </row>
    <row r="94" spans="1:58" x14ac:dyDescent="0.55000000000000004">
      <c r="A94" s="145">
        <v>92</v>
      </c>
      <c r="B94" s="146">
        <v>2</v>
      </c>
      <c r="C94" s="147">
        <v>40</v>
      </c>
      <c r="D94" s="79">
        <f t="shared" si="16"/>
        <v>2</v>
      </c>
      <c r="E94" s="148">
        <v>1</v>
      </c>
      <c r="F94" s="149">
        <v>4</v>
      </c>
      <c r="G94" s="150">
        <v>2</v>
      </c>
      <c r="H94" s="150">
        <v>13</v>
      </c>
      <c r="I94" s="151">
        <v>1</v>
      </c>
      <c r="J94" s="15">
        <v>2</v>
      </c>
      <c r="K94" s="15">
        <v>1</v>
      </c>
      <c r="L94" s="152">
        <v>4</v>
      </c>
      <c r="M94" s="152">
        <v>4</v>
      </c>
      <c r="N94" s="152">
        <v>4</v>
      </c>
      <c r="O94" s="152">
        <v>4</v>
      </c>
      <c r="P94" s="152">
        <v>4</v>
      </c>
      <c r="Q94" s="152">
        <v>4</v>
      </c>
      <c r="R94" s="152">
        <v>4</v>
      </c>
      <c r="S94" s="152">
        <v>4</v>
      </c>
      <c r="T94" s="153">
        <v>4</v>
      </c>
      <c r="U94" s="153">
        <v>4</v>
      </c>
      <c r="V94" s="153">
        <v>4</v>
      </c>
      <c r="W94" s="153">
        <v>4</v>
      </c>
      <c r="X94" s="153">
        <v>4</v>
      </c>
      <c r="Y94" s="153">
        <v>4</v>
      </c>
      <c r="Z94" s="154">
        <v>4</v>
      </c>
      <c r="AA94" s="154">
        <v>4</v>
      </c>
      <c r="AB94" s="154">
        <v>4</v>
      </c>
      <c r="AC94" s="154">
        <v>4</v>
      </c>
      <c r="AD94" s="154">
        <v>4</v>
      </c>
      <c r="AE94" s="154">
        <v>4</v>
      </c>
      <c r="AF94" s="154">
        <v>4</v>
      </c>
      <c r="AG94" s="154">
        <v>4</v>
      </c>
      <c r="AH94" s="154">
        <v>4</v>
      </c>
      <c r="AI94" s="155">
        <v>4</v>
      </c>
      <c r="AJ94" s="155">
        <v>4</v>
      </c>
      <c r="AK94" s="155">
        <v>4</v>
      </c>
      <c r="AL94" s="155">
        <v>4</v>
      </c>
      <c r="AM94" s="155">
        <v>4</v>
      </c>
      <c r="AN94" s="155">
        <v>4</v>
      </c>
      <c r="AO94" s="155">
        <v>4</v>
      </c>
      <c r="AP94" s="155">
        <v>4</v>
      </c>
      <c r="AQ94" s="150">
        <v>3</v>
      </c>
      <c r="AR94" s="150">
        <v>4</v>
      </c>
      <c r="AS94" s="150">
        <v>4</v>
      </c>
      <c r="AT94" s="150">
        <v>4</v>
      </c>
      <c r="AU94" s="150">
        <v>4</v>
      </c>
      <c r="AV94" s="150">
        <v>3</v>
      </c>
      <c r="AW94" s="150">
        <v>3</v>
      </c>
      <c r="AX94" s="150">
        <v>3</v>
      </c>
      <c r="AY94" s="150">
        <v>3</v>
      </c>
      <c r="AZ94" s="150">
        <v>4</v>
      </c>
      <c r="BA94" s="7"/>
      <c r="BB94" s="156">
        <f t="shared" si="17"/>
        <v>4</v>
      </c>
      <c r="BC94" s="157">
        <f t="shared" si="18"/>
        <v>4</v>
      </c>
      <c r="BD94" s="158">
        <f t="shared" si="19"/>
        <v>4</v>
      </c>
      <c r="BE94" s="159">
        <f t="shared" si="20"/>
        <v>4</v>
      </c>
      <c r="BF94" s="160">
        <f t="shared" si="21"/>
        <v>3.5</v>
      </c>
    </row>
    <row r="95" spans="1:58" x14ac:dyDescent="0.55000000000000004">
      <c r="A95" s="145">
        <v>93</v>
      </c>
      <c r="B95" s="146">
        <v>1</v>
      </c>
      <c r="C95" s="147"/>
      <c r="D95" s="79">
        <f t="shared" si="16"/>
        <v>5</v>
      </c>
      <c r="E95" s="148">
        <v>1</v>
      </c>
      <c r="F95" s="149">
        <v>3</v>
      </c>
      <c r="G95" s="150">
        <v>2</v>
      </c>
      <c r="H95" s="150">
        <v>13</v>
      </c>
      <c r="I95" s="151">
        <v>1</v>
      </c>
      <c r="J95" s="15">
        <v>2</v>
      </c>
      <c r="K95" s="15">
        <v>1</v>
      </c>
      <c r="L95" s="152">
        <v>5</v>
      </c>
      <c r="M95" s="152">
        <v>5</v>
      </c>
      <c r="N95" s="152">
        <v>5</v>
      </c>
      <c r="O95" s="152">
        <v>5</v>
      </c>
      <c r="P95" s="152">
        <v>5</v>
      </c>
      <c r="Q95" s="152">
        <v>5</v>
      </c>
      <c r="R95" s="152">
        <v>5</v>
      </c>
      <c r="S95" s="152">
        <v>5</v>
      </c>
      <c r="T95" s="153">
        <v>5</v>
      </c>
      <c r="U95" s="153">
        <v>5</v>
      </c>
      <c r="V95" s="153">
        <v>5</v>
      </c>
      <c r="W95" s="153">
        <v>5</v>
      </c>
      <c r="X95" s="153">
        <v>5</v>
      </c>
      <c r="Y95" s="153">
        <v>4</v>
      </c>
      <c r="Z95" s="154">
        <v>5</v>
      </c>
      <c r="AA95" s="154">
        <v>5</v>
      </c>
      <c r="AB95" s="154">
        <v>5</v>
      </c>
      <c r="AC95" s="154">
        <v>5</v>
      </c>
      <c r="AD95" s="154">
        <v>5</v>
      </c>
      <c r="AE95" s="154">
        <v>5</v>
      </c>
      <c r="AF95" s="154">
        <v>5</v>
      </c>
      <c r="AG95" s="154">
        <v>5</v>
      </c>
      <c r="AH95" s="154">
        <v>4</v>
      </c>
      <c r="AI95" s="155">
        <v>5</v>
      </c>
      <c r="AJ95" s="155">
        <v>5</v>
      </c>
      <c r="AK95" s="155">
        <v>5</v>
      </c>
      <c r="AL95" s="155">
        <v>5</v>
      </c>
      <c r="AM95" s="155">
        <v>5</v>
      </c>
      <c r="AN95" s="155">
        <v>4</v>
      </c>
      <c r="AO95" s="155">
        <v>5</v>
      </c>
      <c r="AP95" s="155">
        <v>4</v>
      </c>
      <c r="AQ95" s="150">
        <v>5</v>
      </c>
      <c r="AR95" s="150">
        <v>5</v>
      </c>
      <c r="AS95" s="150">
        <v>5</v>
      </c>
      <c r="AT95" s="150">
        <v>5</v>
      </c>
      <c r="AU95" s="150">
        <v>5</v>
      </c>
      <c r="AV95" s="150">
        <v>4</v>
      </c>
      <c r="AW95" s="150">
        <v>4</v>
      </c>
      <c r="AX95" s="150">
        <v>4</v>
      </c>
      <c r="AY95" s="150">
        <v>4</v>
      </c>
      <c r="AZ95" s="150">
        <v>5</v>
      </c>
      <c r="BA95" s="7"/>
      <c r="BB95" s="156">
        <f t="shared" si="17"/>
        <v>5</v>
      </c>
      <c r="BC95" s="157">
        <f t="shared" si="18"/>
        <v>4.833333333333333</v>
      </c>
      <c r="BD95" s="158">
        <f t="shared" si="19"/>
        <v>4.8888888888888893</v>
      </c>
      <c r="BE95" s="159">
        <f t="shared" si="20"/>
        <v>4.75</v>
      </c>
      <c r="BF95" s="160">
        <f t="shared" si="21"/>
        <v>4.5999999999999996</v>
      </c>
    </row>
    <row r="96" spans="1:58" x14ac:dyDescent="0.55000000000000004">
      <c r="A96" s="145">
        <v>94</v>
      </c>
      <c r="B96" s="146">
        <v>1</v>
      </c>
      <c r="C96" s="147"/>
      <c r="D96" s="79">
        <f t="shared" si="16"/>
        <v>5</v>
      </c>
      <c r="E96" s="148">
        <v>1</v>
      </c>
      <c r="F96" s="149">
        <v>4</v>
      </c>
      <c r="G96" s="150">
        <v>2</v>
      </c>
      <c r="H96" s="150">
        <v>13</v>
      </c>
      <c r="I96" s="151">
        <v>6</v>
      </c>
      <c r="J96" s="15">
        <v>2</v>
      </c>
      <c r="K96" s="15">
        <v>1</v>
      </c>
      <c r="L96" s="152">
        <v>4</v>
      </c>
      <c r="M96" s="152">
        <v>4</v>
      </c>
      <c r="N96" s="152">
        <v>5</v>
      </c>
      <c r="O96" s="152">
        <v>5</v>
      </c>
      <c r="P96" s="152">
        <v>5</v>
      </c>
      <c r="Q96" s="152">
        <v>5</v>
      </c>
      <c r="R96" s="152">
        <v>5</v>
      </c>
      <c r="S96" s="152">
        <v>5</v>
      </c>
      <c r="T96" s="153">
        <v>4</v>
      </c>
      <c r="U96" s="153">
        <v>4</v>
      </c>
      <c r="V96" s="153">
        <v>4</v>
      </c>
      <c r="W96" s="153">
        <v>4</v>
      </c>
      <c r="X96" s="153">
        <v>4</v>
      </c>
      <c r="Y96" s="153">
        <v>4</v>
      </c>
      <c r="Z96" s="154">
        <v>4</v>
      </c>
      <c r="AA96" s="154">
        <v>4</v>
      </c>
      <c r="AB96" s="154">
        <v>4</v>
      </c>
      <c r="AC96" s="154">
        <v>4</v>
      </c>
      <c r="AD96" s="154">
        <v>4</v>
      </c>
      <c r="AE96" s="154">
        <v>4</v>
      </c>
      <c r="AF96" s="154">
        <v>4</v>
      </c>
      <c r="AG96" s="154">
        <v>4</v>
      </c>
      <c r="AH96" s="154">
        <v>4</v>
      </c>
      <c r="AI96" s="155">
        <v>3</v>
      </c>
      <c r="AJ96" s="155">
        <v>3</v>
      </c>
      <c r="AK96" s="155">
        <v>4</v>
      </c>
      <c r="AL96" s="155">
        <v>4</v>
      </c>
      <c r="AM96" s="155">
        <v>4</v>
      </c>
      <c r="AN96" s="155">
        <v>4</v>
      </c>
      <c r="AO96" s="155">
        <v>4</v>
      </c>
      <c r="AP96" s="155">
        <v>4</v>
      </c>
      <c r="AQ96" s="150">
        <v>3</v>
      </c>
      <c r="AR96" s="150">
        <v>4</v>
      </c>
      <c r="AS96" s="150">
        <v>4</v>
      </c>
      <c r="AT96" s="150">
        <v>4</v>
      </c>
      <c r="AU96" s="150">
        <v>4</v>
      </c>
      <c r="AV96" s="150">
        <v>3</v>
      </c>
      <c r="AW96" s="150">
        <v>3</v>
      </c>
      <c r="AX96" s="150">
        <v>3</v>
      </c>
      <c r="AY96" s="150">
        <v>3</v>
      </c>
      <c r="AZ96" s="150">
        <v>3</v>
      </c>
      <c r="BA96" s="7"/>
      <c r="BB96" s="156">
        <f t="shared" si="17"/>
        <v>4.75</v>
      </c>
      <c r="BC96" s="157">
        <f t="shared" si="18"/>
        <v>4</v>
      </c>
      <c r="BD96" s="158">
        <f t="shared" si="19"/>
        <v>4</v>
      </c>
      <c r="BE96" s="159">
        <f t="shared" si="20"/>
        <v>3.75</v>
      </c>
      <c r="BF96" s="160">
        <f t="shared" si="21"/>
        <v>3.4</v>
      </c>
    </row>
    <row r="97" spans="1:58" x14ac:dyDescent="0.55000000000000004">
      <c r="A97" s="145">
        <v>95</v>
      </c>
      <c r="B97" s="146">
        <v>1</v>
      </c>
      <c r="C97" s="147">
        <v>54</v>
      </c>
      <c r="D97" s="79">
        <f t="shared" si="16"/>
        <v>4</v>
      </c>
      <c r="E97" s="148">
        <v>1</v>
      </c>
      <c r="F97" s="149">
        <v>2</v>
      </c>
      <c r="G97" s="150">
        <v>2</v>
      </c>
      <c r="H97" s="150">
        <v>13</v>
      </c>
      <c r="I97" s="151">
        <v>1</v>
      </c>
      <c r="J97" s="15">
        <v>2</v>
      </c>
      <c r="K97" s="15">
        <v>1</v>
      </c>
      <c r="L97" s="152">
        <v>5</v>
      </c>
      <c r="M97" s="152">
        <v>5</v>
      </c>
      <c r="N97" s="152">
        <v>4</v>
      </c>
      <c r="O97" s="152">
        <v>4</v>
      </c>
      <c r="P97" s="152">
        <v>5</v>
      </c>
      <c r="Q97" s="152">
        <v>5</v>
      </c>
      <c r="R97" s="152">
        <v>4</v>
      </c>
      <c r="S97" s="152">
        <v>4</v>
      </c>
      <c r="T97" s="153">
        <v>4</v>
      </c>
      <c r="U97" s="153">
        <v>4</v>
      </c>
      <c r="V97" s="153">
        <v>4</v>
      </c>
      <c r="W97" s="153">
        <v>4</v>
      </c>
      <c r="X97" s="153">
        <v>4</v>
      </c>
      <c r="Y97" s="153">
        <v>4</v>
      </c>
      <c r="Z97" s="154">
        <v>4</v>
      </c>
      <c r="AA97" s="154">
        <v>4</v>
      </c>
      <c r="AB97" s="154">
        <v>4</v>
      </c>
      <c r="AC97" s="154">
        <v>4</v>
      </c>
      <c r="AD97" s="154">
        <v>5</v>
      </c>
      <c r="AE97" s="154">
        <v>4</v>
      </c>
      <c r="AF97" s="154">
        <v>5</v>
      </c>
      <c r="AG97" s="154">
        <v>5</v>
      </c>
      <c r="AH97" s="154">
        <v>5</v>
      </c>
      <c r="AI97" s="155">
        <v>5</v>
      </c>
      <c r="AJ97" s="155">
        <v>4</v>
      </c>
      <c r="AK97" s="155">
        <v>5</v>
      </c>
      <c r="AL97" s="155">
        <v>5</v>
      </c>
      <c r="AM97" s="155">
        <v>4</v>
      </c>
      <c r="AN97" s="155">
        <v>5</v>
      </c>
      <c r="AO97" s="155">
        <v>5</v>
      </c>
      <c r="AP97" s="155">
        <v>5</v>
      </c>
      <c r="AQ97" s="150">
        <v>4</v>
      </c>
      <c r="AR97" s="150">
        <v>5</v>
      </c>
      <c r="AS97" s="150">
        <v>5</v>
      </c>
      <c r="AT97" s="150">
        <v>5</v>
      </c>
      <c r="AU97" s="150">
        <v>5</v>
      </c>
      <c r="AV97" s="150">
        <v>4</v>
      </c>
      <c r="AW97" s="150">
        <v>4</v>
      </c>
      <c r="AX97" s="150">
        <v>4</v>
      </c>
      <c r="AY97" s="150">
        <v>4</v>
      </c>
      <c r="AZ97" s="150">
        <v>4</v>
      </c>
      <c r="BA97" s="7"/>
      <c r="BB97" s="156">
        <f t="shared" si="17"/>
        <v>4.5</v>
      </c>
      <c r="BC97" s="157">
        <f t="shared" si="18"/>
        <v>4</v>
      </c>
      <c r="BD97" s="158">
        <f t="shared" si="19"/>
        <v>4.4444444444444446</v>
      </c>
      <c r="BE97" s="159">
        <f t="shared" si="20"/>
        <v>4.75</v>
      </c>
      <c r="BF97" s="160">
        <f t="shared" si="21"/>
        <v>4.4000000000000004</v>
      </c>
    </row>
    <row r="98" spans="1:58" x14ac:dyDescent="0.55000000000000004">
      <c r="A98" s="145">
        <v>96</v>
      </c>
      <c r="B98" s="146">
        <v>1</v>
      </c>
      <c r="C98" s="147">
        <v>35</v>
      </c>
      <c r="D98" s="79">
        <f t="shared" si="16"/>
        <v>2</v>
      </c>
      <c r="E98" s="148">
        <v>1</v>
      </c>
      <c r="F98" s="149">
        <v>2</v>
      </c>
      <c r="G98" s="150">
        <v>2</v>
      </c>
      <c r="H98" s="150">
        <v>13</v>
      </c>
      <c r="I98" s="151">
        <v>5</v>
      </c>
      <c r="J98" s="15">
        <v>2</v>
      </c>
      <c r="K98" s="15">
        <v>1</v>
      </c>
      <c r="L98" s="152">
        <v>5</v>
      </c>
      <c r="M98" s="152">
        <v>5</v>
      </c>
      <c r="N98" s="152">
        <v>5</v>
      </c>
      <c r="O98" s="152">
        <v>5</v>
      </c>
      <c r="P98" s="152">
        <v>5</v>
      </c>
      <c r="Q98" s="152">
        <v>5</v>
      </c>
      <c r="R98" s="152">
        <v>5</v>
      </c>
      <c r="S98" s="152">
        <v>5</v>
      </c>
      <c r="T98" s="153">
        <v>5</v>
      </c>
      <c r="U98" s="153">
        <v>5</v>
      </c>
      <c r="V98" s="153">
        <v>5</v>
      </c>
      <c r="W98" s="153">
        <v>5</v>
      </c>
      <c r="X98" s="153">
        <v>5</v>
      </c>
      <c r="Y98" s="153">
        <v>5</v>
      </c>
      <c r="Z98" s="154">
        <v>5</v>
      </c>
      <c r="AA98" s="154">
        <v>5</v>
      </c>
      <c r="AB98" s="154">
        <v>5</v>
      </c>
      <c r="AC98" s="154">
        <v>5</v>
      </c>
      <c r="AD98" s="154">
        <v>5</v>
      </c>
      <c r="AE98" s="154">
        <v>5</v>
      </c>
      <c r="AF98" s="154">
        <v>5</v>
      </c>
      <c r="AG98" s="154">
        <v>5</v>
      </c>
      <c r="AH98" s="154">
        <v>5</v>
      </c>
      <c r="AI98" s="155">
        <v>5</v>
      </c>
      <c r="AJ98" s="155">
        <v>5</v>
      </c>
      <c r="AK98" s="155">
        <v>5</v>
      </c>
      <c r="AL98" s="155">
        <v>5</v>
      </c>
      <c r="AM98" s="155">
        <v>5</v>
      </c>
      <c r="AN98" s="155">
        <v>5</v>
      </c>
      <c r="AO98" s="155">
        <v>5</v>
      </c>
      <c r="AP98" s="155">
        <v>5</v>
      </c>
      <c r="AQ98" s="150">
        <v>5</v>
      </c>
      <c r="AR98" s="150">
        <v>5</v>
      </c>
      <c r="AS98" s="150">
        <v>5</v>
      </c>
      <c r="AT98" s="150">
        <v>5</v>
      </c>
      <c r="AU98" s="150">
        <v>5</v>
      </c>
      <c r="AV98" s="150">
        <v>5</v>
      </c>
      <c r="AW98" s="150">
        <v>5</v>
      </c>
      <c r="AX98" s="150">
        <v>5</v>
      </c>
      <c r="AY98" s="150">
        <v>5</v>
      </c>
      <c r="AZ98" s="150">
        <v>5</v>
      </c>
      <c r="BA98" s="7"/>
      <c r="BB98" s="156">
        <f t="shared" si="17"/>
        <v>5</v>
      </c>
      <c r="BC98" s="157">
        <f t="shared" si="18"/>
        <v>5</v>
      </c>
      <c r="BD98" s="158">
        <f t="shared" si="19"/>
        <v>5</v>
      </c>
      <c r="BE98" s="159">
        <f t="shared" si="20"/>
        <v>5</v>
      </c>
      <c r="BF98" s="160">
        <f t="shared" si="21"/>
        <v>5</v>
      </c>
    </row>
    <row r="99" spans="1:58" x14ac:dyDescent="0.55000000000000004">
      <c r="A99" s="145">
        <v>97</v>
      </c>
      <c r="B99" s="146">
        <v>1</v>
      </c>
      <c r="C99" s="147">
        <v>43</v>
      </c>
      <c r="D99" s="79">
        <f t="shared" si="16"/>
        <v>3</v>
      </c>
      <c r="E99" s="148">
        <v>1</v>
      </c>
      <c r="F99" s="149">
        <v>2</v>
      </c>
      <c r="G99" s="150">
        <v>2</v>
      </c>
      <c r="H99" s="150">
        <v>13</v>
      </c>
      <c r="I99" s="151">
        <v>1</v>
      </c>
      <c r="J99" s="15">
        <v>2</v>
      </c>
      <c r="K99" s="15">
        <v>1</v>
      </c>
      <c r="L99" s="152">
        <v>4</v>
      </c>
      <c r="M99" s="152">
        <v>4</v>
      </c>
      <c r="N99" s="152">
        <v>4</v>
      </c>
      <c r="O99" s="152">
        <v>4</v>
      </c>
      <c r="P99" s="152">
        <v>4</v>
      </c>
      <c r="Q99" s="152">
        <v>4</v>
      </c>
      <c r="R99" s="152">
        <v>4</v>
      </c>
      <c r="S99" s="152">
        <v>4</v>
      </c>
      <c r="T99" s="153">
        <v>4</v>
      </c>
      <c r="U99" s="153">
        <v>4</v>
      </c>
      <c r="V99" s="153">
        <v>4</v>
      </c>
      <c r="W99" s="153">
        <v>4</v>
      </c>
      <c r="X99" s="153">
        <v>4</v>
      </c>
      <c r="Y99" s="153">
        <v>4</v>
      </c>
      <c r="Z99" s="154">
        <v>4</v>
      </c>
      <c r="AA99" s="154">
        <v>4</v>
      </c>
      <c r="AB99" s="154">
        <v>4</v>
      </c>
      <c r="AC99" s="154">
        <v>4</v>
      </c>
      <c r="AD99" s="154">
        <v>4</v>
      </c>
      <c r="AE99" s="154">
        <v>4</v>
      </c>
      <c r="AF99" s="154">
        <v>4</v>
      </c>
      <c r="AG99" s="154">
        <v>4</v>
      </c>
      <c r="AH99" s="154">
        <v>4</v>
      </c>
      <c r="AI99" s="155">
        <v>4</v>
      </c>
      <c r="AJ99" s="155">
        <v>4</v>
      </c>
      <c r="AK99" s="155">
        <v>4</v>
      </c>
      <c r="AL99" s="155">
        <v>4</v>
      </c>
      <c r="AM99" s="155">
        <v>4</v>
      </c>
      <c r="AN99" s="155">
        <v>4</v>
      </c>
      <c r="AO99" s="155">
        <v>4</v>
      </c>
      <c r="AP99" s="155">
        <v>4</v>
      </c>
      <c r="AQ99" s="150">
        <v>4</v>
      </c>
      <c r="AR99" s="150">
        <v>4</v>
      </c>
      <c r="AS99" s="150">
        <v>4</v>
      </c>
      <c r="AT99" s="150">
        <v>4</v>
      </c>
      <c r="AU99" s="150">
        <v>4</v>
      </c>
      <c r="AV99" s="150">
        <v>4</v>
      </c>
      <c r="AW99" s="150">
        <v>4</v>
      </c>
      <c r="AX99" s="150">
        <v>4</v>
      </c>
      <c r="AY99" s="150">
        <v>4</v>
      </c>
      <c r="AZ99" s="150">
        <v>5</v>
      </c>
      <c r="BA99" s="7"/>
      <c r="BB99" s="156">
        <f t="shared" si="17"/>
        <v>4</v>
      </c>
      <c r="BC99" s="157">
        <f t="shared" si="18"/>
        <v>4</v>
      </c>
      <c r="BD99" s="158">
        <f t="shared" si="19"/>
        <v>4</v>
      </c>
      <c r="BE99" s="159">
        <f t="shared" si="20"/>
        <v>4</v>
      </c>
      <c r="BF99" s="160">
        <f t="shared" si="21"/>
        <v>4.0999999999999996</v>
      </c>
    </row>
    <row r="100" spans="1:58" x14ac:dyDescent="0.55000000000000004">
      <c r="A100" s="145">
        <v>98</v>
      </c>
      <c r="B100" s="146">
        <v>2</v>
      </c>
      <c r="C100" s="147">
        <v>52</v>
      </c>
      <c r="D100" s="79">
        <f t="shared" si="16"/>
        <v>4</v>
      </c>
      <c r="E100" s="148">
        <v>1</v>
      </c>
      <c r="F100" s="149">
        <v>3</v>
      </c>
      <c r="G100" s="150">
        <v>2</v>
      </c>
      <c r="H100" s="150">
        <v>13</v>
      </c>
      <c r="I100" s="151">
        <v>1</v>
      </c>
      <c r="J100" s="15">
        <v>2</v>
      </c>
      <c r="K100" s="15">
        <v>1</v>
      </c>
      <c r="L100" s="152">
        <v>4</v>
      </c>
      <c r="M100" s="152">
        <v>4</v>
      </c>
      <c r="N100" s="152">
        <v>4</v>
      </c>
      <c r="O100" s="152">
        <v>4</v>
      </c>
      <c r="P100" s="152">
        <v>4</v>
      </c>
      <c r="Q100" s="152">
        <v>4</v>
      </c>
      <c r="R100" s="152">
        <v>4</v>
      </c>
      <c r="S100" s="152">
        <v>4</v>
      </c>
      <c r="T100" s="153">
        <v>5</v>
      </c>
      <c r="U100" s="153">
        <v>5</v>
      </c>
      <c r="V100" s="153">
        <v>5</v>
      </c>
      <c r="W100" s="153">
        <v>4</v>
      </c>
      <c r="X100" s="153">
        <v>4</v>
      </c>
      <c r="Y100" s="153">
        <v>5</v>
      </c>
      <c r="Z100" s="154">
        <v>5</v>
      </c>
      <c r="AA100" s="154">
        <v>5</v>
      </c>
      <c r="AB100" s="154">
        <v>5</v>
      </c>
      <c r="AC100" s="154">
        <v>5</v>
      </c>
      <c r="AD100" s="154">
        <v>5</v>
      </c>
      <c r="AE100" s="154">
        <v>5</v>
      </c>
      <c r="AF100" s="154">
        <v>5</v>
      </c>
      <c r="AG100" s="154">
        <v>5</v>
      </c>
      <c r="AH100" s="154">
        <v>5</v>
      </c>
      <c r="AI100" s="155">
        <v>5</v>
      </c>
      <c r="AJ100" s="155">
        <v>5</v>
      </c>
      <c r="AK100" s="155">
        <v>5</v>
      </c>
      <c r="AL100" s="155">
        <v>5</v>
      </c>
      <c r="AM100" s="155">
        <v>5</v>
      </c>
      <c r="AN100" s="155">
        <v>5</v>
      </c>
      <c r="AO100" s="155">
        <v>5</v>
      </c>
      <c r="AP100" s="155">
        <v>5</v>
      </c>
      <c r="AQ100" s="150">
        <v>4</v>
      </c>
      <c r="AR100" s="150">
        <v>5</v>
      </c>
      <c r="AS100" s="150">
        <v>5</v>
      </c>
      <c r="AT100" s="150">
        <v>5</v>
      </c>
      <c r="AU100" s="150">
        <v>4</v>
      </c>
      <c r="AV100" s="150">
        <v>3</v>
      </c>
      <c r="AW100" s="150">
        <v>3</v>
      </c>
      <c r="AX100" s="150">
        <v>3</v>
      </c>
      <c r="AY100" s="150">
        <v>3</v>
      </c>
      <c r="AZ100" s="150">
        <v>4</v>
      </c>
      <c r="BA100" s="7"/>
      <c r="BB100" s="156">
        <f t="shared" si="17"/>
        <v>4</v>
      </c>
      <c r="BC100" s="157">
        <f t="shared" si="18"/>
        <v>4.666666666666667</v>
      </c>
      <c r="BD100" s="158">
        <f t="shared" si="19"/>
        <v>5</v>
      </c>
      <c r="BE100" s="159">
        <f t="shared" si="20"/>
        <v>5</v>
      </c>
      <c r="BF100" s="160">
        <f t="shared" si="21"/>
        <v>3.9</v>
      </c>
    </row>
    <row r="101" spans="1:58" x14ac:dyDescent="0.55000000000000004">
      <c r="A101" s="145">
        <v>99</v>
      </c>
      <c r="B101" s="146">
        <v>1</v>
      </c>
      <c r="C101" s="147">
        <v>57</v>
      </c>
      <c r="D101" s="79">
        <f t="shared" si="16"/>
        <v>4</v>
      </c>
      <c r="E101" s="148">
        <v>1</v>
      </c>
      <c r="F101" s="149">
        <v>2</v>
      </c>
      <c r="G101" s="150">
        <v>2</v>
      </c>
      <c r="H101" s="150">
        <v>13</v>
      </c>
      <c r="I101" s="151">
        <v>1</v>
      </c>
      <c r="J101" s="15">
        <v>2</v>
      </c>
      <c r="K101" s="15">
        <v>1</v>
      </c>
      <c r="L101" s="152">
        <v>5</v>
      </c>
      <c r="M101" s="152">
        <v>5</v>
      </c>
      <c r="N101" s="152">
        <v>5</v>
      </c>
      <c r="O101" s="152">
        <v>5</v>
      </c>
      <c r="P101" s="152">
        <v>5</v>
      </c>
      <c r="Q101" s="152">
        <v>5</v>
      </c>
      <c r="R101" s="152">
        <v>5</v>
      </c>
      <c r="S101" s="152">
        <v>5</v>
      </c>
      <c r="T101" s="153">
        <v>5</v>
      </c>
      <c r="U101" s="153">
        <v>5</v>
      </c>
      <c r="V101" s="153">
        <v>5</v>
      </c>
      <c r="W101" s="153">
        <v>5</v>
      </c>
      <c r="X101" s="153">
        <v>5</v>
      </c>
      <c r="Y101" s="153">
        <v>5</v>
      </c>
      <c r="Z101" s="154">
        <v>5</v>
      </c>
      <c r="AA101" s="154">
        <v>5</v>
      </c>
      <c r="AB101" s="154">
        <v>5</v>
      </c>
      <c r="AC101" s="154">
        <v>5</v>
      </c>
      <c r="AD101" s="154">
        <v>5</v>
      </c>
      <c r="AE101" s="154">
        <v>5</v>
      </c>
      <c r="AF101" s="154">
        <v>5</v>
      </c>
      <c r="AG101" s="154">
        <v>5</v>
      </c>
      <c r="AH101" s="154">
        <v>5</v>
      </c>
      <c r="AI101" s="155">
        <v>5</v>
      </c>
      <c r="AJ101" s="155">
        <v>5</v>
      </c>
      <c r="AK101" s="155">
        <v>5</v>
      </c>
      <c r="AL101" s="155">
        <v>5</v>
      </c>
      <c r="AM101" s="155">
        <v>5</v>
      </c>
      <c r="AN101" s="155">
        <v>5</v>
      </c>
      <c r="AO101" s="155">
        <v>5</v>
      </c>
      <c r="AP101" s="155">
        <v>5</v>
      </c>
      <c r="AQ101" s="150">
        <v>5</v>
      </c>
      <c r="AR101" s="150">
        <v>5</v>
      </c>
      <c r="AS101" s="150">
        <v>5</v>
      </c>
      <c r="AT101" s="150">
        <v>5</v>
      </c>
      <c r="AU101" s="150">
        <v>5</v>
      </c>
      <c r="AV101" s="150">
        <v>5</v>
      </c>
      <c r="AW101" s="150">
        <v>5</v>
      </c>
      <c r="AX101" s="150">
        <v>5</v>
      </c>
      <c r="AY101" s="150">
        <v>5</v>
      </c>
      <c r="AZ101" s="150">
        <v>5</v>
      </c>
      <c r="BA101" s="7"/>
      <c r="BB101" s="156">
        <f t="shared" si="17"/>
        <v>5</v>
      </c>
      <c r="BC101" s="157">
        <f t="shared" si="18"/>
        <v>5</v>
      </c>
      <c r="BD101" s="158">
        <f t="shared" si="19"/>
        <v>5</v>
      </c>
      <c r="BE101" s="159">
        <f t="shared" si="20"/>
        <v>5</v>
      </c>
      <c r="BF101" s="160">
        <f t="shared" si="21"/>
        <v>5</v>
      </c>
    </row>
    <row r="102" spans="1:58" x14ac:dyDescent="0.55000000000000004">
      <c r="A102" s="145">
        <v>100</v>
      </c>
      <c r="B102" s="146">
        <v>1</v>
      </c>
      <c r="C102" s="147">
        <v>52</v>
      </c>
      <c r="D102" s="79">
        <f t="shared" si="16"/>
        <v>4</v>
      </c>
      <c r="E102" s="148">
        <v>1</v>
      </c>
      <c r="F102" s="149">
        <v>3</v>
      </c>
      <c r="G102" s="150">
        <v>2</v>
      </c>
      <c r="H102" s="150">
        <v>13</v>
      </c>
      <c r="I102" s="151">
        <v>1</v>
      </c>
      <c r="J102" s="15">
        <v>2</v>
      </c>
      <c r="K102" s="15">
        <v>1</v>
      </c>
      <c r="L102" s="152">
        <v>5</v>
      </c>
      <c r="M102" s="152">
        <v>3</v>
      </c>
      <c r="N102" s="152">
        <v>3</v>
      </c>
      <c r="O102" s="152">
        <v>4</v>
      </c>
      <c r="P102" s="152">
        <v>4</v>
      </c>
      <c r="Q102" s="152">
        <v>5</v>
      </c>
      <c r="R102" s="152">
        <v>3</v>
      </c>
      <c r="S102" s="152">
        <v>4</v>
      </c>
      <c r="T102" s="153">
        <v>3</v>
      </c>
      <c r="U102" s="153">
        <v>3</v>
      </c>
      <c r="V102" s="153">
        <v>3</v>
      </c>
      <c r="W102" s="153">
        <v>3</v>
      </c>
      <c r="X102" s="153">
        <v>4</v>
      </c>
      <c r="Y102" s="153">
        <v>3</v>
      </c>
      <c r="Z102" s="154">
        <v>4</v>
      </c>
      <c r="AA102" s="154">
        <v>4</v>
      </c>
      <c r="AB102" s="154">
        <v>4</v>
      </c>
      <c r="AC102" s="154">
        <v>5</v>
      </c>
      <c r="AD102" s="154">
        <v>4</v>
      </c>
      <c r="AE102" s="154">
        <v>4</v>
      </c>
      <c r="AF102" s="154">
        <v>4</v>
      </c>
      <c r="AG102" s="154">
        <v>5</v>
      </c>
      <c r="AH102" s="154">
        <v>4</v>
      </c>
      <c r="AI102" s="155">
        <v>5</v>
      </c>
      <c r="AJ102" s="155">
        <v>4</v>
      </c>
      <c r="AK102" s="155">
        <v>4</v>
      </c>
      <c r="AL102" s="155">
        <v>4</v>
      </c>
      <c r="AM102" s="155">
        <v>4</v>
      </c>
      <c r="AN102" s="155">
        <v>4</v>
      </c>
      <c r="AO102" s="155">
        <v>4</v>
      </c>
      <c r="AP102" s="155">
        <v>4</v>
      </c>
      <c r="AQ102" s="150">
        <v>5</v>
      </c>
      <c r="AR102" s="150">
        <v>4</v>
      </c>
      <c r="AS102" s="150">
        <v>4</v>
      </c>
      <c r="AT102" s="150">
        <v>4</v>
      </c>
      <c r="AU102" s="150">
        <v>4</v>
      </c>
      <c r="AV102" s="150">
        <v>2</v>
      </c>
      <c r="AW102" s="150">
        <v>2</v>
      </c>
      <c r="AX102" s="150">
        <v>2</v>
      </c>
      <c r="AY102" s="150">
        <v>2</v>
      </c>
      <c r="AZ102" s="150">
        <v>5</v>
      </c>
      <c r="BA102" s="7"/>
      <c r="BB102" s="156">
        <f t="shared" si="17"/>
        <v>3.875</v>
      </c>
      <c r="BC102" s="157">
        <f t="shared" si="18"/>
        <v>3.1666666666666665</v>
      </c>
      <c r="BD102" s="158">
        <f t="shared" si="19"/>
        <v>4.2222222222222223</v>
      </c>
      <c r="BE102" s="159">
        <f t="shared" si="20"/>
        <v>4.125</v>
      </c>
      <c r="BF102" s="160">
        <f t="shared" si="21"/>
        <v>3.4</v>
      </c>
    </row>
    <row r="103" spans="1:58" x14ac:dyDescent="0.55000000000000004">
      <c r="A103" s="145">
        <v>101</v>
      </c>
      <c r="B103" s="146">
        <v>2</v>
      </c>
      <c r="C103" s="147">
        <v>44</v>
      </c>
      <c r="D103" s="79">
        <f t="shared" si="16"/>
        <v>3</v>
      </c>
      <c r="E103" s="148">
        <v>3</v>
      </c>
      <c r="F103" s="149">
        <v>2</v>
      </c>
      <c r="G103" s="150">
        <v>2</v>
      </c>
      <c r="H103" s="150">
        <v>13</v>
      </c>
      <c r="I103" s="151">
        <v>1</v>
      </c>
      <c r="J103" s="15">
        <v>2</v>
      </c>
      <c r="K103" s="15">
        <v>1</v>
      </c>
      <c r="L103" s="152">
        <v>5</v>
      </c>
      <c r="M103" s="152">
        <v>5</v>
      </c>
      <c r="N103" s="152">
        <v>5</v>
      </c>
      <c r="O103" s="152">
        <v>5</v>
      </c>
      <c r="P103" s="152">
        <v>5</v>
      </c>
      <c r="Q103" s="152">
        <v>5</v>
      </c>
      <c r="R103" s="152">
        <v>5</v>
      </c>
      <c r="S103" s="152">
        <v>5</v>
      </c>
      <c r="T103" s="153">
        <v>4</v>
      </c>
      <c r="U103" s="153">
        <v>4</v>
      </c>
      <c r="V103" s="153">
        <v>4</v>
      </c>
      <c r="W103" s="153">
        <v>5</v>
      </c>
      <c r="X103" s="153">
        <v>5</v>
      </c>
      <c r="Y103" s="153">
        <v>4</v>
      </c>
      <c r="Z103" s="154">
        <v>5</v>
      </c>
      <c r="AA103" s="154">
        <v>5</v>
      </c>
      <c r="AB103" s="154">
        <v>5</v>
      </c>
      <c r="AC103" s="154">
        <v>5</v>
      </c>
      <c r="AD103" s="154">
        <v>5</v>
      </c>
      <c r="AE103" s="154">
        <v>5</v>
      </c>
      <c r="AF103" s="154">
        <v>5</v>
      </c>
      <c r="AG103" s="154">
        <v>5</v>
      </c>
      <c r="AH103" s="154">
        <v>5</v>
      </c>
      <c r="AI103" s="155">
        <v>5</v>
      </c>
      <c r="AJ103" s="155">
        <v>5</v>
      </c>
      <c r="AK103" s="155">
        <v>5</v>
      </c>
      <c r="AL103" s="155">
        <v>5</v>
      </c>
      <c r="AM103" s="155">
        <v>5</v>
      </c>
      <c r="AN103" s="155">
        <v>5</v>
      </c>
      <c r="AO103" s="155">
        <v>4</v>
      </c>
      <c r="AP103" s="155">
        <v>4</v>
      </c>
      <c r="AQ103" s="150">
        <v>4</v>
      </c>
      <c r="AR103" s="150">
        <v>4</v>
      </c>
      <c r="AS103" s="150">
        <v>5</v>
      </c>
      <c r="AT103" s="150">
        <v>5</v>
      </c>
      <c r="AU103" s="150">
        <v>5</v>
      </c>
      <c r="AV103" s="150">
        <v>4</v>
      </c>
      <c r="AW103" s="150">
        <v>4</v>
      </c>
      <c r="AX103" s="150">
        <v>4</v>
      </c>
      <c r="AY103" s="150">
        <v>4</v>
      </c>
      <c r="AZ103" s="150">
        <v>5</v>
      </c>
      <c r="BA103" s="7"/>
      <c r="BB103" s="156">
        <f t="shared" si="17"/>
        <v>5</v>
      </c>
      <c r="BC103" s="157">
        <f t="shared" si="18"/>
        <v>4.333333333333333</v>
      </c>
      <c r="BD103" s="158">
        <f t="shared" si="19"/>
        <v>5</v>
      </c>
      <c r="BE103" s="159">
        <f t="shared" si="20"/>
        <v>4.75</v>
      </c>
      <c r="BF103" s="160">
        <f t="shared" si="21"/>
        <v>4.4000000000000004</v>
      </c>
    </row>
    <row r="104" spans="1:58" x14ac:dyDescent="0.55000000000000004">
      <c r="A104" s="145">
        <v>102</v>
      </c>
      <c r="B104" s="146">
        <v>2</v>
      </c>
      <c r="C104" s="147">
        <v>41</v>
      </c>
      <c r="D104" s="79">
        <f t="shared" si="16"/>
        <v>3</v>
      </c>
      <c r="E104" s="148">
        <v>1</v>
      </c>
      <c r="F104" s="149">
        <v>4</v>
      </c>
      <c r="G104" s="150">
        <v>2</v>
      </c>
      <c r="H104" s="150">
        <v>13</v>
      </c>
      <c r="I104" s="151">
        <v>1</v>
      </c>
      <c r="J104" s="15">
        <v>2</v>
      </c>
      <c r="K104" s="15">
        <v>1</v>
      </c>
      <c r="L104" s="152">
        <v>5</v>
      </c>
      <c r="M104" s="152">
        <v>5</v>
      </c>
      <c r="N104" s="152">
        <v>5</v>
      </c>
      <c r="O104" s="152">
        <v>5</v>
      </c>
      <c r="P104" s="152">
        <v>5</v>
      </c>
      <c r="Q104" s="152">
        <v>5</v>
      </c>
      <c r="R104" s="152">
        <v>5</v>
      </c>
      <c r="S104" s="152">
        <v>5</v>
      </c>
      <c r="T104" s="153">
        <v>5</v>
      </c>
      <c r="U104" s="153">
        <v>5</v>
      </c>
      <c r="V104" s="153">
        <v>5</v>
      </c>
      <c r="W104" s="153">
        <v>4</v>
      </c>
      <c r="X104" s="153">
        <v>5</v>
      </c>
      <c r="Y104" s="153">
        <v>4</v>
      </c>
      <c r="Z104" s="154">
        <v>4</v>
      </c>
      <c r="AA104" s="154">
        <v>4</v>
      </c>
      <c r="AB104" s="154">
        <v>4</v>
      </c>
      <c r="AC104" s="154">
        <v>4</v>
      </c>
      <c r="AD104" s="154">
        <v>4</v>
      </c>
      <c r="AE104" s="154">
        <v>5</v>
      </c>
      <c r="AF104" s="154">
        <v>5</v>
      </c>
      <c r="AG104" s="154">
        <v>5</v>
      </c>
      <c r="AH104" s="154">
        <v>4</v>
      </c>
      <c r="AI104" s="155">
        <v>5</v>
      </c>
      <c r="AJ104" s="155">
        <v>5</v>
      </c>
      <c r="AK104" s="155">
        <v>5</v>
      </c>
      <c r="AL104" s="155">
        <v>5</v>
      </c>
      <c r="AM104" s="155">
        <v>4</v>
      </c>
      <c r="AN104" s="155">
        <v>5</v>
      </c>
      <c r="AO104" s="155">
        <v>5</v>
      </c>
      <c r="AP104" s="155">
        <v>5</v>
      </c>
      <c r="AQ104" s="150">
        <v>4</v>
      </c>
      <c r="AR104" s="150">
        <v>5</v>
      </c>
      <c r="AS104" s="150">
        <v>5</v>
      </c>
      <c r="AT104" s="150">
        <v>5</v>
      </c>
      <c r="AU104" s="150">
        <v>5</v>
      </c>
      <c r="AV104" s="150">
        <v>3</v>
      </c>
      <c r="AW104" s="150">
        <v>3</v>
      </c>
      <c r="AX104" s="150">
        <v>3</v>
      </c>
      <c r="AY104" s="150">
        <v>3</v>
      </c>
      <c r="AZ104" s="150">
        <v>4</v>
      </c>
      <c r="BA104" s="7"/>
      <c r="BB104" s="156">
        <f t="shared" si="17"/>
        <v>5</v>
      </c>
      <c r="BC104" s="157">
        <f t="shared" si="18"/>
        <v>4.666666666666667</v>
      </c>
      <c r="BD104" s="158">
        <f t="shared" si="19"/>
        <v>4.333333333333333</v>
      </c>
      <c r="BE104" s="159">
        <f t="shared" si="20"/>
        <v>4.875</v>
      </c>
      <c r="BF104" s="160">
        <f t="shared" si="21"/>
        <v>4</v>
      </c>
    </row>
    <row r="105" spans="1:58" x14ac:dyDescent="0.55000000000000004">
      <c r="A105" s="145">
        <v>103</v>
      </c>
      <c r="B105" s="146">
        <v>2</v>
      </c>
      <c r="C105" s="147">
        <v>39</v>
      </c>
      <c r="D105" s="79">
        <f t="shared" si="16"/>
        <v>2</v>
      </c>
      <c r="E105" s="148">
        <v>1</v>
      </c>
      <c r="F105" s="149">
        <v>2</v>
      </c>
      <c r="G105" s="150">
        <v>2</v>
      </c>
      <c r="H105" s="150">
        <v>13</v>
      </c>
      <c r="I105" s="151">
        <v>1</v>
      </c>
      <c r="J105" s="15">
        <v>2</v>
      </c>
      <c r="K105" s="15">
        <v>1</v>
      </c>
      <c r="L105" s="152">
        <v>5</v>
      </c>
      <c r="M105" s="152">
        <v>5</v>
      </c>
      <c r="N105" s="152">
        <v>5</v>
      </c>
      <c r="O105" s="152">
        <v>4</v>
      </c>
      <c r="P105" s="152">
        <v>5</v>
      </c>
      <c r="Q105" s="152">
        <v>4</v>
      </c>
      <c r="R105" s="152">
        <v>4</v>
      </c>
      <c r="S105" s="152">
        <v>4</v>
      </c>
      <c r="T105" s="153">
        <v>4</v>
      </c>
      <c r="U105" s="153">
        <v>4</v>
      </c>
      <c r="V105" s="153">
        <v>4</v>
      </c>
      <c r="W105" s="153">
        <v>4</v>
      </c>
      <c r="X105" s="153">
        <v>4</v>
      </c>
      <c r="Y105" s="153">
        <v>4</v>
      </c>
      <c r="Z105" s="154">
        <v>4</v>
      </c>
      <c r="AA105" s="154">
        <v>4</v>
      </c>
      <c r="AB105" s="154">
        <v>4</v>
      </c>
      <c r="AC105" s="154">
        <v>4</v>
      </c>
      <c r="AD105" s="154">
        <v>4</v>
      </c>
      <c r="AE105" s="154">
        <v>4</v>
      </c>
      <c r="AF105" s="154">
        <v>4</v>
      </c>
      <c r="AG105" s="154">
        <v>4</v>
      </c>
      <c r="AH105" s="154">
        <v>4</v>
      </c>
      <c r="AI105" s="155">
        <v>4</v>
      </c>
      <c r="AJ105" s="155">
        <v>4</v>
      </c>
      <c r="AK105" s="155">
        <v>4</v>
      </c>
      <c r="AL105" s="155">
        <v>4</v>
      </c>
      <c r="AM105" s="155">
        <v>4</v>
      </c>
      <c r="AN105" s="155">
        <v>4</v>
      </c>
      <c r="AO105" s="155">
        <v>4</v>
      </c>
      <c r="AP105" s="155">
        <v>4</v>
      </c>
      <c r="AQ105" s="150">
        <v>4</v>
      </c>
      <c r="AR105" s="150">
        <v>5</v>
      </c>
      <c r="AS105" s="150">
        <v>4</v>
      </c>
      <c r="AT105" s="150">
        <v>4</v>
      </c>
      <c r="AU105" s="150">
        <v>4</v>
      </c>
      <c r="AV105" s="150">
        <v>3</v>
      </c>
      <c r="AW105" s="150">
        <v>3</v>
      </c>
      <c r="AX105" s="150">
        <v>3</v>
      </c>
      <c r="AY105" s="150">
        <v>3</v>
      </c>
      <c r="AZ105" s="150">
        <v>3</v>
      </c>
      <c r="BA105" s="7"/>
      <c r="BB105" s="156">
        <f t="shared" si="17"/>
        <v>4.5</v>
      </c>
      <c r="BC105" s="157">
        <f t="shared" si="18"/>
        <v>4</v>
      </c>
      <c r="BD105" s="158">
        <f t="shared" si="19"/>
        <v>4</v>
      </c>
      <c r="BE105" s="159">
        <f t="shared" si="20"/>
        <v>4</v>
      </c>
      <c r="BF105" s="160">
        <f t="shared" si="21"/>
        <v>3.6</v>
      </c>
    </row>
    <row r="106" spans="1:58" x14ac:dyDescent="0.55000000000000004">
      <c r="A106" s="145">
        <v>104</v>
      </c>
      <c r="B106" s="146">
        <v>0</v>
      </c>
      <c r="C106" s="147"/>
      <c r="D106" s="79">
        <f t="shared" si="16"/>
        <v>5</v>
      </c>
      <c r="E106" s="148">
        <v>1</v>
      </c>
      <c r="F106" s="149">
        <v>2</v>
      </c>
      <c r="G106" s="150">
        <v>2</v>
      </c>
      <c r="H106" s="150">
        <v>13</v>
      </c>
      <c r="I106" s="151">
        <v>0</v>
      </c>
      <c r="J106" s="15">
        <v>0</v>
      </c>
      <c r="K106" s="15">
        <v>0</v>
      </c>
      <c r="L106" s="152">
        <v>5</v>
      </c>
      <c r="M106" s="152">
        <v>4</v>
      </c>
      <c r="N106" s="152">
        <v>4</v>
      </c>
      <c r="O106" s="152">
        <v>4</v>
      </c>
      <c r="P106" s="152">
        <v>4</v>
      </c>
      <c r="Q106" s="152">
        <v>4</v>
      </c>
      <c r="R106" s="152">
        <v>5</v>
      </c>
      <c r="S106" s="152">
        <v>3</v>
      </c>
      <c r="T106" s="153">
        <v>4</v>
      </c>
      <c r="U106" s="153">
        <v>4</v>
      </c>
      <c r="V106" s="153">
        <v>3</v>
      </c>
      <c r="W106" s="153">
        <v>3</v>
      </c>
      <c r="X106" s="153">
        <v>4</v>
      </c>
      <c r="Y106" s="153">
        <v>3</v>
      </c>
      <c r="Z106" s="154">
        <v>3</v>
      </c>
      <c r="AA106" s="154">
        <v>3</v>
      </c>
      <c r="AB106" s="154">
        <v>3</v>
      </c>
      <c r="AC106" s="154">
        <v>3</v>
      </c>
      <c r="AD106" s="154">
        <v>4</v>
      </c>
      <c r="AE106" s="154">
        <v>4</v>
      </c>
      <c r="AF106" s="154">
        <v>3</v>
      </c>
      <c r="AG106" s="154">
        <v>5</v>
      </c>
      <c r="AH106" s="154">
        <v>5</v>
      </c>
      <c r="AI106" s="155">
        <v>5</v>
      </c>
      <c r="AJ106" s="155">
        <v>4</v>
      </c>
      <c r="AK106" s="155">
        <v>4</v>
      </c>
      <c r="AL106" s="155">
        <v>4</v>
      </c>
      <c r="AM106" s="155">
        <v>3</v>
      </c>
      <c r="AN106" s="155">
        <v>4</v>
      </c>
      <c r="AO106" s="155">
        <v>4</v>
      </c>
      <c r="AP106" s="155">
        <v>4</v>
      </c>
      <c r="AQ106" s="150">
        <v>3</v>
      </c>
      <c r="AR106" s="150">
        <v>4</v>
      </c>
      <c r="AS106" s="150">
        <v>4</v>
      </c>
      <c r="AT106" s="150">
        <v>4</v>
      </c>
      <c r="AU106" s="150">
        <v>4</v>
      </c>
      <c r="AV106" s="150">
        <v>3</v>
      </c>
      <c r="AW106" s="150">
        <v>3</v>
      </c>
      <c r="AX106" s="150">
        <v>3</v>
      </c>
      <c r="AY106" s="150">
        <v>3</v>
      </c>
      <c r="AZ106" s="150">
        <v>4</v>
      </c>
      <c r="BA106" s="7"/>
      <c r="BB106" s="156">
        <f t="shared" si="17"/>
        <v>4.125</v>
      </c>
      <c r="BC106" s="157">
        <f t="shared" si="18"/>
        <v>3.5</v>
      </c>
      <c r="BD106" s="158">
        <f t="shared" si="19"/>
        <v>3.6666666666666665</v>
      </c>
      <c r="BE106" s="159">
        <f t="shared" si="20"/>
        <v>4</v>
      </c>
      <c r="BF106" s="160">
        <f t="shared" si="21"/>
        <v>3.5</v>
      </c>
    </row>
    <row r="107" spans="1:58" x14ac:dyDescent="0.55000000000000004">
      <c r="A107" s="145">
        <v>105</v>
      </c>
      <c r="B107" s="146">
        <v>2</v>
      </c>
      <c r="C107" s="147">
        <v>32</v>
      </c>
      <c r="D107" s="79">
        <f t="shared" si="16"/>
        <v>2</v>
      </c>
      <c r="E107" s="148">
        <v>1</v>
      </c>
      <c r="F107" s="149">
        <v>2</v>
      </c>
      <c r="G107" s="150">
        <v>2</v>
      </c>
      <c r="H107" s="150">
        <v>13</v>
      </c>
      <c r="I107" s="151">
        <v>1</v>
      </c>
      <c r="J107" s="15">
        <v>2</v>
      </c>
      <c r="K107" s="15">
        <v>1</v>
      </c>
      <c r="L107" s="152">
        <v>5</v>
      </c>
      <c r="M107" s="152">
        <v>5</v>
      </c>
      <c r="N107" s="152">
        <v>4</v>
      </c>
      <c r="O107" s="152">
        <v>5</v>
      </c>
      <c r="P107" s="152">
        <v>5</v>
      </c>
      <c r="Q107" s="152">
        <v>5</v>
      </c>
      <c r="R107" s="152">
        <v>5</v>
      </c>
      <c r="S107" s="152">
        <v>5</v>
      </c>
      <c r="T107" s="153">
        <v>4</v>
      </c>
      <c r="U107" s="153">
        <v>5</v>
      </c>
      <c r="V107" s="153">
        <v>5</v>
      </c>
      <c r="W107" s="153">
        <v>5</v>
      </c>
      <c r="X107" s="153">
        <v>5</v>
      </c>
      <c r="Y107" s="153">
        <v>5</v>
      </c>
      <c r="Z107" s="154">
        <v>5</v>
      </c>
      <c r="AA107" s="154">
        <v>5</v>
      </c>
      <c r="AB107" s="154">
        <v>5</v>
      </c>
      <c r="AC107" s="154">
        <v>5</v>
      </c>
      <c r="AD107" s="154">
        <v>5</v>
      </c>
      <c r="AE107" s="154">
        <v>5</v>
      </c>
      <c r="AF107" s="154">
        <v>5</v>
      </c>
      <c r="AG107" s="154">
        <v>5</v>
      </c>
      <c r="AH107" s="154">
        <v>5</v>
      </c>
      <c r="AI107" s="155">
        <v>5</v>
      </c>
      <c r="AJ107" s="155">
        <v>5</v>
      </c>
      <c r="AK107" s="155">
        <v>5</v>
      </c>
      <c r="AL107" s="155">
        <v>5</v>
      </c>
      <c r="AM107" s="155">
        <v>5</v>
      </c>
      <c r="AN107" s="155">
        <v>5</v>
      </c>
      <c r="AO107" s="155">
        <v>5</v>
      </c>
      <c r="AP107" s="155">
        <v>5</v>
      </c>
      <c r="AQ107" s="150">
        <v>5</v>
      </c>
      <c r="AR107" s="150">
        <v>5</v>
      </c>
      <c r="AS107" s="150">
        <v>5</v>
      </c>
      <c r="AT107" s="150">
        <v>5</v>
      </c>
      <c r="AU107" s="150">
        <v>4</v>
      </c>
      <c r="AV107" s="150">
        <v>4</v>
      </c>
      <c r="AW107" s="150">
        <v>4</v>
      </c>
      <c r="AX107" s="150">
        <v>4</v>
      </c>
      <c r="AY107" s="150">
        <v>4</v>
      </c>
      <c r="AZ107" s="150">
        <v>5</v>
      </c>
      <c r="BA107" s="7"/>
      <c r="BB107" s="156">
        <f t="shared" ref="BB107:BB138" si="22">(AVERAGE(L107:S107))</f>
        <v>4.875</v>
      </c>
      <c r="BC107" s="157">
        <f t="shared" ref="BC107:BC138" si="23">(AVERAGEA(T107:Y107))</f>
        <v>4.833333333333333</v>
      </c>
      <c r="BD107" s="158">
        <f t="shared" ref="BD107:BD138" si="24">(AVERAGE(Z107:AH107))</f>
        <v>5</v>
      </c>
      <c r="BE107" s="159">
        <f t="shared" ref="BE107:BE138" si="25">(AVERAGEA(AI107:AP107))</f>
        <v>5</v>
      </c>
      <c r="BF107" s="160">
        <f t="shared" ref="BF107:BF138" si="26">(AVERAGE(AQ107:AZ107))</f>
        <v>4.5</v>
      </c>
    </row>
    <row r="108" spans="1:58" x14ac:dyDescent="0.55000000000000004">
      <c r="A108" s="145">
        <v>106</v>
      </c>
      <c r="B108" s="146">
        <v>1</v>
      </c>
      <c r="C108" s="147"/>
      <c r="D108" s="79">
        <f t="shared" si="16"/>
        <v>5</v>
      </c>
      <c r="E108" s="148">
        <v>1</v>
      </c>
      <c r="F108" s="149">
        <v>2</v>
      </c>
      <c r="G108" s="150">
        <v>2</v>
      </c>
      <c r="H108" s="150">
        <v>13</v>
      </c>
      <c r="I108" s="151">
        <v>0</v>
      </c>
      <c r="J108" s="15">
        <v>0</v>
      </c>
      <c r="K108" s="15">
        <v>0</v>
      </c>
      <c r="L108" s="152">
        <v>4</v>
      </c>
      <c r="M108" s="152">
        <v>4</v>
      </c>
      <c r="N108" s="152">
        <v>3</v>
      </c>
      <c r="O108" s="152">
        <v>4</v>
      </c>
      <c r="P108" s="152">
        <v>4</v>
      </c>
      <c r="Q108" s="152">
        <v>4</v>
      </c>
      <c r="R108" s="152">
        <v>4</v>
      </c>
      <c r="S108" s="152">
        <v>4</v>
      </c>
      <c r="T108" s="153">
        <v>4</v>
      </c>
      <c r="U108" s="153">
        <v>4</v>
      </c>
      <c r="V108" s="153">
        <v>4</v>
      </c>
      <c r="W108" s="153">
        <v>4</v>
      </c>
      <c r="X108" s="153">
        <v>4</v>
      </c>
      <c r="Y108" s="153">
        <v>3</v>
      </c>
      <c r="Z108" s="154">
        <v>4</v>
      </c>
      <c r="AA108" s="154">
        <v>4</v>
      </c>
      <c r="AB108" s="154">
        <v>4</v>
      </c>
      <c r="AC108" s="154">
        <v>4</v>
      </c>
      <c r="AD108" s="154">
        <v>4</v>
      </c>
      <c r="AE108" s="154">
        <v>4</v>
      </c>
      <c r="AF108" s="154">
        <v>4</v>
      </c>
      <c r="AG108" s="154">
        <v>4</v>
      </c>
      <c r="AH108" s="154">
        <v>4</v>
      </c>
      <c r="AI108" s="155">
        <v>4</v>
      </c>
      <c r="AJ108" s="155">
        <v>4</v>
      </c>
      <c r="AK108" s="155">
        <v>4</v>
      </c>
      <c r="AL108" s="155">
        <v>4</v>
      </c>
      <c r="AM108" s="155">
        <v>4</v>
      </c>
      <c r="AN108" s="155">
        <v>4</v>
      </c>
      <c r="AO108" s="155">
        <v>4</v>
      </c>
      <c r="AP108" s="155">
        <v>4</v>
      </c>
      <c r="AQ108" s="150">
        <v>4</v>
      </c>
      <c r="AR108" s="150">
        <v>4</v>
      </c>
      <c r="AS108" s="150">
        <v>4</v>
      </c>
      <c r="AT108" s="150">
        <v>4</v>
      </c>
      <c r="AU108" s="150">
        <v>4</v>
      </c>
      <c r="AV108" s="150">
        <v>3</v>
      </c>
      <c r="AW108" s="150">
        <v>4</v>
      </c>
      <c r="AX108" s="150">
        <v>4</v>
      </c>
      <c r="AY108" s="150">
        <v>3</v>
      </c>
      <c r="AZ108" s="150">
        <v>3</v>
      </c>
      <c r="BA108" s="7"/>
      <c r="BB108" s="156">
        <f t="shared" si="22"/>
        <v>3.875</v>
      </c>
      <c r="BC108" s="157">
        <f t="shared" si="23"/>
        <v>3.8333333333333335</v>
      </c>
      <c r="BD108" s="158">
        <f t="shared" si="24"/>
        <v>4</v>
      </c>
      <c r="BE108" s="159">
        <f t="shared" si="25"/>
        <v>4</v>
      </c>
      <c r="BF108" s="160">
        <f t="shared" si="26"/>
        <v>3.7</v>
      </c>
    </row>
    <row r="109" spans="1:58" x14ac:dyDescent="0.55000000000000004">
      <c r="A109" s="145">
        <v>107</v>
      </c>
      <c r="B109" s="146">
        <v>1</v>
      </c>
      <c r="C109" s="147">
        <v>59</v>
      </c>
      <c r="D109" s="79">
        <f t="shared" si="16"/>
        <v>4</v>
      </c>
      <c r="E109" s="148">
        <v>1</v>
      </c>
      <c r="F109" s="149">
        <v>2</v>
      </c>
      <c r="G109" s="150">
        <v>2</v>
      </c>
      <c r="H109" s="150">
        <v>13</v>
      </c>
      <c r="I109" s="151">
        <v>0</v>
      </c>
      <c r="J109" s="15">
        <v>0</v>
      </c>
      <c r="K109" s="15">
        <v>0</v>
      </c>
      <c r="L109" s="152">
        <v>5</v>
      </c>
      <c r="M109" s="152">
        <v>5</v>
      </c>
      <c r="N109" s="152">
        <v>5</v>
      </c>
      <c r="O109" s="152">
        <v>4</v>
      </c>
      <c r="P109" s="152">
        <v>5</v>
      </c>
      <c r="Q109" s="152">
        <v>4</v>
      </c>
      <c r="R109" s="152">
        <v>4</v>
      </c>
      <c r="S109" s="152">
        <v>4</v>
      </c>
      <c r="T109" s="153">
        <v>4</v>
      </c>
      <c r="U109" s="153">
        <v>4</v>
      </c>
      <c r="V109" s="153">
        <v>4</v>
      </c>
      <c r="W109" s="153">
        <v>4</v>
      </c>
      <c r="X109" s="153">
        <v>5</v>
      </c>
      <c r="Y109" s="153">
        <v>4</v>
      </c>
      <c r="Z109" s="154">
        <v>5</v>
      </c>
      <c r="AA109" s="154">
        <v>4</v>
      </c>
      <c r="AB109" s="154">
        <v>5</v>
      </c>
      <c r="AC109" s="154">
        <v>4</v>
      </c>
      <c r="AD109" s="154">
        <v>4</v>
      </c>
      <c r="AE109" s="154">
        <v>4</v>
      </c>
      <c r="AF109" s="154">
        <v>4</v>
      </c>
      <c r="AG109" s="154">
        <v>5</v>
      </c>
      <c r="AH109" s="154">
        <v>4</v>
      </c>
      <c r="AI109" s="155">
        <v>5</v>
      </c>
      <c r="AJ109" s="155">
        <v>5</v>
      </c>
      <c r="AK109" s="155">
        <v>4</v>
      </c>
      <c r="AL109" s="155">
        <v>4</v>
      </c>
      <c r="AM109" s="155">
        <v>4</v>
      </c>
      <c r="AN109" s="155">
        <v>5</v>
      </c>
      <c r="AO109" s="155">
        <v>4</v>
      </c>
      <c r="AP109" s="155">
        <v>4</v>
      </c>
      <c r="AQ109" s="150">
        <v>4</v>
      </c>
      <c r="AR109" s="150">
        <v>5</v>
      </c>
      <c r="AS109" s="150">
        <v>5</v>
      </c>
      <c r="AT109" s="150">
        <v>5</v>
      </c>
      <c r="AU109" s="150">
        <v>5</v>
      </c>
      <c r="AV109" s="150">
        <v>4</v>
      </c>
      <c r="AW109" s="150">
        <v>4</v>
      </c>
      <c r="AX109" s="150">
        <v>4</v>
      </c>
      <c r="AY109" s="150">
        <v>4</v>
      </c>
      <c r="AZ109" s="150">
        <v>4</v>
      </c>
      <c r="BA109" s="7"/>
      <c r="BB109" s="156">
        <f t="shared" si="22"/>
        <v>4.5</v>
      </c>
      <c r="BC109" s="157">
        <f t="shared" si="23"/>
        <v>4.166666666666667</v>
      </c>
      <c r="BD109" s="158">
        <f t="shared" si="24"/>
        <v>4.333333333333333</v>
      </c>
      <c r="BE109" s="159">
        <f t="shared" si="25"/>
        <v>4.375</v>
      </c>
      <c r="BF109" s="160">
        <f t="shared" si="26"/>
        <v>4.4000000000000004</v>
      </c>
    </row>
    <row r="110" spans="1:58" x14ac:dyDescent="0.55000000000000004">
      <c r="A110" s="145">
        <v>108</v>
      </c>
      <c r="B110" s="146">
        <v>1</v>
      </c>
      <c r="C110" s="147">
        <v>49</v>
      </c>
      <c r="D110" s="79">
        <f t="shared" si="16"/>
        <v>3</v>
      </c>
      <c r="E110" s="148">
        <v>1</v>
      </c>
      <c r="F110" s="149">
        <v>2</v>
      </c>
      <c r="G110" s="150">
        <v>2</v>
      </c>
      <c r="H110" s="150">
        <v>13</v>
      </c>
      <c r="I110" s="151">
        <v>0</v>
      </c>
      <c r="J110" s="15">
        <v>0</v>
      </c>
      <c r="K110" s="15">
        <v>0</v>
      </c>
      <c r="L110" s="152">
        <v>5</v>
      </c>
      <c r="M110" s="152">
        <v>4</v>
      </c>
      <c r="N110" s="152">
        <v>4</v>
      </c>
      <c r="O110" s="152">
        <v>4</v>
      </c>
      <c r="P110" s="152">
        <v>5</v>
      </c>
      <c r="Q110" s="152">
        <v>5</v>
      </c>
      <c r="R110" s="152">
        <v>5</v>
      </c>
      <c r="S110" s="152">
        <v>5</v>
      </c>
      <c r="T110" s="153">
        <v>5</v>
      </c>
      <c r="U110" s="153">
        <v>5</v>
      </c>
      <c r="V110" s="153">
        <v>5</v>
      </c>
      <c r="W110" s="153">
        <v>4</v>
      </c>
      <c r="X110" s="153">
        <v>5</v>
      </c>
      <c r="Y110" s="153">
        <v>5</v>
      </c>
      <c r="Z110" s="154">
        <v>4</v>
      </c>
      <c r="AA110" s="154">
        <v>4</v>
      </c>
      <c r="AB110" s="154">
        <v>4</v>
      </c>
      <c r="AC110" s="154">
        <v>4</v>
      </c>
      <c r="AD110" s="154">
        <v>5</v>
      </c>
      <c r="AE110" s="154">
        <v>5</v>
      </c>
      <c r="AF110" s="154">
        <v>4</v>
      </c>
      <c r="AG110" s="154">
        <v>5</v>
      </c>
      <c r="AH110" s="154">
        <v>5</v>
      </c>
      <c r="AI110" s="155">
        <v>4</v>
      </c>
      <c r="AJ110" s="155">
        <v>4</v>
      </c>
      <c r="AK110" s="155">
        <v>4</v>
      </c>
      <c r="AL110" s="155">
        <v>4</v>
      </c>
      <c r="AM110" s="155">
        <v>4</v>
      </c>
      <c r="AN110" s="155">
        <v>5</v>
      </c>
      <c r="AO110" s="155">
        <v>5</v>
      </c>
      <c r="AP110" s="155">
        <v>5</v>
      </c>
      <c r="AQ110" s="150">
        <v>5</v>
      </c>
      <c r="AR110" s="150">
        <v>5</v>
      </c>
      <c r="AS110" s="150">
        <v>5</v>
      </c>
      <c r="AT110" s="150">
        <v>5</v>
      </c>
      <c r="AU110" s="150">
        <v>5</v>
      </c>
      <c r="AV110" s="150">
        <v>5</v>
      </c>
      <c r="AW110" s="150">
        <v>5</v>
      </c>
      <c r="AX110" s="150">
        <v>5</v>
      </c>
      <c r="AY110" s="150">
        <v>5</v>
      </c>
      <c r="AZ110" s="150">
        <v>5</v>
      </c>
      <c r="BA110" s="7"/>
      <c r="BB110" s="156">
        <f t="shared" si="22"/>
        <v>4.625</v>
      </c>
      <c r="BC110" s="157">
        <f t="shared" si="23"/>
        <v>4.833333333333333</v>
      </c>
      <c r="BD110" s="158">
        <f t="shared" si="24"/>
        <v>4.4444444444444446</v>
      </c>
      <c r="BE110" s="159">
        <f t="shared" si="25"/>
        <v>4.375</v>
      </c>
      <c r="BF110" s="160">
        <f t="shared" si="26"/>
        <v>5</v>
      </c>
    </row>
    <row r="111" spans="1:58" x14ac:dyDescent="0.55000000000000004">
      <c r="A111" s="145">
        <v>109</v>
      </c>
      <c r="B111" s="146">
        <v>1</v>
      </c>
      <c r="C111" s="147"/>
      <c r="D111" s="79">
        <f t="shared" si="16"/>
        <v>5</v>
      </c>
      <c r="E111" s="148">
        <v>1</v>
      </c>
      <c r="F111" s="149">
        <v>3</v>
      </c>
      <c r="G111" s="150">
        <v>2</v>
      </c>
      <c r="H111" s="150">
        <v>13</v>
      </c>
      <c r="I111" s="151">
        <v>0</v>
      </c>
      <c r="J111" s="15">
        <v>2</v>
      </c>
      <c r="K111" s="15">
        <v>1</v>
      </c>
      <c r="L111" s="152">
        <v>5</v>
      </c>
      <c r="M111" s="152">
        <v>5</v>
      </c>
      <c r="N111" s="152">
        <v>4</v>
      </c>
      <c r="O111" s="152">
        <v>5</v>
      </c>
      <c r="P111" s="152">
        <v>4</v>
      </c>
      <c r="Q111" s="152">
        <v>4</v>
      </c>
      <c r="R111" s="152">
        <v>5</v>
      </c>
      <c r="S111" s="152">
        <v>4</v>
      </c>
      <c r="T111" s="153">
        <v>5</v>
      </c>
      <c r="U111" s="153">
        <v>5</v>
      </c>
      <c r="V111" s="153">
        <v>5</v>
      </c>
      <c r="W111" s="153">
        <v>5</v>
      </c>
      <c r="X111" s="153">
        <v>5</v>
      </c>
      <c r="Y111" s="153">
        <v>5</v>
      </c>
      <c r="Z111" s="154">
        <v>4</v>
      </c>
      <c r="AA111" s="154">
        <v>4</v>
      </c>
      <c r="AB111" s="154">
        <v>4</v>
      </c>
      <c r="AC111" s="154">
        <v>4</v>
      </c>
      <c r="AD111" s="154">
        <v>4</v>
      </c>
      <c r="AE111" s="154">
        <v>4</v>
      </c>
      <c r="AF111" s="154">
        <v>4</v>
      </c>
      <c r="AG111" s="154">
        <v>4</v>
      </c>
      <c r="AH111" s="154">
        <v>4</v>
      </c>
      <c r="AI111" s="155">
        <v>5</v>
      </c>
      <c r="AJ111" s="155">
        <v>4</v>
      </c>
      <c r="AK111" s="155">
        <v>4</v>
      </c>
      <c r="AL111" s="155">
        <v>4</v>
      </c>
      <c r="AM111" s="155">
        <v>4</v>
      </c>
      <c r="AN111" s="155">
        <v>5</v>
      </c>
      <c r="AO111" s="155">
        <v>4</v>
      </c>
      <c r="AP111" s="155">
        <v>4</v>
      </c>
      <c r="AQ111" s="150">
        <v>4</v>
      </c>
      <c r="AR111" s="150">
        <v>4</v>
      </c>
      <c r="AS111" s="150">
        <v>4</v>
      </c>
      <c r="AT111" s="150">
        <v>4</v>
      </c>
      <c r="AU111" s="150">
        <v>4</v>
      </c>
      <c r="AV111" s="150">
        <v>3</v>
      </c>
      <c r="AW111" s="150">
        <v>3</v>
      </c>
      <c r="AX111" s="150">
        <v>3</v>
      </c>
      <c r="AY111" s="150">
        <v>3</v>
      </c>
      <c r="AZ111" s="150">
        <v>4</v>
      </c>
      <c r="BA111" s="7"/>
      <c r="BB111" s="156">
        <f t="shared" si="22"/>
        <v>4.5</v>
      </c>
      <c r="BC111" s="157">
        <f t="shared" si="23"/>
        <v>5</v>
      </c>
      <c r="BD111" s="158">
        <f t="shared" si="24"/>
        <v>4</v>
      </c>
      <c r="BE111" s="159">
        <f t="shared" si="25"/>
        <v>4.25</v>
      </c>
      <c r="BF111" s="160">
        <f t="shared" si="26"/>
        <v>3.6</v>
      </c>
    </row>
    <row r="112" spans="1:58" x14ac:dyDescent="0.55000000000000004">
      <c r="A112" s="145">
        <v>110</v>
      </c>
      <c r="B112" s="146">
        <v>1</v>
      </c>
      <c r="C112" s="147">
        <v>53</v>
      </c>
      <c r="D112" s="79">
        <f t="shared" si="16"/>
        <v>4</v>
      </c>
      <c r="E112" s="148">
        <v>1</v>
      </c>
      <c r="F112" s="149">
        <v>2</v>
      </c>
      <c r="G112" s="150">
        <v>2</v>
      </c>
      <c r="H112" s="150">
        <v>13</v>
      </c>
      <c r="I112" s="151">
        <v>1</v>
      </c>
      <c r="J112" s="15">
        <v>2</v>
      </c>
      <c r="K112" s="15">
        <v>2</v>
      </c>
      <c r="L112" s="152">
        <v>5</v>
      </c>
      <c r="M112" s="152">
        <v>4</v>
      </c>
      <c r="N112" s="152">
        <v>4</v>
      </c>
      <c r="O112" s="152">
        <v>4</v>
      </c>
      <c r="P112" s="152">
        <v>4</v>
      </c>
      <c r="Q112" s="152">
        <v>4</v>
      </c>
      <c r="R112" s="152">
        <v>3</v>
      </c>
      <c r="S112" s="152">
        <v>4</v>
      </c>
      <c r="T112" s="153">
        <v>4</v>
      </c>
      <c r="U112" s="153">
        <v>4</v>
      </c>
      <c r="V112" s="153">
        <v>4</v>
      </c>
      <c r="W112" s="153">
        <v>4</v>
      </c>
      <c r="X112" s="153">
        <v>3</v>
      </c>
      <c r="Y112" s="153">
        <v>4</v>
      </c>
      <c r="Z112" s="154">
        <v>4</v>
      </c>
      <c r="AA112" s="154">
        <v>4</v>
      </c>
      <c r="AB112" s="154">
        <v>4</v>
      </c>
      <c r="AC112" s="154">
        <v>3</v>
      </c>
      <c r="AD112" s="154">
        <v>4</v>
      </c>
      <c r="AE112" s="154">
        <v>3</v>
      </c>
      <c r="AF112" s="154">
        <v>4</v>
      </c>
      <c r="AG112" s="154">
        <v>4</v>
      </c>
      <c r="AH112" s="154">
        <v>4</v>
      </c>
      <c r="AI112" s="155">
        <v>4</v>
      </c>
      <c r="AJ112" s="155">
        <v>4</v>
      </c>
      <c r="AK112" s="155">
        <v>4</v>
      </c>
      <c r="AL112" s="155">
        <v>4</v>
      </c>
      <c r="AM112" s="155">
        <v>4</v>
      </c>
      <c r="AN112" s="155">
        <v>4</v>
      </c>
      <c r="AO112" s="155">
        <v>4</v>
      </c>
      <c r="AP112" s="155">
        <v>4</v>
      </c>
      <c r="AQ112" s="150">
        <v>3</v>
      </c>
      <c r="AR112" s="150">
        <v>4</v>
      </c>
      <c r="AS112" s="150">
        <v>4</v>
      </c>
      <c r="AT112" s="150">
        <v>4</v>
      </c>
      <c r="AU112" s="150">
        <v>4</v>
      </c>
      <c r="AV112" s="150">
        <v>2</v>
      </c>
      <c r="AW112" s="150">
        <v>3</v>
      </c>
      <c r="AX112" s="150">
        <v>3</v>
      </c>
      <c r="AY112" s="150">
        <v>3</v>
      </c>
      <c r="AZ112" s="150">
        <v>4</v>
      </c>
      <c r="BA112" s="7"/>
      <c r="BB112" s="156">
        <f t="shared" si="22"/>
        <v>4</v>
      </c>
      <c r="BC112" s="157">
        <f t="shared" si="23"/>
        <v>3.8333333333333335</v>
      </c>
      <c r="BD112" s="158">
        <f t="shared" si="24"/>
        <v>3.7777777777777777</v>
      </c>
      <c r="BE112" s="159">
        <f t="shared" si="25"/>
        <v>4</v>
      </c>
      <c r="BF112" s="160">
        <f t="shared" si="26"/>
        <v>3.4</v>
      </c>
    </row>
    <row r="113" spans="1:58" x14ac:dyDescent="0.55000000000000004">
      <c r="A113" s="145">
        <v>111</v>
      </c>
      <c r="B113" s="146">
        <v>2</v>
      </c>
      <c r="C113" s="147">
        <v>39</v>
      </c>
      <c r="D113" s="79">
        <f t="shared" si="16"/>
        <v>2</v>
      </c>
      <c r="E113" s="148">
        <v>1</v>
      </c>
      <c r="F113" s="149">
        <v>2</v>
      </c>
      <c r="G113" s="150">
        <v>2</v>
      </c>
      <c r="H113" s="150">
        <v>13</v>
      </c>
      <c r="I113" s="151">
        <v>0</v>
      </c>
      <c r="J113" s="15">
        <v>2</v>
      </c>
      <c r="K113" s="15">
        <v>1</v>
      </c>
      <c r="L113" s="152">
        <v>4</v>
      </c>
      <c r="M113" s="152">
        <v>4</v>
      </c>
      <c r="N113" s="152">
        <v>4</v>
      </c>
      <c r="O113" s="152">
        <v>4</v>
      </c>
      <c r="P113" s="152">
        <v>4</v>
      </c>
      <c r="Q113" s="152">
        <v>5</v>
      </c>
      <c r="R113" s="152">
        <v>5</v>
      </c>
      <c r="S113" s="152">
        <v>5</v>
      </c>
      <c r="T113" s="153">
        <v>5</v>
      </c>
      <c r="U113" s="153">
        <v>5</v>
      </c>
      <c r="V113" s="153">
        <v>5</v>
      </c>
      <c r="W113" s="153">
        <v>5</v>
      </c>
      <c r="X113" s="153">
        <v>5</v>
      </c>
      <c r="Y113" s="153">
        <v>4</v>
      </c>
      <c r="Z113" s="154">
        <v>4</v>
      </c>
      <c r="AA113" s="154">
        <v>5</v>
      </c>
      <c r="AB113" s="154">
        <v>5</v>
      </c>
      <c r="AC113" s="154">
        <v>5</v>
      </c>
      <c r="AD113" s="154">
        <v>4</v>
      </c>
      <c r="AE113" s="154">
        <v>4</v>
      </c>
      <c r="AF113" s="154">
        <v>5</v>
      </c>
      <c r="AG113" s="154">
        <v>5</v>
      </c>
      <c r="AH113" s="154">
        <v>4</v>
      </c>
      <c r="AI113" s="155">
        <v>4</v>
      </c>
      <c r="AJ113" s="155">
        <v>5</v>
      </c>
      <c r="AK113" s="155">
        <v>4</v>
      </c>
      <c r="AL113" s="155">
        <v>5</v>
      </c>
      <c r="AM113" s="155">
        <v>5</v>
      </c>
      <c r="AN113" s="155">
        <v>5</v>
      </c>
      <c r="AO113" s="155">
        <v>5</v>
      </c>
      <c r="AP113" s="155">
        <v>4</v>
      </c>
      <c r="AQ113" s="150">
        <v>5</v>
      </c>
      <c r="AR113" s="150">
        <v>5</v>
      </c>
      <c r="AS113" s="150">
        <v>5</v>
      </c>
      <c r="AT113" s="150">
        <v>5</v>
      </c>
      <c r="AU113" s="150">
        <v>5</v>
      </c>
      <c r="AV113" s="150">
        <v>5</v>
      </c>
      <c r="AW113" s="150">
        <v>5</v>
      </c>
      <c r="AX113" s="150">
        <v>5</v>
      </c>
      <c r="AY113" s="150">
        <v>5</v>
      </c>
      <c r="AZ113" s="150">
        <v>5</v>
      </c>
      <c r="BA113" s="7"/>
      <c r="BB113" s="156">
        <f t="shared" si="22"/>
        <v>4.375</v>
      </c>
      <c r="BC113" s="157">
        <f t="shared" si="23"/>
        <v>4.833333333333333</v>
      </c>
      <c r="BD113" s="158">
        <f t="shared" si="24"/>
        <v>4.5555555555555554</v>
      </c>
      <c r="BE113" s="159">
        <f t="shared" si="25"/>
        <v>4.625</v>
      </c>
      <c r="BF113" s="160">
        <f t="shared" si="26"/>
        <v>5</v>
      </c>
    </row>
    <row r="114" spans="1:58" x14ac:dyDescent="0.55000000000000004">
      <c r="A114" s="145">
        <v>112</v>
      </c>
      <c r="B114" s="146">
        <v>1</v>
      </c>
      <c r="C114" s="147">
        <v>27</v>
      </c>
      <c r="D114" s="79">
        <f t="shared" si="16"/>
        <v>1</v>
      </c>
      <c r="E114" s="148">
        <v>1</v>
      </c>
      <c r="F114" s="149">
        <v>3</v>
      </c>
      <c r="G114" s="150">
        <v>2</v>
      </c>
      <c r="H114" s="150">
        <v>13</v>
      </c>
      <c r="I114" s="151">
        <v>0</v>
      </c>
      <c r="J114" s="15">
        <v>2</v>
      </c>
      <c r="K114" s="15">
        <v>1</v>
      </c>
      <c r="L114" s="152">
        <v>3</v>
      </c>
      <c r="M114" s="152">
        <v>3</v>
      </c>
      <c r="N114" s="152">
        <v>3</v>
      </c>
      <c r="O114" s="152">
        <v>3</v>
      </c>
      <c r="P114" s="152">
        <v>4</v>
      </c>
      <c r="Q114" s="152">
        <v>3</v>
      </c>
      <c r="R114" s="152">
        <v>4</v>
      </c>
      <c r="S114" s="152">
        <v>4</v>
      </c>
      <c r="T114" s="153">
        <v>4</v>
      </c>
      <c r="U114" s="153">
        <v>4</v>
      </c>
      <c r="V114" s="153">
        <v>4</v>
      </c>
      <c r="W114" s="153">
        <v>4</v>
      </c>
      <c r="X114" s="153">
        <v>4</v>
      </c>
      <c r="Y114" s="153">
        <v>4</v>
      </c>
      <c r="Z114" s="154">
        <v>3</v>
      </c>
      <c r="AA114" s="154">
        <v>4</v>
      </c>
      <c r="AB114" s="154">
        <v>4</v>
      </c>
      <c r="AC114" s="154">
        <v>3</v>
      </c>
      <c r="AD114" s="154">
        <v>4</v>
      </c>
      <c r="AE114" s="154">
        <v>4</v>
      </c>
      <c r="AF114" s="154">
        <v>4</v>
      </c>
      <c r="AG114" s="154">
        <v>3</v>
      </c>
      <c r="AH114" s="154">
        <v>3</v>
      </c>
      <c r="AI114" s="155">
        <v>4</v>
      </c>
      <c r="AJ114" s="155">
        <v>4</v>
      </c>
      <c r="AK114" s="155">
        <v>3</v>
      </c>
      <c r="AL114" s="155">
        <v>3</v>
      </c>
      <c r="AM114" s="155">
        <v>3</v>
      </c>
      <c r="AN114" s="155">
        <v>4</v>
      </c>
      <c r="AO114" s="155">
        <v>4</v>
      </c>
      <c r="AP114" s="155">
        <v>3</v>
      </c>
      <c r="AQ114" s="150">
        <v>4</v>
      </c>
      <c r="AR114" s="150">
        <v>4</v>
      </c>
      <c r="AS114" s="150">
        <v>4</v>
      </c>
      <c r="AT114" s="150">
        <v>4</v>
      </c>
      <c r="AU114" s="150">
        <v>4</v>
      </c>
      <c r="AV114" s="150">
        <v>3</v>
      </c>
      <c r="AW114" s="150">
        <v>4</v>
      </c>
      <c r="AX114" s="150">
        <v>3</v>
      </c>
      <c r="AY114" s="150">
        <v>3</v>
      </c>
      <c r="AZ114" s="150">
        <v>4</v>
      </c>
      <c r="BA114" s="7"/>
      <c r="BB114" s="156">
        <f t="shared" si="22"/>
        <v>3.375</v>
      </c>
      <c r="BC114" s="157">
        <f t="shared" si="23"/>
        <v>4</v>
      </c>
      <c r="BD114" s="158">
        <f t="shared" si="24"/>
        <v>3.5555555555555554</v>
      </c>
      <c r="BE114" s="159">
        <f t="shared" si="25"/>
        <v>3.5</v>
      </c>
      <c r="BF114" s="160">
        <f t="shared" si="26"/>
        <v>3.7</v>
      </c>
    </row>
    <row r="115" spans="1:58" x14ac:dyDescent="0.55000000000000004">
      <c r="A115" s="145">
        <v>113</v>
      </c>
      <c r="B115" s="146">
        <v>2</v>
      </c>
      <c r="C115" s="147">
        <v>50</v>
      </c>
      <c r="D115" s="79">
        <f t="shared" si="16"/>
        <v>3</v>
      </c>
      <c r="E115" s="148">
        <v>1</v>
      </c>
      <c r="F115" s="149">
        <v>3</v>
      </c>
      <c r="G115" s="150">
        <v>2</v>
      </c>
      <c r="H115" s="150">
        <v>13</v>
      </c>
      <c r="I115" s="151">
        <v>1</v>
      </c>
      <c r="J115" s="15">
        <v>2</v>
      </c>
      <c r="K115" s="15">
        <v>1</v>
      </c>
      <c r="L115" s="152">
        <v>5</v>
      </c>
      <c r="M115" s="152">
        <v>5</v>
      </c>
      <c r="N115" s="152">
        <v>4</v>
      </c>
      <c r="O115" s="152">
        <v>5</v>
      </c>
      <c r="P115" s="152">
        <v>5</v>
      </c>
      <c r="Q115" s="152">
        <v>5</v>
      </c>
      <c r="R115" s="152">
        <v>4</v>
      </c>
      <c r="S115" s="152">
        <v>4</v>
      </c>
      <c r="T115" s="153">
        <v>4</v>
      </c>
      <c r="U115" s="153">
        <v>4</v>
      </c>
      <c r="V115" s="153">
        <v>4</v>
      </c>
      <c r="W115" s="153">
        <v>4</v>
      </c>
      <c r="X115" s="153">
        <v>5</v>
      </c>
      <c r="Y115" s="153">
        <v>4</v>
      </c>
      <c r="Z115" s="154">
        <v>4</v>
      </c>
      <c r="AA115" s="154">
        <v>4</v>
      </c>
      <c r="AB115" s="154">
        <v>4</v>
      </c>
      <c r="AC115" s="154">
        <v>4</v>
      </c>
      <c r="AD115" s="154">
        <v>4</v>
      </c>
      <c r="AE115" s="154">
        <v>4</v>
      </c>
      <c r="AF115" s="154">
        <v>4</v>
      </c>
      <c r="AG115" s="154">
        <v>5</v>
      </c>
      <c r="AH115" s="154">
        <v>5</v>
      </c>
      <c r="AI115" s="155">
        <v>5</v>
      </c>
      <c r="AJ115" s="155">
        <v>4</v>
      </c>
      <c r="AK115" s="155">
        <v>4</v>
      </c>
      <c r="AL115" s="155">
        <v>4</v>
      </c>
      <c r="AM115" s="155">
        <v>4</v>
      </c>
      <c r="AN115" s="155">
        <v>4</v>
      </c>
      <c r="AO115" s="155">
        <v>5</v>
      </c>
      <c r="AP115" s="155">
        <v>4</v>
      </c>
      <c r="AQ115" s="150">
        <v>4</v>
      </c>
      <c r="AR115" s="150">
        <v>4</v>
      </c>
      <c r="AS115" s="150">
        <v>4</v>
      </c>
      <c r="AT115" s="150">
        <v>4</v>
      </c>
      <c r="AU115" s="150">
        <v>3</v>
      </c>
      <c r="AV115" s="150">
        <v>3</v>
      </c>
      <c r="AW115" s="150">
        <v>3</v>
      </c>
      <c r="AX115" s="150">
        <v>4</v>
      </c>
      <c r="AY115" s="150">
        <v>4</v>
      </c>
      <c r="AZ115" s="150">
        <v>4</v>
      </c>
      <c r="BA115" s="7"/>
      <c r="BB115" s="156">
        <f t="shared" si="22"/>
        <v>4.625</v>
      </c>
      <c r="BC115" s="157">
        <f t="shared" si="23"/>
        <v>4.166666666666667</v>
      </c>
      <c r="BD115" s="158">
        <f t="shared" si="24"/>
        <v>4.2222222222222223</v>
      </c>
      <c r="BE115" s="159">
        <f t="shared" si="25"/>
        <v>4.25</v>
      </c>
      <c r="BF115" s="160">
        <f t="shared" si="26"/>
        <v>3.7</v>
      </c>
    </row>
    <row r="116" spans="1:58" x14ac:dyDescent="0.55000000000000004">
      <c r="A116" s="145">
        <v>114</v>
      </c>
      <c r="B116" s="146">
        <v>1</v>
      </c>
      <c r="C116" s="147">
        <v>54</v>
      </c>
      <c r="D116" s="79">
        <f t="shared" si="16"/>
        <v>4</v>
      </c>
      <c r="E116" s="148">
        <v>1</v>
      </c>
      <c r="F116" s="149">
        <v>2</v>
      </c>
      <c r="G116" s="150">
        <v>2</v>
      </c>
      <c r="H116" s="150">
        <v>13</v>
      </c>
      <c r="I116" s="151">
        <v>0</v>
      </c>
      <c r="J116" s="15">
        <v>2</v>
      </c>
      <c r="K116" s="15">
        <v>1</v>
      </c>
      <c r="L116" s="152">
        <v>4</v>
      </c>
      <c r="M116" s="152">
        <v>5</v>
      </c>
      <c r="N116" s="152">
        <v>4</v>
      </c>
      <c r="O116" s="152">
        <v>5</v>
      </c>
      <c r="P116" s="152">
        <v>5</v>
      </c>
      <c r="Q116" s="152">
        <v>5</v>
      </c>
      <c r="R116" s="152">
        <v>5</v>
      </c>
      <c r="S116" s="152">
        <v>5</v>
      </c>
      <c r="T116" s="153">
        <v>5</v>
      </c>
      <c r="U116" s="153">
        <v>4</v>
      </c>
      <c r="V116" s="153">
        <v>5</v>
      </c>
      <c r="W116" s="153">
        <v>5</v>
      </c>
      <c r="X116" s="153">
        <v>5</v>
      </c>
      <c r="Y116" s="153">
        <v>5</v>
      </c>
      <c r="Z116" s="154">
        <v>5</v>
      </c>
      <c r="AA116" s="154">
        <v>5</v>
      </c>
      <c r="AB116" s="154">
        <v>5</v>
      </c>
      <c r="AC116" s="154">
        <v>5</v>
      </c>
      <c r="AD116" s="154">
        <v>4</v>
      </c>
      <c r="AE116" s="154">
        <v>5</v>
      </c>
      <c r="AF116" s="154">
        <v>4</v>
      </c>
      <c r="AG116" s="154">
        <v>5</v>
      </c>
      <c r="AH116" s="154">
        <v>4</v>
      </c>
      <c r="AI116" s="155">
        <v>4</v>
      </c>
      <c r="AJ116" s="155">
        <v>4</v>
      </c>
      <c r="AK116" s="155">
        <v>5</v>
      </c>
      <c r="AL116" s="155">
        <v>5</v>
      </c>
      <c r="AM116" s="155">
        <v>5</v>
      </c>
      <c r="AN116" s="155">
        <v>4</v>
      </c>
      <c r="AO116" s="155">
        <v>5</v>
      </c>
      <c r="AP116" s="155">
        <v>5</v>
      </c>
      <c r="AQ116" s="150">
        <v>4</v>
      </c>
      <c r="AR116" s="150">
        <v>5</v>
      </c>
      <c r="AS116" s="150">
        <v>5</v>
      </c>
      <c r="AT116" s="150">
        <v>5</v>
      </c>
      <c r="AU116" s="150">
        <v>5</v>
      </c>
      <c r="AV116" s="150">
        <v>3</v>
      </c>
      <c r="AW116" s="150">
        <v>3</v>
      </c>
      <c r="AX116" s="150">
        <v>3</v>
      </c>
      <c r="AY116" s="150">
        <v>3</v>
      </c>
      <c r="AZ116" s="150">
        <v>5</v>
      </c>
      <c r="BA116" s="7"/>
      <c r="BB116" s="156">
        <f t="shared" si="22"/>
        <v>4.75</v>
      </c>
      <c r="BC116" s="157">
        <f t="shared" si="23"/>
        <v>4.833333333333333</v>
      </c>
      <c r="BD116" s="158">
        <f t="shared" si="24"/>
        <v>4.666666666666667</v>
      </c>
      <c r="BE116" s="159">
        <f t="shared" si="25"/>
        <v>4.625</v>
      </c>
      <c r="BF116" s="160">
        <f t="shared" si="26"/>
        <v>4.0999999999999996</v>
      </c>
    </row>
    <row r="117" spans="1:58" x14ac:dyDescent="0.55000000000000004">
      <c r="A117" s="145">
        <v>115</v>
      </c>
      <c r="B117" s="146">
        <v>1</v>
      </c>
      <c r="C117" s="147">
        <v>55</v>
      </c>
      <c r="D117" s="79">
        <f t="shared" si="16"/>
        <v>4</v>
      </c>
      <c r="E117" s="148">
        <v>1</v>
      </c>
      <c r="F117" s="149">
        <v>2</v>
      </c>
      <c r="G117" s="150">
        <v>2</v>
      </c>
      <c r="H117" s="150">
        <v>13</v>
      </c>
      <c r="I117" s="151">
        <v>0</v>
      </c>
      <c r="J117" s="15">
        <v>2</v>
      </c>
      <c r="K117" s="15">
        <v>1</v>
      </c>
      <c r="L117" s="152">
        <v>5</v>
      </c>
      <c r="M117" s="152">
        <v>4</v>
      </c>
      <c r="N117" s="152">
        <v>4</v>
      </c>
      <c r="O117" s="152">
        <v>4</v>
      </c>
      <c r="P117" s="152">
        <v>4</v>
      </c>
      <c r="Q117" s="152">
        <v>4</v>
      </c>
      <c r="R117" s="152">
        <v>5</v>
      </c>
      <c r="S117" s="152">
        <v>4</v>
      </c>
      <c r="T117" s="153">
        <v>5</v>
      </c>
      <c r="U117" s="153">
        <v>5</v>
      </c>
      <c r="V117" s="153">
        <v>4</v>
      </c>
      <c r="W117" s="153">
        <v>4</v>
      </c>
      <c r="X117" s="153">
        <v>5</v>
      </c>
      <c r="Y117" s="153">
        <v>4</v>
      </c>
      <c r="Z117" s="154">
        <v>4</v>
      </c>
      <c r="AA117" s="154">
        <v>4</v>
      </c>
      <c r="AB117" s="154">
        <v>4</v>
      </c>
      <c r="AC117" s="154">
        <v>4</v>
      </c>
      <c r="AD117" s="154">
        <v>5</v>
      </c>
      <c r="AE117" s="154">
        <v>4</v>
      </c>
      <c r="AF117" s="154">
        <v>5</v>
      </c>
      <c r="AG117" s="154">
        <v>3</v>
      </c>
      <c r="AH117" s="154">
        <v>4</v>
      </c>
      <c r="AI117" s="155">
        <v>4</v>
      </c>
      <c r="AJ117" s="155">
        <v>4</v>
      </c>
      <c r="AK117" s="155">
        <v>5</v>
      </c>
      <c r="AL117" s="155">
        <v>5</v>
      </c>
      <c r="AM117" s="155">
        <v>4</v>
      </c>
      <c r="AN117" s="155">
        <v>4</v>
      </c>
      <c r="AO117" s="155">
        <v>4</v>
      </c>
      <c r="AP117" s="155">
        <v>4</v>
      </c>
      <c r="AQ117" s="150">
        <v>4</v>
      </c>
      <c r="AR117" s="150">
        <v>4</v>
      </c>
      <c r="AS117" s="150">
        <v>4</v>
      </c>
      <c r="AT117" s="150">
        <v>4</v>
      </c>
      <c r="AU117" s="150">
        <v>4</v>
      </c>
      <c r="AV117" s="150">
        <v>3</v>
      </c>
      <c r="AW117" s="150">
        <v>3</v>
      </c>
      <c r="AX117" s="150">
        <v>3</v>
      </c>
      <c r="AY117" s="150">
        <v>3</v>
      </c>
      <c r="AZ117" s="150">
        <v>5</v>
      </c>
      <c r="BA117" s="7"/>
      <c r="BB117" s="156">
        <f t="shared" si="22"/>
        <v>4.25</v>
      </c>
      <c r="BC117" s="157">
        <f t="shared" si="23"/>
        <v>4.5</v>
      </c>
      <c r="BD117" s="158">
        <f t="shared" si="24"/>
        <v>4.1111111111111107</v>
      </c>
      <c r="BE117" s="159">
        <f t="shared" si="25"/>
        <v>4.25</v>
      </c>
      <c r="BF117" s="160">
        <f t="shared" si="26"/>
        <v>3.7</v>
      </c>
    </row>
    <row r="118" spans="1:58" x14ac:dyDescent="0.55000000000000004">
      <c r="A118" s="145">
        <v>116</v>
      </c>
      <c r="B118" s="146">
        <v>1</v>
      </c>
      <c r="C118" s="147">
        <v>49</v>
      </c>
      <c r="D118" s="79">
        <f t="shared" si="16"/>
        <v>3</v>
      </c>
      <c r="E118" s="148">
        <v>1</v>
      </c>
      <c r="F118" s="149">
        <v>2</v>
      </c>
      <c r="G118" s="150">
        <v>2</v>
      </c>
      <c r="H118" s="150">
        <v>13</v>
      </c>
      <c r="I118" s="151">
        <v>3</v>
      </c>
      <c r="J118" s="15">
        <v>2</v>
      </c>
      <c r="K118" s="15">
        <v>1</v>
      </c>
      <c r="L118" s="152">
        <v>4</v>
      </c>
      <c r="M118" s="152">
        <v>4</v>
      </c>
      <c r="N118" s="152">
        <v>4</v>
      </c>
      <c r="O118" s="152">
        <v>4</v>
      </c>
      <c r="P118" s="152">
        <v>5</v>
      </c>
      <c r="Q118" s="152">
        <v>4</v>
      </c>
      <c r="R118" s="152">
        <v>3</v>
      </c>
      <c r="S118" s="152">
        <v>4</v>
      </c>
      <c r="T118" s="153">
        <v>4</v>
      </c>
      <c r="U118" s="153">
        <v>4</v>
      </c>
      <c r="V118" s="153">
        <v>4</v>
      </c>
      <c r="W118" s="153">
        <v>4</v>
      </c>
      <c r="X118" s="153">
        <v>5</v>
      </c>
      <c r="Y118" s="153">
        <v>4</v>
      </c>
      <c r="Z118" s="154">
        <v>4</v>
      </c>
      <c r="AA118" s="154">
        <v>4</v>
      </c>
      <c r="AB118" s="154">
        <v>3</v>
      </c>
      <c r="AC118" s="154">
        <v>4</v>
      </c>
      <c r="AD118" s="154">
        <v>4</v>
      </c>
      <c r="AE118" s="154">
        <v>4</v>
      </c>
      <c r="AF118" s="154">
        <v>4</v>
      </c>
      <c r="AG118" s="154">
        <v>4</v>
      </c>
      <c r="AH118" s="154">
        <v>4</v>
      </c>
      <c r="AI118" s="155">
        <v>4</v>
      </c>
      <c r="AJ118" s="155">
        <v>3</v>
      </c>
      <c r="AK118" s="155">
        <v>4</v>
      </c>
      <c r="AL118" s="155">
        <v>4</v>
      </c>
      <c r="AM118" s="155">
        <v>3</v>
      </c>
      <c r="AN118" s="155">
        <v>4</v>
      </c>
      <c r="AO118" s="155">
        <v>4</v>
      </c>
      <c r="AP118" s="155">
        <v>4</v>
      </c>
      <c r="AQ118" s="150">
        <v>4</v>
      </c>
      <c r="AR118" s="150">
        <v>4</v>
      </c>
      <c r="AS118" s="150">
        <v>4</v>
      </c>
      <c r="AT118" s="150">
        <v>4</v>
      </c>
      <c r="AU118" s="150">
        <v>4</v>
      </c>
      <c r="AV118" s="150">
        <v>2</v>
      </c>
      <c r="AW118" s="150">
        <v>3</v>
      </c>
      <c r="AX118" s="150">
        <v>3</v>
      </c>
      <c r="AY118" s="150">
        <v>3</v>
      </c>
      <c r="AZ118" s="150">
        <v>5</v>
      </c>
      <c r="BA118" s="7"/>
      <c r="BB118" s="156">
        <f t="shared" si="22"/>
        <v>4</v>
      </c>
      <c r="BC118" s="157">
        <f t="shared" si="23"/>
        <v>4.166666666666667</v>
      </c>
      <c r="BD118" s="158">
        <f t="shared" si="24"/>
        <v>3.8888888888888888</v>
      </c>
      <c r="BE118" s="159">
        <f t="shared" si="25"/>
        <v>3.75</v>
      </c>
      <c r="BF118" s="160">
        <f t="shared" si="26"/>
        <v>3.6</v>
      </c>
    </row>
    <row r="119" spans="1:58" x14ac:dyDescent="0.55000000000000004">
      <c r="A119" s="145">
        <v>117</v>
      </c>
      <c r="B119" s="146">
        <v>1</v>
      </c>
      <c r="C119" s="147">
        <v>57</v>
      </c>
      <c r="D119" s="79">
        <f t="shared" si="16"/>
        <v>4</v>
      </c>
      <c r="E119" s="148">
        <v>1</v>
      </c>
      <c r="F119" s="149">
        <v>2</v>
      </c>
      <c r="G119" s="150">
        <v>2</v>
      </c>
      <c r="H119" s="150">
        <v>13</v>
      </c>
      <c r="I119" s="151">
        <v>1</v>
      </c>
      <c r="J119" s="15">
        <v>2</v>
      </c>
      <c r="K119" s="15">
        <v>1</v>
      </c>
      <c r="L119" s="152">
        <v>5</v>
      </c>
      <c r="M119" s="152">
        <v>5</v>
      </c>
      <c r="N119" s="152">
        <v>5</v>
      </c>
      <c r="O119" s="152">
        <v>5</v>
      </c>
      <c r="P119" s="152">
        <v>5</v>
      </c>
      <c r="Q119" s="152">
        <v>5</v>
      </c>
      <c r="R119" s="152">
        <v>5</v>
      </c>
      <c r="S119" s="152">
        <v>5</v>
      </c>
      <c r="T119" s="153">
        <v>5</v>
      </c>
      <c r="U119" s="153">
        <v>5</v>
      </c>
      <c r="V119" s="153">
        <v>5</v>
      </c>
      <c r="W119" s="153">
        <v>5</v>
      </c>
      <c r="X119" s="153">
        <v>5</v>
      </c>
      <c r="Y119" s="153">
        <v>5</v>
      </c>
      <c r="Z119" s="154">
        <v>5</v>
      </c>
      <c r="AA119" s="154">
        <v>5</v>
      </c>
      <c r="AB119" s="154">
        <v>5</v>
      </c>
      <c r="AC119" s="154">
        <v>5</v>
      </c>
      <c r="AD119" s="154">
        <v>5</v>
      </c>
      <c r="AE119" s="154">
        <v>5</v>
      </c>
      <c r="AF119" s="154">
        <v>5</v>
      </c>
      <c r="AG119" s="154">
        <v>5</v>
      </c>
      <c r="AH119" s="154">
        <v>5</v>
      </c>
      <c r="AI119" s="155">
        <v>5</v>
      </c>
      <c r="AJ119" s="155">
        <v>5</v>
      </c>
      <c r="AK119" s="155">
        <v>5</v>
      </c>
      <c r="AL119" s="155">
        <v>5</v>
      </c>
      <c r="AM119" s="155">
        <v>5</v>
      </c>
      <c r="AN119" s="155">
        <v>5</v>
      </c>
      <c r="AO119" s="155">
        <v>5</v>
      </c>
      <c r="AP119" s="155">
        <v>5</v>
      </c>
      <c r="AQ119" s="150">
        <v>5</v>
      </c>
      <c r="AR119" s="150">
        <v>5</v>
      </c>
      <c r="AS119" s="150">
        <v>5</v>
      </c>
      <c r="AT119" s="150">
        <v>5</v>
      </c>
      <c r="AU119" s="150">
        <v>5</v>
      </c>
      <c r="AV119" s="150">
        <v>5</v>
      </c>
      <c r="AW119" s="150">
        <v>4</v>
      </c>
      <c r="AX119" s="150">
        <v>4</v>
      </c>
      <c r="AY119" s="150">
        <v>4</v>
      </c>
      <c r="AZ119" s="150">
        <v>4</v>
      </c>
      <c r="BA119" s="7"/>
      <c r="BB119" s="156">
        <f t="shared" si="22"/>
        <v>5</v>
      </c>
      <c r="BC119" s="157">
        <f t="shared" si="23"/>
        <v>5</v>
      </c>
      <c r="BD119" s="158">
        <f t="shared" si="24"/>
        <v>5</v>
      </c>
      <c r="BE119" s="159">
        <f t="shared" si="25"/>
        <v>5</v>
      </c>
      <c r="BF119" s="160">
        <f t="shared" si="26"/>
        <v>4.5999999999999996</v>
      </c>
    </row>
    <row r="120" spans="1:58" x14ac:dyDescent="0.55000000000000004">
      <c r="A120" s="145">
        <v>118</v>
      </c>
      <c r="B120" s="146">
        <v>2</v>
      </c>
      <c r="C120" s="147">
        <v>52</v>
      </c>
      <c r="D120" s="79">
        <f t="shared" si="16"/>
        <v>4</v>
      </c>
      <c r="E120" s="148">
        <v>1</v>
      </c>
      <c r="F120" s="149">
        <v>2</v>
      </c>
      <c r="G120" s="150">
        <v>2</v>
      </c>
      <c r="H120" s="150">
        <v>13</v>
      </c>
      <c r="I120" s="151">
        <v>1</v>
      </c>
      <c r="J120" s="15">
        <v>2</v>
      </c>
      <c r="K120" s="15">
        <v>2</v>
      </c>
      <c r="L120" s="152">
        <v>5</v>
      </c>
      <c r="M120" s="152">
        <v>4</v>
      </c>
      <c r="N120" s="152">
        <v>4</v>
      </c>
      <c r="O120" s="152">
        <v>4</v>
      </c>
      <c r="P120" s="152">
        <v>5</v>
      </c>
      <c r="Q120" s="152">
        <v>5</v>
      </c>
      <c r="R120" s="152">
        <v>4</v>
      </c>
      <c r="S120" s="152">
        <v>4</v>
      </c>
      <c r="T120" s="153">
        <v>4</v>
      </c>
      <c r="U120" s="153">
        <v>4</v>
      </c>
      <c r="V120" s="153">
        <v>3</v>
      </c>
      <c r="W120" s="153">
        <v>4</v>
      </c>
      <c r="X120" s="153">
        <v>4</v>
      </c>
      <c r="Y120" s="153">
        <v>3</v>
      </c>
      <c r="Z120" s="154">
        <v>3</v>
      </c>
      <c r="AA120" s="154">
        <v>3</v>
      </c>
      <c r="AB120" s="154">
        <v>5</v>
      </c>
      <c r="AC120" s="154">
        <v>3</v>
      </c>
      <c r="AD120" s="154">
        <v>3</v>
      </c>
      <c r="AE120" s="154">
        <v>4</v>
      </c>
      <c r="AF120" s="154">
        <v>4</v>
      </c>
      <c r="AG120" s="154">
        <v>3</v>
      </c>
      <c r="AH120" s="154">
        <v>4</v>
      </c>
      <c r="AI120" s="155">
        <v>4</v>
      </c>
      <c r="AJ120" s="155">
        <v>4</v>
      </c>
      <c r="AK120" s="155">
        <v>4</v>
      </c>
      <c r="AL120" s="155">
        <v>5</v>
      </c>
      <c r="AM120" s="155">
        <v>4</v>
      </c>
      <c r="AN120" s="155">
        <v>4</v>
      </c>
      <c r="AO120" s="155">
        <v>4</v>
      </c>
      <c r="AP120" s="155">
        <v>4</v>
      </c>
      <c r="AQ120" s="150">
        <v>3</v>
      </c>
      <c r="AR120" s="150">
        <v>4</v>
      </c>
      <c r="AS120" s="150">
        <v>4</v>
      </c>
      <c r="AT120" s="150">
        <v>4</v>
      </c>
      <c r="AU120" s="150">
        <v>4</v>
      </c>
      <c r="AV120" s="150">
        <v>4</v>
      </c>
      <c r="AW120" s="150">
        <v>4</v>
      </c>
      <c r="AX120" s="150">
        <v>4</v>
      </c>
      <c r="AY120" s="150">
        <v>4</v>
      </c>
      <c r="AZ120" s="150">
        <v>3</v>
      </c>
      <c r="BA120" s="7"/>
      <c r="BB120" s="156">
        <f t="shared" si="22"/>
        <v>4.375</v>
      </c>
      <c r="BC120" s="157">
        <f t="shared" si="23"/>
        <v>3.6666666666666665</v>
      </c>
      <c r="BD120" s="158">
        <f t="shared" si="24"/>
        <v>3.5555555555555554</v>
      </c>
      <c r="BE120" s="159">
        <f t="shared" si="25"/>
        <v>4.125</v>
      </c>
      <c r="BF120" s="160">
        <f t="shared" si="26"/>
        <v>3.8</v>
      </c>
    </row>
    <row r="121" spans="1:58" x14ac:dyDescent="0.55000000000000004">
      <c r="A121" s="145">
        <v>119</v>
      </c>
      <c r="B121" s="146">
        <v>2</v>
      </c>
      <c r="C121" s="147">
        <v>50</v>
      </c>
      <c r="D121" s="79">
        <f t="shared" si="16"/>
        <v>3</v>
      </c>
      <c r="E121" s="148">
        <v>3</v>
      </c>
      <c r="F121" s="149">
        <v>1</v>
      </c>
      <c r="G121" s="150">
        <v>2</v>
      </c>
      <c r="H121" s="150">
        <v>13</v>
      </c>
      <c r="I121" s="151">
        <v>3</v>
      </c>
      <c r="J121" s="15">
        <v>2</v>
      </c>
      <c r="K121" s="15">
        <v>2</v>
      </c>
      <c r="L121" s="152">
        <v>5</v>
      </c>
      <c r="M121" s="152">
        <v>5</v>
      </c>
      <c r="N121" s="152">
        <v>5</v>
      </c>
      <c r="O121" s="152">
        <v>5</v>
      </c>
      <c r="P121" s="152">
        <v>5</v>
      </c>
      <c r="Q121" s="152">
        <v>5</v>
      </c>
      <c r="R121" s="152">
        <v>5</v>
      </c>
      <c r="S121" s="152">
        <v>5</v>
      </c>
      <c r="T121" s="153">
        <v>5</v>
      </c>
      <c r="U121" s="153">
        <v>5</v>
      </c>
      <c r="V121" s="153">
        <v>5</v>
      </c>
      <c r="W121" s="153">
        <v>4</v>
      </c>
      <c r="X121" s="153">
        <v>5</v>
      </c>
      <c r="Y121" s="153">
        <v>5</v>
      </c>
      <c r="Z121" s="154">
        <v>5</v>
      </c>
      <c r="AA121" s="154">
        <v>5</v>
      </c>
      <c r="AB121" s="154">
        <v>5</v>
      </c>
      <c r="AC121" s="154">
        <v>5</v>
      </c>
      <c r="AD121" s="154">
        <v>5</v>
      </c>
      <c r="AE121" s="154">
        <v>4</v>
      </c>
      <c r="AF121" s="154">
        <v>5</v>
      </c>
      <c r="AG121" s="154">
        <v>5</v>
      </c>
      <c r="AH121" s="154">
        <v>5</v>
      </c>
      <c r="AI121" s="155">
        <v>5</v>
      </c>
      <c r="AJ121" s="155">
        <v>5</v>
      </c>
      <c r="AK121" s="155">
        <v>5</v>
      </c>
      <c r="AL121" s="155">
        <v>5</v>
      </c>
      <c r="AM121" s="155">
        <v>5</v>
      </c>
      <c r="AN121" s="155">
        <v>5</v>
      </c>
      <c r="AO121" s="155">
        <v>5</v>
      </c>
      <c r="AP121" s="155">
        <v>5</v>
      </c>
      <c r="AQ121" s="150">
        <v>5</v>
      </c>
      <c r="AR121" s="150">
        <v>5</v>
      </c>
      <c r="AS121" s="150">
        <v>5</v>
      </c>
      <c r="AT121" s="150">
        <v>5</v>
      </c>
      <c r="AU121" s="150">
        <v>5</v>
      </c>
      <c r="AV121" s="150">
        <v>4</v>
      </c>
      <c r="AW121" s="150">
        <v>4</v>
      </c>
      <c r="AX121" s="150">
        <v>4</v>
      </c>
      <c r="AY121" s="150">
        <v>4</v>
      </c>
      <c r="AZ121" s="150">
        <v>5</v>
      </c>
      <c r="BA121" s="7"/>
      <c r="BB121" s="156">
        <f t="shared" si="22"/>
        <v>5</v>
      </c>
      <c r="BC121" s="157">
        <f t="shared" si="23"/>
        <v>4.833333333333333</v>
      </c>
      <c r="BD121" s="158">
        <f t="shared" si="24"/>
        <v>4.8888888888888893</v>
      </c>
      <c r="BE121" s="159">
        <f t="shared" si="25"/>
        <v>5</v>
      </c>
      <c r="BF121" s="160">
        <f t="shared" si="26"/>
        <v>4.5999999999999996</v>
      </c>
    </row>
    <row r="122" spans="1:58" x14ac:dyDescent="0.55000000000000004">
      <c r="A122" s="145">
        <v>120</v>
      </c>
      <c r="B122" s="146">
        <v>1</v>
      </c>
      <c r="C122" s="147">
        <v>45</v>
      </c>
      <c r="D122" s="79">
        <f t="shared" si="16"/>
        <v>3</v>
      </c>
      <c r="E122" s="148">
        <v>1</v>
      </c>
      <c r="F122" s="149">
        <v>4</v>
      </c>
      <c r="G122" s="150">
        <v>2</v>
      </c>
      <c r="H122" s="150">
        <v>13</v>
      </c>
      <c r="I122" s="151">
        <v>0</v>
      </c>
      <c r="J122" s="15">
        <v>0</v>
      </c>
      <c r="K122" s="15">
        <v>0</v>
      </c>
      <c r="L122" s="152">
        <v>5</v>
      </c>
      <c r="M122" s="152">
        <v>4</v>
      </c>
      <c r="N122" s="152">
        <v>4</v>
      </c>
      <c r="O122" s="152">
        <v>5</v>
      </c>
      <c r="P122" s="152">
        <v>4</v>
      </c>
      <c r="Q122" s="152">
        <v>4</v>
      </c>
      <c r="R122" s="152">
        <v>4</v>
      </c>
      <c r="S122" s="152">
        <v>4</v>
      </c>
      <c r="T122" s="153">
        <v>4</v>
      </c>
      <c r="U122" s="153">
        <v>4</v>
      </c>
      <c r="V122" s="153">
        <v>4</v>
      </c>
      <c r="W122" s="153">
        <v>4</v>
      </c>
      <c r="X122" s="153">
        <v>3</v>
      </c>
      <c r="Y122" s="153">
        <v>3</v>
      </c>
      <c r="Z122" s="154">
        <v>4</v>
      </c>
      <c r="AA122" s="154">
        <v>3</v>
      </c>
      <c r="AB122" s="154">
        <v>3</v>
      </c>
      <c r="AC122" s="154">
        <v>3</v>
      </c>
      <c r="AD122" s="154">
        <v>4</v>
      </c>
      <c r="AE122" s="154">
        <v>3</v>
      </c>
      <c r="AF122" s="154">
        <v>4</v>
      </c>
      <c r="AG122" s="154">
        <v>4</v>
      </c>
      <c r="AH122" s="154">
        <v>4</v>
      </c>
      <c r="AI122" s="155">
        <v>4</v>
      </c>
      <c r="AJ122" s="155">
        <v>3</v>
      </c>
      <c r="AK122" s="155">
        <v>4</v>
      </c>
      <c r="AL122" s="155">
        <v>4</v>
      </c>
      <c r="AM122" s="155">
        <v>3</v>
      </c>
      <c r="AN122" s="155">
        <v>4</v>
      </c>
      <c r="AO122" s="155">
        <v>3</v>
      </c>
      <c r="AP122" s="155">
        <v>4</v>
      </c>
      <c r="AQ122" s="150">
        <v>3</v>
      </c>
      <c r="AR122" s="150">
        <v>5</v>
      </c>
      <c r="AS122" s="150">
        <v>5</v>
      </c>
      <c r="AT122" s="150">
        <v>5</v>
      </c>
      <c r="AU122" s="150">
        <v>5</v>
      </c>
      <c r="AV122" s="150">
        <v>4</v>
      </c>
      <c r="AW122" s="150">
        <v>4</v>
      </c>
      <c r="AX122" s="150">
        <v>4</v>
      </c>
      <c r="AY122" s="150">
        <v>4</v>
      </c>
      <c r="AZ122" s="150">
        <v>4</v>
      </c>
      <c r="BA122" s="7"/>
      <c r="BB122" s="156">
        <f t="shared" si="22"/>
        <v>4.25</v>
      </c>
      <c r="BC122" s="157">
        <f t="shared" si="23"/>
        <v>3.6666666666666665</v>
      </c>
      <c r="BD122" s="158">
        <f t="shared" si="24"/>
        <v>3.5555555555555554</v>
      </c>
      <c r="BE122" s="159">
        <f t="shared" si="25"/>
        <v>3.625</v>
      </c>
      <c r="BF122" s="160">
        <f t="shared" si="26"/>
        <v>4.3</v>
      </c>
    </row>
    <row r="123" spans="1:58" x14ac:dyDescent="0.55000000000000004">
      <c r="A123" s="145">
        <v>121</v>
      </c>
      <c r="B123" s="146">
        <v>2</v>
      </c>
      <c r="C123" s="147"/>
      <c r="D123" s="79">
        <f t="shared" si="16"/>
        <v>5</v>
      </c>
      <c r="E123" s="148">
        <v>1</v>
      </c>
      <c r="F123" s="149">
        <v>3</v>
      </c>
      <c r="G123" s="150">
        <v>2</v>
      </c>
      <c r="H123" s="150">
        <v>13</v>
      </c>
      <c r="I123" s="151">
        <v>0</v>
      </c>
      <c r="J123" s="15">
        <v>0</v>
      </c>
      <c r="K123" s="15">
        <v>0</v>
      </c>
      <c r="L123" s="152">
        <v>5</v>
      </c>
      <c r="M123" s="152">
        <v>4</v>
      </c>
      <c r="N123" s="152">
        <v>4</v>
      </c>
      <c r="O123" s="152">
        <v>4</v>
      </c>
      <c r="P123" s="152">
        <v>5</v>
      </c>
      <c r="Q123" s="152">
        <v>4</v>
      </c>
      <c r="R123" s="152">
        <v>4</v>
      </c>
      <c r="S123" s="152">
        <v>4</v>
      </c>
      <c r="T123" s="153">
        <v>4</v>
      </c>
      <c r="U123" s="153">
        <v>4</v>
      </c>
      <c r="V123" s="153">
        <v>4</v>
      </c>
      <c r="W123" s="153">
        <v>4</v>
      </c>
      <c r="X123" s="153">
        <v>4</v>
      </c>
      <c r="Y123" s="153">
        <v>4</v>
      </c>
      <c r="Z123" s="154">
        <v>4</v>
      </c>
      <c r="AA123" s="154">
        <v>3</v>
      </c>
      <c r="AB123" s="154">
        <v>3</v>
      </c>
      <c r="AC123" s="154">
        <v>3</v>
      </c>
      <c r="AD123" s="154">
        <v>3</v>
      </c>
      <c r="AE123" s="154">
        <v>3</v>
      </c>
      <c r="AF123" s="154">
        <v>4</v>
      </c>
      <c r="AG123" s="154">
        <v>4</v>
      </c>
      <c r="AH123" s="154">
        <v>4</v>
      </c>
      <c r="AI123" s="155">
        <v>4</v>
      </c>
      <c r="AJ123" s="155">
        <v>4</v>
      </c>
      <c r="AK123" s="155">
        <v>4</v>
      </c>
      <c r="AL123" s="155">
        <v>4</v>
      </c>
      <c r="AM123" s="155">
        <v>3</v>
      </c>
      <c r="AN123" s="155">
        <v>4</v>
      </c>
      <c r="AO123" s="155">
        <v>4</v>
      </c>
      <c r="AP123" s="155">
        <v>4</v>
      </c>
      <c r="AQ123" s="150">
        <v>4</v>
      </c>
      <c r="AR123" s="150">
        <v>5</v>
      </c>
      <c r="AS123" s="150">
        <v>5</v>
      </c>
      <c r="AT123" s="150">
        <v>5</v>
      </c>
      <c r="AU123" s="150">
        <v>5</v>
      </c>
      <c r="AV123" s="150">
        <v>3</v>
      </c>
      <c r="AW123" s="150">
        <v>4</v>
      </c>
      <c r="AX123" s="150">
        <v>4</v>
      </c>
      <c r="AY123" s="150">
        <v>3</v>
      </c>
      <c r="AZ123" s="150">
        <v>4</v>
      </c>
      <c r="BA123" s="7"/>
      <c r="BB123" s="156">
        <f t="shared" si="22"/>
        <v>4.25</v>
      </c>
      <c r="BC123" s="157">
        <f t="shared" si="23"/>
        <v>4</v>
      </c>
      <c r="BD123" s="158">
        <f t="shared" si="24"/>
        <v>3.4444444444444446</v>
      </c>
      <c r="BE123" s="159">
        <f t="shared" si="25"/>
        <v>3.875</v>
      </c>
      <c r="BF123" s="160">
        <f t="shared" si="26"/>
        <v>4.2</v>
      </c>
    </row>
    <row r="124" spans="1:58" x14ac:dyDescent="0.55000000000000004">
      <c r="A124" s="145">
        <v>122</v>
      </c>
      <c r="B124" s="146">
        <v>1</v>
      </c>
      <c r="C124" s="147">
        <v>49</v>
      </c>
      <c r="D124" s="79">
        <f t="shared" si="16"/>
        <v>3</v>
      </c>
      <c r="E124" s="148">
        <v>1</v>
      </c>
      <c r="F124" s="149">
        <v>4</v>
      </c>
      <c r="G124" s="150">
        <v>2</v>
      </c>
      <c r="H124" s="150">
        <v>13</v>
      </c>
      <c r="I124" s="151">
        <v>0</v>
      </c>
      <c r="J124" s="15">
        <v>0</v>
      </c>
      <c r="K124" s="15">
        <v>0</v>
      </c>
      <c r="L124" s="152">
        <v>5</v>
      </c>
      <c r="M124" s="152">
        <v>4</v>
      </c>
      <c r="N124" s="152">
        <v>4</v>
      </c>
      <c r="O124" s="152">
        <v>4</v>
      </c>
      <c r="P124" s="152">
        <v>4</v>
      </c>
      <c r="Q124" s="152">
        <v>4</v>
      </c>
      <c r="R124" s="152">
        <v>4</v>
      </c>
      <c r="S124" s="152">
        <v>5</v>
      </c>
      <c r="T124" s="153">
        <v>4</v>
      </c>
      <c r="U124" s="153">
        <v>5</v>
      </c>
      <c r="V124" s="153">
        <v>4</v>
      </c>
      <c r="W124" s="153">
        <v>5</v>
      </c>
      <c r="X124" s="153">
        <v>4</v>
      </c>
      <c r="Y124" s="153">
        <v>4</v>
      </c>
      <c r="Z124" s="154">
        <v>5</v>
      </c>
      <c r="AA124" s="154">
        <v>5</v>
      </c>
      <c r="AB124" s="154">
        <v>4</v>
      </c>
      <c r="AC124" s="154">
        <v>4</v>
      </c>
      <c r="AD124" s="154">
        <v>5</v>
      </c>
      <c r="AE124" s="154">
        <v>5</v>
      </c>
      <c r="AF124" s="154">
        <v>5</v>
      </c>
      <c r="AG124" s="154">
        <v>4</v>
      </c>
      <c r="AH124" s="154">
        <v>4</v>
      </c>
      <c r="AI124" s="155">
        <v>5</v>
      </c>
      <c r="AJ124" s="155">
        <v>5</v>
      </c>
      <c r="AK124" s="155">
        <v>5</v>
      </c>
      <c r="AL124" s="155">
        <v>5</v>
      </c>
      <c r="AM124" s="155">
        <v>5</v>
      </c>
      <c r="AN124" s="155">
        <v>5</v>
      </c>
      <c r="AO124" s="155">
        <v>5</v>
      </c>
      <c r="AP124" s="155">
        <v>5</v>
      </c>
      <c r="AQ124" s="150">
        <v>4</v>
      </c>
      <c r="AR124" s="150">
        <v>4</v>
      </c>
      <c r="AS124" s="150">
        <v>4</v>
      </c>
      <c r="AT124" s="150">
        <v>5</v>
      </c>
      <c r="AU124" s="150">
        <v>5</v>
      </c>
      <c r="AV124" s="150">
        <v>3</v>
      </c>
      <c r="AW124" s="150">
        <v>3</v>
      </c>
      <c r="AX124" s="150">
        <v>3</v>
      </c>
      <c r="AY124" s="150">
        <v>3</v>
      </c>
      <c r="AZ124" s="150">
        <v>5</v>
      </c>
      <c r="BA124" s="7"/>
      <c r="BB124" s="156">
        <f t="shared" si="22"/>
        <v>4.25</v>
      </c>
      <c r="BC124" s="157">
        <f t="shared" si="23"/>
        <v>4.333333333333333</v>
      </c>
      <c r="BD124" s="158">
        <f t="shared" si="24"/>
        <v>4.5555555555555554</v>
      </c>
      <c r="BE124" s="159">
        <f t="shared" si="25"/>
        <v>5</v>
      </c>
      <c r="BF124" s="160">
        <f t="shared" si="26"/>
        <v>3.9</v>
      </c>
    </row>
    <row r="125" spans="1:58" x14ac:dyDescent="0.55000000000000004">
      <c r="A125" s="145">
        <v>123</v>
      </c>
      <c r="B125" s="146">
        <v>1</v>
      </c>
      <c r="C125" s="147">
        <v>35</v>
      </c>
      <c r="D125" s="79">
        <f t="shared" si="16"/>
        <v>2</v>
      </c>
      <c r="E125" s="148">
        <v>3</v>
      </c>
      <c r="F125" s="149">
        <v>2</v>
      </c>
      <c r="G125" s="150">
        <v>2</v>
      </c>
      <c r="H125" s="150">
        <v>13</v>
      </c>
      <c r="I125" s="151">
        <v>1</v>
      </c>
      <c r="J125" s="15">
        <v>2</v>
      </c>
      <c r="K125" s="15">
        <v>1</v>
      </c>
      <c r="L125" s="152">
        <v>4</v>
      </c>
      <c r="M125" s="152">
        <v>4</v>
      </c>
      <c r="N125" s="152">
        <v>5</v>
      </c>
      <c r="O125" s="152">
        <v>4</v>
      </c>
      <c r="P125" s="152">
        <v>4</v>
      </c>
      <c r="Q125" s="152">
        <v>4</v>
      </c>
      <c r="R125" s="152">
        <v>3</v>
      </c>
      <c r="S125" s="152">
        <v>4</v>
      </c>
      <c r="T125" s="153">
        <v>4</v>
      </c>
      <c r="U125" s="153">
        <v>4</v>
      </c>
      <c r="V125" s="153">
        <v>4</v>
      </c>
      <c r="W125" s="153">
        <v>4</v>
      </c>
      <c r="X125" s="153">
        <v>4</v>
      </c>
      <c r="Y125" s="153">
        <v>4</v>
      </c>
      <c r="Z125" s="154">
        <v>4</v>
      </c>
      <c r="AA125" s="154">
        <v>4</v>
      </c>
      <c r="AB125" s="154">
        <v>4</v>
      </c>
      <c r="AC125" s="154">
        <v>4</v>
      </c>
      <c r="AD125" s="154">
        <v>4</v>
      </c>
      <c r="AE125" s="154">
        <v>4</v>
      </c>
      <c r="AF125" s="154">
        <v>4</v>
      </c>
      <c r="AG125" s="154">
        <v>4</v>
      </c>
      <c r="AH125" s="154">
        <v>3</v>
      </c>
      <c r="AI125" s="155">
        <v>4</v>
      </c>
      <c r="AJ125" s="155">
        <v>4</v>
      </c>
      <c r="AK125" s="155">
        <v>4</v>
      </c>
      <c r="AL125" s="155">
        <v>4</v>
      </c>
      <c r="AM125" s="155">
        <v>4</v>
      </c>
      <c r="AN125" s="155">
        <v>4</v>
      </c>
      <c r="AO125" s="155">
        <v>4</v>
      </c>
      <c r="AP125" s="155">
        <v>4</v>
      </c>
      <c r="AQ125" s="150">
        <v>4</v>
      </c>
      <c r="AR125" s="150">
        <v>4</v>
      </c>
      <c r="AS125" s="150">
        <v>4</v>
      </c>
      <c r="AT125" s="150">
        <v>4</v>
      </c>
      <c r="AU125" s="150">
        <v>4</v>
      </c>
      <c r="AV125" s="150">
        <v>3</v>
      </c>
      <c r="AW125" s="150">
        <v>3</v>
      </c>
      <c r="AX125" s="150">
        <v>3</v>
      </c>
      <c r="AY125" s="150">
        <v>3</v>
      </c>
      <c r="AZ125" s="150">
        <v>4</v>
      </c>
      <c r="BA125" s="7"/>
      <c r="BB125" s="156">
        <f t="shared" si="22"/>
        <v>4</v>
      </c>
      <c r="BC125" s="157">
        <f t="shared" si="23"/>
        <v>4</v>
      </c>
      <c r="BD125" s="158">
        <f t="shared" si="24"/>
        <v>3.8888888888888888</v>
      </c>
      <c r="BE125" s="159">
        <f t="shared" si="25"/>
        <v>4</v>
      </c>
      <c r="BF125" s="160">
        <f t="shared" si="26"/>
        <v>3.6</v>
      </c>
    </row>
    <row r="126" spans="1:58" x14ac:dyDescent="0.55000000000000004">
      <c r="A126" s="145">
        <v>124</v>
      </c>
      <c r="B126" s="146">
        <v>1</v>
      </c>
      <c r="C126" s="147">
        <v>53</v>
      </c>
      <c r="D126" s="79">
        <f t="shared" si="16"/>
        <v>4</v>
      </c>
      <c r="E126" s="148">
        <v>1</v>
      </c>
      <c r="F126" s="149">
        <v>2</v>
      </c>
      <c r="G126" s="150">
        <v>2</v>
      </c>
      <c r="H126" s="150">
        <v>13</v>
      </c>
      <c r="I126" s="151">
        <v>0</v>
      </c>
      <c r="J126" s="15">
        <v>0</v>
      </c>
      <c r="K126" s="15">
        <v>0</v>
      </c>
      <c r="L126" s="152">
        <v>4</v>
      </c>
      <c r="M126" s="152">
        <v>4</v>
      </c>
      <c r="N126" s="152">
        <v>4</v>
      </c>
      <c r="O126" s="152">
        <v>4</v>
      </c>
      <c r="P126" s="152">
        <v>4</v>
      </c>
      <c r="Q126" s="152">
        <v>4</v>
      </c>
      <c r="R126" s="152">
        <v>4</v>
      </c>
      <c r="S126" s="152">
        <v>4</v>
      </c>
      <c r="T126" s="153">
        <v>4</v>
      </c>
      <c r="U126" s="153">
        <v>4</v>
      </c>
      <c r="V126" s="153">
        <v>4</v>
      </c>
      <c r="W126" s="153">
        <v>4</v>
      </c>
      <c r="X126" s="153">
        <v>4</v>
      </c>
      <c r="Y126" s="153">
        <v>4</v>
      </c>
      <c r="Z126" s="154">
        <v>4</v>
      </c>
      <c r="AA126" s="154">
        <v>4</v>
      </c>
      <c r="AB126" s="154">
        <v>4</v>
      </c>
      <c r="AC126" s="154">
        <v>4</v>
      </c>
      <c r="AD126" s="154">
        <v>4</v>
      </c>
      <c r="AE126" s="154">
        <v>4</v>
      </c>
      <c r="AF126" s="154">
        <v>4</v>
      </c>
      <c r="AG126" s="154">
        <v>4</v>
      </c>
      <c r="AH126" s="154">
        <v>4</v>
      </c>
      <c r="AI126" s="155">
        <v>5</v>
      </c>
      <c r="AJ126" s="155">
        <v>5</v>
      </c>
      <c r="AK126" s="155">
        <v>4</v>
      </c>
      <c r="AL126" s="155">
        <v>4</v>
      </c>
      <c r="AM126" s="155">
        <v>4</v>
      </c>
      <c r="AN126" s="155">
        <v>4</v>
      </c>
      <c r="AO126" s="155">
        <v>4</v>
      </c>
      <c r="AP126" s="155">
        <v>4</v>
      </c>
      <c r="AQ126" s="150">
        <v>4</v>
      </c>
      <c r="AR126" s="150">
        <v>4</v>
      </c>
      <c r="AS126" s="150">
        <v>4</v>
      </c>
      <c r="AT126" s="150">
        <v>4</v>
      </c>
      <c r="AU126" s="150">
        <v>4</v>
      </c>
      <c r="AV126" s="150">
        <v>3</v>
      </c>
      <c r="AW126" s="150">
        <v>3</v>
      </c>
      <c r="AX126" s="150">
        <v>3</v>
      </c>
      <c r="AY126" s="150">
        <v>3</v>
      </c>
      <c r="AZ126" s="150">
        <v>4</v>
      </c>
      <c r="BA126" s="7"/>
      <c r="BB126" s="156">
        <f t="shared" si="22"/>
        <v>4</v>
      </c>
      <c r="BC126" s="157">
        <f t="shared" si="23"/>
        <v>4</v>
      </c>
      <c r="BD126" s="158">
        <f t="shared" si="24"/>
        <v>4</v>
      </c>
      <c r="BE126" s="159">
        <f t="shared" si="25"/>
        <v>4.25</v>
      </c>
      <c r="BF126" s="160">
        <f t="shared" si="26"/>
        <v>3.6</v>
      </c>
    </row>
    <row r="127" spans="1:58" x14ac:dyDescent="0.55000000000000004">
      <c r="A127" s="145">
        <v>125</v>
      </c>
      <c r="B127" s="146">
        <v>1</v>
      </c>
      <c r="C127" s="147">
        <v>59</v>
      </c>
      <c r="D127" s="79">
        <f t="shared" si="16"/>
        <v>4</v>
      </c>
      <c r="E127" s="148">
        <v>1</v>
      </c>
      <c r="F127" s="149">
        <v>2</v>
      </c>
      <c r="G127" s="150">
        <v>2</v>
      </c>
      <c r="H127" s="150">
        <v>13</v>
      </c>
      <c r="I127" s="151">
        <v>5</v>
      </c>
      <c r="J127" s="15">
        <v>2</v>
      </c>
      <c r="K127" s="15">
        <v>1</v>
      </c>
      <c r="L127" s="152">
        <v>4</v>
      </c>
      <c r="M127" s="152">
        <v>4</v>
      </c>
      <c r="N127" s="152">
        <v>3</v>
      </c>
      <c r="O127" s="152">
        <v>3</v>
      </c>
      <c r="P127" s="152">
        <v>4</v>
      </c>
      <c r="Q127" s="152">
        <v>4</v>
      </c>
      <c r="R127" s="152">
        <v>4</v>
      </c>
      <c r="S127" s="152">
        <v>3</v>
      </c>
      <c r="T127" s="153">
        <v>4</v>
      </c>
      <c r="U127" s="153">
        <v>4</v>
      </c>
      <c r="V127" s="153">
        <v>4</v>
      </c>
      <c r="W127" s="153">
        <v>4</v>
      </c>
      <c r="X127" s="153">
        <v>3</v>
      </c>
      <c r="Y127" s="153">
        <v>4</v>
      </c>
      <c r="Z127" s="154">
        <v>4</v>
      </c>
      <c r="AA127" s="154">
        <v>4</v>
      </c>
      <c r="AB127" s="154">
        <v>3</v>
      </c>
      <c r="AC127" s="154">
        <v>3</v>
      </c>
      <c r="AD127" s="154">
        <v>4</v>
      </c>
      <c r="AE127" s="154">
        <v>3</v>
      </c>
      <c r="AF127" s="154">
        <v>4</v>
      </c>
      <c r="AG127" s="154">
        <v>4</v>
      </c>
      <c r="AH127" s="154">
        <v>4</v>
      </c>
      <c r="AI127" s="155">
        <v>4</v>
      </c>
      <c r="AJ127" s="155">
        <v>4</v>
      </c>
      <c r="AK127" s="155">
        <v>4</v>
      </c>
      <c r="AL127" s="155">
        <v>4</v>
      </c>
      <c r="AM127" s="155">
        <v>3</v>
      </c>
      <c r="AN127" s="155">
        <v>4</v>
      </c>
      <c r="AO127" s="155">
        <v>3</v>
      </c>
      <c r="AP127" s="155">
        <v>4</v>
      </c>
      <c r="AQ127" s="150">
        <v>4</v>
      </c>
      <c r="AR127" s="150">
        <v>4</v>
      </c>
      <c r="AS127" s="150">
        <v>4</v>
      </c>
      <c r="AT127" s="150">
        <v>4</v>
      </c>
      <c r="AU127" s="150">
        <v>4</v>
      </c>
      <c r="AV127" s="150">
        <v>3</v>
      </c>
      <c r="AW127" s="150">
        <v>3</v>
      </c>
      <c r="AX127" s="150">
        <v>3</v>
      </c>
      <c r="AY127" s="150">
        <v>3</v>
      </c>
      <c r="AZ127" s="150">
        <v>3</v>
      </c>
      <c r="BA127" s="7"/>
      <c r="BB127" s="156">
        <f t="shared" si="22"/>
        <v>3.625</v>
      </c>
      <c r="BC127" s="157">
        <f t="shared" si="23"/>
        <v>3.8333333333333335</v>
      </c>
      <c r="BD127" s="158">
        <f t="shared" si="24"/>
        <v>3.6666666666666665</v>
      </c>
      <c r="BE127" s="159">
        <f t="shared" si="25"/>
        <v>3.75</v>
      </c>
      <c r="BF127" s="160">
        <f t="shared" si="26"/>
        <v>3.5</v>
      </c>
    </row>
    <row r="128" spans="1:58" x14ac:dyDescent="0.55000000000000004">
      <c r="A128" s="145">
        <v>126</v>
      </c>
      <c r="B128" s="146">
        <v>1</v>
      </c>
      <c r="C128" s="147">
        <v>48</v>
      </c>
      <c r="D128" s="79">
        <f t="shared" si="16"/>
        <v>3</v>
      </c>
      <c r="E128" s="148">
        <v>1</v>
      </c>
      <c r="F128" s="149">
        <v>2</v>
      </c>
      <c r="G128" s="150">
        <v>2</v>
      </c>
      <c r="H128" s="150">
        <v>13</v>
      </c>
      <c r="I128" s="151">
        <v>0</v>
      </c>
      <c r="J128" s="15">
        <v>2</v>
      </c>
      <c r="K128" s="15">
        <v>1</v>
      </c>
      <c r="L128" s="152">
        <v>5</v>
      </c>
      <c r="M128" s="152">
        <v>5</v>
      </c>
      <c r="N128" s="152">
        <v>5</v>
      </c>
      <c r="O128" s="152">
        <v>5</v>
      </c>
      <c r="P128" s="152">
        <v>5</v>
      </c>
      <c r="Q128" s="152">
        <v>5</v>
      </c>
      <c r="R128" s="152">
        <v>5</v>
      </c>
      <c r="S128" s="152">
        <v>5</v>
      </c>
      <c r="T128" s="153">
        <v>5</v>
      </c>
      <c r="U128" s="153">
        <v>4</v>
      </c>
      <c r="V128" s="153">
        <v>4</v>
      </c>
      <c r="W128" s="153">
        <v>4</v>
      </c>
      <c r="X128" s="153">
        <v>4</v>
      </c>
      <c r="Y128" s="153">
        <v>4</v>
      </c>
      <c r="Z128" s="154">
        <v>4</v>
      </c>
      <c r="AA128" s="154">
        <v>4</v>
      </c>
      <c r="AB128" s="154">
        <v>4</v>
      </c>
      <c r="AC128" s="154">
        <v>5</v>
      </c>
      <c r="AD128" s="154">
        <v>5</v>
      </c>
      <c r="AE128" s="154">
        <v>4</v>
      </c>
      <c r="AF128" s="154">
        <v>5</v>
      </c>
      <c r="AG128" s="154">
        <v>4</v>
      </c>
      <c r="AH128" s="154">
        <v>5</v>
      </c>
      <c r="AI128" s="155">
        <v>4</v>
      </c>
      <c r="AJ128" s="155">
        <v>5</v>
      </c>
      <c r="AK128" s="155">
        <v>4</v>
      </c>
      <c r="AL128" s="155">
        <v>5</v>
      </c>
      <c r="AM128" s="155">
        <v>5</v>
      </c>
      <c r="AN128" s="155">
        <v>4</v>
      </c>
      <c r="AO128" s="155">
        <v>4</v>
      </c>
      <c r="AP128" s="155">
        <v>5</v>
      </c>
      <c r="AQ128" s="150">
        <v>4</v>
      </c>
      <c r="AR128" s="150">
        <v>5</v>
      </c>
      <c r="AS128" s="150">
        <v>5</v>
      </c>
      <c r="AT128" s="150">
        <v>5</v>
      </c>
      <c r="AU128" s="150">
        <v>5</v>
      </c>
      <c r="AV128" s="150">
        <v>4</v>
      </c>
      <c r="AW128" s="150">
        <v>5</v>
      </c>
      <c r="AX128" s="150">
        <v>5</v>
      </c>
      <c r="AY128" s="150">
        <v>5</v>
      </c>
      <c r="AZ128" s="150">
        <v>4</v>
      </c>
      <c r="BA128" s="7"/>
      <c r="BB128" s="156">
        <f t="shared" si="22"/>
        <v>5</v>
      </c>
      <c r="BC128" s="157">
        <f t="shared" si="23"/>
        <v>4.166666666666667</v>
      </c>
      <c r="BD128" s="158">
        <f t="shared" si="24"/>
        <v>4.4444444444444446</v>
      </c>
      <c r="BE128" s="159">
        <f t="shared" si="25"/>
        <v>4.5</v>
      </c>
      <c r="BF128" s="160">
        <f t="shared" si="26"/>
        <v>4.7</v>
      </c>
    </row>
    <row r="129" spans="1:59" x14ac:dyDescent="0.55000000000000004">
      <c r="A129" s="145">
        <v>127</v>
      </c>
      <c r="B129" s="146">
        <v>1</v>
      </c>
      <c r="C129" s="147">
        <v>38</v>
      </c>
      <c r="D129" s="79">
        <f t="shared" si="16"/>
        <v>2</v>
      </c>
      <c r="E129" s="148">
        <v>1</v>
      </c>
      <c r="F129" s="149">
        <v>2</v>
      </c>
      <c r="G129" s="150">
        <v>2</v>
      </c>
      <c r="H129" s="150">
        <v>13</v>
      </c>
      <c r="I129" s="151">
        <v>1</v>
      </c>
      <c r="J129" s="15">
        <v>2</v>
      </c>
      <c r="K129" s="15">
        <v>1</v>
      </c>
      <c r="L129" s="152">
        <v>4</v>
      </c>
      <c r="M129" s="152">
        <v>4</v>
      </c>
      <c r="N129" s="152">
        <v>3</v>
      </c>
      <c r="O129" s="152">
        <v>3</v>
      </c>
      <c r="P129" s="152">
        <v>4</v>
      </c>
      <c r="Q129" s="152">
        <v>3</v>
      </c>
      <c r="R129" s="152">
        <v>3</v>
      </c>
      <c r="S129" s="152">
        <v>3</v>
      </c>
      <c r="T129" s="153">
        <v>4</v>
      </c>
      <c r="U129" s="153">
        <v>4</v>
      </c>
      <c r="V129" s="153">
        <v>4</v>
      </c>
      <c r="W129" s="153">
        <v>4</v>
      </c>
      <c r="X129" s="153">
        <v>4</v>
      </c>
      <c r="Y129" s="153">
        <v>4</v>
      </c>
      <c r="Z129" s="154">
        <v>5</v>
      </c>
      <c r="AA129" s="154">
        <v>4</v>
      </c>
      <c r="AB129" s="154">
        <v>3</v>
      </c>
      <c r="AC129" s="154">
        <v>4</v>
      </c>
      <c r="AD129" s="154">
        <v>3</v>
      </c>
      <c r="AE129" s="154">
        <v>3</v>
      </c>
      <c r="AF129" s="154">
        <v>3</v>
      </c>
      <c r="AG129" s="154">
        <v>3</v>
      </c>
      <c r="AH129" s="154">
        <v>3</v>
      </c>
      <c r="AI129" s="155">
        <v>4</v>
      </c>
      <c r="AJ129" s="155">
        <v>4</v>
      </c>
      <c r="AK129" s="155">
        <v>5</v>
      </c>
      <c r="AL129" s="155">
        <v>4</v>
      </c>
      <c r="AM129" s="155">
        <v>4</v>
      </c>
      <c r="AN129" s="155">
        <v>5</v>
      </c>
      <c r="AO129" s="155">
        <v>4</v>
      </c>
      <c r="AP129" s="155">
        <v>5</v>
      </c>
      <c r="AQ129" s="150">
        <v>4</v>
      </c>
      <c r="AR129" s="150">
        <v>4</v>
      </c>
      <c r="AS129" s="150">
        <v>4</v>
      </c>
      <c r="AT129" s="150">
        <v>4</v>
      </c>
      <c r="AU129" s="150">
        <v>5</v>
      </c>
      <c r="AV129" s="150">
        <v>3</v>
      </c>
      <c r="AW129" s="150">
        <v>2</v>
      </c>
      <c r="AX129" s="150">
        <v>3</v>
      </c>
      <c r="AY129" s="150">
        <v>3</v>
      </c>
      <c r="AZ129" s="150">
        <v>3</v>
      </c>
      <c r="BA129" s="7"/>
      <c r="BB129" s="156">
        <f t="shared" si="22"/>
        <v>3.375</v>
      </c>
      <c r="BC129" s="157">
        <f t="shared" si="23"/>
        <v>4</v>
      </c>
      <c r="BD129" s="158">
        <f t="shared" si="24"/>
        <v>3.4444444444444446</v>
      </c>
      <c r="BE129" s="159">
        <f t="shared" si="25"/>
        <v>4.375</v>
      </c>
      <c r="BF129" s="160">
        <f t="shared" si="26"/>
        <v>3.5</v>
      </c>
    </row>
    <row r="130" spans="1:59" x14ac:dyDescent="0.55000000000000004">
      <c r="A130" s="145">
        <v>128</v>
      </c>
      <c r="B130" s="146">
        <v>1</v>
      </c>
      <c r="C130" s="147">
        <v>56</v>
      </c>
      <c r="D130" s="79">
        <f t="shared" si="16"/>
        <v>4</v>
      </c>
      <c r="E130" s="148">
        <v>1</v>
      </c>
      <c r="F130" s="149">
        <v>2</v>
      </c>
      <c r="G130" s="150">
        <v>2</v>
      </c>
      <c r="H130" s="150">
        <v>13</v>
      </c>
      <c r="I130" s="151">
        <v>0</v>
      </c>
      <c r="J130" s="15">
        <v>2</v>
      </c>
      <c r="K130" s="15">
        <v>1</v>
      </c>
      <c r="L130" s="152">
        <v>5</v>
      </c>
      <c r="M130" s="152">
        <v>4</v>
      </c>
      <c r="N130" s="152">
        <v>4</v>
      </c>
      <c r="O130" s="152">
        <v>4</v>
      </c>
      <c r="P130" s="152">
        <v>5</v>
      </c>
      <c r="Q130" s="152">
        <v>5</v>
      </c>
      <c r="R130" s="152">
        <v>4</v>
      </c>
      <c r="S130" s="152">
        <v>4</v>
      </c>
      <c r="T130" s="153">
        <v>5</v>
      </c>
      <c r="U130" s="153">
        <v>4</v>
      </c>
      <c r="V130" s="153">
        <v>4</v>
      </c>
      <c r="W130" s="153">
        <v>4</v>
      </c>
      <c r="X130" s="153">
        <v>4</v>
      </c>
      <c r="Y130" s="153">
        <v>4</v>
      </c>
      <c r="Z130" s="154">
        <v>4</v>
      </c>
      <c r="AA130" s="154">
        <v>4</v>
      </c>
      <c r="AB130" s="154">
        <v>4</v>
      </c>
      <c r="AC130" s="154">
        <v>4</v>
      </c>
      <c r="AD130" s="154">
        <v>4</v>
      </c>
      <c r="AE130" s="154">
        <v>4</v>
      </c>
      <c r="AF130" s="154">
        <v>4</v>
      </c>
      <c r="AG130" s="154">
        <v>4</v>
      </c>
      <c r="AH130" s="154">
        <v>4</v>
      </c>
      <c r="AI130" s="155">
        <v>4</v>
      </c>
      <c r="AJ130" s="155">
        <v>4</v>
      </c>
      <c r="AK130" s="155">
        <v>4</v>
      </c>
      <c r="AL130" s="155">
        <v>4</v>
      </c>
      <c r="AM130" s="155">
        <v>4</v>
      </c>
      <c r="AN130" s="155">
        <v>4</v>
      </c>
      <c r="AO130" s="155">
        <v>4</v>
      </c>
      <c r="AP130" s="155">
        <v>4</v>
      </c>
      <c r="AQ130" s="150">
        <v>4</v>
      </c>
      <c r="AR130" s="150">
        <v>4</v>
      </c>
      <c r="AS130" s="150">
        <v>4</v>
      </c>
      <c r="AT130" s="150">
        <v>4</v>
      </c>
      <c r="AU130" s="150">
        <v>4</v>
      </c>
      <c r="AV130" s="150">
        <v>4</v>
      </c>
      <c r="AW130" s="150">
        <v>4</v>
      </c>
      <c r="AX130" s="150">
        <v>4</v>
      </c>
      <c r="AY130" s="150">
        <v>4</v>
      </c>
      <c r="AZ130" s="150">
        <v>4</v>
      </c>
      <c r="BA130" s="7"/>
      <c r="BB130" s="156">
        <f t="shared" si="22"/>
        <v>4.375</v>
      </c>
      <c r="BC130" s="157">
        <f t="shared" si="23"/>
        <v>4.166666666666667</v>
      </c>
      <c r="BD130" s="158">
        <f t="shared" si="24"/>
        <v>4</v>
      </c>
      <c r="BE130" s="159">
        <f t="shared" si="25"/>
        <v>4</v>
      </c>
      <c r="BF130" s="160">
        <f t="shared" si="26"/>
        <v>4</v>
      </c>
    </row>
    <row r="131" spans="1:59" x14ac:dyDescent="0.55000000000000004">
      <c r="A131" s="145">
        <v>129</v>
      </c>
      <c r="B131" s="146">
        <v>1</v>
      </c>
      <c r="C131" s="147">
        <v>38</v>
      </c>
      <c r="D131" s="79">
        <f t="shared" ref="D131:D140" si="27">IF(C131&gt;50,4,IF(C131&gt;40,3,IF(C131&gt;30,2,IF(C131&gt;0,1,IF(C131=0,5)))))</f>
        <v>2</v>
      </c>
      <c r="E131" s="148">
        <v>2</v>
      </c>
      <c r="F131" s="149">
        <v>1</v>
      </c>
      <c r="G131" s="150">
        <v>2</v>
      </c>
      <c r="H131" s="150">
        <v>13</v>
      </c>
      <c r="I131" s="151">
        <v>0</v>
      </c>
      <c r="J131" s="15">
        <v>2</v>
      </c>
      <c r="K131" s="15">
        <v>1</v>
      </c>
      <c r="L131" s="152">
        <v>5</v>
      </c>
      <c r="M131" s="152">
        <v>5</v>
      </c>
      <c r="N131" s="152">
        <v>5</v>
      </c>
      <c r="O131" s="152">
        <v>5</v>
      </c>
      <c r="P131" s="152">
        <v>5</v>
      </c>
      <c r="Q131" s="152">
        <v>5</v>
      </c>
      <c r="R131" s="152">
        <v>5</v>
      </c>
      <c r="S131" s="152">
        <v>5</v>
      </c>
      <c r="T131" s="153">
        <v>5</v>
      </c>
      <c r="U131" s="153">
        <v>5</v>
      </c>
      <c r="V131" s="153">
        <v>5</v>
      </c>
      <c r="W131" s="153">
        <v>5</v>
      </c>
      <c r="X131" s="153">
        <v>4</v>
      </c>
      <c r="Y131" s="153">
        <v>5</v>
      </c>
      <c r="Z131" s="154">
        <v>5</v>
      </c>
      <c r="AA131" s="154">
        <v>5</v>
      </c>
      <c r="AB131" s="154">
        <v>4</v>
      </c>
      <c r="AC131" s="154">
        <v>5</v>
      </c>
      <c r="AD131" s="154">
        <v>4</v>
      </c>
      <c r="AE131" s="154">
        <v>5</v>
      </c>
      <c r="AF131" s="154">
        <v>5</v>
      </c>
      <c r="AG131" s="154">
        <v>4</v>
      </c>
      <c r="AH131" s="154">
        <v>5</v>
      </c>
      <c r="AI131" s="155">
        <v>5</v>
      </c>
      <c r="AJ131" s="155">
        <v>5</v>
      </c>
      <c r="AK131" s="155">
        <v>5</v>
      </c>
      <c r="AL131" s="155">
        <v>5</v>
      </c>
      <c r="AM131" s="155">
        <v>5</v>
      </c>
      <c r="AN131" s="155">
        <v>5</v>
      </c>
      <c r="AO131" s="155">
        <v>5</v>
      </c>
      <c r="AP131" s="155">
        <v>5</v>
      </c>
      <c r="AQ131" s="150">
        <v>5</v>
      </c>
      <c r="AR131" s="150">
        <v>5</v>
      </c>
      <c r="AS131" s="150">
        <v>5</v>
      </c>
      <c r="AT131" s="150">
        <v>5</v>
      </c>
      <c r="AU131" s="150">
        <v>5</v>
      </c>
      <c r="AV131" s="150">
        <v>5</v>
      </c>
      <c r="AW131" s="150">
        <v>5</v>
      </c>
      <c r="AX131" s="150">
        <v>5</v>
      </c>
      <c r="AY131" s="150">
        <v>5</v>
      </c>
      <c r="AZ131" s="150">
        <v>5</v>
      </c>
      <c r="BA131" s="7"/>
      <c r="BB131" s="156">
        <f t="shared" si="22"/>
        <v>5</v>
      </c>
      <c r="BC131" s="157">
        <f t="shared" si="23"/>
        <v>4.833333333333333</v>
      </c>
      <c r="BD131" s="158">
        <f t="shared" si="24"/>
        <v>4.666666666666667</v>
      </c>
      <c r="BE131" s="159">
        <f t="shared" si="25"/>
        <v>5</v>
      </c>
      <c r="BF131" s="160">
        <f t="shared" si="26"/>
        <v>5</v>
      </c>
    </row>
    <row r="132" spans="1:59" x14ac:dyDescent="0.55000000000000004">
      <c r="A132" s="145">
        <v>130</v>
      </c>
      <c r="B132" s="146">
        <v>2</v>
      </c>
      <c r="C132" s="147">
        <v>47</v>
      </c>
      <c r="D132" s="79">
        <f t="shared" si="27"/>
        <v>3</v>
      </c>
      <c r="E132" s="148">
        <v>2</v>
      </c>
      <c r="F132" s="149">
        <v>1</v>
      </c>
      <c r="G132" s="150">
        <v>2</v>
      </c>
      <c r="H132" s="150">
        <v>13</v>
      </c>
      <c r="I132" s="151">
        <v>1</v>
      </c>
      <c r="J132" s="15">
        <v>2</v>
      </c>
      <c r="K132" s="15">
        <v>1</v>
      </c>
      <c r="L132" s="152">
        <v>5</v>
      </c>
      <c r="M132" s="152">
        <v>5</v>
      </c>
      <c r="N132" s="152">
        <v>5</v>
      </c>
      <c r="O132" s="152">
        <v>4</v>
      </c>
      <c r="P132" s="152">
        <v>4</v>
      </c>
      <c r="Q132" s="152">
        <v>4</v>
      </c>
      <c r="R132" s="152">
        <v>4</v>
      </c>
      <c r="S132" s="152">
        <v>4</v>
      </c>
      <c r="T132" s="153">
        <v>4</v>
      </c>
      <c r="U132" s="153">
        <v>4</v>
      </c>
      <c r="V132" s="153">
        <v>5</v>
      </c>
      <c r="W132" s="153">
        <v>5</v>
      </c>
      <c r="X132" s="153">
        <v>5</v>
      </c>
      <c r="Y132" s="153">
        <v>4</v>
      </c>
      <c r="Z132" s="154">
        <v>4</v>
      </c>
      <c r="AA132" s="154">
        <v>4</v>
      </c>
      <c r="AB132" s="154">
        <v>5</v>
      </c>
      <c r="AC132" s="154">
        <v>5</v>
      </c>
      <c r="AD132" s="154">
        <v>4</v>
      </c>
      <c r="AE132" s="154">
        <v>4</v>
      </c>
      <c r="AF132" s="154">
        <v>5</v>
      </c>
      <c r="AG132" s="154">
        <v>5</v>
      </c>
      <c r="AH132" s="154">
        <v>5</v>
      </c>
      <c r="AI132" s="155">
        <v>5</v>
      </c>
      <c r="AJ132" s="155">
        <v>5</v>
      </c>
      <c r="AK132" s="155">
        <v>5</v>
      </c>
      <c r="AL132" s="155">
        <v>5</v>
      </c>
      <c r="AM132" s="155">
        <v>5</v>
      </c>
      <c r="AN132" s="155">
        <v>5</v>
      </c>
      <c r="AO132" s="155">
        <v>5</v>
      </c>
      <c r="AP132" s="155">
        <v>5</v>
      </c>
      <c r="AQ132" s="150">
        <v>5</v>
      </c>
      <c r="AR132" s="150">
        <v>5</v>
      </c>
      <c r="AS132" s="150">
        <v>5</v>
      </c>
      <c r="AT132" s="150">
        <v>5</v>
      </c>
      <c r="AU132" s="150">
        <v>5</v>
      </c>
      <c r="AV132" s="150">
        <v>4</v>
      </c>
      <c r="AW132" s="150">
        <v>4</v>
      </c>
      <c r="AX132" s="150">
        <v>4</v>
      </c>
      <c r="AY132" s="150">
        <v>4</v>
      </c>
      <c r="AZ132" s="150">
        <v>5</v>
      </c>
      <c r="BA132" s="7"/>
      <c r="BB132" s="156">
        <f t="shared" si="22"/>
        <v>4.375</v>
      </c>
      <c r="BC132" s="157">
        <f t="shared" si="23"/>
        <v>4.5</v>
      </c>
      <c r="BD132" s="158">
        <f t="shared" si="24"/>
        <v>4.5555555555555554</v>
      </c>
      <c r="BE132" s="159">
        <f t="shared" si="25"/>
        <v>5</v>
      </c>
      <c r="BF132" s="160">
        <f t="shared" si="26"/>
        <v>4.5999999999999996</v>
      </c>
    </row>
    <row r="133" spans="1:59" x14ac:dyDescent="0.55000000000000004">
      <c r="A133" s="145">
        <v>131</v>
      </c>
      <c r="B133" s="146">
        <v>1</v>
      </c>
      <c r="C133" s="147">
        <v>54</v>
      </c>
      <c r="D133" s="79">
        <f t="shared" si="27"/>
        <v>4</v>
      </c>
      <c r="E133" s="148">
        <v>2</v>
      </c>
      <c r="F133" s="149">
        <v>1</v>
      </c>
      <c r="G133" s="150">
        <v>2</v>
      </c>
      <c r="H133" s="150">
        <v>13</v>
      </c>
      <c r="I133" s="151">
        <v>4</v>
      </c>
      <c r="J133" s="15">
        <v>2</v>
      </c>
      <c r="K133" s="15">
        <v>1</v>
      </c>
      <c r="L133" s="152">
        <v>4</v>
      </c>
      <c r="M133" s="152">
        <v>4</v>
      </c>
      <c r="N133" s="152">
        <v>4</v>
      </c>
      <c r="O133" s="152">
        <v>4</v>
      </c>
      <c r="P133" s="152">
        <v>4</v>
      </c>
      <c r="Q133" s="152">
        <v>4</v>
      </c>
      <c r="R133" s="152">
        <v>4</v>
      </c>
      <c r="S133" s="152">
        <v>4</v>
      </c>
      <c r="T133" s="153">
        <v>4</v>
      </c>
      <c r="U133" s="153">
        <v>4</v>
      </c>
      <c r="V133" s="153">
        <v>4</v>
      </c>
      <c r="W133" s="153">
        <v>3</v>
      </c>
      <c r="X133" s="153">
        <v>4</v>
      </c>
      <c r="Y133" s="153">
        <v>3</v>
      </c>
      <c r="Z133" s="154">
        <v>3</v>
      </c>
      <c r="AA133" s="154">
        <v>3</v>
      </c>
      <c r="AB133" s="154">
        <v>3</v>
      </c>
      <c r="AC133" s="154">
        <v>3</v>
      </c>
      <c r="AD133" s="154">
        <v>4</v>
      </c>
      <c r="AE133" s="154">
        <v>3</v>
      </c>
      <c r="AF133" s="154">
        <v>4</v>
      </c>
      <c r="AG133" s="154">
        <v>4</v>
      </c>
      <c r="AH133" s="154">
        <v>4</v>
      </c>
      <c r="AI133" s="155">
        <v>4</v>
      </c>
      <c r="AJ133" s="155">
        <v>4</v>
      </c>
      <c r="AK133" s="155">
        <v>4</v>
      </c>
      <c r="AL133" s="155">
        <v>4</v>
      </c>
      <c r="AM133" s="155">
        <v>3</v>
      </c>
      <c r="AN133" s="155">
        <v>4</v>
      </c>
      <c r="AO133" s="155">
        <v>4</v>
      </c>
      <c r="AP133" s="155">
        <v>4</v>
      </c>
      <c r="AQ133" s="150">
        <v>3</v>
      </c>
      <c r="AR133" s="150">
        <v>4</v>
      </c>
      <c r="AS133" s="150">
        <v>4</v>
      </c>
      <c r="AT133" s="150">
        <v>4</v>
      </c>
      <c r="AU133" s="150">
        <v>4</v>
      </c>
      <c r="AV133" s="150">
        <v>3</v>
      </c>
      <c r="AW133" s="150">
        <v>3</v>
      </c>
      <c r="AX133" s="150">
        <v>3</v>
      </c>
      <c r="AY133" s="150">
        <v>3</v>
      </c>
      <c r="AZ133" s="150">
        <v>4</v>
      </c>
      <c r="BA133" s="7"/>
      <c r="BB133" s="156">
        <f t="shared" si="22"/>
        <v>4</v>
      </c>
      <c r="BC133" s="157">
        <f t="shared" si="23"/>
        <v>3.6666666666666665</v>
      </c>
      <c r="BD133" s="158">
        <f t="shared" si="24"/>
        <v>3.4444444444444446</v>
      </c>
      <c r="BE133" s="159">
        <f t="shared" si="25"/>
        <v>3.875</v>
      </c>
      <c r="BF133" s="160">
        <f t="shared" si="26"/>
        <v>3.5</v>
      </c>
    </row>
    <row r="134" spans="1:59" x14ac:dyDescent="0.55000000000000004">
      <c r="A134" s="145">
        <v>132</v>
      </c>
      <c r="B134" s="146">
        <v>1</v>
      </c>
      <c r="C134" s="147">
        <v>53</v>
      </c>
      <c r="D134" s="79">
        <f t="shared" si="27"/>
        <v>4</v>
      </c>
      <c r="E134" s="148">
        <v>2</v>
      </c>
      <c r="F134" s="149">
        <v>1</v>
      </c>
      <c r="G134" s="150">
        <v>2</v>
      </c>
      <c r="H134" s="150">
        <v>13</v>
      </c>
      <c r="I134" s="151">
        <v>5</v>
      </c>
      <c r="J134" s="15">
        <v>2</v>
      </c>
      <c r="K134" s="15">
        <v>1</v>
      </c>
      <c r="L134" s="152">
        <v>5</v>
      </c>
      <c r="M134" s="152">
        <v>5</v>
      </c>
      <c r="N134" s="152">
        <v>5</v>
      </c>
      <c r="O134" s="152">
        <v>5</v>
      </c>
      <c r="P134" s="152">
        <v>5</v>
      </c>
      <c r="Q134" s="152">
        <v>5</v>
      </c>
      <c r="R134" s="152">
        <v>5</v>
      </c>
      <c r="S134" s="152">
        <v>5</v>
      </c>
      <c r="T134" s="153">
        <v>4</v>
      </c>
      <c r="U134" s="153">
        <v>5</v>
      </c>
      <c r="V134" s="153">
        <v>5</v>
      </c>
      <c r="W134" s="153">
        <v>5</v>
      </c>
      <c r="X134" s="153">
        <v>5</v>
      </c>
      <c r="Y134" s="153">
        <v>4</v>
      </c>
      <c r="Z134" s="154">
        <v>5</v>
      </c>
      <c r="AA134" s="154">
        <v>5</v>
      </c>
      <c r="AB134" s="154">
        <v>5</v>
      </c>
      <c r="AC134" s="154">
        <v>5</v>
      </c>
      <c r="AD134" s="154">
        <v>4</v>
      </c>
      <c r="AE134" s="154">
        <v>5</v>
      </c>
      <c r="AF134" s="154">
        <v>5</v>
      </c>
      <c r="AG134" s="154">
        <v>5</v>
      </c>
      <c r="AH134" s="154">
        <v>5</v>
      </c>
      <c r="AI134" s="155">
        <v>5</v>
      </c>
      <c r="AJ134" s="155">
        <v>5</v>
      </c>
      <c r="AK134" s="155">
        <v>5</v>
      </c>
      <c r="AL134" s="155">
        <v>5</v>
      </c>
      <c r="AM134" s="155">
        <v>5</v>
      </c>
      <c r="AN134" s="155">
        <v>4</v>
      </c>
      <c r="AO134" s="155">
        <v>5</v>
      </c>
      <c r="AP134" s="155">
        <v>4</v>
      </c>
      <c r="AQ134" s="150">
        <v>5</v>
      </c>
      <c r="AR134" s="150">
        <v>5</v>
      </c>
      <c r="AS134" s="150">
        <v>5</v>
      </c>
      <c r="AT134" s="150">
        <v>5</v>
      </c>
      <c r="AU134" s="150">
        <v>5</v>
      </c>
      <c r="AV134" s="150">
        <v>4</v>
      </c>
      <c r="AW134" s="150">
        <v>4</v>
      </c>
      <c r="AX134" s="150">
        <v>4</v>
      </c>
      <c r="AY134" s="150">
        <v>4</v>
      </c>
      <c r="AZ134" s="150">
        <v>5</v>
      </c>
      <c r="BA134" s="7"/>
      <c r="BB134" s="156">
        <f t="shared" si="22"/>
        <v>5</v>
      </c>
      <c r="BC134" s="157">
        <f t="shared" si="23"/>
        <v>4.666666666666667</v>
      </c>
      <c r="BD134" s="158">
        <f t="shared" si="24"/>
        <v>4.8888888888888893</v>
      </c>
      <c r="BE134" s="159">
        <f t="shared" si="25"/>
        <v>4.75</v>
      </c>
      <c r="BF134" s="160">
        <f t="shared" si="26"/>
        <v>4.5999999999999996</v>
      </c>
    </row>
    <row r="135" spans="1:59" x14ac:dyDescent="0.55000000000000004">
      <c r="A135" s="145">
        <v>133</v>
      </c>
      <c r="B135" s="146">
        <v>1</v>
      </c>
      <c r="C135" s="147">
        <v>52</v>
      </c>
      <c r="D135" s="79">
        <f t="shared" si="27"/>
        <v>4</v>
      </c>
      <c r="E135" s="148">
        <v>3</v>
      </c>
      <c r="F135" s="149">
        <v>1</v>
      </c>
      <c r="G135" s="150">
        <v>2</v>
      </c>
      <c r="H135" s="150">
        <v>13</v>
      </c>
      <c r="I135" s="151">
        <v>1</v>
      </c>
      <c r="J135" s="15">
        <v>2</v>
      </c>
      <c r="K135" s="15">
        <v>2</v>
      </c>
      <c r="L135" s="152">
        <v>5</v>
      </c>
      <c r="M135" s="152">
        <v>5</v>
      </c>
      <c r="N135" s="152">
        <v>5</v>
      </c>
      <c r="O135" s="152">
        <v>4</v>
      </c>
      <c r="P135" s="152">
        <v>5</v>
      </c>
      <c r="Q135" s="152">
        <v>4</v>
      </c>
      <c r="R135" s="152">
        <v>3</v>
      </c>
      <c r="S135" s="152">
        <v>4</v>
      </c>
      <c r="T135" s="153">
        <v>4</v>
      </c>
      <c r="U135" s="153">
        <v>4</v>
      </c>
      <c r="V135" s="153">
        <v>4</v>
      </c>
      <c r="W135" s="153">
        <v>5</v>
      </c>
      <c r="X135" s="153">
        <v>5</v>
      </c>
      <c r="Y135" s="153">
        <v>4</v>
      </c>
      <c r="Z135" s="154">
        <v>4</v>
      </c>
      <c r="AA135" s="154">
        <v>5</v>
      </c>
      <c r="AB135" s="154">
        <v>4</v>
      </c>
      <c r="AC135" s="154">
        <v>5</v>
      </c>
      <c r="AD135" s="154">
        <v>5</v>
      </c>
      <c r="AE135" s="154">
        <v>4</v>
      </c>
      <c r="AF135" s="154">
        <v>5</v>
      </c>
      <c r="AG135" s="154">
        <v>4</v>
      </c>
      <c r="AH135" s="154">
        <v>4</v>
      </c>
      <c r="AI135" s="155">
        <v>4</v>
      </c>
      <c r="AJ135" s="155">
        <v>4</v>
      </c>
      <c r="AK135" s="155">
        <v>4</v>
      </c>
      <c r="AL135" s="155">
        <v>5</v>
      </c>
      <c r="AM135" s="155">
        <v>4</v>
      </c>
      <c r="AN135" s="155">
        <v>4</v>
      </c>
      <c r="AO135" s="155">
        <v>5</v>
      </c>
      <c r="AP135" s="155">
        <v>4</v>
      </c>
      <c r="AQ135" s="150">
        <v>4</v>
      </c>
      <c r="AR135" s="150">
        <v>4</v>
      </c>
      <c r="AS135" s="150">
        <v>4</v>
      </c>
      <c r="AT135" s="150">
        <v>4</v>
      </c>
      <c r="AU135" s="150">
        <v>4</v>
      </c>
      <c r="AV135" s="150">
        <v>2</v>
      </c>
      <c r="AW135" s="150">
        <v>2</v>
      </c>
      <c r="AX135" s="150">
        <v>2</v>
      </c>
      <c r="AY135" s="150">
        <v>2</v>
      </c>
      <c r="AZ135" s="150">
        <v>4</v>
      </c>
      <c r="BA135" s="7"/>
      <c r="BB135" s="156">
        <f t="shared" si="22"/>
        <v>4.375</v>
      </c>
      <c r="BC135" s="157">
        <f t="shared" si="23"/>
        <v>4.333333333333333</v>
      </c>
      <c r="BD135" s="158">
        <f t="shared" si="24"/>
        <v>4.4444444444444446</v>
      </c>
      <c r="BE135" s="159">
        <f t="shared" si="25"/>
        <v>4.25</v>
      </c>
      <c r="BF135" s="160">
        <f t="shared" si="26"/>
        <v>3.2</v>
      </c>
    </row>
    <row r="136" spans="1:59" x14ac:dyDescent="0.55000000000000004">
      <c r="A136" s="145">
        <v>134</v>
      </c>
      <c r="B136" s="146">
        <v>2</v>
      </c>
      <c r="C136" s="147">
        <v>48</v>
      </c>
      <c r="D136" s="79">
        <f t="shared" si="27"/>
        <v>3</v>
      </c>
      <c r="E136" s="148">
        <v>2</v>
      </c>
      <c r="F136" s="149">
        <v>1</v>
      </c>
      <c r="G136" s="150">
        <v>2</v>
      </c>
      <c r="H136" s="150">
        <v>13</v>
      </c>
      <c r="I136" s="151">
        <v>1</v>
      </c>
      <c r="J136" s="15">
        <v>2</v>
      </c>
      <c r="K136" s="15">
        <v>1</v>
      </c>
      <c r="L136" s="152">
        <v>5</v>
      </c>
      <c r="M136" s="152">
        <v>5</v>
      </c>
      <c r="N136" s="152">
        <v>5</v>
      </c>
      <c r="O136" s="152">
        <v>5</v>
      </c>
      <c r="P136" s="152">
        <v>5</v>
      </c>
      <c r="Q136" s="152">
        <v>5</v>
      </c>
      <c r="R136" s="152">
        <v>5</v>
      </c>
      <c r="S136" s="152">
        <v>5</v>
      </c>
      <c r="T136" s="153">
        <v>5</v>
      </c>
      <c r="U136" s="153">
        <v>5</v>
      </c>
      <c r="V136" s="153">
        <v>5</v>
      </c>
      <c r="W136" s="153">
        <v>5</v>
      </c>
      <c r="X136" s="153">
        <v>5</v>
      </c>
      <c r="Y136" s="153">
        <v>4</v>
      </c>
      <c r="Z136" s="154">
        <v>5</v>
      </c>
      <c r="AA136" s="154">
        <v>5</v>
      </c>
      <c r="AB136" s="154">
        <v>5</v>
      </c>
      <c r="AC136" s="154">
        <v>4</v>
      </c>
      <c r="AD136" s="154">
        <v>4</v>
      </c>
      <c r="AE136" s="154">
        <v>5</v>
      </c>
      <c r="AF136" s="154">
        <v>5</v>
      </c>
      <c r="AG136" s="154">
        <v>5</v>
      </c>
      <c r="AH136" s="154">
        <v>5</v>
      </c>
      <c r="AI136" s="155">
        <v>5</v>
      </c>
      <c r="AJ136" s="155">
        <v>5</v>
      </c>
      <c r="AK136" s="155">
        <v>5</v>
      </c>
      <c r="AL136" s="155">
        <v>5</v>
      </c>
      <c r="AM136" s="155">
        <v>5</v>
      </c>
      <c r="AN136" s="155">
        <v>5</v>
      </c>
      <c r="AO136" s="155">
        <v>5</v>
      </c>
      <c r="AP136" s="155">
        <v>5</v>
      </c>
      <c r="AQ136" s="150">
        <v>5</v>
      </c>
      <c r="AR136" s="150">
        <v>5</v>
      </c>
      <c r="AS136" s="150">
        <v>5</v>
      </c>
      <c r="AT136" s="150">
        <v>5</v>
      </c>
      <c r="AU136" s="150">
        <v>5</v>
      </c>
      <c r="AV136" s="150">
        <v>4</v>
      </c>
      <c r="AW136" s="150">
        <v>4</v>
      </c>
      <c r="AX136" s="150">
        <v>4</v>
      </c>
      <c r="AY136" s="150">
        <v>4</v>
      </c>
      <c r="AZ136" s="150">
        <v>5</v>
      </c>
      <c r="BA136" s="7"/>
      <c r="BB136" s="156">
        <f t="shared" si="22"/>
        <v>5</v>
      </c>
      <c r="BC136" s="157">
        <f t="shared" si="23"/>
        <v>4.833333333333333</v>
      </c>
      <c r="BD136" s="158">
        <f t="shared" si="24"/>
        <v>4.7777777777777777</v>
      </c>
      <c r="BE136" s="159">
        <f t="shared" si="25"/>
        <v>5</v>
      </c>
      <c r="BF136" s="160">
        <f t="shared" si="26"/>
        <v>4.5999999999999996</v>
      </c>
    </row>
    <row r="137" spans="1:59" x14ac:dyDescent="0.55000000000000004">
      <c r="A137" s="145">
        <v>135</v>
      </c>
      <c r="B137">
        <v>2</v>
      </c>
      <c r="C137">
        <v>63</v>
      </c>
      <c r="D137" s="79">
        <f t="shared" si="27"/>
        <v>4</v>
      </c>
      <c r="E137">
        <v>1</v>
      </c>
      <c r="F137">
        <v>4</v>
      </c>
      <c r="G137">
        <v>2</v>
      </c>
      <c r="H137">
        <v>13</v>
      </c>
      <c r="I137" s="248">
        <v>3</v>
      </c>
      <c r="J137">
        <v>2</v>
      </c>
      <c r="K137">
        <v>2</v>
      </c>
      <c r="L137">
        <v>4</v>
      </c>
      <c r="M137">
        <v>4</v>
      </c>
      <c r="N137">
        <v>3</v>
      </c>
      <c r="O137">
        <v>3</v>
      </c>
      <c r="P137">
        <v>4</v>
      </c>
      <c r="Q137">
        <v>4</v>
      </c>
      <c r="R137">
        <v>4</v>
      </c>
      <c r="S137">
        <v>3</v>
      </c>
      <c r="T137">
        <v>4</v>
      </c>
      <c r="U137">
        <v>4</v>
      </c>
      <c r="V137">
        <v>3</v>
      </c>
      <c r="W137">
        <v>3</v>
      </c>
      <c r="X137">
        <v>3</v>
      </c>
      <c r="Y137">
        <v>3</v>
      </c>
      <c r="Z137">
        <v>4</v>
      </c>
      <c r="AA137">
        <v>3</v>
      </c>
      <c r="AB137">
        <v>3</v>
      </c>
      <c r="AC137">
        <v>3</v>
      </c>
      <c r="AD137">
        <v>3</v>
      </c>
      <c r="AE137">
        <v>4</v>
      </c>
      <c r="AF137">
        <v>4</v>
      </c>
      <c r="AG137">
        <v>3</v>
      </c>
      <c r="AH137">
        <v>3</v>
      </c>
      <c r="AI137">
        <v>4</v>
      </c>
      <c r="AJ137">
        <v>4</v>
      </c>
      <c r="AK137">
        <v>3</v>
      </c>
      <c r="AL137">
        <v>4</v>
      </c>
      <c r="AM137">
        <v>3</v>
      </c>
      <c r="AN137">
        <v>4</v>
      </c>
      <c r="AO137">
        <v>3</v>
      </c>
      <c r="AP137">
        <v>4</v>
      </c>
      <c r="AQ137">
        <v>4</v>
      </c>
      <c r="AR137">
        <v>4</v>
      </c>
      <c r="AS137">
        <v>4</v>
      </c>
      <c r="AT137">
        <v>4</v>
      </c>
      <c r="AU137">
        <v>3</v>
      </c>
      <c r="AV137">
        <v>2</v>
      </c>
      <c r="AW137">
        <v>2</v>
      </c>
      <c r="AX137">
        <v>3</v>
      </c>
      <c r="AY137">
        <v>2</v>
      </c>
      <c r="AZ137">
        <v>4</v>
      </c>
      <c r="BA137" s="7"/>
      <c r="BB137" s="156">
        <f t="shared" si="22"/>
        <v>3.625</v>
      </c>
      <c r="BC137" s="157">
        <f t="shared" si="23"/>
        <v>3.3333333333333335</v>
      </c>
      <c r="BD137" s="158">
        <f t="shared" si="24"/>
        <v>3.3333333333333335</v>
      </c>
      <c r="BE137" s="159">
        <f t="shared" si="25"/>
        <v>3.625</v>
      </c>
      <c r="BF137" s="160">
        <f t="shared" si="26"/>
        <v>3.2</v>
      </c>
      <c r="BG137" s="132"/>
    </row>
    <row r="138" spans="1:59" x14ac:dyDescent="0.55000000000000004">
      <c r="A138" s="145">
        <v>136</v>
      </c>
      <c r="B138" s="249">
        <v>2</v>
      </c>
      <c r="C138" s="250">
        <v>63</v>
      </c>
      <c r="D138" s="79">
        <f t="shared" si="27"/>
        <v>4</v>
      </c>
      <c r="E138" s="251">
        <v>1</v>
      </c>
      <c r="F138" s="252">
        <v>4</v>
      </c>
      <c r="G138" s="253">
        <v>2</v>
      </c>
      <c r="H138" s="253">
        <v>13</v>
      </c>
      <c r="I138" s="254">
        <v>3</v>
      </c>
      <c r="J138" s="255">
        <v>2</v>
      </c>
      <c r="K138" s="255">
        <v>1</v>
      </c>
      <c r="L138" s="152">
        <v>4</v>
      </c>
      <c r="M138" s="152">
        <v>3</v>
      </c>
      <c r="N138" s="152">
        <v>3</v>
      </c>
      <c r="O138" s="152">
        <v>3</v>
      </c>
      <c r="P138" s="152">
        <v>3</v>
      </c>
      <c r="Q138" s="152">
        <v>3</v>
      </c>
      <c r="R138" s="152">
        <v>3</v>
      </c>
      <c r="S138" s="152">
        <v>3</v>
      </c>
      <c r="T138" s="153">
        <v>4</v>
      </c>
      <c r="U138" s="153">
        <v>4</v>
      </c>
      <c r="V138" s="153">
        <v>4</v>
      </c>
      <c r="W138" s="153">
        <v>3</v>
      </c>
      <c r="X138" s="153">
        <v>3</v>
      </c>
      <c r="Y138" s="153">
        <v>3</v>
      </c>
      <c r="Z138" s="154">
        <v>3</v>
      </c>
      <c r="AA138" s="154">
        <v>4</v>
      </c>
      <c r="AB138" s="154">
        <v>3</v>
      </c>
      <c r="AC138" s="154">
        <v>3</v>
      </c>
      <c r="AD138" s="154">
        <v>3</v>
      </c>
      <c r="AE138" s="154">
        <v>4</v>
      </c>
      <c r="AF138" s="154">
        <v>3</v>
      </c>
      <c r="AG138" s="154">
        <v>3</v>
      </c>
      <c r="AH138" s="154">
        <v>4</v>
      </c>
      <c r="AI138" s="155">
        <v>4</v>
      </c>
      <c r="AJ138" s="155">
        <v>3</v>
      </c>
      <c r="AK138" s="155">
        <v>3</v>
      </c>
      <c r="AL138" s="155">
        <v>3</v>
      </c>
      <c r="AM138" s="155">
        <v>4</v>
      </c>
      <c r="AN138" s="155">
        <v>3</v>
      </c>
      <c r="AO138" s="155">
        <v>3</v>
      </c>
      <c r="AP138" s="155">
        <v>3</v>
      </c>
      <c r="AQ138" s="150">
        <v>4</v>
      </c>
      <c r="AR138" s="150">
        <v>4</v>
      </c>
      <c r="AS138" s="150">
        <v>4</v>
      </c>
      <c r="AT138" s="150">
        <v>4</v>
      </c>
      <c r="AU138" s="150">
        <v>3</v>
      </c>
      <c r="AV138" s="150">
        <v>2</v>
      </c>
      <c r="AW138" s="150">
        <v>2</v>
      </c>
      <c r="AX138" s="150">
        <v>3</v>
      </c>
      <c r="AY138" s="150">
        <v>3</v>
      </c>
      <c r="AZ138" s="150">
        <v>4</v>
      </c>
      <c r="BA138" s="7"/>
      <c r="BB138" s="156">
        <f t="shared" si="22"/>
        <v>3.125</v>
      </c>
      <c r="BC138" s="157">
        <f t="shared" si="23"/>
        <v>3.5</v>
      </c>
      <c r="BD138" s="158">
        <f t="shared" si="24"/>
        <v>3.3333333333333335</v>
      </c>
      <c r="BE138" s="159">
        <f t="shared" si="25"/>
        <v>3.25</v>
      </c>
      <c r="BF138" s="160">
        <f t="shared" si="26"/>
        <v>3.3</v>
      </c>
      <c r="BG138" s="132"/>
    </row>
    <row r="139" spans="1:59" x14ac:dyDescent="0.55000000000000004">
      <c r="A139" s="51">
        <v>137</v>
      </c>
      <c r="B139" s="26">
        <v>2</v>
      </c>
      <c r="C139" s="27">
        <v>49</v>
      </c>
      <c r="D139" s="79">
        <f t="shared" si="27"/>
        <v>3</v>
      </c>
      <c r="E139" s="28">
        <v>2</v>
      </c>
      <c r="F139" s="29">
        <v>1</v>
      </c>
      <c r="G139" s="35">
        <v>2</v>
      </c>
      <c r="H139" s="35">
        <v>13</v>
      </c>
      <c r="I139" s="35">
        <v>3</v>
      </c>
      <c r="J139" s="30">
        <v>2</v>
      </c>
      <c r="K139" s="30">
        <v>1</v>
      </c>
      <c r="L139" s="31">
        <v>4</v>
      </c>
      <c r="M139" s="31">
        <v>4</v>
      </c>
      <c r="N139" s="31">
        <v>4</v>
      </c>
      <c r="O139" s="31">
        <v>4</v>
      </c>
      <c r="P139" s="31">
        <v>4</v>
      </c>
      <c r="Q139" s="31">
        <v>4</v>
      </c>
      <c r="R139" s="31">
        <v>4</v>
      </c>
      <c r="S139" s="31">
        <v>4</v>
      </c>
      <c r="T139" s="32">
        <v>4</v>
      </c>
      <c r="U139" s="32">
        <v>4</v>
      </c>
      <c r="V139" s="32">
        <v>4</v>
      </c>
      <c r="W139" s="32">
        <v>4</v>
      </c>
      <c r="X139" s="32">
        <v>4</v>
      </c>
      <c r="Y139" s="32">
        <v>4</v>
      </c>
      <c r="Z139" s="33">
        <v>4</v>
      </c>
      <c r="AA139" s="33">
        <v>4</v>
      </c>
      <c r="AB139" s="33">
        <v>3</v>
      </c>
      <c r="AC139" s="33">
        <v>4</v>
      </c>
      <c r="AD139" s="33">
        <v>4</v>
      </c>
      <c r="AE139" s="33">
        <v>4</v>
      </c>
      <c r="AF139" s="33">
        <v>4</v>
      </c>
      <c r="AG139" s="33">
        <v>4</v>
      </c>
      <c r="AH139" s="33">
        <v>3</v>
      </c>
      <c r="AI139" s="34">
        <v>4</v>
      </c>
      <c r="AJ139" s="34">
        <v>4</v>
      </c>
      <c r="AK139" s="34">
        <v>4</v>
      </c>
      <c r="AL139" s="34">
        <v>4</v>
      </c>
      <c r="AM139" s="34">
        <v>4</v>
      </c>
      <c r="AN139" s="34">
        <v>4</v>
      </c>
      <c r="AO139" s="34">
        <v>4</v>
      </c>
      <c r="AP139" s="34">
        <v>4</v>
      </c>
      <c r="AQ139" s="35">
        <v>4</v>
      </c>
      <c r="AR139" s="35">
        <v>4</v>
      </c>
      <c r="AS139" s="35">
        <v>4</v>
      </c>
      <c r="AT139" s="35">
        <v>4</v>
      </c>
      <c r="AU139" s="35">
        <v>4</v>
      </c>
      <c r="AV139" s="35">
        <v>3</v>
      </c>
      <c r="AW139" s="35">
        <v>3</v>
      </c>
      <c r="AX139" s="35">
        <v>3</v>
      </c>
      <c r="AY139" s="35">
        <v>3</v>
      </c>
      <c r="AZ139" s="35">
        <v>4</v>
      </c>
      <c r="BA139" s="36"/>
      <c r="BB139" s="37">
        <f t="shared" ref="BB139:BB140" si="28">(AVERAGE(L139:S139))</f>
        <v>4</v>
      </c>
      <c r="BC139" s="38">
        <f t="shared" ref="BC139:BC140" si="29">(AVERAGEA(T139:Y139))</f>
        <v>4</v>
      </c>
      <c r="BD139" s="39">
        <f t="shared" ref="BD139:BD140" si="30">(AVERAGE(Z139:AH139))</f>
        <v>3.7777777777777777</v>
      </c>
      <c r="BE139" s="40">
        <f t="shared" ref="BE139:BE140" si="31">(AVERAGEA(AI139:AP139))</f>
        <v>4</v>
      </c>
      <c r="BF139" s="41">
        <f t="shared" ref="BF139:BF140" si="32">(AVERAGE(AQ139:AZ139))</f>
        <v>3.6</v>
      </c>
    </row>
    <row r="140" spans="1:59" x14ac:dyDescent="0.55000000000000004">
      <c r="A140" s="51">
        <v>138</v>
      </c>
      <c r="B140" s="26">
        <v>1</v>
      </c>
      <c r="C140" s="27">
        <v>50</v>
      </c>
      <c r="D140" s="79">
        <f t="shared" si="27"/>
        <v>3</v>
      </c>
      <c r="E140" s="28">
        <v>2</v>
      </c>
      <c r="F140" s="29">
        <v>1</v>
      </c>
      <c r="G140" s="35">
        <v>2</v>
      </c>
      <c r="H140" s="35">
        <v>13</v>
      </c>
      <c r="I140" s="35">
        <v>3</v>
      </c>
      <c r="J140" s="30">
        <v>2</v>
      </c>
      <c r="K140" s="30">
        <v>1</v>
      </c>
      <c r="L140" s="31">
        <v>4</v>
      </c>
      <c r="M140" s="31">
        <v>4</v>
      </c>
      <c r="N140" s="31">
        <v>5</v>
      </c>
      <c r="O140" s="31">
        <v>5</v>
      </c>
      <c r="P140" s="31">
        <v>4</v>
      </c>
      <c r="Q140" s="31">
        <v>4</v>
      </c>
      <c r="R140" s="31">
        <v>4</v>
      </c>
      <c r="S140" s="31">
        <v>4</v>
      </c>
      <c r="T140" s="32">
        <v>3</v>
      </c>
      <c r="U140" s="32">
        <v>4</v>
      </c>
      <c r="V140" s="32">
        <v>4</v>
      </c>
      <c r="W140" s="32">
        <v>4</v>
      </c>
      <c r="X140" s="32">
        <v>5</v>
      </c>
      <c r="Y140" s="32">
        <v>4</v>
      </c>
      <c r="Z140" s="33">
        <v>4</v>
      </c>
      <c r="AA140" s="33">
        <v>4</v>
      </c>
      <c r="AB140" s="33">
        <v>4</v>
      </c>
      <c r="AC140" s="33">
        <v>4</v>
      </c>
      <c r="AD140" s="33">
        <v>4</v>
      </c>
      <c r="AE140" s="33">
        <v>4</v>
      </c>
      <c r="AF140" s="33">
        <v>4</v>
      </c>
      <c r="AG140" s="33">
        <v>4</v>
      </c>
      <c r="AH140" s="33">
        <v>4</v>
      </c>
      <c r="AI140" s="34">
        <v>4</v>
      </c>
      <c r="AJ140" s="34">
        <v>4</v>
      </c>
      <c r="AK140" s="34">
        <v>4</v>
      </c>
      <c r="AL140" s="34">
        <v>4</v>
      </c>
      <c r="AM140" s="34">
        <v>4</v>
      </c>
      <c r="AN140" s="34">
        <v>4</v>
      </c>
      <c r="AO140" s="34">
        <v>4</v>
      </c>
      <c r="AP140" s="34">
        <v>4</v>
      </c>
      <c r="AQ140" s="35">
        <v>4</v>
      </c>
      <c r="AR140" s="35">
        <v>4</v>
      </c>
      <c r="AS140" s="35">
        <v>4</v>
      </c>
      <c r="AT140" s="35">
        <v>4</v>
      </c>
      <c r="AU140" s="35">
        <v>4</v>
      </c>
      <c r="AV140" s="35">
        <v>3</v>
      </c>
      <c r="AW140" s="35">
        <v>3</v>
      </c>
      <c r="AX140" s="35">
        <v>3</v>
      </c>
      <c r="AY140" s="35">
        <v>3</v>
      </c>
      <c r="AZ140" s="35">
        <v>3</v>
      </c>
      <c r="BA140" s="36"/>
      <c r="BB140" s="37">
        <f t="shared" si="28"/>
        <v>4.25</v>
      </c>
      <c r="BC140" s="38">
        <f t="shared" si="29"/>
        <v>4</v>
      </c>
      <c r="BD140" s="39">
        <f t="shared" si="30"/>
        <v>4</v>
      </c>
      <c r="BE140" s="40">
        <f t="shared" si="31"/>
        <v>4</v>
      </c>
      <c r="BF140" s="41">
        <f t="shared" si="32"/>
        <v>3.5</v>
      </c>
    </row>
    <row r="141" spans="1:59" x14ac:dyDescent="0.55000000000000004">
      <c r="A141" s="72"/>
      <c r="B141" s="73"/>
      <c r="C141" s="74"/>
      <c r="D141" s="79"/>
      <c r="E141" s="75"/>
      <c r="F141" s="76"/>
      <c r="G141" s="47"/>
      <c r="H141" s="47"/>
      <c r="I141" s="47"/>
      <c r="J141" s="77"/>
      <c r="K141" s="78" t="s">
        <v>51</v>
      </c>
      <c r="L141" s="129">
        <f>AVERAGE(L3:L140)</f>
        <v>4.6014492753623184</v>
      </c>
      <c r="M141" s="129">
        <f t="shared" ref="M141:AZ141" si="33">AVERAGE(M3:M140)</f>
        <v>4.4492753623188408</v>
      </c>
      <c r="N141" s="129">
        <f t="shared" si="33"/>
        <v>4.2681159420289854</v>
      </c>
      <c r="O141" s="129">
        <f t="shared" si="33"/>
        <v>4.3768115942028984</v>
      </c>
      <c r="P141" s="129">
        <f t="shared" si="33"/>
        <v>4.5434782608695654</v>
      </c>
      <c r="Q141" s="129">
        <f t="shared" si="33"/>
        <v>4.4565217391304346</v>
      </c>
      <c r="R141" s="129">
        <f t="shared" si="33"/>
        <v>4.3840579710144931</v>
      </c>
      <c r="S141" s="129">
        <f t="shared" si="33"/>
        <v>4.4275362318840576</v>
      </c>
      <c r="T141" s="38">
        <f t="shared" si="33"/>
        <v>4.3695652173913047</v>
      </c>
      <c r="U141" s="38">
        <f t="shared" si="33"/>
        <v>4.2971014492753623</v>
      </c>
      <c r="V141" s="38">
        <f t="shared" si="33"/>
        <v>4.3115942028985508</v>
      </c>
      <c r="W141" s="38">
        <f t="shared" si="33"/>
        <v>4.2173913043478262</v>
      </c>
      <c r="X141" s="38">
        <f t="shared" si="33"/>
        <v>4.3985507246376816</v>
      </c>
      <c r="Y141" s="38">
        <f t="shared" si="33"/>
        <v>4.1594202898550723</v>
      </c>
      <c r="Z141" s="39">
        <f t="shared" si="33"/>
        <v>4.2536231884057969</v>
      </c>
      <c r="AA141" s="39">
        <f t="shared" si="33"/>
        <v>4.1956521739130439</v>
      </c>
      <c r="AB141" s="39">
        <f t="shared" si="33"/>
        <v>4.166666666666667</v>
      </c>
      <c r="AC141" s="39">
        <f t="shared" si="33"/>
        <v>4.2028985507246377</v>
      </c>
      <c r="AD141" s="39">
        <f t="shared" si="33"/>
        <v>4.2463768115942031</v>
      </c>
      <c r="AE141" s="39">
        <f t="shared" si="33"/>
        <v>4.2028985507246377</v>
      </c>
      <c r="AF141" s="39">
        <f t="shared" si="33"/>
        <v>4.4057971014492754</v>
      </c>
      <c r="AG141" s="39">
        <f t="shared" si="33"/>
        <v>4.333333333333333</v>
      </c>
      <c r="AH141" s="39">
        <f t="shared" si="33"/>
        <v>4.3260869565217392</v>
      </c>
      <c r="AI141" s="40">
        <f t="shared" si="33"/>
        <v>4.4057971014492754</v>
      </c>
      <c r="AJ141" s="40">
        <f t="shared" si="33"/>
        <v>4.3550724637681162</v>
      </c>
      <c r="AK141" s="40">
        <f t="shared" si="33"/>
        <v>4.3550724637681162</v>
      </c>
      <c r="AL141" s="40">
        <f t="shared" si="33"/>
        <v>4.4637681159420293</v>
      </c>
      <c r="AM141" s="40">
        <f t="shared" si="33"/>
        <v>4.1956521739130439</v>
      </c>
      <c r="AN141" s="40">
        <f t="shared" si="33"/>
        <v>4.3478260869565215</v>
      </c>
      <c r="AO141" s="40">
        <f t="shared" si="33"/>
        <v>4.333333333333333</v>
      </c>
      <c r="AP141" s="40">
        <f t="shared" si="33"/>
        <v>4.3043478260869561</v>
      </c>
      <c r="AQ141" s="41">
        <f t="shared" si="33"/>
        <v>4.1086956521739131</v>
      </c>
      <c r="AR141" s="41">
        <f t="shared" si="33"/>
        <v>4.4347826086956523</v>
      </c>
      <c r="AS141" s="41">
        <f t="shared" si="33"/>
        <v>4.4492753623188408</v>
      </c>
      <c r="AT141" s="41">
        <f t="shared" si="33"/>
        <v>4.4420289855072461</v>
      </c>
      <c r="AU141" s="41">
        <f t="shared" si="33"/>
        <v>4.36231884057971</v>
      </c>
      <c r="AV141" s="41">
        <f t="shared" si="33"/>
        <v>3.4420289855072466</v>
      </c>
      <c r="AW141" s="41">
        <f t="shared" si="33"/>
        <v>3.4782608695652173</v>
      </c>
      <c r="AX141" s="41">
        <f t="shared" si="33"/>
        <v>3.5579710144927534</v>
      </c>
      <c r="AY141" s="41">
        <f t="shared" si="33"/>
        <v>3.5</v>
      </c>
      <c r="AZ141" s="41">
        <f t="shared" si="33"/>
        <v>4.1884057971014492</v>
      </c>
      <c r="BA141" s="81" t="s">
        <v>51</v>
      </c>
      <c r="BB141" s="37">
        <f>AVERAGE(L3:S140)</f>
        <v>4.4384057971014492</v>
      </c>
      <c r="BC141" s="38">
        <f>AVERAGE(T3:Y140)</f>
        <v>4.2922705314009661</v>
      </c>
      <c r="BD141" s="143">
        <f>AVERAGE(Z3:AH140)</f>
        <v>4.2592592592592595</v>
      </c>
      <c r="BE141" s="40">
        <f>AVERAGE(AI3:AP140)</f>
        <v>4.3451086956521738</v>
      </c>
      <c r="BF141" s="41">
        <f>AVERAGE(AQ3:AZ140)</f>
        <v>3.9963768115942031</v>
      </c>
    </row>
    <row r="142" spans="1:59" x14ac:dyDescent="0.55000000000000004">
      <c r="A142" s="72"/>
      <c r="B142" s="73"/>
      <c r="C142" s="74"/>
      <c r="D142" s="79"/>
      <c r="E142" s="75"/>
      <c r="F142" s="76"/>
      <c r="G142" s="76"/>
      <c r="H142" s="76"/>
      <c r="I142" s="76"/>
      <c r="J142" s="77"/>
      <c r="K142" s="78" t="s">
        <v>52</v>
      </c>
      <c r="L142" s="129">
        <f t="shared" ref="L142:AZ142" si="34">STDEVPA(L3:L140)</f>
        <v>0.53215252080397557</v>
      </c>
      <c r="M142" s="129">
        <f t="shared" si="34"/>
        <v>0.61470463943328979</v>
      </c>
      <c r="N142" s="129">
        <f t="shared" si="34"/>
        <v>0.69719786009615903</v>
      </c>
      <c r="O142" s="129">
        <f t="shared" si="34"/>
        <v>0.68316079706624211</v>
      </c>
      <c r="P142" s="129">
        <f t="shared" si="34"/>
        <v>0.5788489980736673</v>
      </c>
      <c r="Q142" s="129">
        <f t="shared" si="34"/>
        <v>0.61525963904716985</v>
      </c>
      <c r="R142" s="129">
        <f t="shared" si="34"/>
        <v>0.70528505664881003</v>
      </c>
      <c r="S142" s="129">
        <f t="shared" si="34"/>
        <v>0.62424076968932674</v>
      </c>
      <c r="T142" s="38">
        <f t="shared" si="34"/>
        <v>0.59070195231718137</v>
      </c>
      <c r="U142" s="38">
        <f t="shared" si="34"/>
        <v>0.64166247267428644</v>
      </c>
      <c r="V142" s="38">
        <f t="shared" si="34"/>
        <v>0.61149288260260237</v>
      </c>
      <c r="W142" s="38">
        <f t="shared" si="34"/>
        <v>0.68882519642412432</v>
      </c>
      <c r="X142" s="38">
        <f t="shared" si="34"/>
        <v>0.62018995538491628</v>
      </c>
      <c r="Y142" s="38">
        <f t="shared" si="34"/>
        <v>0.62839082286025505</v>
      </c>
      <c r="Z142" s="39">
        <f t="shared" si="34"/>
        <v>0.57812282686342586</v>
      </c>
      <c r="AA142" s="39">
        <f t="shared" si="34"/>
        <v>0.60022575043127013</v>
      </c>
      <c r="AB142" s="39">
        <f t="shared" si="34"/>
        <v>0.68718427093627676</v>
      </c>
      <c r="AC142" s="39">
        <f t="shared" si="34"/>
        <v>0.69323250684645787</v>
      </c>
      <c r="AD142" s="39">
        <f t="shared" si="34"/>
        <v>0.66824010918252197</v>
      </c>
      <c r="AE142" s="39">
        <f t="shared" si="34"/>
        <v>0.6388329518995417</v>
      </c>
      <c r="AF142" s="39">
        <f t="shared" si="34"/>
        <v>0.63288711770718986</v>
      </c>
      <c r="AG142" s="39">
        <f t="shared" si="34"/>
        <v>0.62939277537995542</v>
      </c>
      <c r="AH142" s="39">
        <f t="shared" si="34"/>
        <v>0.66116984024980652</v>
      </c>
      <c r="AI142" s="40">
        <f t="shared" si="34"/>
        <v>0.66635153232305211</v>
      </c>
      <c r="AJ142" s="40">
        <f t="shared" si="34"/>
        <v>0.68947285721481366</v>
      </c>
      <c r="AK142" s="40">
        <f t="shared" si="34"/>
        <v>0.72031318307075576</v>
      </c>
      <c r="AL142" s="40">
        <f t="shared" si="34"/>
        <v>0.6388329518995417</v>
      </c>
      <c r="AM142" s="40">
        <f t="shared" si="34"/>
        <v>0.72089613768964922</v>
      </c>
      <c r="AN142" s="40">
        <f t="shared" si="34"/>
        <v>0.66650911811982139</v>
      </c>
      <c r="AO142" s="40">
        <f t="shared" si="34"/>
        <v>0.7256514647605824</v>
      </c>
      <c r="AP142" s="40">
        <f t="shared" si="34"/>
        <v>0.6325551548636289</v>
      </c>
      <c r="AQ142" s="41">
        <f t="shared" si="34"/>
        <v>0.66686355000773778</v>
      </c>
      <c r="AR142" s="41">
        <f t="shared" si="34"/>
        <v>0.56410146249358162</v>
      </c>
      <c r="AS142" s="41">
        <f t="shared" si="34"/>
        <v>0.53935634973705493</v>
      </c>
      <c r="AT142" s="41">
        <f t="shared" si="34"/>
        <v>0.55191518911100335</v>
      </c>
      <c r="AU142" s="41">
        <f t="shared" si="34"/>
        <v>0.66965304650132884</v>
      </c>
      <c r="AV142" s="41">
        <f t="shared" si="34"/>
        <v>0.81665734341346907</v>
      </c>
      <c r="AW142" s="41">
        <f t="shared" si="34"/>
        <v>0.82723033001914992</v>
      </c>
      <c r="AX142" s="41">
        <f t="shared" si="34"/>
        <v>0.78035773979527567</v>
      </c>
      <c r="AY142" s="41">
        <f t="shared" si="34"/>
        <v>0.79171433876297737</v>
      </c>
      <c r="AZ142" s="41">
        <f t="shared" si="34"/>
        <v>0.74746649033203627</v>
      </c>
      <c r="BA142" s="81" t="s">
        <v>52</v>
      </c>
      <c r="BB142" s="37">
        <f>STDEVPA(L3:S140)</f>
        <v>0.64114056698438626</v>
      </c>
      <c r="BC142" s="38">
        <f>STDEVPA(T3:Y140)</f>
        <v>0.63633018215844872</v>
      </c>
      <c r="BD142" s="39">
        <f>STDEVPA(Z3:AH140)</f>
        <v>0.6486195663116785</v>
      </c>
      <c r="BE142" s="40">
        <f>STDEVPA(AI3:AP140)</f>
        <v>0.68730305937892633</v>
      </c>
      <c r="BF142" s="41">
        <f>STDEVPA(AQ3:AZ140)</f>
        <v>0.82135531511349968</v>
      </c>
    </row>
    <row r="143" spans="1:59" x14ac:dyDescent="0.55000000000000004">
      <c r="B143" s="42"/>
      <c r="C143" s="42"/>
      <c r="D143" s="79"/>
      <c r="E143" s="42"/>
      <c r="F143" s="42"/>
      <c r="G143" s="42"/>
      <c r="H143" s="42"/>
      <c r="I143" s="42"/>
      <c r="J143" s="42"/>
      <c r="K143" s="42"/>
      <c r="L143" s="43"/>
      <c r="M143" s="43"/>
      <c r="N143" s="43"/>
      <c r="O143" s="43"/>
      <c r="P143" s="43"/>
      <c r="Q143" s="43"/>
      <c r="R143" s="43"/>
      <c r="S143" s="43"/>
      <c r="T143" s="44"/>
      <c r="U143" s="44"/>
      <c r="V143" s="44"/>
      <c r="W143" s="44"/>
      <c r="X143" s="44"/>
      <c r="Y143" s="44"/>
      <c r="Z143" s="45"/>
      <c r="AA143" s="45"/>
      <c r="AB143" s="45"/>
      <c r="AC143" s="45"/>
      <c r="AD143" s="45"/>
      <c r="AE143" s="45"/>
      <c r="AF143" s="45"/>
      <c r="AG143" s="45"/>
      <c r="AH143" s="45"/>
      <c r="AI143" s="46"/>
      <c r="AJ143" s="46"/>
      <c r="AK143" s="46"/>
      <c r="AL143" s="46"/>
      <c r="AM143" s="46"/>
      <c r="AN143" s="46"/>
      <c r="AO143" s="46"/>
      <c r="AP143" s="46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8"/>
      <c r="BB143" s="49">
        <f>AVERAGE(L3:AZ140)</f>
        <v>4.2516790385295158</v>
      </c>
      <c r="BC143" s="49"/>
      <c r="BD143" s="49"/>
      <c r="BE143" s="42"/>
      <c r="BF143" s="42"/>
    </row>
    <row r="144" spans="1:59" x14ac:dyDescent="0.55000000000000004">
      <c r="B144" s="42"/>
      <c r="C144" s="42"/>
      <c r="D144" s="79"/>
      <c r="E144" s="42"/>
      <c r="F144" s="42"/>
      <c r="G144" s="42"/>
      <c r="H144" s="42"/>
      <c r="I144" s="42"/>
      <c r="J144" s="42"/>
      <c r="K144" s="42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48"/>
      <c r="BB144" s="49">
        <f>STDEVPA(L3:AZ140)</f>
        <v>0.71637034439681202</v>
      </c>
      <c r="BC144" s="49"/>
      <c r="BD144" s="49"/>
      <c r="BE144" s="42"/>
      <c r="BF144" s="42"/>
    </row>
    <row r="145" spans="1:58" ht="43.5" x14ac:dyDescent="0.55000000000000004">
      <c r="B145" s="42"/>
      <c r="C145" s="42"/>
      <c r="D145" s="79"/>
      <c r="E145" s="42"/>
      <c r="F145" s="42" t="s">
        <v>74</v>
      </c>
      <c r="G145" s="42">
        <v>644</v>
      </c>
      <c r="H145" s="42" t="s">
        <v>192</v>
      </c>
      <c r="I145" s="42">
        <f>COUNT(A3:A140)</f>
        <v>138</v>
      </c>
      <c r="J145" s="42" t="s">
        <v>61</v>
      </c>
      <c r="K145" s="229">
        <f>I145*100/G145</f>
        <v>21.428571428571427</v>
      </c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48"/>
      <c r="BB145" s="42"/>
      <c r="BC145" s="49"/>
      <c r="BD145" s="49"/>
      <c r="BE145" s="42"/>
      <c r="BF145" s="42"/>
    </row>
    <row r="146" spans="1:58" x14ac:dyDescent="0.55000000000000004">
      <c r="B146" s="42"/>
      <c r="C146" s="42"/>
      <c r="D146" s="79"/>
      <c r="E146" s="42"/>
      <c r="F146" s="42"/>
      <c r="G146" s="42"/>
      <c r="H146" s="42"/>
      <c r="I146" s="42"/>
      <c r="J146" s="42"/>
      <c r="K146" s="42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48"/>
      <c r="BB146" s="42"/>
      <c r="BC146" s="49"/>
      <c r="BD146" s="49"/>
      <c r="BE146" s="42"/>
      <c r="BF146" s="42"/>
    </row>
    <row r="147" spans="1:58" ht="21.75" x14ac:dyDescent="0.5">
      <c r="A147" s="270" t="s">
        <v>0</v>
      </c>
      <c r="B147" s="271"/>
      <c r="C147" s="257"/>
      <c r="D147" s="79"/>
      <c r="E147" s="257"/>
      <c r="F147" s="257"/>
      <c r="G147" s="257"/>
      <c r="H147" s="42"/>
      <c r="I147" s="42"/>
      <c r="J147" s="42"/>
      <c r="K147" s="42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48"/>
      <c r="BB147" s="42"/>
      <c r="BC147" s="49"/>
      <c r="BD147" s="49"/>
      <c r="BE147" s="42"/>
      <c r="BF147" s="42"/>
    </row>
    <row r="148" spans="1:58" ht="21.75" x14ac:dyDescent="0.5">
      <c r="A148" s="271" t="s">
        <v>43</v>
      </c>
      <c r="B148" s="271">
        <f>COUNTIF(B3:B140,1)</f>
        <v>83</v>
      </c>
      <c r="C148" s="257"/>
      <c r="D148" s="79"/>
      <c r="E148" s="257"/>
      <c r="F148" s="257"/>
      <c r="G148" s="257"/>
      <c r="L148" s="16">
        <v>1.1000000000000001</v>
      </c>
      <c r="M148" s="16">
        <v>1.2</v>
      </c>
      <c r="N148" s="16">
        <v>1.3</v>
      </c>
      <c r="O148" s="16">
        <v>1.4</v>
      </c>
      <c r="P148" s="16">
        <v>1.5</v>
      </c>
      <c r="Q148" s="16">
        <v>1.6</v>
      </c>
      <c r="R148" s="16">
        <v>1.7</v>
      </c>
      <c r="S148" s="16">
        <v>1.8</v>
      </c>
      <c r="T148" s="17">
        <v>2.1</v>
      </c>
      <c r="U148" s="17">
        <v>2.2000000000000002</v>
      </c>
      <c r="V148" s="17">
        <v>2.2999999999999998</v>
      </c>
      <c r="W148" s="17">
        <v>2.4</v>
      </c>
      <c r="X148" s="17">
        <v>2.5</v>
      </c>
      <c r="Y148" s="17">
        <v>2.6</v>
      </c>
      <c r="Z148" s="18">
        <v>3.1</v>
      </c>
      <c r="AA148" s="18">
        <v>3.2</v>
      </c>
      <c r="AB148" s="18">
        <v>3.3</v>
      </c>
      <c r="AC148" s="18">
        <v>3.4</v>
      </c>
      <c r="AD148" s="18">
        <v>3.5</v>
      </c>
      <c r="AE148" s="18">
        <v>3.6</v>
      </c>
      <c r="AF148" s="18">
        <v>3.7</v>
      </c>
      <c r="AG148" s="18">
        <v>3.8</v>
      </c>
      <c r="AH148" s="18">
        <v>3.9</v>
      </c>
      <c r="AI148" s="19">
        <v>4.0999999999999996</v>
      </c>
      <c r="AJ148" s="19">
        <v>4.2</v>
      </c>
      <c r="AK148" s="19">
        <v>4.3</v>
      </c>
      <c r="AL148" s="19">
        <v>4.4000000000000004</v>
      </c>
      <c r="AM148" s="19">
        <v>4.5</v>
      </c>
      <c r="AN148" s="19">
        <v>4.5999999999999996</v>
      </c>
      <c r="AO148" s="19">
        <v>4.7</v>
      </c>
      <c r="AP148" s="19">
        <v>4.8</v>
      </c>
      <c r="AQ148" s="20">
        <v>5.0999999999999996</v>
      </c>
      <c r="AR148" s="20" t="s">
        <v>11</v>
      </c>
      <c r="AS148" s="20" t="s">
        <v>12</v>
      </c>
      <c r="AT148" s="20" t="s">
        <v>13</v>
      </c>
      <c r="AU148" s="20" t="s">
        <v>14</v>
      </c>
      <c r="AV148" s="20" t="s">
        <v>15</v>
      </c>
      <c r="AW148" s="20" t="s">
        <v>16</v>
      </c>
      <c r="AX148" s="20" t="s">
        <v>17</v>
      </c>
      <c r="AY148" s="20" t="s">
        <v>18</v>
      </c>
      <c r="AZ148" s="20">
        <v>5.4</v>
      </c>
    </row>
    <row r="149" spans="1:58" ht="21.75" x14ac:dyDescent="0.5">
      <c r="A149" s="271" t="s">
        <v>44</v>
      </c>
      <c r="B149" s="271">
        <f>COUNTIF(B3:B140,2)</f>
        <v>44</v>
      </c>
      <c r="C149" s="257"/>
      <c r="D149" s="79"/>
      <c r="E149" s="257"/>
      <c r="F149" s="257"/>
      <c r="G149" s="257"/>
      <c r="J149" s="77"/>
      <c r="K149" s="78" t="s">
        <v>51</v>
      </c>
      <c r="L149" s="129">
        <f t="shared" ref="L149:AY149" si="35">AVERAGE(L3:L140)</f>
        <v>4.6014492753623184</v>
      </c>
      <c r="M149" s="129">
        <f t="shared" si="35"/>
        <v>4.4492753623188408</v>
      </c>
      <c r="N149" s="129">
        <f t="shared" si="35"/>
        <v>4.2681159420289854</v>
      </c>
      <c r="O149" s="129">
        <f t="shared" si="35"/>
        <v>4.3768115942028984</v>
      </c>
      <c r="P149" s="129">
        <f t="shared" si="35"/>
        <v>4.5434782608695654</v>
      </c>
      <c r="Q149" s="129">
        <f t="shared" si="35"/>
        <v>4.4565217391304346</v>
      </c>
      <c r="R149" s="129">
        <f t="shared" si="35"/>
        <v>4.3840579710144931</v>
      </c>
      <c r="S149" s="129">
        <f t="shared" si="35"/>
        <v>4.4275362318840576</v>
      </c>
      <c r="T149" s="129">
        <f t="shared" si="35"/>
        <v>4.3695652173913047</v>
      </c>
      <c r="U149" s="129">
        <f t="shared" si="35"/>
        <v>4.2971014492753623</v>
      </c>
      <c r="V149" s="129">
        <f t="shared" si="35"/>
        <v>4.3115942028985508</v>
      </c>
      <c r="W149" s="129">
        <f t="shared" si="35"/>
        <v>4.2173913043478262</v>
      </c>
      <c r="X149" s="129">
        <f t="shared" si="35"/>
        <v>4.3985507246376816</v>
      </c>
      <c r="Y149" s="129">
        <f t="shared" si="35"/>
        <v>4.1594202898550723</v>
      </c>
      <c r="Z149" s="129">
        <f t="shared" si="35"/>
        <v>4.2536231884057969</v>
      </c>
      <c r="AA149" s="129">
        <f t="shared" si="35"/>
        <v>4.1956521739130439</v>
      </c>
      <c r="AB149" s="129">
        <f t="shared" si="35"/>
        <v>4.166666666666667</v>
      </c>
      <c r="AC149" s="129">
        <f t="shared" si="35"/>
        <v>4.2028985507246377</v>
      </c>
      <c r="AD149" s="129">
        <f t="shared" si="35"/>
        <v>4.2463768115942031</v>
      </c>
      <c r="AE149" s="129">
        <f t="shared" si="35"/>
        <v>4.2028985507246377</v>
      </c>
      <c r="AF149" s="129">
        <f t="shared" si="35"/>
        <v>4.4057971014492754</v>
      </c>
      <c r="AG149" s="129">
        <f t="shared" si="35"/>
        <v>4.333333333333333</v>
      </c>
      <c r="AH149" s="129">
        <f t="shared" si="35"/>
        <v>4.3260869565217392</v>
      </c>
      <c r="AI149" s="129">
        <f t="shared" si="35"/>
        <v>4.4057971014492754</v>
      </c>
      <c r="AJ149" s="129">
        <f t="shared" si="35"/>
        <v>4.3550724637681162</v>
      </c>
      <c r="AK149" s="129">
        <f t="shared" si="35"/>
        <v>4.3550724637681162</v>
      </c>
      <c r="AL149" s="129">
        <f t="shared" si="35"/>
        <v>4.4637681159420293</v>
      </c>
      <c r="AM149" s="129">
        <f t="shared" si="35"/>
        <v>4.1956521739130439</v>
      </c>
      <c r="AN149" s="129">
        <f t="shared" si="35"/>
        <v>4.3478260869565215</v>
      </c>
      <c r="AO149" s="129">
        <f t="shared" si="35"/>
        <v>4.333333333333333</v>
      </c>
      <c r="AP149" s="129">
        <f t="shared" si="35"/>
        <v>4.3043478260869561</v>
      </c>
      <c r="AQ149" s="129">
        <f t="shared" si="35"/>
        <v>4.1086956521739131</v>
      </c>
      <c r="AR149" s="129">
        <f t="shared" si="35"/>
        <v>4.4347826086956523</v>
      </c>
      <c r="AS149" s="129">
        <f t="shared" si="35"/>
        <v>4.4492753623188408</v>
      </c>
      <c r="AT149" s="129">
        <f t="shared" si="35"/>
        <v>4.4420289855072461</v>
      </c>
      <c r="AU149" s="129">
        <f t="shared" si="35"/>
        <v>4.36231884057971</v>
      </c>
      <c r="AV149" s="129">
        <f t="shared" si="35"/>
        <v>3.4420289855072466</v>
      </c>
      <c r="AW149" s="129">
        <f t="shared" si="35"/>
        <v>3.4782608695652173</v>
      </c>
      <c r="AX149" s="129">
        <f t="shared" si="35"/>
        <v>3.5579710144927534</v>
      </c>
      <c r="AY149" s="129">
        <f t="shared" si="35"/>
        <v>3.5</v>
      </c>
      <c r="AZ149" s="129">
        <f>AVERAGE(AZ3:AZ140)</f>
        <v>4.1884057971014492</v>
      </c>
    </row>
    <row r="150" spans="1:58" ht="21.75" x14ac:dyDescent="0.5">
      <c r="A150" s="271" t="s">
        <v>267</v>
      </c>
      <c r="B150" s="271">
        <f>COUNTIF(B3:B140,0)</f>
        <v>11</v>
      </c>
      <c r="C150" s="257"/>
      <c r="D150" s="79"/>
      <c r="E150" s="257"/>
      <c r="F150" s="257"/>
      <c r="G150" s="257"/>
      <c r="J150" s="77"/>
      <c r="K150" s="78" t="s">
        <v>52</v>
      </c>
      <c r="L150" s="129">
        <f t="shared" ref="L150:AZ150" si="36">STDEVPA(L5:L140)</f>
        <v>0.53246667618328447</v>
      </c>
      <c r="M150" s="129">
        <f t="shared" si="36"/>
        <v>0.61620103839833262</v>
      </c>
      <c r="N150" s="129">
        <f t="shared" si="36"/>
        <v>0.70154149351840034</v>
      </c>
      <c r="O150" s="129">
        <f t="shared" si="36"/>
        <v>0.6866245605840442</v>
      </c>
      <c r="P150" s="129">
        <f t="shared" si="36"/>
        <v>0.57990423979795158</v>
      </c>
      <c r="Q150" s="129">
        <f t="shared" si="36"/>
        <v>0.61677108751502263</v>
      </c>
      <c r="R150" s="129">
        <f t="shared" si="36"/>
        <v>0.70890132597237954</v>
      </c>
      <c r="S150" s="129">
        <f t="shared" si="36"/>
        <v>0.62664144314743198</v>
      </c>
      <c r="T150" s="129">
        <f t="shared" si="36"/>
        <v>0.59171763349207962</v>
      </c>
      <c r="U150" s="129">
        <f t="shared" si="36"/>
        <v>0.64534364923313248</v>
      </c>
      <c r="V150" s="129">
        <f t="shared" si="36"/>
        <v>0.61254898822525083</v>
      </c>
      <c r="W150" s="129">
        <f t="shared" si="36"/>
        <v>0.69336324906625191</v>
      </c>
      <c r="X150" s="129">
        <f t="shared" si="36"/>
        <v>0.62166062905436026</v>
      </c>
      <c r="Y150" s="129">
        <f t="shared" si="36"/>
        <v>0.6287087195031088</v>
      </c>
      <c r="Z150" s="129">
        <f t="shared" si="36"/>
        <v>0.58153351440282652</v>
      </c>
      <c r="AA150" s="129">
        <f t="shared" si="36"/>
        <v>0.60415050887195498</v>
      </c>
      <c r="AB150" s="129">
        <f t="shared" si="36"/>
        <v>0.69191918793292462</v>
      </c>
      <c r="AC150" s="129">
        <f t="shared" si="36"/>
        <v>0.69787120692380422</v>
      </c>
      <c r="AD150" s="129">
        <f t="shared" si="36"/>
        <v>0.67246255089256912</v>
      </c>
      <c r="AE150" s="129">
        <f t="shared" si="36"/>
        <v>0.64303562085516019</v>
      </c>
      <c r="AF150" s="129">
        <f t="shared" si="36"/>
        <v>0.63559361132277381</v>
      </c>
      <c r="AG150" s="129">
        <f t="shared" si="36"/>
        <v>0.63269484600879278</v>
      </c>
      <c r="AH150" s="129">
        <f t="shared" si="36"/>
        <v>0.66482137205974723</v>
      </c>
      <c r="AI150" s="129">
        <f t="shared" si="36"/>
        <v>0.66940039274947305</v>
      </c>
      <c r="AJ150" s="129">
        <f t="shared" si="36"/>
        <v>0.69316828146993725</v>
      </c>
      <c r="AK150" s="129">
        <f t="shared" si="36"/>
        <v>0.72283563102614756</v>
      </c>
      <c r="AL150" s="129">
        <f t="shared" si="36"/>
        <v>0.64063488999877072</v>
      </c>
      <c r="AM150" s="129">
        <f t="shared" si="36"/>
        <v>0.72578408859150056</v>
      </c>
      <c r="AN150" s="129">
        <f t="shared" si="36"/>
        <v>0.66839003748898962</v>
      </c>
      <c r="AO150" s="129">
        <f t="shared" si="36"/>
        <v>0.72983265845162104</v>
      </c>
      <c r="AP150" s="129">
        <f t="shared" si="36"/>
        <v>0.63610378687888736</v>
      </c>
      <c r="AQ150" s="129">
        <f t="shared" si="36"/>
        <v>0.67161782416051452</v>
      </c>
      <c r="AR150" s="129">
        <f t="shared" si="36"/>
        <v>0.56574659004915717</v>
      </c>
      <c r="AS150" s="129">
        <f t="shared" si="36"/>
        <v>0.54052870439673839</v>
      </c>
      <c r="AT150" s="129">
        <f t="shared" si="36"/>
        <v>0.55333019794556437</v>
      </c>
      <c r="AU150" s="129">
        <f t="shared" si="36"/>
        <v>0.67310544066740052</v>
      </c>
      <c r="AV150" s="129">
        <f t="shared" si="36"/>
        <v>0.82037209888125606</v>
      </c>
      <c r="AW150" s="129">
        <f t="shared" si="36"/>
        <v>0.83107754084244967</v>
      </c>
      <c r="AX150" s="129">
        <f t="shared" si="36"/>
        <v>0.78370074085142516</v>
      </c>
      <c r="AY150" s="129">
        <f t="shared" si="36"/>
        <v>0.7952062255644573</v>
      </c>
      <c r="AZ150" s="129">
        <f t="shared" si="36"/>
        <v>0.74577094872251326</v>
      </c>
    </row>
    <row r="151" spans="1:58" ht="21.75" x14ac:dyDescent="0.5">
      <c r="A151" s="271"/>
      <c r="B151" s="271">
        <f>SUM(B148:B150)</f>
        <v>138</v>
      </c>
      <c r="C151" s="257"/>
      <c r="D151" s="79"/>
      <c r="E151" s="257"/>
      <c r="F151" s="257"/>
      <c r="G151" s="257"/>
    </row>
    <row r="152" spans="1:58" ht="21.75" x14ac:dyDescent="0.5">
      <c r="A152" s="257"/>
      <c r="B152" s="257"/>
      <c r="C152" s="257"/>
      <c r="D152" s="79"/>
      <c r="E152" s="257"/>
      <c r="F152" s="257"/>
      <c r="G152" s="257"/>
      <c r="L152" s="134">
        <v>2.4</v>
      </c>
      <c r="M152" s="134">
        <v>4.4000000000000004</v>
      </c>
      <c r="N152" s="134">
        <v>1.4</v>
      </c>
      <c r="O152" s="134">
        <v>1.5</v>
      </c>
      <c r="P152" s="134">
        <v>1.7</v>
      </c>
      <c r="Q152" s="134">
        <v>1.8</v>
      </c>
      <c r="R152" s="134">
        <v>3.7</v>
      </c>
      <c r="S152" s="134" t="s">
        <v>11</v>
      </c>
      <c r="T152" s="134" t="s">
        <v>12</v>
      </c>
      <c r="U152" s="134" t="s">
        <v>13</v>
      </c>
      <c r="V152" s="134" t="s">
        <v>14</v>
      </c>
      <c r="W152" s="134" t="s">
        <v>15</v>
      </c>
      <c r="X152" s="134" t="s">
        <v>16</v>
      </c>
      <c r="Y152" s="134" t="s">
        <v>17</v>
      </c>
      <c r="Z152" s="134" t="s">
        <v>18</v>
      </c>
      <c r="AA152" s="134">
        <v>5.4</v>
      </c>
    </row>
    <row r="153" spans="1:58" ht="21.75" x14ac:dyDescent="0.5">
      <c r="A153" s="271" t="s">
        <v>1</v>
      </c>
      <c r="B153" s="271"/>
      <c r="C153" s="271"/>
      <c r="D153" s="79"/>
      <c r="E153" s="257"/>
      <c r="F153" s="257"/>
      <c r="G153" s="257"/>
      <c r="J153" s="290" t="s">
        <v>20</v>
      </c>
      <c r="K153" s="290"/>
      <c r="L153" s="135">
        <f>W149</f>
        <v>4.2173913043478262</v>
      </c>
      <c r="M153" s="135">
        <f>AL149</f>
        <v>4.4637681159420293</v>
      </c>
      <c r="N153" s="135">
        <f>O149</f>
        <v>4.3768115942028984</v>
      </c>
      <c r="O153" s="135">
        <f>P149</f>
        <v>4.5434782608695654</v>
      </c>
      <c r="P153" s="135">
        <f>R149</f>
        <v>4.3840579710144931</v>
      </c>
      <c r="Q153" s="135">
        <f>S149</f>
        <v>4.4275362318840576</v>
      </c>
      <c r="R153" s="135">
        <f>AF149</f>
        <v>4.4057971014492754</v>
      </c>
      <c r="S153" s="135">
        <f t="shared" ref="S153:AA154" si="37">AR149</f>
        <v>4.4347826086956523</v>
      </c>
      <c r="T153" s="135">
        <f t="shared" si="37"/>
        <v>4.4492753623188408</v>
      </c>
      <c r="U153" s="135">
        <f t="shared" si="37"/>
        <v>4.4420289855072461</v>
      </c>
      <c r="V153" s="135">
        <f t="shared" si="37"/>
        <v>4.36231884057971</v>
      </c>
      <c r="W153" s="135">
        <f t="shared" si="37"/>
        <v>3.4420289855072466</v>
      </c>
      <c r="X153" s="135">
        <f t="shared" si="37"/>
        <v>3.4782608695652173</v>
      </c>
      <c r="Y153" s="135">
        <f t="shared" si="37"/>
        <v>3.5579710144927534</v>
      </c>
      <c r="Z153" s="135">
        <f t="shared" si="37"/>
        <v>3.5</v>
      </c>
      <c r="AA153" s="135">
        <f t="shared" si="37"/>
        <v>4.1884057971014492</v>
      </c>
    </row>
    <row r="154" spans="1:58" ht="21.75" x14ac:dyDescent="0.5">
      <c r="A154" s="271" t="s">
        <v>268</v>
      </c>
      <c r="B154" s="271"/>
      <c r="C154" s="271">
        <f>COUNTIF(D3:D140,1)</f>
        <v>3</v>
      </c>
      <c r="D154" s="79"/>
      <c r="E154" s="257"/>
      <c r="F154" s="257"/>
      <c r="G154" s="257"/>
      <c r="J154" s="290"/>
      <c r="K154" s="290"/>
      <c r="L154" s="135">
        <f>W150</f>
        <v>0.69336324906625191</v>
      </c>
      <c r="M154" s="135">
        <f>AM150</f>
        <v>0.72578408859150056</v>
      </c>
      <c r="N154" s="135">
        <f>O150</f>
        <v>0.6866245605840442</v>
      </c>
      <c r="O154" s="135">
        <f>P150</f>
        <v>0.57990423979795158</v>
      </c>
      <c r="P154" s="135">
        <f>R150</f>
        <v>0.70890132597237954</v>
      </c>
      <c r="Q154" s="135">
        <f>S150</f>
        <v>0.62664144314743198</v>
      </c>
      <c r="R154" s="135">
        <f>AF150</f>
        <v>0.63559361132277381</v>
      </c>
      <c r="S154" s="135">
        <f t="shared" si="37"/>
        <v>0.56574659004915717</v>
      </c>
      <c r="T154" s="135">
        <f t="shared" si="37"/>
        <v>0.54052870439673839</v>
      </c>
      <c r="U154" s="135">
        <f t="shared" si="37"/>
        <v>0.55333019794556437</v>
      </c>
      <c r="V154" s="135">
        <f t="shared" si="37"/>
        <v>0.67310544066740052</v>
      </c>
      <c r="W154" s="135">
        <f t="shared" si="37"/>
        <v>0.82037209888125606</v>
      </c>
      <c r="X154" s="135">
        <f t="shared" si="37"/>
        <v>0.83107754084244967</v>
      </c>
      <c r="Y154" s="135">
        <f t="shared" si="37"/>
        <v>0.78370074085142516</v>
      </c>
      <c r="Z154" s="135">
        <f t="shared" si="37"/>
        <v>0.7952062255644573</v>
      </c>
      <c r="AA154" s="135">
        <f t="shared" si="37"/>
        <v>0.74577094872251326</v>
      </c>
    </row>
    <row r="155" spans="1:58" ht="21.75" x14ac:dyDescent="0.5">
      <c r="A155" s="271" t="s">
        <v>269</v>
      </c>
      <c r="B155" s="271"/>
      <c r="C155" s="271">
        <f>COUNTIF(D3:D140,2)</f>
        <v>24</v>
      </c>
      <c r="D155" s="79"/>
      <c r="E155" s="257"/>
      <c r="F155" s="257"/>
      <c r="G155" s="257"/>
      <c r="K155" t="s">
        <v>51</v>
      </c>
      <c r="L155" s="132">
        <f>AVERAGE(L153:AA153)</f>
        <v>4.1671195652173916</v>
      </c>
    </row>
    <row r="156" spans="1:58" ht="21.75" x14ac:dyDescent="0.5">
      <c r="A156" s="271" t="s">
        <v>270</v>
      </c>
      <c r="B156" s="271"/>
      <c r="C156" s="271">
        <f>COUNTIF(D3:D140,3)</f>
        <v>30</v>
      </c>
      <c r="D156" s="79"/>
      <c r="E156" s="257"/>
      <c r="F156" s="257"/>
      <c r="G156" s="257"/>
      <c r="K156" t="s">
        <v>52</v>
      </c>
      <c r="L156" s="132">
        <f>AVERAGE(L154:AA154)</f>
        <v>0.68535318790020616</v>
      </c>
    </row>
    <row r="157" spans="1:58" ht="21.75" x14ac:dyDescent="0.5">
      <c r="A157" s="271" t="s">
        <v>271</v>
      </c>
      <c r="B157" s="271"/>
      <c r="C157" s="271">
        <f>COUNTIF(D3:D140,4)</f>
        <v>53</v>
      </c>
      <c r="D157" s="79"/>
      <c r="E157" s="257"/>
      <c r="F157" s="257"/>
      <c r="G157" s="257"/>
    </row>
    <row r="158" spans="1:58" ht="21.75" x14ac:dyDescent="0.5">
      <c r="A158" s="271" t="s">
        <v>267</v>
      </c>
      <c r="B158" s="271"/>
      <c r="C158" s="271">
        <f>COUNTIF(D3:D140,5)</f>
        <v>28</v>
      </c>
      <c r="D158" s="79"/>
      <c r="E158" s="257"/>
      <c r="F158" s="257"/>
      <c r="G158" s="257"/>
      <c r="L158" s="132"/>
    </row>
    <row r="159" spans="1:58" ht="21.75" x14ac:dyDescent="0.5">
      <c r="A159" s="271"/>
      <c r="B159" s="271"/>
      <c r="C159" s="271">
        <f>SUM(C154:C158)</f>
        <v>138</v>
      </c>
      <c r="D159" s="79"/>
      <c r="E159" s="257"/>
      <c r="F159" s="257"/>
      <c r="G159" s="257"/>
      <c r="L159" s="134">
        <v>4.0999999999999996</v>
      </c>
      <c r="M159" s="134">
        <v>4.2</v>
      </c>
      <c r="N159" s="134">
        <v>1.4</v>
      </c>
      <c r="O159" s="134">
        <v>4.3</v>
      </c>
      <c r="P159" s="134">
        <v>4.8</v>
      </c>
    </row>
    <row r="160" spans="1:58" ht="21.75" x14ac:dyDescent="0.5">
      <c r="A160" s="257"/>
      <c r="B160" s="257"/>
      <c r="C160" s="257"/>
      <c r="D160" s="79"/>
      <c r="E160" s="257"/>
      <c r="F160" s="257"/>
      <c r="G160" s="257"/>
      <c r="J160" s="290" t="s">
        <v>21</v>
      </c>
      <c r="K160" s="290"/>
      <c r="L160" s="135">
        <f>AI149</f>
        <v>4.4057971014492754</v>
      </c>
      <c r="M160" s="135">
        <f>AJ149</f>
        <v>4.3550724637681162</v>
      </c>
      <c r="N160" s="135">
        <f>O149</f>
        <v>4.3768115942028984</v>
      </c>
      <c r="O160" s="135">
        <f>AK149</f>
        <v>4.3550724637681162</v>
      </c>
      <c r="P160" s="135">
        <f>AP149</f>
        <v>4.3043478260869561</v>
      </c>
    </row>
    <row r="161" spans="1:28" ht="21.75" x14ac:dyDescent="0.5">
      <c r="A161" s="257" t="s">
        <v>194</v>
      </c>
      <c r="B161" s="257"/>
      <c r="C161" s="257"/>
      <c r="D161" s="79"/>
      <c r="E161" s="257"/>
      <c r="F161" s="257"/>
      <c r="G161" s="257"/>
      <c r="J161" s="290"/>
      <c r="K161" s="290"/>
      <c r="L161" s="135">
        <f>AI150</f>
        <v>0.66940039274947305</v>
      </c>
      <c r="M161" s="135">
        <f>AJ150</f>
        <v>0.69316828146993725</v>
      </c>
      <c r="N161" s="135">
        <f>O150</f>
        <v>0.6866245605840442</v>
      </c>
      <c r="O161" s="135">
        <f>AK150</f>
        <v>0.72283563102614756</v>
      </c>
      <c r="P161" s="135">
        <f>AP150</f>
        <v>0.63610378687888736</v>
      </c>
    </row>
    <row r="162" spans="1:28" ht="21.75" x14ac:dyDescent="0.5">
      <c r="A162" s="271" t="s">
        <v>28</v>
      </c>
      <c r="B162" s="271"/>
      <c r="C162" s="271"/>
      <c r="D162" s="277"/>
      <c r="E162" s="271">
        <f>COUNTIF(E3:E140,1)</f>
        <v>114</v>
      </c>
      <c r="F162" s="257"/>
      <c r="G162" s="257"/>
      <c r="K162" t="s">
        <v>51</v>
      </c>
      <c r="L162" s="132">
        <f>AVERAGE(L160:P160)</f>
        <v>4.3594202898550725</v>
      </c>
    </row>
    <row r="163" spans="1:28" ht="21.75" x14ac:dyDescent="0.5">
      <c r="A163" s="271" t="s">
        <v>30</v>
      </c>
      <c r="B163" s="271"/>
      <c r="C163" s="271"/>
      <c r="D163" s="277"/>
      <c r="E163" s="271">
        <f>COUNTIF(E3:E140,2)</f>
        <v>7</v>
      </c>
      <c r="F163" s="257"/>
      <c r="G163" s="257"/>
      <c r="K163" t="s">
        <v>52</v>
      </c>
      <c r="L163" s="132">
        <f>AVERAGE(L161:P161)</f>
        <v>0.68162653054169797</v>
      </c>
    </row>
    <row r="164" spans="1:28" ht="21.75" x14ac:dyDescent="0.5">
      <c r="A164" s="271" t="s">
        <v>32</v>
      </c>
      <c r="B164" s="271"/>
      <c r="C164" s="271"/>
      <c r="D164" s="277"/>
      <c r="E164" s="271">
        <f>COUNTIF(E3:E140,3)</f>
        <v>9</v>
      </c>
      <c r="F164" s="257"/>
      <c r="G164" s="257"/>
    </row>
    <row r="165" spans="1:28" ht="21.75" x14ac:dyDescent="0.5">
      <c r="A165" s="271" t="s">
        <v>272</v>
      </c>
      <c r="B165" s="271"/>
      <c r="C165" s="271"/>
      <c r="D165" s="277"/>
      <c r="E165" s="271">
        <f>COUNTIF(E3:E140,4)</f>
        <v>0</v>
      </c>
      <c r="F165" s="257"/>
      <c r="G165" s="257"/>
      <c r="L165" s="134">
        <v>2.5</v>
      </c>
      <c r="M165" s="136">
        <v>3.4</v>
      </c>
      <c r="N165" s="134">
        <v>3.9</v>
      </c>
    </row>
    <row r="166" spans="1:28" ht="21.75" x14ac:dyDescent="0.5">
      <c r="A166" s="271" t="s">
        <v>267</v>
      </c>
      <c r="B166" s="271"/>
      <c r="C166" s="271"/>
      <c r="D166" s="277"/>
      <c r="E166" s="271">
        <f>COUNTIF(E3:E140,0)</f>
        <v>8</v>
      </c>
      <c r="F166" s="257"/>
      <c r="G166" s="257"/>
      <c r="J166" s="290" t="s">
        <v>22</v>
      </c>
      <c r="K166" s="290"/>
      <c r="L166" s="135">
        <f>X141</f>
        <v>4.3985507246376816</v>
      </c>
      <c r="M166" s="137">
        <f>AC141</f>
        <v>4.2028985507246377</v>
      </c>
      <c r="N166" s="135">
        <f>AH149</f>
        <v>4.3260869565217392</v>
      </c>
    </row>
    <row r="167" spans="1:28" ht="21.75" x14ac:dyDescent="0.5">
      <c r="A167" s="271"/>
      <c r="B167" s="271"/>
      <c r="C167" s="271"/>
      <c r="D167" s="277"/>
      <c r="E167" s="271">
        <f>SUM(E162:E166)</f>
        <v>138</v>
      </c>
      <c r="F167" s="257"/>
      <c r="G167" s="257"/>
      <c r="J167" s="290"/>
      <c r="K167" s="290"/>
      <c r="L167" s="135">
        <f>X150</f>
        <v>0.62166062905436026</v>
      </c>
      <c r="M167" s="137">
        <f>AC150</f>
        <v>0.69787120692380422</v>
      </c>
      <c r="N167" s="135">
        <f>AH150</f>
        <v>0.66482137205974723</v>
      </c>
    </row>
    <row r="168" spans="1:28" ht="21.75" x14ac:dyDescent="0.5">
      <c r="A168" s="257"/>
      <c r="B168" s="257"/>
      <c r="C168" s="257"/>
      <c r="D168" s="79"/>
      <c r="E168" s="257"/>
      <c r="F168" s="257"/>
      <c r="G168" s="257"/>
      <c r="K168" t="s">
        <v>51</v>
      </c>
      <c r="L168" s="132">
        <f>AVERAGE(L166:N166)</f>
        <v>4.3091787439613531</v>
      </c>
    </row>
    <row r="169" spans="1:28" ht="21.75" x14ac:dyDescent="0.5">
      <c r="A169" s="256" t="s">
        <v>273</v>
      </c>
      <c r="B169" s="257"/>
      <c r="C169" s="257"/>
      <c r="E169" s="257"/>
      <c r="F169" s="257"/>
      <c r="G169" s="257"/>
      <c r="K169" t="s">
        <v>52</v>
      </c>
      <c r="L169" s="132">
        <f>AVERAGE(L167:N167)</f>
        <v>0.66145106934597064</v>
      </c>
    </row>
    <row r="170" spans="1:28" ht="21.75" x14ac:dyDescent="0.5">
      <c r="A170" s="90">
        <v>1</v>
      </c>
      <c r="B170" s="7"/>
      <c r="C170" s="271" t="s">
        <v>175</v>
      </c>
      <c r="D170" s="277"/>
      <c r="E170" s="271"/>
      <c r="F170" s="271"/>
      <c r="G170" s="271">
        <f>COUNTIF(I3:I140,1)</f>
        <v>63</v>
      </c>
    </row>
    <row r="171" spans="1:28" ht="21.75" x14ac:dyDescent="0.5">
      <c r="A171" s="90">
        <v>2</v>
      </c>
      <c r="B171" s="98"/>
      <c r="C171" s="271" t="s">
        <v>176</v>
      </c>
      <c r="D171" s="277"/>
      <c r="E171" s="271"/>
      <c r="F171" s="271"/>
      <c r="G171" s="271">
        <f>COUNTIF(I3:I140,2)</f>
        <v>1</v>
      </c>
      <c r="L171" s="134">
        <v>1.1000000000000001</v>
      </c>
      <c r="M171" s="134">
        <v>1.2</v>
      </c>
      <c r="N171" s="134">
        <v>1.3</v>
      </c>
      <c r="O171" s="134">
        <v>1.4</v>
      </c>
      <c r="P171" s="134">
        <v>1.5</v>
      </c>
      <c r="Q171" s="134">
        <v>1.6</v>
      </c>
      <c r="R171" s="134">
        <v>1.7</v>
      </c>
      <c r="S171" s="134">
        <v>1.8</v>
      </c>
      <c r="T171" s="134">
        <v>3.1</v>
      </c>
      <c r="U171" s="134">
        <v>3.2</v>
      </c>
      <c r="V171" s="134">
        <v>3.3</v>
      </c>
      <c r="W171" s="134">
        <v>3.4</v>
      </c>
      <c r="X171" s="134">
        <v>3.5</v>
      </c>
      <c r="Y171" s="134">
        <v>3.6</v>
      </c>
      <c r="Z171" s="134">
        <v>3.7</v>
      </c>
      <c r="AA171" s="134">
        <v>3.8</v>
      </c>
      <c r="AB171" s="134">
        <v>3.9</v>
      </c>
    </row>
    <row r="172" spans="1:28" ht="21.75" x14ac:dyDescent="0.5">
      <c r="A172" s="90">
        <v>3</v>
      </c>
      <c r="B172" s="98"/>
      <c r="C172" s="271" t="s">
        <v>177</v>
      </c>
      <c r="D172" s="277"/>
      <c r="E172" s="271"/>
      <c r="F172" s="271"/>
      <c r="G172" s="271">
        <f>COUNTIF(I3:I140,3)</f>
        <v>7</v>
      </c>
      <c r="J172" s="290" t="s">
        <v>23</v>
      </c>
      <c r="K172" s="290"/>
      <c r="L172" s="135">
        <f>L141</f>
        <v>4.6014492753623184</v>
      </c>
      <c r="M172" s="135">
        <f t="shared" ref="M172:R173" si="38">M141</f>
        <v>4.4492753623188408</v>
      </c>
      <c r="N172" s="135">
        <f t="shared" si="38"/>
        <v>4.2681159420289854</v>
      </c>
      <c r="O172" s="135">
        <f t="shared" si="38"/>
        <v>4.3768115942028984</v>
      </c>
      <c r="P172" s="135">
        <f t="shared" si="38"/>
        <v>4.5434782608695654</v>
      </c>
      <c r="Q172" s="135">
        <f t="shared" si="38"/>
        <v>4.4565217391304346</v>
      </c>
      <c r="R172" s="135">
        <f t="shared" si="38"/>
        <v>4.3840579710144931</v>
      </c>
      <c r="S172" s="135">
        <f>S141</f>
        <v>4.4275362318840576</v>
      </c>
      <c r="T172" s="135">
        <f>Z141</f>
        <v>4.2536231884057969</v>
      </c>
      <c r="U172" s="135">
        <f t="shared" ref="U172:AB173" si="39">AA141</f>
        <v>4.1956521739130439</v>
      </c>
      <c r="V172" s="135">
        <f t="shared" si="39"/>
        <v>4.166666666666667</v>
      </c>
      <c r="W172" s="135">
        <f t="shared" si="39"/>
        <v>4.2028985507246377</v>
      </c>
      <c r="X172" s="135">
        <f t="shared" si="39"/>
        <v>4.2463768115942031</v>
      </c>
      <c r="Y172" s="135">
        <f t="shared" si="39"/>
        <v>4.2028985507246377</v>
      </c>
      <c r="Z172" s="135">
        <f t="shared" si="39"/>
        <v>4.4057971014492754</v>
      </c>
      <c r="AA172" s="135">
        <f>AG141</f>
        <v>4.333333333333333</v>
      </c>
      <c r="AB172" s="135">
        <f t="shared" si="39"/>
        <v>4.3260869565217392</v>
      </c>
    </row>
    <row r="173" spans="1:28" ht="21.75" x14ac:dyDescent="0.5">
      <c r="A173" s="90">
        <v>4</v>
      </c>
      <c r="B173" s="98"/>
      <c r="C173" s="271" t="s">
        <v>178</v>
      </c>
      <c r="D173" s="277"/>
      <c r="E173" s="271"/>
      <c r="F173" s="271"/>
      <c r="G173" s="271">
        <f>COUNTIF(I3:I140,4)</f>
        <v>5</v>
      </c>
      <c r="J173" s="290"/>
      <c r="K173" s="290"/>
      <c r="L173" s="135">
        <f>L142</f>
        <v>0.53215252080397557</v>
      </c>
      <c r="M173" s="135">
        <f t="shared" si="38"/>
        <v>0.61470463943328979</v>
      </c>
      <c r="N173" s="135">
        <f t="shared" si="38"/>
        <v>0.69719786009615903</v>
      </c>
      <c r="O173" s="135">
        <f t="shared" si="38"/>
        <v>0.68316079706624211</v>
      </c>
      <c r="P173" s="135">
        <f t="shared" si="38"/>
        <v>0.5788489980736673</v>
      </c>
      <c r="Q173" s="135">
        <f t="shared" si="38"/>
        <v>0.61525963904716985</v>
      </c>
      <c r="R173" s="135">
        <f t="shared" si="38"/>
        <v>0.70528505664881003</v>
      </c>
      <c r="S173" s="135">
        <f>S142</f>
        <v>0.62424076968932674</v>
      </c>
      <c r="T173" s="135">
        <f>Z142</f>
        <v>0.57812282686342586</v>
      </c>
      <c r="U173" s="135">
        <f t="shared" si="39"/>
        <v>0.60022575043127013</v>
      </c>
      <c r="V173" s="135">
        <f t="shared" si="39"/>
        <v>0.68718427093627676</v>
      </c>
      <c r="W173" s="135">
        <f t="shared" si="39"/>
        <v>0.69323250684645787</v>
      </c>
      <c r="X173" s="135">
        <f t="shared" si="39"/>
        <v>0.66824010918252197</v>
      </c>
      <c r="Y173" s="135">
        <f t="shared" si="39"/>
        <v>0.6388329518995417</v>
      </c>
      <c r="Z173" s="135">
        <f t="shared" si="39"/>
        <v>0.63288711770718986</v>
      </c>
      <c r="AA173" s="135">
        <f>AG142</f>
        <v>0.62939277537995542</v>
      </c>
      <c r="AB173" s="135">
        <f t="shared" si="39"/>
        <v>0.66116984024980652</v>
      </c>
    </row>
    <row r="174" spans="1:28" ht="21.75" x14ac:dyDescent="0.5">
      <c r="A174" s="90">
        <v>5</v>
      </c>
      <c r="B174" s="98"/>
      <c r="C174" s="271" t="s">
        <v>179</v>
      </c>
      <c r="D174" s="277"/>
      <c r="E174" s="271"/>
      <c r="F174" s="271"/>
      <c r="G174" s="271">
        <f>COUNTIF(I3:I140,5)</f>
        <v>7</v>
      </c>
      <c r="K174" t="s">
        <v>51</v>
      </c>
      <c r="L174" s="132">
        <f>AVERAGE(L172:AB172)</f>
        <v>4.3435635123614658</v>
      </c>
    </row>
    <row r="175" spans="1:28" ht="21.75" x14ac:dyDescent="0.5">
      <c r="A175" s="90">
        <v>6</v>
      </c>
      <c r="B175" s="98"/>
      <c r="C175" s="271" t="s">
        <v>107</v>
      </c>
      <c r="D175" s="277"/>
      <c r="E175" s="271"/>
      <c r="F175" s="271"/>
      <c r="G175" s="271">
        <f>COUNTIF(I3:I140,6)</f>
        <v>4</v>
      </c>
      <c r="K175" t="s">
        <v>52</v>
      </c>
      <c r="L175" s="132">
        <f>AVERAGE(L173:AB173)</f>
        <v>0.63765520178559332</v>
      </c>
    </row>
    <row r="176" spans="1:28" ht="21.75" x14ac:dyDescent="0.5">
      <c r="A176" s="90">
        <v>7</v>
      </c>
      <c r="B176" s="98"/>
      <c r="C176" s="271" t="s">
        <v>180</v>
      </c>
      <c r="D176" s="277"/>
      <c r="E176" s="271"/>
      <c r="F176" s="271"/>
      <c r="G176" s="271">
        <f>COUNTIF(I3:I140,7)</f>
        <v>0</v>
      </c>
    </row>
    <row r="177" spans="1:18" ht="21.75" x14ac:dyDescent="0.5">
      <c r="A177" s="54">
        <v>0</v>
      </c>
      <c r="B177" s="54"/>
      <c r="C177" s="271" t="s">
        <v>267</v>
      </c>
      <c r="D177" s="277"/>
      <c r="E177" s="271"/>
      <c r="F177" s="271"/>
      <c r="G177" s="271">
        <f>COUNTIF(I3:I140,0)</f>
        <v>50</v>
      </c>
      <c r="L177" s="134">
        <v>3.2</v>
      </c>
      <c r="M177" s="134">
        <v>3.8</v>
      </c>
    </row>
    <row r="178" spans="1:18" ht="21.75" x14ac:dyDescent="0.5">
      <c r="A178" s="280">
        <v>14</v>
      </c>
      <c r="B178" s="281"/>
      <c r="C178" s="271" t="s">
        <v>281</v>
      </c>
      <c r="D178" s="277"/>
      <c r="E178" s="271"/>
      <c r="F178" s="271"/>
      <c r="G178" s="271">
        <f>COUNTIF(I3:I140,14)</f>
        <v>1</v>
      </c>
      <c r="J178" s="290" t="s">
        <v>24</v>
      </c>
      <c r="K178" s="290"/>
      <c r="L178" s="135">
        <f>AA141</f>
        <v>4.1956521739130439</v>
      </c>
      <c r="M178" s="135">
        <f>AG149</f>
        <v>4.333333333333333</v>
      </c>
    </row>
    <row r="179" spans="1:18" ht="21.75" x14ac:dyDescent="0.5">
      <c r="A179" s="278"/>
      <c r="B179" s="279"/>
      <c r="C179" s="257"/>
      <c r="D179" s="79"/>
      <c r="E179" s="257"/>
      <c r="F179" s="257"/>
      <c r="G179" s="271">
        <f>SUM(G170:G178)</f>
        <v>138</v>
      </c>
      <c r="J179" s="290"/>
      <c r="K179" s="290"/>
      <c r="L179" s="135">
        <f>AA142</f>
        <v>0.60022575043127013</v>
      </c>
      <c r="M179" s="135">
        <f>AG150</f>
        <v>0.63269484600879278</v>
      </c>
    </row>
    <row r="180" spans="1:18" ht="21.75" x14ac:dyDescent="0.5">
      <c r="A180" s="257"/>
      <c r="B180" s="257"/>
      <c r="C180" s="257"/>
      <c r="D180" s="79"/>
      <c r="E180" s="257"/>
      <c r="F180" s="257"/>
      <c r="G180" s="257"/>
      <c r="K180" t="s">
        <v>51</v>
      </c>
      <c r="L180" s="132">
        <f>AVERAGE(L178:M178)</f>
        <v>4.2644927536231885</v>
      </c>
    </row>
    <row r="181" spans="1:18" ht="21.75" x14ac:dyDescent="0.5">
      <c r="A181" s="257"/>
      <c r="B181" s="257"/>
      <c r="C181" s="257"/>
      <c r="D181" s="79"/>
      <c r="E181" s="257"/>
      <c r="F181" s="257"/>
      <c r="G181" s="257"/>
      <c r="K181" t="s">
        <v>52</v>
      </c>
      <c r="L181" s="132">
        <f>AVERAGE(L179:M179)</f>
        <v>0.61646029822003146</v>
      </c>
    </row>
    <row r="182" spans="1:18" ht="21.75" x14ac:dyDescent="0.5">
      <c r="A182" s="271" t="s">
        <v>274</v>
      </c>
      <c r="B182" s="271"/>
      <c r="C182" s="271"/>
      <c r="D182" s="79"/>
      <c r="E182" s="257"/>
      <c r="F182" s="257"/>
      <c r="G182" s="257"/>
    </row>
    <row r="183" spans="1:18" ht="21.75" x14ac:dyDescent="0.5">
      <c r="A183" s="271" t="s">
        <v>275</v>
      </c>
      <c r="B183" s="271"/>
      <c r="C183" s="271">
        <f>COUNTIF(J3:J140,1)</f>
        <v>0</v>
      </c>
      <c r="D183" s="79"/>
      <c r="E183" s="257"/>
      <c r="F183" s="257"/>
      <c r="G183" s="257"/>
      <c r="R183" s="132">
        <f>AVERAGE(L153:AA153,L160:P160,L166:N166,L172:AB172,L178:M178)</f>
        <v>4.2736771149309059</v>
      </c>
    </row>
    <row r="184" spans="1:18" ht="21.75" x14ac:dyDescent="0.5">
      <c r="A184" s="271" t="s">
        <v>276</v>
      </c>
      <c r="B184" s="271"/>
      <c r="C184" s="271">
        <f>COUNTIF(J3:J140,2)</f>
        <v>100</v>
      </c>
      <c r="D184" s="79"/>
      <c r="E184" s="257"/>
      <c r="F184" s="257"/>
      <c r="G184" s="257"/>
      <c r="J184" s="290" t="s">
        <v>191</v>
      </c>
      <c r="K184" s="290"/>
      <c r="L184" s="133" t="s">
        <v>51</v>
      </c>
      <c r="M184" s="135">
        <f>AVERAGE(L155,L162,L168,L174,L180)</f>
        <v>4.2887549730036945</v>
      </c>
    </row>
    <row r="185" spans="1:18" ht="21.75" x14ac:dyDescent="0.5">
      <c r="A185" s="271" t="s">
        <v>267</v>
      </c>
      <c r="B185" s="271"/>
      <c r="C185" s="271">
        <f>COUNTIF(J3:J140,0)</f>
        <v>38</v>
      </c>
      <c r="D185" s="79"/>
      <c r="E185" s="257"/>
      <c r="F185" s="257"/>
      <c r="G185" s="257"/>
      <c r="J185" s="290"/>
      <c r="K185" s="290"/>
      <c r="L185" s="133" t="s">
        <v>52</v>
      </c>
      <c r="M185" s="135">
        <f>AVERAGE(L156,L163,L169,L175,L181)</f>
        <v>0.65650925755869982</v>
      </c>
    </row>
    <row r="186" spans="1:18" ht="21.75" x14ac:dyDescent="0.5">
      <c r="A186" s="271"/>
      <c r="B186" s="271"/>
      <c r="C186" s="271">
        <f>SUM(C183:C185)</f>
        <v>138</v>
      </c>
      <c r="D186" s="79"/>
      <c r="E186" s="257"/>
      <c r="F186" s="257"/>
      <c r="G186" s="257"/>
    </row>
    <row r="187" spans="1:18" ht="21.75" x14ac:dyDescent="0.5">
      <c r="A187" s="257"/>
      <c r="B187" s="257"/>
      <c r="C187" s="257"/>
      <c r="D187" s="79"/>
      <c r="E187" s="257"/>
      <c r="F187" s="257"/>
      <c r="G187" s="257"/>
    </row>
    <row r="188" spans="1:18" ht="21.75" x14ac:dyDescent="0.5">
      <c r="A188" s="271" t="s">
        <v>277</v>
      </c>
      <c r="B188" s="271"/>
      <c r="C188" s="271"/>
      <c r="D188" s="79"/>
      <c r="E188" s="257"/>
      <c r="F188" s="257"/>
      <c r="G188" s="257"/>
    </row>
    <row r="189" spans="1:18" ht="21.75" x14ac:dyDescent="0.5">
      <c r="A189" s="271" t="s">
        <v>278</v>
      </c>
      <c r="B189" s="271"/>
      <c r="C189" s="271">
        <f>COUNTIF(K3:K140,1)</f>
        <v>96</v>
      </c>
      <c r="D189" s="79"/>
      <c r="E189" s="257"/>
      <c r="F189" s="257"/>
      <c r="G189" s="257"/>
    </row>
    <row r="190" spans="1:18" ht="21.75" x14ac:dyDescent="0.5">
      <c r="A190" s="271" t="s">
        <v>41</v>
      </c>
      <c r="B190" s="271"/>
      <c r="C190" s="271">
        <f>COUNTIF(K3:K140,2)</f>
        <v>8</v>
      </c>
      <c r="D190" s="79"/>
      <c r="E190" s="257"/>
      <c r="F190" s="257"/>
      <c r="G190" s="257"/>
    </row>
    <row r="191" spans="1:18" ht="21.75" x14ac:dyDescent="0.5">
      <c r="A191" s="271" t="s">
        <v>267</v>
      </c>
      <c r="B191" s="271"/>
      <c r="C191" s="271">
        <f>COUNTIF(K3:K140,0)</f>
        <v>34</v>
      </c>
      <c r="D191" s="79"/>
      <c r="E191" s="257"/>
      <c r="F191" s="257"/>
      <c r="G191" s="257"/>
    </row>
    <row r="192" spans="1:18" ht="21.75" x14ac:dyDescent="0.5">
      <c r="A192" s="271"/>
      <c r="B192" s="271"/>
      <c r="C192" s="271">
        <f>SUM(C189:C191)</f>
        <v>138</v>
      </c>
      <c r="D192" s="79"/>
      <c r="E192" s="257"/>
      <c r="F192" s="257"/>
      <c r="G192" s="257"/>
    </row>
    <row r="193" spans="1:4" ht="21.75" x14ac:dyDescent="0.5">
      <c r="A193"/>
      <c r="D193" s="79"/>
    </row>
    <row r="194" spans="1:4" ht="21.75" x14ac:dyDescent="0.5">
      <c r="A194"/>
      <c r="D194" s="79"/>
    </row>
    <row r="195" spans="1:4" ht="21.75" x14ac:dyDescent="0.5">
      <c r="A195"/>
      <c r="D195" s="79"/>
    </row>
    <row r="196" spans="1:4" ht="21.75" x14ac:dyDescent="0.5">
      <c r="A196"/>
      <c r="D196" s="79"/>
    </row>
    <row r="197" spans="1:4" ht="21.75" x14ac:dyDescent="0.5">
      <c r="A197"/>
      <c r="D197" s="79"/>
    </row>
    <row r="198" spans="1:4" ht="21.75" x14ac:dyDescent="0.5">
      <c r="A198"/>
      <c r="D198" s="79"/>
    </row>
    <row r="199" spans="1:4" ht="21.75" x14ac:dyDescent="0.5">
      <c r="A199"/>
      <c r="D199" s="79"/>
    </row>
    <row r="200" spans="1:4" ht="21.75" x14ac:dyDescent="0.5">
      <c r="A200"/>
      <c r="D200" s="79"/>
    </row>
    <row r="201" spans="1:4" ht="21.75" x14ac:dyDescent="0.5">
      <c r="A201"/>
      <c r="D201" s="79"/>
    </row>
    <row r="202" spans="1:4" ht="21.75" x14ac:dyDescent="0.5">
      <c r="A202"/>
      <c r="D202" s="79"/>
    </row>
    <row r="203" spans="1:4" ht="21.75" x14ac:dyDescent="0.5">
      <c r="A203"/>
      <c r="D203" s="79"/>
    </row>
    <row r="204" spans="1:4" ht="21.75" x14ac:dyDescent="0.5">
      <c r="A204"/>
      <c r="D204" s="79"/>
    </row>
    <row r="205" spans="1:4" ht="21.75" x14ac:dyDescent="0.5">
      <c r="A205"/>
      <c r="D205" s="79"/>
    </row>
    <row r="206" spans="1:4" ht="21.75" x14ac:dyDescent="0.5">
      <c r="A206"/>
      <c r="D206" s="79"/>
    </row>
    <row r="207" spans="1:4" ht="21.75" x14ac:dyDescent="0.5">
      <c r="A207"/>
      <c r="D207" s="79"/>
    </row>
    <row r="208" spans="1:4" ht="21.75" x14ac:dyDescent="0.5">
      <c r="A208"/>
      <c r="D208" s="79"/>
    </row>
    <row r="209" spans="1:4" ht="21.75" x14ac:dyDescent="0.5">
      <c r="A209"/>
      <c r="D209" s="79"/>
    </row>
    <row r="210" spans="1:4" ht="21.75" x14ac:dyDescent="0.5">
      <c r="A210"/>
      <c r="D210" s="79"/>
    </row>
    <row r="211" spans="1:4" ht="21.75" x14ac:dyDescent="0.5">
      <c r="A211"/>
      <c r="D211" s="79"/>
    </row>
    <row r="212" spans="1:4" ht="21.75" x14ac:dyDescent="0.5">
      <c r="A212"/>
      <c r="D212" s="79"/>
    </row>
    <row r="213" spans="1:4" ht="21.75" x14ac:dyDescent="0.5">
      <c r="A213"/>
      <c r="D213" s="79"/>
    </row>
    <row r="214" spans="1:4" ht="21.75" x14ac:dyDescent="0.5">
      <c r="A214"/>
      <c r="D214" s="79"/>
    </row>
    <row r="215" spans="1:4" ht="21.75" x14ac:dyDescent="0.5">
      <c r="A215"/>
      <c r="D215" s="79"/>
    </row>
    <row r="216" spans="1:4" ht="21.75" x14ac:dyDescent="0.5">
      <c r="A216"/>
      <c r="D216" s="79"/>
    </row>
    <row r="217" spans="1:4" ht="21.75" x14ac:dyDescent="0.5">
      <c r="A217"/>
      <c r="D217" s="79"/>
    </row>
    <row r="218" spans="1:4" ht="21.75" x14ac:dyDescent="0.5">
      <c r="A218"/>
      <c r="D218" s="79"/>
    </row>
    <row r="219" spans="1:4" ht="21.75" x14ac:dyDescent="0.5">
      <c r="A219"/>
      <c r="D219" s="79"/>
    </row>
    <row r="220" spans="1:4" ht="21.75" x14ac:dyDescent="0.5">
      <c r="A220"/>
      <c r="D220" s="79"/>
    </row>
    <row r="221" spans="1:4" ht="21.75" x14ac:dyDescent="0.5">
      <c r="A221"/>
      <c r="D221" s="79"/>
    </row>
    <row r="222" spans="1:4" ht="21.75" x14ac:dyDescent="0.5">
      <c r="A222"/>
      <c r="D222" s="79"/>
    </row>
    <row r="223" spans="1:4" ht="21.75" x14ac:dyDescent="0.5">
      <c r="A223"/>
      <c r="D223" s="79"/>
    </row>
    <row r="224" spans="1:4" ht="21.75" x14ac:dyDescent="0.5">
      <c r="A224"/>
      <c r="D224" s="79"/>
    </row>
    <row r="225" spans="1:4" ht="21.75" x14ac:dyDescent="0.5">
      <c r="A225"/>
      <c r="D225" s="79"/>
    </row>
    <row r="226" spans="1:4" ht="21.75" x14ac:dyDescent="0.5">
      <c r="A226"/>
      <c r="D226" s="79"/>
    </row>
    <row r="227" spans="1:4" ht="21.75" x14ac:dyDescent="0.5">
      <c r="A227"/>
      <c r="D227" s="79"/>
    </row>
    <row r="228" spans="1:4" ht="21.75" x14ac:dyDescent="0.5">
      <c r="A228"/>
      <c r="D228" s="79"/>
    </row>
    <row r="229" spans="1:4" ht="21.75" x14ac:dyDescent="0.5">
      <c r="A229"/>
      <c r="D229" s="79"/>
    </row>
    <row r="230" spans="1:4" ht="21.75" x14ac:dyDescent="0.5">
      <c r="A230"/>
      <c r="D230" s="79"/>
    </row>
    <row r="231" spans="1:4" ht="21.75" x14ac:dyDescent="0.5">
      <c r="A231"/>
      <c r="D231" s="79"/>
    </row>
    <row r="232" spans="1:4" ht="21.75" x14ac:dyDescent="0.5">
      <c r="A232"/>
      <c r="D232" s="79"/>
    </row>
    <row r="233" spans="1:4" ht="21.75" x14ac:dyDescent="0.5">
      <c r="A233"/>
      <c r="D233" s="79"/>
    </row>
    <row r="234" spans="1:4" ht="21.75" x14ac:dyDescent="0.5">
      <c r="A234"/>
      <c r="D234" s="79"/>
    </row>
    <row r="235" spans="1:4" ht="21.75" x14ac:dyDescent="0.5">
      <c r="A235"/>
      <c r="D235" s="79"/>
    </row>
    <row r="236" spans="1:4" ht="21.75" x14ac:dyDescent="0.5">
      <c r="A236"/>
      <c r="D236" s="79"/>
    </row>
    <row r="237" spans="1:4" ht="21.75" x14ac:dyDescent="0.5">
      <c r="A237"/>
      <c r="D237" s="79"/>
    </row>
    <row r="238" spans="1:4" ht="21.75" x14ac:dyDescent="0.5">
      <c r="A238"/>
      <c r="D238" s="79"/>
    </row>
    <row r="239" spans="1:4" ht="21.75" x14ac:dyDescent="0.5">
      <c r="A239"/>
      <c r="D239" s="79"/>
    </row>
    <row r="240" spans="1:4" ht="21.75" x14ac:dyDescent="0.5">
      <c r="A240"/>
      <c r="D240" s="79"/>
    </row>
    <row r="241" spans="1:4" ht="21.75" x14ac:dyDescent="0.5">
      <c r="A241"/>
      <c r="D241" s="79"/>
    </row>
    <row r="242" spans="1:4" ht="21.75" x14ac:dyDescent="0.5">
      <c r="A242"/>
      <c r="D242" s="79"/>
    </row>
    <row r="243" spans="1:4" ht="21.75" x14ac:dyDescent="0.5">
      <c r="A243"/>
      <c r="D243" s="79"/>
    </row>
    <row r="244" spans="1:4" ht="21.75" x14ac:dyDescent="0.5">
      <c r="A244"/>
      <c r="D244" s="79"/>
    </row>
    <row r="245" spans="1:4" ht="21.75" x14ac:dyDescent="0.5">
      <c r="A245"/>
      <c r="D245" s="79"/>
    </row>
    <row r="246" spans="1:4" ht="21.75" x14ac:dyDescent="0.5">
      <c r="A246"/>
      <c r="D246" s="79"/>
    </row>
    <row r="247" spans="1:4" ht="21.75" x14ac:dyDescent="0.5">
      <c r="A247"/>
      <c r="D247" s="79"/>
    </row>
    <row r="248" spans="1:4" ht="21.75" x14ac:dyDescent="0.5">
      <c r="A248"/>
      <c r="D248" s="79"/>
    </row>
    <row r="249" spans="1:4" ht="21.75" x14ac:dyDescent="0.5">
      <c r="A249"/>
      <c r="D249" s="79"/>
    </row>
    <row r="250" spans="1:4" ht="21.75" x14ac:dyDescent="0.5">
      <c r="A250"/>
      <c r="D250" s="79"/>
    </row>
    <row r="251" spans="1:4" ht="21.75" x14ac:dyDescent="0.5">
      <c r="A251"/>
      <c r="D251" s="79"/>
    </row>
    <row r="252" spans="1:4" ht="21.75" x14ac:dyDescent="0.5">
      <c r="A252"/>
      <c r="D252" s="79"/>
    </row>
    <row r="253" spans="1:4" ht="21.75" x14ac:dyDescent="0.5">
      <c r="A253"/>
      <c r="D253" s="79"/>
    </row>
    <row r="254" spans="1:4" ht="21.75" x14ac:dyDescent="0.5">
      <c r="A254"/>
      <c r="D254" s="79"/>
    </row>
    <row r="255" spans="1:4" ht="21.75" x14ac:dyDescent="0.5">
      <c r="A255"/>
      <c r="D255" s="79"/>
    </row>
    <row r="256" spans="1:4" ht="21.75" x14ac:dyDescent="0.5">
      <c r="A256"/>
      <c r="D256" s="79"/>
    </row>
    <row r="257" spans="1:4" ht="21.75" x14ac:dyDescent="0.5">
      <c r="A257"/>
      <c r="D257" s="79"/>
    </row>
    <row r="258" spans="1:4" ht="21.75" x14ac:dyDescent="0.5">
      <c r="A258"/>
      <c r="D258" s="79"/>
    </row>
    <row r="259" spans="1:4" ht="21.75" x14ac:dyDescent="0.5">
      <c r="A259"/>
      <c r="D259" s="79"/>
    </row>
    <row r="260" spans="1:4" ht="21.75" x14ac:dyDescent="0.5">
      <c r="A260"/>
      <c r="D260" s="79"/>
    </row>
    <row r="261" spans="1:4" ht="21.75" x14ac:dyDescent="0.5">
      <c r="A261"/>
      <c r="D261" s="79"/>
    </row>
    <row r="262" spans="1:4" ht="21.75" x14ac:dyDescent="0.5">
      <c r="A262"/>
      <c r="D262" s="79"/>
    </row>
    <row r="263" spans="1:4" ht="21.75" x14ac:dyDescent="0.5">
      <c r="A263"/>
      <c r="D263" s="79"/>
    </row>
    <row r="264" spans="1:4" ht="21.75" x14ac:dyDescent="0.5">
      <c r="A264"/>
      <c r="D264" s="79"/>
    </row>
    <row r="265" spans="1:4" ht="21.75" x14ac:dyDescent="0.5">
      <c r="A265"/>
      <c r="D265" s="79"/>
    </row>
    <row r="266" spans="1:4" ht="21.75" x14ac:dyDescent="0.5">
      <c r="A266"/>
      <c r="D266" s="79"/>
    </row>
    <row r="267" spans="1:4" ht="21.75" x14ac:dyDescent="0.5">
      <c r="A267"/>
      <c r="D267" s="79"/>
    </row>
    <row r="268" spans="1:4" ht="21.75" x14ac:dyDescent="0.5">
      <c r="A268"/>
      <c r="D268" s="79"/>
    </row>
    <row r="269" spans="1:4" ht="21.75" x14ac:dyDescent="0.5">
      <c r="A269"/>
      <c r="D269" s="79"/>
    </row>
    <row r="270" spans="1:4" ht="21.75" x14ac:dyDescent="0.5">
      <c r="A270"/>
      <c r="D270" s="79"/>
    </row>
    <row r="271" spans="1:4" ht="21.75" x14ac:dyDescent="0.5">
      <c r="A271"/>
      <c r="D271" s="79"/>
    </row>
    <row r="272" spans="1:4" ht="21.75" x14ac:dyDescent="0.5">
      <c r="A272"/>
      <c r="D272" s="79"/>
    </row>
    <row r="273" spans="1:4" ht="21.75" x14ac:dyDescent="0.5">
      <c r="A273"/>
      <c r="D273" s="79"/>
    </row>
    <row r="274" spans="1:4" ht="21.75" x14ac:dyDescent="0.5">
      <c r="A274"/>
      <c r="D274" s="79"/>
    </row>
    <row r="275" spans="1:4" ht="21.75" x14ac:dyDescent="0.5">
      <c r="A275"/>
      <c r="D275" s="79"/>
    </row>
    <row r="276" spans="1:4" ht="21.75" x14ac:dyDescent="0.5">
      <c r="A276"/>
      <c r="D276" s="79"/>
    </row>
    <row r="277" spans="1:4" ht="21.75" x14ac:dyDescent="0.5">
      <c r="A277"/>
      <c r="D277" s="79"/>
    </row>
    <row r="278" spans="1:4" ht="21.75" x14ac:dyDescent="0.5">
      <c r="A278"/>
      <c r="D278" s="79"/>
    </row>
    <row r="279" spans="1:4" ht="21.75" x14ac:dyDescent="0.5">
      <c r="A279"/>
      <c r="D279" s="79"/>
    </row>
    <row r="280" spans="1:4" ht="21.75" x14ac:dyDescent="0.5">
      <c r="A280"/>
      <c r="D280" s="79"/>
    </row>
    <row r="281" spans="1:4" ht="21.75" x14ac:dyDescent="0.5">
      <c r="A281"/>
      <c r="D281" s="79"/>
    </row>
    <row r="282" spans="1:4" ht="21.75" x14ac:dyDescent="0.5">
      <c r="A282"/>
      <c r="D282" s="79"/>
    </row>
    <row r="283" spans="1:4" ht="21.75" x14ac:dyDescent="0.5">
      <c r="A283"/>
      <c r="D283" s="79"/>
    </row>
    <row r="284" spans="1:4" ht="21.75" x14ac:dyDescent="0.5">
      <c r="A284"/>
      <c r="D284" s="79"/>
    </row>
    <row r="285" spans="1:4" ht="21.75" x14ac:dyDescent="0.5">
      <c r="A285"/>
      <c r="D285" s="79"/>
    </row>
    <row r="286" spans="1:4" ht="21.75" x14ac:dyDescent="0.5">
      <c r="A286"/>
      <c r="D286" s="79"/>
    </row>
    <row r="287" spans="1:4" ht="21.75" x14ac:dyDescent="0.5">
      <c r="A287"/>
      <c r="D287" s="79"/>
    </row>
    <row r="288" spans="1:4" ht="21.75" x14ac:dyDescent="0.5">
      <c r="A288"/>
      <c r="D288" s="79"/>
    </row>
    <row r="289" spans="1:4" ht="21.75" x14ac:dyDescent="0.5">
      <c r="A289"/>
      <c r="D289" s="79"/>
    </row>
    <row r="290" spans="1:4" ht="21.75" x14ac:dyDescent="0.5">
      <c r="A290"/>
      <c r="D290" s="79"/>
    </row>
    <row r="291" spans="1:4" ht="21.75" x14ac:dyDescent="0.5">
      <c r="A291"/>
      <c r="D291" s="79"/>
    </row>
    <row r="292" spans="1:4" ht="21.75" x14ac:dyDescent="0.5">
      <c r="A292"/>
      <c r="D292" s="79"/>
    </row>
    <row r="293" spans="1:4" ht="21.75" x14ac:dyDescent="0.5">
      <c r="A293"/>
      <c r="D293" s="79"/>
    </row>
    <row r="294" spans="1:4" ht="21.75" x14ac:dyDescent="0.5">
      <c r="A294"/>
      <c r="D294" s="79"/>
    </row>
    <row r="295" spans="1:4" ht="21.75" x14ac:dyDescent="0.5">
      <c r="A295"/>
      <c r="D295" s="79"/>
    </row>
    <row r="296" spans="1:4" ht="21.75" x14ac:dyDescent="0.5">
      <c r="A296"/>
      <c r="D296" s="79"/>
    </row>
    <row r="297" spans="1:4" ht="21.75" x14ac:dyDescent="0.5">
      <c r="A297"/>
      <c r="D297" s="79"/>
    </row>
    <row r="298" spans="1:4" ht="21.75" x14ac:dyDescent="0.5">
      <c r="A298"/>
      <c r="D298" s="79"/>
    </row>
    <row r="299" spans="1:4" ht="21.75" x14ac:dyDescent="0.5">
      <c r="A299"/>
      <c r="D299" s="79"/>
    </row>
    <row r="300" spans="1:4" ht="21.75" x14ac:dyDescent="0.5">
      <c r="A300"/>
      <c r="D300" s="79"/>
    </row>
    <row r="301" spans="1:4" ht="21.75" x14ac:dyDescent="0.5">
      <c r="A301"/>
      <c r="D301" s="79"/>
    </row>
    <row r="302" spans="1:4" ht="21.75" x14ac:dyDescent="0.5">
      <c r="A302"/>
      <c r="D302" s="79"/>
    </row>
    <row r="303" spans="1:4" ht="21.75" x14ac:dyDescent="0.5">
      <c r="A303"/>
      <c r="D303" s="79"/>
    </row>
    <row r="304" spans="1:4" ht="21.75" x14ac:dyDescent="0.5">
      <c r="A304"/>
      <c r="D304" s="79"/>
    </row>
    <row r="305" spans="1:4" ht="21.75" x14ac:dyDescent="0.5">
      <c r="A305"/>
      <c r="D305" s="79"/>
    </row>
    <row r="306" spans="1:4" ht="21.75" x14ac:dyDescent="0.5">
      <c r="A306"/>
      <c r="D306" s="79"/>
    </row>
    <row r="307" spans="1:4" ht="21.75" x14ac:dyDescent="0.5">
      <c r="A307"/>
      <c r="D307" s="79"/>
    </row>
    <row r="308" spans="1:4" ht="21.75" x14ac:dyDescent="0.5">
      <c r="A308"/>
      <c r="D308" s="79"/>
    </row>
    <row r="309" spans="1:4" ht="21.75" x14ac:dyDescent="0.5">
      <c r="A309"/>
      <c r="D309" s="79"/>
    </row>
    <row r="310" spans="1:4" ht="21.75" x14ac:dyDescent="0.5">
      <c r="A310"/>
      <c r="D310" s="79"/>
    </row>
    <row r="311" spans="1:4" ht="21.75" x14ac:dyDescent="0.5">
      <c r="A311"/>
      <c r="D311" s="79"/>
    </row>
    <row r="312" spans="1:4" ht="21.75" x14ac:dyDescent="0.5">
      <c r="A312"/>
      <c r="D312" s="79"/>
    </row>
    <row r="313" spans="1:4" ht="21.75" x14ac:dyDescent="0.5">
      <c r="A313"/>
      <c r="D313" s="79"/>
    </row>
    <row r="314" spans="1:4" ht="21.75" x14ac:dyDescent="0.5">
      <c r="A314"/>
      <c r="D314" s="79"/>
    </row>
    <row r="315" spans="1:4" ht="21.75" x14ac:dyDescent="0.5">
      <c r="A315"/>
      <c r="D315" s="79"/>
    </row>
    <row r="316" spans="1:4" ht="21.75" x14ac:dyDescent="0.5">
      <c r="A316"/>
      <c r="D316" s="79"/>
    </row>
    <row r="317" spans="1:4" ht="21.75" x14ac:dyDescent="0.5">
      <c r="A317"/>
      <c r="D317" s="79"/>
    </row>
    <row r="318" spans="1:4" ht="21.75" x14ac:dyDescent="0.5">
      <c r="A318"/>
      <c r="D318" s="79"/>
    </row>
    <row r="319" spans="1:4" ht="21.75" x14ac:dyDescent="0.5">
      <c r="A319"/>
      <c r="D319" s="79"/>
    </row>
    <row r="320" spans="1:4" ht="21.75" x14ac:dyDescent="0.5">
      <c r="A320"/>
      <c r="D320" s="79"/>
    </row>
    <row r="321" spans="1:4" ht="21.75" x14ac:dyDescent="0.5">
      <c r="A321"/>
      <c r="D321" s="79"/>
    </row>
    <row r="322" spans="1:4" ht="21.75" x14ac:dyDescent="0.5">
      <c r="A322"/>
      <c r="D322" s="79"/>
    </row>
    <row r="323" spans="1:4" ht="21.75" x14ac:dyDescent="0.5">
      <c r="A323"/>
      <c r="D323" s="79"/>
    </row>
    <row r="324" spans="1:4" ht="21.75" x14ac:dyDescent="0.5">
      <c r="A324"/>
      <c r="D324" s="79"/>
    </row>
    <row r="325" spans="1:4" ht="21.75" x14ac:dyDescent="0.5">
      <c r="A325"/>
      <c r="D325" s="79"/>
    </row>
    <row r="326" spans="1:4" ht="21.75" x14ac:dyDescent="0.5">
      <c r="A326"/>
      <c r="D326" s="79"/>
    </row>
    <row r="327" spans="1:4" ht="21.75" x14ac:dyDescent="0.5">
      <c r="A327"/>
      <c r="D327" s="79"/>
    </row>
    <row r="328" spans="1:4" ht="21.75" x14ac:dyDescent="0.5">
      <c r="A328"/>
      <c r="D328" s="79"/>
    </row>
    <row r="329" spans="1:4" ht="21.75" x14ac:dyDescent="0.5">
      <c r="A329"/>
      <c r="D329" s="79"/>
    </row>
    <row r="330" spans="1:4" ht="21.75" x14ac:dyDescent="0.5">
      <c r="A330"/>
      <c r="D330" s="79"/>
    </row>
    <row r="331" spans="1:4" ht="21.75" x14ac:dyDescent="0.5">
      <c r="A331"/>
      <c r="D331" s="79"/>
    </row>
    <row r="332" spans="1:4" ht="21.75" x14ac:dyDescent="0.5">
      <c r="A332"/>
      <c r="D332" s="79"/>
    </row>
    <row r="333" spans="1:4" ht="21.75" x14ac:dyDescent="0.5">
      <c r="A333"/>
      <c r="D333" s="79"/>
    </row>
    <row r="334" spans="1:4" ht="21.75" x14ac:dyDescent="0.5">
      <c r="A334"/>
      <c r="D334" s="79"/>
    </row>
    <row r="335" spans="1:4" ht="21.75" x14ac:dyDescent="0.5">
      <c r="A335"/>
      <c r="D335" s="79"/>
    </row>
    <row r="336" spans="1:4" ht="21.75" x14ac:dyDescent="0.5">
      <c r="A336"/>
      <c r="D336" s="79"/>
    </row>
    <row r="337" spans="1:4" ht="21.75" x14ac:dyDescent="0.5">
      <c r="A337"/>
      <c r="D337" s="79"/>
    </row>
    <row r="338" spans="1:4" ht="21.75" x14ac:dyDescent="0.5">
      <c r="A338"/>
      <c r="D338" s="79"/>
    </row>
    <row r="339" spans="1:4" ht="21.75" x14ac:dyDescent="0.5">
      <c r="A339"/>
      <c r="D339" s="79"/>
    </row>
    <row r="340" spans="1:4" ht="21.75" x14ac:dyDescent="0.5">
      <c r="A340"/>
      <c r="D340" s="79"/>
    </row>
    <row r="341" spans="1:4" ht="21.75" x14ac:dyDescent="0.5">
      <c r="A341"/>
      <c r="D341" s="79"/>
    </row>
    <row r="342" spans="1:4" ht="21.75" x14ac:dyDescent="0.5">
      <c r="A342"/>
      <c r="D342" s="79"/>
    </row>
    <row r="343" spans="1:4" ht="21.75" x14ac:dyDescent="0.5">
      <c r="A343"/>
      <c r="D343" s="79"/>
    </row>
    <row r="344" spans="1:4" ht="21.75" x14ac:dyDescent="0.5">
      <c r="A344"/>
      <c r="D344" s="79"/>
    </row>
    <row r="345" spans="1:4" ht="21.75" x14ac:dyDescent="0.5">
      <c r="A345"/>
      <c r="D345" s="79"/>
    </row>
    <row r="346" spans="1:4" ht="21.75" x14ac:dyDescent="0.5">
      <c r="A346"/>
      <c r="D346" s="79"/>
    </row>
    <row r="347" spans="1:4" ht="21.75" x14ac:dyDescent="0.5">
      <c r="A347"/>
      <c r="D347" s="79"/>
    </row>
    <row r="348" spans="1:4" ht="21.75" x14ac:dyDescent="0.5">
      <c r="A348"/>
      <c r="D348" s="79"/>
    </row>
    <row r="349" spans="1:4" ht="21.75" x14ac:dyDescent="0.5">
      <c r="A349"/>
      <c r="D349" s="79"/>
    </row>
    <row r="350" spans="1:4" ht="21.75" x14ac:dyDescent="0.5">
      <c r="A350"/>
      <c r="D350" s="79"/>
    </row>
    <row r="351" spans="1:4" ht="21.75" x14ac:dyDescent="0.5">
      <c r="A351"/>
      <c r="D351" s="79"/>
    </row>
    <row r="352" spans="1:4" ht="21.75" x14ac:dyDescent="0.5">
      <c r="A352"/>
      <c r="D352" s="79"/>
    </row>
    <row r="353" spans="1:4" ht="21.75" x14ac:dyDescent="0.5">
      <c r="A353"/>
      <c r="D353" s="79"/>
    </row>
    <row r="354" spans="1:4" ht="21.75" x14ac:dyDescent="0.5">
      <c r="A354"/>
      <c r="D354" s="79"/>
    </row>
    <row r="355" spans="1:4" ht="21.75" x14ac:dyDescent="0.5">
      <c r="A355"/>
      <c r="D355" s="79"/>
    </row>
    <row r="356" spans="1:4" ht="21.75" x14ac:dyDescent="0.5">
      <c r="A356"/>
      <c r="D356" s="79"/>
    </row>
    <row r="357" spans="1:4" ht="21.75" x14ac:dyDescent="0.5">
      <c r="A357"/>
      <c r="D357" s="79"/>
    </row>
    <row r="358" spans="1:4" ht="21.75" x14ac:dyDescent="0.5">
      <c r="A358"/>
      <c r="D358" s="79"/>
    </row>
    <row r="359" spans="1:4" ht="21.75" x14ac:dyDescent="0.5">
      <c r="A359"/>
      <c r="D359" s="79"/>
    </row>
    <row r="360" spans="1:4" ht="21.75" x14ac:dyDescent="0.5">
      <c r="A360"/>
      <c r="D360" s="79"/>
    </row>
    <row r="361" spans="1:4" ht="21.75" x14ac:dyDescent="0.5">
      <c r="A361"/>
      <c r="D361" s="79"/>
    </row>
    <row r="362" spans="1:4" ht="21.75" x14ac:dyDescent="0.5">
      <c r="A362"/>
      <c r="D362" s="79"/>
    </row>
    <row r="363" spans="1:4" ht="21.75" x14ac:dyDescent="0.5">
      <c r="A363"/>
      <c r="D363" s="79"/>
    </row>
    <row r="364" spans="1:4" ht="21.75" x14ac:dyDescent="0.5">
      <c r="A364"/>
      <c r="D364" s="79"/>
    </row>
    <row r="365" spans="1:4" ht="21.75" x14ac:dyDescent="0.5">
      <c r="A365"/>
      <c r="D365" s="79"/>
    </row>
    <row r="366" spans="1:4" ht="21.75" x14ac:dyDescent="0.5">
      <c r="A366"/>
      <c r="D366" s="79"/>
    </row>
    <row r="367" spans="1:4" ht="21.75" x14ac:dyDescent="0.5">
      <c r="A367"/>
      <c r="D367" s="79"/>
    </row>
    <row r="368" spans="1:4" ht="21.75" x14ac:dyDescent="0.5">
      <c r="A368"/>
      <c r="D368" s="79"/>
    </row>
    <row r="369" spans="1:4" ht="21.75" x14ac:dyDescent="0.5">
      <c r="A369"/>
      <c r="D369" s="79"/>
    </row>
    <row r="370" spans="1:4" ht="21.75" x14ac:dyDescent="0.5">
      <c r="A370"/>
      <c r="D370" s="79"/>
    </row>
    <row r="371" spans="1:4" ht="21.75" x14ac:dyDescent="0.5">
      <c r="A371"/>
      <c r="D371" s="79"/>
    </row>
    <row r="372" spans="1:4" ht="21.75" x14ac:dyDescent="0.5">
      <c r="A372"/>
      <c r="D372" s="79"/>
    </row>
    <row r="373" spans="1:4" ht="21.75" x14ac:dyDescent="0.5">
      <c r="A373"/>
      <c r="D373" s="79"/>
    </row>
    <row r="374" spans="1:4" ht="21.75" x14ac:dyDescent="0.5">
      <c r="A374"/>
      <c r="D374" s="79"/>
    </row>
    <row r="375" spans="1:4" ht="21.75" x14ac:dyDescent="0.5">
      <c r="A375"/>
      <c r="D375" s="79"/>
    </row>
    <row r="376" spans="1:4" ht="21.75" x14ac:dyDescent="0.5">
      <c r="A376"/>
      <c r="D376" s="79"/>
    </row>
    <row r="377" spans="1:4" ht="21.75" x14ac:dyDescent="0.5">
      <c r="A377"/>
      <c r="D377" s="79"/>
    </row>
    <row r="378" spans="1:4" ht="21.75" x14ac:dyDescent="0.5">
      <c r="A378"/>
      <c r="D378" s="79"/>
    </row>
    <row r="379" spans="1:4" ht="21.75" x14ac:dyDescent="0.5">
      <c r="A379"/>
      <c r="D379" s="79"/>
    </row>
    <row r="380" spans="1:4" ht="21.75" x14ac:dyDescent="0.5">
      <c r="A380"/>
      <c r="D380" s="79"/>
    </row>
    <row r="381" spans="1:4" ht="21.75" x14ac:dyDescent="0.5">
      <c r="A381"/>
      <c r="D381" s="79"/>
    </row>
    <row r="382" spans="1:4" ht="21.75" x14ac:dyDescent="0.5">
      <c r="A382"/>
      <c r="D382" s="79"/>
    </row>
    <row r="383" spans="1:4" ht="21.75" x14ac:dyDescent="0.5">
      <c r="A383"/>
      <c r="D383" s="79"/>
    </row>
    <row r="384" spans="1:4" ht="21.75" x14ac:dyDescent="0.5">
      <c r="A384"/>
      <c r="D384" s="79"/>
    </row>
    <row r="385" spans="1:4" ht="21.75" x14ac:dyDescent="0.5">
      <c r="A385"/>
      <c r="D385" s="79"/>
    </row>
    <row r="386" spans="1:4" ht="21.75" x14ac:dyDescent="0.5">
      <c r="A386"/>
      <c r="D386" s="79"/>
    </row>
    <row r="387" spans="1:4" ht="21.75" x14ac:dyDescent="0.5">
      <c r="A387"/>
      <c r="D387" s="79"/>
    </row>
    <row r="388" spans="1:4" ht="21.75" x14ac:dyDescent="0.5">
      <c r="A388"/>
      <c r="D388" s="79"/>
    </row>
    <row r="389" spans="1:4" ht="21.75" x14ac:dyDescent="0.5">
      <c r="A389"/>
      <c r="D389" s="79"/>
    </row>
    <row r="390" spans="1:4" ht="21.75" x14ac:dyDescent="0.5">
      <c r="A390"/>
      <c r="D390" s="79"/>
    </row>
    <row r="391" spans="1:4" ht="21.75" x14ac:dyDescent="0.5">
      <c r="A391"/>
      <c r="D391" s="79"/>
    </row>
    <row r="392" spans="1:4" ht="21.75" x14ac:dyDescent="0.5">
      <c r="A392"/>
      <c r="D392" s="79"/>
    </row>
    <row r="393" spans="1:4" ht="21.75" x14ac:dyDescent="0.5">
      <c r="A393"/>
      <c r="D393" s="79"/>
    </row>
    <row r="394" spans="1:4" ht="21.75" x14ac:dyDescent="0.5">
      <c r="A394"/>
      <c r="D394" s="79"/>
    </row>
    <row r="395" spans="1:4" ht="21.75" x14ac:dyDescent="0.5">
      <c r="A395"/>
      <c r="D395" s="79"/>
    </row>
    <row r="396" spans="1:4" ht="21.75" x14ac:dyDescent="0.5">
      <c r="A396"/>
      <c r="D396" s="79"/>
    </row>
    <row r="397" spans="1:4" ht="21.75" x14ac:dyDescent="0.5">
      <c r="A397"/>
      <c r="D397" s="79"/>
    </row>
    <row r="398" spans="1:4" ht="21.75" x14ac:dyDescent="0.5">
      <c r="A398"/>
      <c r="D398" s="79"/>
    </row>
    <row r="399" spans="1:4" ht="21.75" x14ac:dyDescent="0.5">
      <c r="A399"/>
      <c r="D399" s="79"/>
    </row>
    <row r="400" spans="1:4" ht="21.75" x14ac:dyDescent="0.5">
      <c r="A400"/>
      <c r="D400" s="79"/>
    </row>
    <row r="401" spans="1:4" ht="21.75" x14ac:dyDescent="0.5">
      <c r="A401"/>
      <c r="D401" s="79"/>
    </row>
    <row r="402" spans="1:4" ht="21.75" x14ac:dyDescent="0.5">
      <c r="A402"/>
      <c r="D402" s="79"/>
    </row>
    <row r="403" spans="1:4" ht="21.75" x14ac:dyDescent="0.5">
      <c r="A403"/>
      <c r="D403" s="79"/>
    </row>
    <row r="404" spans="1:4" ht="21.75" x14ac:dyDescent="0.5">
      <c r="A404"/>
      <c r="D404" s="79"/>
    </row>
    <row r="405" spans="1:4" ht="21.75" x14ac:dyDescent="0.5">
      <c r="A405"/>
      <c r="D405" s="79"/>
    </row>
    <row r="406" spans="1:4" ht="21.75" x14ac:dyDescent="0.5">
      <c r="A406"/>
      <c r="D406" s="79"/>
    </row>
    <row r="407" spans="1:4" ht="21.75" x14ac:dyDescent="0.5">
      <c r="A407"/>
      <c r="D407" s="79"/>
    </row>
    <row r="408" spans="1:4" ht="21.75" x14ac:dyDescent="0.5">
      <c r="A408"/>
      <c r="D408" s="79"/>
    </row>
    <row r="409" spans="1:4" ht="21.75" x14ac:dyDescent="0.5">
      <c r="A409"/>
      <c r="D409" s="79"/>
    </row>
    <row r="410" spans="1:4" ht="21.75" x14ac:dyDescent="0.5">
      <c r="A410"/>
      <c r="D410" s="79"/>
    </row>
    <row r="411" spans="1:4" ht="21.75" x14ac:dyDescent="0.5">
      <c r="A411"/>
      <c r="D411" s="79"/>
    </row>
    <row r="412" spans="1:4" ht="21.75" x14ac:dyDescent="0.5">
      <c r="A412"/>
      <c r="D412" s="79"/>
    </row>
    <row r="413" spans="1:4" ht="21.75" x14ac:dyDescent="0.5">
      <c r="A413"/>
      <c r="D413" s="79"/>
    </row>
    <row r="414" spans="1:4" ht="21.75" x14ac:dyDescent="0.5">
      <c r="A414"/>
      <c r="D414" s="79"/>
    </row>
    <row r="415" spans="1:4" ht="21.75" x14ac:dyDescent="0.5">
      <c r="A415"/>
      <c r="D415" s="79"/>
    </row>
    <row r="416" spans="1:4" ht="21.75" x14ac:dyDescent="0.5">
      <c r="A416"/>
      <c r="D416" s="79"/>
    </row>
    <row r="417" spans="1:4" ht="21.75" x14ac:dyDescent="0.5">
      <c r="A417"/>
      <c r="D417" s="79"/>
    </row>
    <row r="418" spans="1:4" ht="21.75" x14ac:dyDescent="0.5">
      <c r="A418"/>
      <c r="D418" s="79"/>
    </row>
    <row r="419" spans="1:4" ht="21.75" x14ac:dyDescent="0.5">
      <c r="A419"/>
      <c r="D419" s="79"/>
    </row>
    <row r="420" spans="1:4" ht="21.75" x14ac:dyDescent="0.5">
      <c r="A420"/>
      <c r="D420" s="79"/>
    </row>
    <row r="421" spans="1:4" ht="21.75" x14ac:dyDescent="0.5">
      <c r="A421"/>
      <c r="D421" s="79"/>
    </row>
    <row r="422" spans="1:4" ht="21.75" x14ac:dyDescent="0.5">
      <c r="A422"/>
      <c r="D422" s="79"/>
    </row>
    <row r="423" spans="1:4" ht="21.75" x14ac:dyDescent="0.5">
      <c r="A423"/>
      <c r="D423" s="79"/>
    </row>
    <row r="424" spans="1:4" ht="21.75" x14ac:dyDescent="0.5">
      <c r="A424"/>
      <c r="D424" s="79"/>
    </row>
    <row r="425" spans="1:4" ht="21.75" x14ac:dyDescent="0.5">
      <c r="A425"/>
      <c r="D425" s="79"/>
    </row>
    <row r="426" spans="1:4" ht="21.75" x14ac:dyDescent="0.5">
      <c r="A426"/>
      <c r="D426" s="79"/>
    </row>
    <row r="427" spans="1:4" ht="21.75" x14ac:dyDescent="0.5">
      <c r="A427"/>
      <c r="D427" s="79"/>
    </row>
    <row r="428" spans="1:4" ht="21.75" x14ac:dyDescent="0.5">
      <c r="A428"/>
      <c r="D428" s="79"/>
    </row>
    <row r="429" spans="1:4" ht="21.75" x14ac:dyDescent="0.5">
      <c r="A429"/>
      <c r="D429" s="79"/>
    </row>
    <row r="430" spans="1:4" ht="21.75" x14ac:dyDescent="0.5">
      <c r="A430"/>
      <c r="D430" s="79"/>
    </row>
    <row r="431" spans="1:4" ht="21.75" x14ac:dyDescent="0.5">
      <c r="A431"/>
      <c r="D431" s="79"/>
    </row>
    <row r="432" spans="1:4" ht="21.75" x14ac:dyDescent="0.5">
      <c r="A432"/>
      <c r="D432" s="79"/>
    </row>
    <row r="433" spans="1:4" ht="21.75" x14ac:dyDescent="0.5">
      <c r="A433"/>
      <c r="D433" s="79"/>
    </row>
    <row r="434" spans="1:4" ht="21.75" x14ac:dyDescent="0.5">
      <c r="A434"/>
      <c r="D434" s="79"/>
    </row>
    <row r="435" spans="1:4" ht="21.75" x14ac:dyDescent="0.5">
      <c r="A435"/>
      <c r="D435" s="79"/>
    </row>
    <row r="436" spans="1:4" ht="21.75" x14ac:dyDescent="0.5">
      <c r="A436"/>
      <c r="D436" s="79"/>
    </row>
    <row r="437" spans="1:4" ht="21.75" x14ac:dyDescent="0.5">
      <c r="A437"/>
      <c r="D437" s="79"/>
    </row>
    <row r="438" spans="1:4" ht="21.75" x14ac:dyDescent="0.5">
      <c r="A438"/>
      <c r="D438" s="79"/>
    </row>
    <row r="439" spans="1:4" ht="21.75" x14ac:dyDescent="0.5">
      <c r="A439"/>
      <c r="D439" s="79"/>
    </row>
    <row r="440" spans="1:4" ht="21.75" x14ac:dyDescent="0.5">
      <c r="A440"/>
      <c r="D440" s="79"/>
    </row>
    <row r="441" spans="1:4" ht="21.75" x14ac:dyDescent="0.5">
      <c r="A441"/>
      <c r="D441" s="79"/>
    </row>
    <row r="442" spans="1:4" ht="21.75" x14ac:dyDescent="0.5">
      <c r="A442"/>
      <c r="D442" s="79"/>
    </row>
    <row r="443" spans="1:4" ht="21.75" x14ac:dyDescent="0.5">
      <c r="A443"/>
      <c r="D443" s="79"/>
    </row>
    <row r="444" spans="1:4" ht="21.75" x14ac:dyDescent="0.5">
      <c r="A444"/>
      <c r="D444" s="79"/>
    </row>
    <row r="445" spans="1:4" ht="21.75" x14ac:dyDescent="0.5">
      <c r="A445"/>
      <c r="D445" s="79"/>
    </row>
    <row r="446" spans="1:4" ht="21.75" x14ac:dyDescent="0.5">
      <c r="A446"/>
      <c r="D446" s="79"/>
    </row>
    <row r="447" spans="1:4" ht="21.75" x14ac:dyDescent="0.5">
      <c r="A447"/>
      <c r="D447" s="79"/>
    </row>
    <row r="448" spans="1:4" ht="21.75" x14ac:dyDescent="0.5">
      <c r="A448"/>
      <c r="D448" s="79"/>
    </row>
    <row r="449" spans="1:4" ht="21.75" x14ac:dyDescent="0.5">
      <c r="A449"/>
      <c r="D449" s="79"/>
    </row>
    <row r="450" spans="1:4" ht="21.75" x14ac:dyDescent="0.5">
      <c r="A450"/>
      <c r="D450" s="79"/>
    </row>
    <row r="451" spans="1:4" ht="21.75" x14ac:dyDescent="0.5">
      <c r="A451"/>
      <c r="D451" s="79"/>
    </row>
    <row r="452" spans="1:4" ht="21.75" x14ac:dyDescent="0.5">
      <c r="A452"/>
      <c r="D452" s="79"/>
    </row>
    <row r="453" spans="1:4" ht="21.75" x14ac:dyDescent="0.5">
      <c r="A453"/>
      <c r="D453" s="79"/>
    </row>
    <row r="454" spans="1:4" ht="21.75" x14ac:dyDescent="0.5">
      <c r="A454"/>
      <c r="D454" s="79"/>
    </row>
    <row r="455" spans="1:4" ht="21.75" x14ac:dyDescent="0.5">
      <c r="A455"/>
      <c r="D455" s="79"/>
    </row>
    <row r="456" spans="1:4" ht="21.75" x14ac:dyDescent="0.5">
      <c r="A456"/>
      <c r="D456" s="79"/>
    </row>
    <row r="457" spans="1:4" ht="21.75" x14ac:dyDescent="0.5">
      <c r="A457"/>
      <c r="D457" s="79"/>
    </row>
    <row r="458" spans="1:4" ht="21.75" x14ac:dyDescent="0.5">
      <c r="A458"/>
      <c r="D458" s="79"/>
    </row>
    <row r="459" spans="1:4" ht="21.75" x14ac:dyDescent="0.5">
      <c r="A459"/>
      <c r="D459" s="79"/>
    </row>
    <row r="460" spans="1:4" ht="21.75" x14ac:dyDescent="0.5">
      <c r="A460"/>
      <c r="D460" s="79"/>
    </row>
    <row r="461" spans="1:4" ht="21.75" x14ac:dyDescent="0.5">
      <c r="A461"/>
      <c r="D461" s="79"/>
    </row>
    <row r="462" spans="1:4" ht="21.75" x14ac:dyDescent="0.5">
      <c r="A462"/>
      <c r="D462" s="79"/>
    </row>
    <row r="463" spans="1:4" ht="21.75" x14ac:dyDescent="0.5">
      <c r="A463"/>
      <c r="D463" s="79"/>
    </row>
    <row r="464" spans="1:4" ht="21.75" x14ac:dyDescent="0.5">
      <c r="A464"/>
      <c r="D464" s="79"/>
    </row>
    <row r="465" spans="1:4" ht="21.75" x14ac:dyDescent="0.5">
      <c r="A465"/>
      <c r="D465" s="79"/>
    </row>
    <row r="466" spans="1:4" ht="21.75" x14ac:dyDescent="0.5">
      <c r="A466"/>
      <c r="D466" s="79"/>
    </row>
    <row r="467" spans="1:4" ht="21.75" x14ac:dyDescent="0.5">
      <c r="A467"/>
      <c r="D467" s="79"/>
    </row>
    <row r="468" spans="1:4" ht="21.75" x14ac:dyDescent="0.5">
      <c r="A468"/>
      <c r="D468" s="79"/>
    </row>
    <row r="469" spans="1:4" ht="21.75" x14ac:dyDescent="0.5">
      <c r="A469"/>
      <c r="D469" s="79"/>
    </row>
    <row r="470" spans="1:4" ht="21.75" x14ac:dyDescent="0.5">
      <c r="A470"/>
      <c r="D470" s="79"/>
    </row>
    <row r="471" spans="1:4" ht="21.75" x14ac:dyDescent="0.5">
      <c r="A471"/>
      <c r="D471" s="79"/>
    </row>
    <row r="472" spans="1:4" ht="21.75" x14ac:dyDescent="0.5">
      <c r="A472"/>
      <c r="D472" s="79"/>
    </row>
    <row r="473" spans="1:4" ht="21.75" x14ac:dyDescent="0.5">
      <c r="A473"/>
      <c r="D473" s="79"/>
    </row>
    <row r="474" spans="1:4" ht="21.75" x14ac:dyDescent="0.5">
      <c r="A474"/>
      <c r="D474" s="79"/>
    </row>
    <row r="475" spans="1:4" ht="21.75" x14ac:dyDescent="0.5">
      <c r="A475"/>
      <c r="D475" s="79"/>
    </row>
    <row r="476" spans="1:4" ht="21.75" x14ac:dyDescent="0.5">
      <c r="A476"/>
      <c r="D476" s="79"/>
    </row>
    <row r="477" spans="1:4" ht="21.75" x14ac:dyDescent="0.5">
      <c r="A477"/>
      <c r="D477" s="79"/>
    </row>
    <row r="478" spans="1:4" ht="21.75" x14ac:dyDescent="0.5">
      <c r="A478"/>
      <c r="D478" s="79"/>
    </row>
    <row r="479" spans="1:4" ht="21.75" x14ac:dyDescent="0.5">
      <c r="A479"/>
      <c r="D479" s="79"/>
    </row>
    <row r="480" spans="1:4" ht="21.75" x14ac:dyDescent="0.5">
      <c r="A480"/>
      <c r="D480" s="79"/>
    </row>
    <row r="481" spans="1:4" ht="21.75" x14ac:dyDescent="0.5">
      <c r="A481"/>
      <c r="D481" s="79"/>
    </row>
    <row r="482" spans="1:4" ht="21.75" x14ac:dyDescent="0.5">
      <c r="A482"/>
      <c r="D482" s="79"/>
    </row>
    <row r="483" spans="1:4" ht="21.75" x14ac:dyDescent="0.5">
      <c r="A483"/>
      <c r="D483" s="79"/>
    </row>
    <row r="484" spans="1:4" ht="21.75" x14ac:dyDescent="0.5">
      <c r="A484"/>
      <c r="D484" s="79"/>
    </row>
    <row r="486" spans="1:4" ht="21.75" x14ac:dyDescent="0.5">
      <c r="A486"/>
      <c r="D486" s="53"/>
    </row>
    <row r="494" spans="1:4" ht="14.25" x14ac:dyDescent="0.2">
      <c r="A494"/>
      <c r="D494"/>
    </row>
    <row r="495" spans="1:4" ht="14.25" x14ac:dyDescent="0.2">
      <c r="A495"/>
      <c r="D495"/>
    </row>
    <row r="496" spans="1:4" ht="14.25" x14ac:dyDescent="0.2">
      <c r="A496"/>
      <c r="D496"/>
    </row>
    <row r="497" spans="1:4" ht="14.25" x14ac:dyDescent="0.2">
      <c r="A497"/>
      <c r="D497"/>
    </row>
    <row r="498" spans="1:4" ht="14.25" x14ac:dyDescent="0.2">
      <c r="A498"/>
      <c r="D498"/>
    </row>
    <row r="499" spans="1:4" ht="14.25" x14ac:dyDescent="0.2">
      <c r="A499"/>
      <c r="D499"/>
    </row>
    <row r="500" spans="1:4" ht="14.25" x14ac:dyDescent="0.2">
      <c r="A500"/>
      <c r="D500"/>
    </row>
    <row r="501" spans="1:4" ht="14.25" x14ac:dyDescent="0.2">
      <c r="A501"/>
      <c r="D501"/>
    </row>
    <row r="502" spans="1:4" ht="14.25" x14ac:dyDescent="0.2">
      <c r="A502"/>
      <c r="D502"/>
    </row>
    <row r="503" spans="1:4" ht="14.25" x14ac:dyDescent="0.2">
      <c r="A503"/>
      <c r="D503"/>
    </row>
    <row r="504" spans="1:4" ht="14.25" x14ac:dyDescent="0.2">
      <c r="A504"/>
      <c r="D504"/>
    </row>
    <row r="505" spans="1:4" ht="14.25" x14ac:dyDescent="0.2">
      <c r="A505"/>
      <c r="D505"/>
    </row>
    <row r="506" spans="1:4" ht="14.25" x14ac:dyDescent="0.2">
      <c r="A506"/>
      <c r="D506"/>
    </row>
    <row r="507" spans="1:4" ht="14.25" x14ac:dyDescent="0.2">
      <c r="A507"/>
      <c r="D507"/>
    </row>
    <row r="508" spans="1:4" ht="14.25" x14ac:dyDescent="0.2">
      <c r="A508"/>
      <c r="D508"/>
    </row>
    <row r="509" spans="1:4" ht="14.25" x14ac:dyDescent="0.2">
      <c r="A509"/>
      <c r="D509"/>
    </row>
    <row r="510" spans="1:4" ht="14.25" x14ac:dyDescent="0.2">
      <c r="A510"/>
      <c r="D510"/>
    </row>
    <row r="511" spans="1:4" ht="14.25" x14ac:dyDescent="0.2">
      <c r="A511"/>
      <c r="D511"/>
    </row>
    <row r="512" spans="1:4" ht="14.25" x14ac:dyDescent="0.2">
      <c r="A512"/>
      <c r="D512"/>
    </row>
    <row r="513" spans="1:4" ht="14.25" x14ac:dyDescent="0.2">
      <c r="A513"/>
      <c r="D513"/>
    </row>
    <row r="514" spans="1:4" ht="14.25" x14ac:dyDescent="0.2">
      <c r="A514"/>
      <c r="D514"/>
    </row>
    <row r="515" spans="1:4" ht="14.25" x14ac:dyDescent="0.2">
      <c r="A515"/>
      <c r="D515"/>
    </row>
    <row r="516" spans="1:4" ht="14.25" x14ac:dyDescent="0.2">
      <c r="A516"/>
      <c r="D516"/>
    </row>
    <row r="517" spans="1:4" ht="14.25" x14ac:dyDescent="0.2">
      <c r="A517"/>
      <c r="D517"/>
    </row>
    <row r="518" spans="1:4" ht="14.25" x14ac:dyDescent="0.2">
      <c r="A518"/>
      <c r="D518"/>
    </row>
    <row r="519" spans="1:4" ht="14.25" x14ac:dyDescent="0.2">
      <c r="A519"/>
      <c r="D519"/>
    </row>
    <row r="520" spans="1:4" ht="14.25" x14ac:dyDescent="0.2">
      <c r="A520"/>
      <c r="D520"/>
    </row>
    <row r="521" spans="1:4" ht="14.25" x14ac:dyDescent="0.2">
      <c r="A521"/>
      <c r="D521"/>
    </row>
    <row r="522" spans="1:4" ht="14.25" x14ac:dyDescent="0.2">
      <c r="A522"/>
      <c r="D522"/>
    </row>
    <row r="523" spans="1:4" ht="14.25" x14ac:dyDescent="0.2">
      <c r="A523"/>
      <c r="D523"/>
    </row>
    <row r="524" spans="1:4" ht="14.25" x14ac:dyDescent="0.2">
      <c r="A524"/>
      <c r="D524"/>
    </row>
    <row r="525" spans="1:4" ht="14.25" x14ac:dyDescent="0.2">
      <c r="A525"/>
      <c r="D525"/>
    </row>
    <row r="527" spans="1:4" ht="14.25" x14ac:dyDescent="0.2">
      <c r="A527"/>
      <c r="D527"/>
    </row>
  </sheetData>
  <mergeCells count="6">
    <mergeCell ref="J184:K185"/>
    <mergeCell ref="J153:K154"/>
    <mergeCell ref="J160:K161"/>
    <mergeCell ref="J166:K167"/>
    <mergeCell ref="J172:K173"/>
    <mergeCell ref="J178:K179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14"/>
  <sheetViews>
    <sheetView topLeftCell="A165" workbookViewId="0">
      <selection activeCell="A133" sqref="A133:G180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4.37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1</v>
      </c>
      <c r="C3" s="12">
        <v>40</v>
      </c>
      <c r="D3" s="79">
        <f t="shared" ref="D3:D66" si="0">IF(C3&gt;50,4,IF(C3&gt;40,3,IF(C3&gt;30,2,IF(C3&gt;0,1,IF(C3=0,5)))))</f>
        <v>2</v>
      </c>
      <c r="E3" s="13">
        <v>4</v>
      </c>
      <c r="F3" s="14">
        <v>3</v>
      </c>
      <c r="G3" s="20" t="s">
        <v>256</v>
      </c>
      <c r="H3" s="20">
        <v>15</v>
      </c>
      <c r="I3" s="144">
        <v>8</v>
      </c>
      <c r="J3" s="15">
        <v>2</v>
      </c>
      <c r="K3" s="15">
        <v>1</v>
      </c>
      <c r="L3" s="16">
        <v>4</v>
      </c>
      <c r="M3" s="16">
        <v>5</v>
      </c>
      <c r="N3" s="16">
        <v>5</v>
      </c>
      <c r="O3" s="16">
        <v>4</v>
      </c>
      <c r="P3" s="16">
        <v>4</v>
      </c>
      <c r="Q3" s="16">
        <v>5</v>
      </c>
      <c r="R3" s="16">
        <v>5</v>
      </c>
      <c r="S3" s="16">
        <v>5</v>
      </c>
      <c r="T3" s="17">
        <v>4</v>
      </c>
      <c r="U3" s="17">
        <v>4</v>
      </c>
      <c r="V3" s="17">
        <v>4</v>
      </c>
      <c r="W3" s="17">
        <v>4</v>
      </c>
      <c r="X3" s="17">
        <v>4</v>
      </c>
      <c r="Y3" s="17">
        <v>4</v>
      </c>
      <c r="Z3" s="18">
        <v>3</v>
      </c>
      <c r="AA3" s="18">
        <v>3</v>
      </c>
      <c r="AB3" s="18">
        <v>3</v>
      </c>
      <c r="AC3" s="18">
        <v>3</v>
      </c>
      <c r="AD3" s="18">
        <v>3</v>
      </c>
      <c r="AE3" s="18">
        <v>3</v>
      </c>
      <c r="AF3" s="18">
        <v>3</v>
      </c>
      <c r="AG3" s="18">
        <v>3</v>
      </c>
      <c r="AH3" s="18">
        <v>3</v>
      </c>
      <c r="AI3" s="19">
        <v>3</v>
      </c>
      <c r="AJ3" s="19">
        <v>3</v>
      </c>
      <c r="AK3" s="19">
        <v>3</v>
      </c>
      <c r="AL3" s="19">
        <v>3</v>
      </c>
      <c r="AM3" s="19">
        <v>3</v>
      </c>
      <c r="AN3" s="19">
        <v>3</v>
      </c>
      <c r="AO3" s="19">
        <v>3</v>
      </c>
      <c r="AP3" s="19">
        <v>3</v>
      </c>
      <c r="AQ3" s="20">
        <v>3</v>
      </c>
      <c r="AR3" s="20">
        <v>3</v>
      </c>
      <c r="AS3" s="20">
        <v>3</v>
      </c>
      <c r="AT3" s="20">
        <v>3</v>
      </c>
      <c r="AU3" s="20">
        <v>3</v>
      </c>
      <c r="AV3" s="20">
        <v>3</v>
      </c>
      <c r="AW3" s="20">
        <v>3</v>
      </c>
      <c r="AX3" s="20">
        <v>3</v>
      </c>
      <c r="AY3" s="20">
        <v>3</v>
      </c>
      <c r="AZ3" s="20">
        <v>3</v>
      </c>
      <c r="BA3" s="7"/>
      <c r="BB3" s="37">
        <f>(AVERAGE(L3:S3))</f>
        <v>4.625</v>
      </c>
      <c r="BC3" s="38">
        <f t="shared" ref="BC3:BC66" si="1">(AVERAGEA(T3:Y3))</f>
        <v>4</v>
      </c>
      <c r="BD3" s="39">
        <f t="shared" ref="BD3:BD66" si="2">(AVERAGE(Z3:AH3))</f>
        <v>3</v>
      </c>
      <c r="BE3" s="40">
        <f t="shared" ref="BE3:BE66" si="3">(AVERAGEA(AI3:AP3))</f>
        <v>3</v>
      </c>
      <c r="BF3" s="41">
        <f t="shared" ref="BF3:BF66" si="4">(AVERAGE(AQ3:AZ3))</f>
        <v>3</v>
      </c>
    </row>
    <row r="4" spans="1:58" x14ac:dyDescent="0.55000000000000004">
      <c r="A4" s="51">
        <v>2</v>
      </c>
      <c r="B4" s="11">
        <v>1</v>
      </c>
      <c r="C4" s="12">
        <v>43</v>
      </c>
      <c r="D4" s="79">
        <f t="shared" si="0"/>
        <v>3</v>
      </c>
      <c r="E4" s="13">
        <v>2</v>
      </c>
      <c r="F4" s="14">
        <v>3</v>
      </c>
      <c r="G4" s="20" t="s">
        <v>256</v>
      </c>
      <c r="H4" s="20">
        <v>15</v>
      </c>
      <c r="I4" s="144">
        <v>5</v>
      </c>
      <c r="J4" s="15">
        <v>2</v>
      </c>
      <c r="K4" s="15">
        <v>1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7">
        <v>4</v>
      </c>
      <c r="U4" s="17">
        <v>4</v>
      </c>
      <c r="V4" s="17">
        <v>3</v>
      </c>
      <c r="W4" s="17">
        <v>4</v>
      </c>
      <c r="X4" s="17">
        <v>3</v>
      </c>
      <c r="Y4" s="17">
        <v>3</v>
      </c>
      <c r="Z4" s="18">
        <v>3</v>
      </c>
      <c r="AA4" s="18">
        <v>3</v>
      </c>
      <c r="AB4" s="18">
        <v>3</v>
      </c>
      <c r="AC4" s="18">
        <v>3</v>
      </c>
      <c r="AD4" s="18">
        <v>3</v>
      </c>
      <c r="AE4" s="18">
        <v>3</v>
      </c>
      <c r="AF4" s="18">
        <v>4</v>
      </c>
      <c r="AG4" s="18">
        <v>3</v>
      </c>
      <c r="AH4" s="18"/>
      <c r="AI4" s="19">
        <v>4</v>
      </c>
      <c r="AJ4" s="19">
        <v>4</v>
      </c>
      <c r="AK4" s="19">
        <v>4</v>
      </c>
      <c r="AL4" s="19">
        <v>4</v>
      </c>
      <c r="AM4" s="19">
        <v>3</v>
      </c>
      <c r="AN4" s="19">
        <v>4</v>
      </c>
      <c r="AO4" s="19">
        <v>4</v>
      </c>
      <c r="AP4" s="19">
        <v>4</v>
      </c>
      <c r="AQ4" s="20">
        <v>3</v>
      </c>
      <c r="AR4" s="20">
        <v>4</v>
      </c>
      <c r="AS4" s="20">
        <v>4</v>
      </c>
      <c r="AT4" s="20">
        <v>4</v>
      </c>
      <c r="AU4" s="20">
        <v>4</v>
      </c>
      <c r="AV4" s="20">
        <v>2</v>
      </c>
      <c r="AW4" s="20">
        <v>2</v>
      </c>
      <c r="AX4" s="20">
        <v>3</v>
      </c>
      <c r="AY4" s="20">
        <v>2</v>
      </c>
      <c r="AZ4" s="20">
        <v>3</v>
      </c>
      <c r="BA4" s="7"/>
      <c r="BB4" s="37">
        <f>(AVERAGE(L4:S4))</f>
        <v>4</v>
      </c>
      <c r="BC4" s="38">
        <f t="shared" si="1"/>
        <v>3.5</v>
      </c>
      <c r="BD4" s="39">
        <f t="shared" si="2"/>
        <v>3.125</v>
      </c>
      <c r="BE4" s="40">
        <f t="shared" si="3"/>
        <v>3.875</v>
      </c>
      <c r="BF4" s="41">
        <f t="shared" si="4"/>
        <v>3.1</v>
      </c>
    </row>
    <row r="5" spans="1:58" x14ac:dyDescent="0.55000000000000004">
      <c r="A5" s="51">
        <v>3</v>
      </c>
      <c r="B5" s="11">
        <v>0</v>
      </c>
      <c r="C5" s="12">
        <v>50</v>
      </c>
      <c r="D5" s="79">
        <f t="shared" si="0"/>
        <v>3</v>
      </c>
      <c r="E5" s="13">
        <v>1</v>
      </c>
      <c r="F5" s="14">
        <v>3</v>
      </c>
      <c r="G5" s="20" t="s">
        <v>256</v>
      </c>
      <c r="H5" s="20">
        <v>15</v>
      </c>
      <c r="I5" s="144">
        <v>5</v>
      </c>
      <c r="J5" s="15">
        <v>2</v>
      </c>
      <c r="K5" s="15">
        <v>2</v>
      </c>
      <c r="L5" s="16">
        <v>5</v>
      </c>
      <c r="M5" s="16">
        <v>4</v>
      </c>
      <c r="N5" s="16">
        <v>5</v>
      </c>
      <c r="O5" s="16">
        <v>4</v>
      </c>
      <c r="P5" s="16">
        <v>4</v>
      </c>
      <c r="Q5" s="16">
        <v>5</v>
      </c>
      <c r="R5" s="16">
        <v>5</v>
      </c>
      <c r="S5" s="16">
        <v>5</v>
      </c>
      <c r="T5" s="17">
        <v>4</v>
      </c>
      <c r="U5" s="17">
        <v>4</v>
      </c>
      <c r="V5" s="17">
        <v>4</v>
      </c>
      <c r="W5" s="17">
        <v>5</v>
      </c>
      <c r="X5" s="17">
        <v>5</v>
      </c>
      <c r="Y5" s="17">
        <v>5</v>
      </c>
      <c r="Z5" s="18">
        <v>4</v>
      </c>
      <c r="AA5" s="18">
        <v>4</v>
      </c>
      <c r="AB5" s="18">
        <v>4</v>
      </c>
      <c r="AC5" s="18">
        <v>4</v>
      </c>
      <c r="AD5" s="18">
        <v>4</v>
      </c>
      <c r="AE5" s="18">
        <v>4</v>
      </c>
      <c r="AF5" s="18">
        <v>4</v>
      </c>
      <c r="AG5" s="18">
        <v>4</v>
      </c>
      <c r="AH5" s="18">
        <v>4</v>
      </c>
      <c r="AI5" s="19">
        <v>5</v>
      </c>
      <c r="AJ5" s="19">
        <v>5</v>
      </c>
      <c r="AK5" s="19">
        <v>5</v>
      </c>
      <c r="AL5" s="19">
        <v>5</v>
      </c>
      <c r="AM5" s="19">
        <v>5</v>
      </c>
      <c r="AN5" s="19">
        <v>5</v>
      </c>
      <c r="AO5" s="19">
        <v>5</v>
      </c>
      <c r="AP5" s="19">
        <v>5</v>
      </c>
      <c r="AQ5" s="20">
        <v>4</v>
      </c>
      <c r="AR5" s="20">
        <v>4</v>
      </c>
      <c r="AS5" s="20">
        <v>4</v>
      </c>
      <c r="AT5" s="20">
        <v>4</v>
      </c>
      <c r="AU5" s="20">
        <v>4</v>
      </c>
      <c r="AV5" s="20">
        <v>4</v>
      </c>
      <c r="AW5" s="20">
        <v>4</v>
      </c>
      <c r="AX5" s="20">
        <v>4</v>
      </c>
      <c r="AY5" s="20">
        <v>4</v>
      </c>
      <c r="AZ5" s="20">
        <v>4</v>
      </c>
      <c r="BA5" s="7"/>
      <c r="BB5" s="37">
        <f>(AVERAGE(L5:S5))</f>
        <v>4.625</v>
      </c>
      <c r="BC5" s="38">
        <f t="shared" si="1"/>
        <v>4.5</v>
      </c>
      <c r="BD5" s="39">
        <f t="shared" si="2"/>
        <v>4</v>
      </c>
      <c r="BE5" s="40">
        <f t="shared" si="3"/>
        <v>5</v>
      </c>
      <c r="BF5" s="41">
        <f t="shared" si="4"/>
        <v>4</v>
      </c>
    </row>
    <row r="6" spans="1:58" x14ac:dyDescent="0.55000000000000004">
      <c r="A6" s="51">
        <v>4</v>
      </c>
      <c r="B6" s="11">
        <v>2</v>
      </c>
      <c r="C6" s="12">
        <v>39</v>
      </c>
      <c r="D6" s="79">
        <f t="shared" si="0"/>
        <v>2</v>
      </c>
      <c r="E6" s="13">
        <v>3</v>
      </c>
      <c r="F6" s="14">
        <v>1</v>
      </c>
      <c r="G6" s="20" t="s">
        <v>256</v>
      </c>
      <c r="H6" s="20">
        <v>15</v>
      </c>
      <c r="I6" s="144">
        <v>5</v>
      </c>
      <c r="J6" s="15">
        <v>2</v>
      </c>
      <c r="K6" s="15">
        <v>1</v>
      </c>
      <c r="L6" s="16">
        <v>5</v>
      </c>
      <c r="M6" s="16">
        <v>5</v>
      </c>
      <c r="N6" s="16">
        <v>5</v>
      </c>
      <c r="O6" s="16">
        <v>5</v>
      </c>
      <c r="P6" s="16">
        <v>4</v>
      </c>
      <c r="Q6" s="16">
        <v>5</v>
      </c>
      <c r="R6" s="16">
        <v>4</v>
      </c>
      <c r="S6" s="16">
        <v>4</v>
      </c>
      <c r="T6" s="17">
        <v>4</v>
      </c>
      <c r="U6" s="17">
        <v>4</v>
      </c>
      <c r="V6" s="17">
        <v>4</v>
      </c>
      <c r="W6" s="17">
        <v>4</v>
      </c>
      <c r="X6" s="17">
        <v>4</v>
      </c>
      <c r="Y6" s="17">
        <v>4</v>
      </c>
      <c r="Z6" s="18">
        <v>4</v>
      </c>
      <c r="AA6" s="18">
        <v>4</v>
      </c>
      <c r="AB6" s="18">
        <v>5</v>
      </c>
      <c r="AC6" s="18">
        <v>5</v>
      </c>
      <c r="AD6" s="18">
        <v>4</v>
      </c>
      <c r="AE6" s="18">
        <v>4</v>
      </c>
      <c r="AF6" s="18">
        <v>4</v>
      </c>
      <c r="AG6" s="18">
        <v>4</v>
      </c>
      <c r="AH6" s="18">
        <v>4</v>
      </c>
      <c r="AI6" s="19">
        <v>5</v>
      </c>
      <c r="AJ6" s="19">
        <v>5</v>
      </c>
      <c r="AK6" s="19">
        <v>5</v>
      </c>
      <c r="AL6" s="19">
        <v>5</v>
      </c>
      <c r="AM6" s="19">
        <v>4</v>
      </c>
      <c r="AN6" s="19">
        <v>4</v>
      </c>
      <c r="AO6" s="19">
        <v>4</v>
      </c>
      <c r="AP6" s="19">
        <v>4</v>
      </c>
      <c r="AQ6" s="20">
        <v>4</v>
      </c>
      <c r="AR6" s="20">
        <v>5</v>
      </c>
      <c r="AS6" s="20">
        <v>5</v>
      </c>
      <c r="AT6" s="20">
        <v>5</v>
      </c>
      <c r="AU6" s="20">
        <v>5</v>
      </c>
      <c r="AV6" s="20">
        <v>5</v>
      </c>
      <c r="AW6" s="20">
        <v>5</v>
      </c>
      <c r="AX6" s="20">
        <v>4</v>
      </c>
      <c r="AY6" s="20">
        <v>4</v>
      </c>
      <c r="AZ6" s="20">
        <v>4</v>
      </c>
      <c r="BA6" s="7"/>
      <c r="BB6" s="37">
        <f t="shared" ref="BB6:BB69" si="5">(AVERAGE(L6:S6))</f>
        <v>4.625</v>
      </c>
      <c r="BC6" s="38">
        <f t="shared" si="1"/>
        <v>4</v>
      </c>
      <c r="BD6" s="39">
        <f t="shared" si="2"/>
        <v>4.2222222222222223</v>
      </c>
      <c r="BE6" s="40">
        <f t="shared" si="3"/>
        <v>4.5</v>
      </c>
      <c r="BF6" s="41">
        <f t="shared" si="4"/>
        <v>4.5999999999999996</v>
      </c>
    </row>
    <row r="7" spans="1:58" x14ac:dyDescent="0.55000000000000004">
      <c r="A7" s="51">
        <v>5</v>
      </c>
      <c r="B7" s="11">
        <v>2</v>
      </c>
      <c r="C7" s="12">
        <v>42</v>
      </c>
      <c r="D7" s="79">
        <f t="shared" si="0"/>
        <v>3</v>
      </c>
      <c r="E7" s="13">
        <v>2</v>
      </c>
      <c r="F7" s="14">
        <v>1</v>
      </c>
      <c r="G7" s="20" t="s">
        <v>256</v>
      </c>
      <c r="H7" s="20">
        <v>15</v>
      </c>
      <c r="I7" s="144">
        <v>2</v>
      </c>
      <c r="J7" s="15">
        <v>2</v>
      </c>
      <c r="K7" s="15">
        <v>1</v>
      </c>
      <c r="L7" s="16">
        <v>4</v>
      </c>
      <c r="M7" s="16">
        <v>4</v>
      </c>
      <c r="N7" s="16">
        <v>3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7">
        <v>4</v>
      </c>
      <c r="U7" s="17">
        <v>4</v>
      </c>
      <c r="V7" s="17">
        <v>4</v>
      </c>
      <c r="W7" s="17">
        <v>4</v>
      </c>
      <c r="X7" s="17">
        <v>4</v>
      </c>
      <c r="Y7" s="17">
        <v>4</v>
      </c>
      <c r="Z7" s="18">
        <v>4</v>
      </c>
      <c r="AA7" s="18">
        <v>4</v>
      </c>
      <c r="AB7" s="18">
        <v>4</v>
      </c>
      <c r="AC7" s="18">
        <v>3</v>
      </c>
      <c r="AD7" s="18">
        <v>4</v>
      </c>
      <c r="AE7" s="18">
        <v>4</v>
      </c>
      <c r="AF7" s="18">
        <v>4</v>
      </c>
      <c r="AG7" s="18">
        <v>4</v>
      </c>
      <c r="AH7" s="18">
        <v>3</v>
      </c>
      <c r="AI7" s="19">
        <v>4</v>
      </c>
      <c r="AJ7" s="19">
        <v>4</v>
      </c>
      <c r="AK7" s="19">
        <v>4</v>
      </c>
      <c r="AL7" s="19">
        <v>4</v>
      </c>
      <c r="AM7" s="19">
        <v>4</v>
      </c>
      <c r="AN7" s="19">
        <v>3</v>
      </c>
      <c r="AO7" s="19">
        <v>3</v>
      </c>
      <c r="AP7" s="19">
        <v>4</v>
      </c>
      <c r="AQ7" s="20">
        <v>4</v>
      </c>
      <c r="AR7" s="20">
        <v>5</v>
      </c>
      <c r="AS7" s="20">
        <v>5</v>
      </c>
      <c r="AT7" s="20">
        <v>5</v>
      </c>
      <c r="AU7" s="20">
        <v>5</v>
      </c>
      <c r="AV7" s="20">
        <v>3</v>
      </c>
      <c r="AW7" s="20">
        <v>3</v>
      </c>
      <c r="AX7" s="20">
        <v>3</v>
      </c>
      <c r="AY7" s="20">
        <v>3</v>
      </c>
      <c r="AZ7" s="20">
        <v>5</v>
      </c>
      <c r="BA7" s="7"/>
      <c r="BB7" s="37">
        <f t="shared" si="5"/>
        <v>3.875</v>
      </c>
      <c r="BC7" s="38">
        <f t="shared" si="1"/>
        <v>4</v>
      </c>
      <c r="BD7" s="39">
        <f t="shared" si="2"/>
        <v>3.7777777777777777</v>
      </c>
      <c r="BE7" s="40">
        <f t="shared" si="3"/>
        <v>3.75</v>
      </c>
      <c r="BF7" s="41">
        <f t="shared" si="4"/>
        <v>4.0999999999999996</v>
      </c>
    </row>
    <row r="8" spans="1:58" x14ac:dyDescent="0.55000000000000004">
      <c r="A8" s="51">
        <v>6</v>
      </c>
      <c r="B8" s="11">
        <v>2</v>
      </c>
      <c r="C8" s="12">
        <v>51</v>
      </c>
      <c r="D8" s="79">
        <f t="shared" si="0"/>
        <v>4</v>
      </c>
      <c r="E8" s="13">
        <v>3</v>
      </c>
      <c r="F8" s="14">
        <v>4</v>
      </c>
      <c r="G8" s="20" t="s">
        <v>256</v>
      </c>
      <c r="H8" s="20">
        <v>15</v>
      </c>
      <c r="I8" s="144">
        <v>5</v>
      </c>
      <c r="J8" s="15">
        <v>2</v>
      </c>
      <c r="K8" s="15">
        <v>2</v>
      </c>
      <c r="L8" s="16">
        <v>4</v>
      </c>
      <c r="M8" s="16">
        <v>3</v>
      </c>
      <c r="N8" s="16">
        <v>3</v>
      </c>
      <c r="O8" s="16">
        <v>3</v>
      </c>
      <c r="P8" s="16">
        <v>3</v>
      </c>
      <c r="Q8" s="16">
        <v>3</v>
      </c>
      <c r="R8" s="16">
        <v>4</v>
      </c>
      <c r="S8" s="16">
        <v>3</v>
      </c>
      <c r="T8" s="17">
        <v>4</v>
      </c>
      <c r="U8" s="17">
        <v>3</v>
      </c>
      <c r="V8" s="17">
        <v>3</v>
      </c>
      <c r="W8" s="17">
        <v>2</v>
      </c>
      <c r="X8" s="17">
        <v>3</v>
      </c>
      <c r="Y8" s="17">
        <v>3</v>
      </c>
      <c r="Z8" s="18">
        <v>3</v>
      </c>
      <c r="AA8" s="18">
        <v>3</v>
      </c>
      <c r="AB8" s="18">
        <v>3</v>
      </c>
      <c r="AC8" s="18">
        <v>2</v>
      </c>
      <c r="AD8" s="18">
        <v>2</v>
      </c>
      <c r="AE8" s="18">
        <v>2</v>
      </c>
      <c r="AF8" s="18">
        <v>4</v>
      </c>
      <c r="AG8" s="18">
        <v>4</v>
      </c>
      <c r="AH8" s="18">
        <v>3</v>
      </c>
      <c r="AI8" s="19">
        <v>3</v>
      </c>
      <c r="AJ8" s="19">
        <v>3</v>
      </c>
      <c r="AK8" s="19">
        <v>3</v>
      </c>
      <c r="AL8" s="19">
        <v>4</v>
      </c>
      <c r="AM8" s="19">
        <v>2</v>
      </c>
      <c r="AN8" s="19">
        <v>4</v>
      </c>
      <c r="AO8" s="19">
        <v>3</v>
      </c>
      <c r="AP8" s="19">
        <v>3</v>
      </c>
      <c r="AQ8" s="20">
        <v>4</v>
      </c>
      <c r="AR8" s="20">
        <v>3</v>
      </c>
      <c r="AS8" s="20">
        <v>3</v>
      </c>
      <c r="AT8" s="20">
        <v>3</v>
      </c>
      <c r="AU8" s="20">
        <v>3</v>
      </c>
      <c r="AV8" s="20">
        <v>2</v>
      </c>
      <c r="AW8" s="20">
        <v>3</v>
      </c>
      <c r="AX8" s="20">
        <v>2</v>
      </c>
      <c r="AY8" s="20">
        <v>3</v>
      </c>
      <c r="AZ8" s="20">
        <v>3</v>
      </c>
      <c r="BA8" s="7"/>
      <c r="BB8" s="37">
        <f t="shared" si="5"/>
        <v>3.25</v>
      </c>
      <c r="BC8" s="38">
        <f t="shared" si="1"/>
        <v>3</v>
      </c>
      <c r="BD8" s="39">
        <f t="shared" si="2"/>
        <v>2.8888888888888888</v>
      </c>
      <c r="BE8" s="40">
        <f t="shared" si="3"/>
        <v>3.125</v>
      </c>
      <c r="BF8" s="41">
        <f t="shared" si="4"/>
        <v>2.9</v>
      </c>
    </row>
    <row r="9" spans="1:58" x14ac:dyDescent="0.55000000000000004">
      <c r="A9" s="51">
        <v>7</v>
      </c>
      <c r="B9" s="11">
        <v>2</v>
      </c>
      <c r="C9" s="12">
        <v>44</v>
      </c>
      <c r="D9" s="79">
        <f t="shared" si="0"/>
        <v>3</v>
      </c>
      <c r="E9" s="13">
        <v>3</v>
      </c>
      <c r="F9" s="14">
        <v>1</v>
      </c>
      <c r="G9" s="20" t="s">
        <v>256</v>
      </c>
      <c r="H9" s="20">
        <v>15</v>
      </c>
      <c r="I9" s="144">
        <v>5</v>
      </c>
      <c r="J9" s="15">
        <v>0</v>
      </c>
      <c r="K9" s="15">
        <v>2</v>
      </c>
      <c r="L9" s="16">
        <v>5</v>
      </c>
      <c r="M9" s="16">
        <v>4</v>
      </c>
      <c r="N9" s="16">
        <v>2</v>
      </c>
      <c r="O9" s="16">
        <v>2</v>
      </c>
      <c r="P9" s="16">
        <v>3</v>
      </c>
      <c r="Q9" s="16">
        <v>4</v>
      </c>
      <c r="R9" s="16">
        <v>1</v>
      </c>
      <c r="S9" s="16">
        <v>2</v>
      </c>
      <c r="T9" s="17">
        <v>4</v>
      </c>
      <c r="U9" s="17">
        <v>3</v>
      </c>
      <c r="V9" s="17">
        <v>3</v>
      </c>
      <c r="W9" s="17">
        <v>3</v>
      </c>
      <c r="X9" s="17">
        <v>4</v>
      </c>
      <c r="Y9" s="17">
        <v>4</v>
      </c>
      <c r="Z9" s="18">
        <v>4</v>
      </c>
      <c r="AA9" s="18">
        <v>3</v>
      </c>
      <c r="AB9" s="18">
        <v>4</v>
      </c>
      <c r="AC9" s="18">
        <v>3</v>
      </c>
      <c r="AD9" s="18">
        <v>3</v>
      </c>
      <c r="AE9" s="18">
        <v>4</v>
      </c>
      <c r="AF9" s="18">
        <v>4</v>
      </c>
      <c r="AG9" s="18">
        <v>3</v>
      </c>
      <c r="AH9" s="18">
        <v>3</v>
      </c>
      <c r="AI9" s="19">
        <v>1</v>
      </c>
      <c r="AJ9" s="19">
        <v>1</v>
      </c>
      <c r="AK9" s="19">
        <v>2</v>
      </c>
      <c r="AL9" s="19">
        <v>2</v>
      </c>
      <c r="AM9" s="19">
        <v>3</v>
      </c>
      <c r="AN9" s="19">
        <v>3</v>
      </c>
      <c r="AO9" s="19">
        <v>3</v>
      </c>
      <c r="AP9" s="19">
        <v>3</v>
      </c>
      <c r="AQ9" s="20">
        <v>3</v>
      </c>
      <c r="AR9" s="20">
        <v>4</v>
      </c>
      <c r="AS9" s="20">
        <v>4</v>
      </c>
      <c r="AT9" s="20">
        <v>4</v>
      </c>
      <c r="AU9" s="20">
        <v>4</v>
      </c>
      <c r="AV9" s="20">
        <v>4</v>
      </c>
      <c r="AW9" s="20">
        <v>4</v>
      </c>
      <c r="AX9" s="20">
        <v>4</v>
      </c>
      <c r="AY9" s="20">
        <v>4</v>
      </c>
      <c r="AZ9" s="20">
        <v>3</v>
      </c>
      <c r="BA9" s="7"/>
      <c r="BB9" s="37">
        <f t="shared" si="5"/>
        <v>2.875</v>
      </c>
      <c r="BC9" s="38">
        <f t="shared" si="1"/>
        <v>3.5</v>
      </c>
      <c r="BD9" s="39">
        <f t="shared" si="2"/>
        <v>3.4444444444444446</v>
      </c>
      <c r="BE9" s="40">
        <f t="shared" si="3"/>
        <v>2.25</v>
      </c>
      <c r="BF9" s="41">
        <f t="shared" si="4"/>
        <v>3.8</v>
      </c>
    </row>
    <row r="10" spans="1:58" x14ac:dyDescent="0.55000000000000004">
      <c r="A10" s="51">
        <v>8</v>
      </c>
      <c r="B10" s="11">
        <v>0</v>
      </c>
      <c r="C10" s="12"/>
      <c r="D10" s="79">
        <f t="shared" si="0"/>
        <v>5</v>
      </c>
      <c r="E10" s="13">
        <v>0</v>
      </c>
      <c r="F10" s="14"/>
      <c r="G10" s="20" t="s">
        <v>256</v>
      </c>
      <c r="H10" s="20">
        <v>15</v>
      </c>
      <c r="I10" s="144">
        <v>5</v>
      </c>
      <c r="J10" s="15">
        <v>2</v>
      </c>
      <c r="K10" s="15">
        <v>2</v>
      </c>
      <c r="L10" s="16">
        <v>5</v>
      </c>
      <c r="M10" s="16">
        <v>5</v>
      </c>
      <c r="N10" s="16">
        <v>3</v>
      </c>
      <c r="O10" s="16">
        <v>4</v>
      </c>
      <c r="P10" s="16">
        <v>4</v>
      </c>
      <c r="Q10" s="16">
        <v>4</v>
      </c>
      <c r="R10" s="16">
        <v>5</v>
      </c>
      <c r="S10" s="16">
        <v>4</v>
      </c>
      <c r="T10" s="17">
        <v>2</v>
      </c>
      <c r="U10" s="17">
        <v>3</v>
      </c>
      <c r="V10" s="17">
        <v>4</v>
      </c>
      <c r="W10" s="17">
        <v>4</v>
      </c>
      <c r="X10" s="17">
        <v>4</v>
      </c>
      <c r="Y10" s="17">
        <v>4</v>
      </c>
      <c r="Z10" s="18">
        <v>4</v>
      </c>
      <c r="AA10" s="18">
        <v>3</v>
      </c>
      <c r="AB10" s="18">
        <v>2</v>
      </c>
      <c r="AC10" s="18">
        <v>5</v>
      </c>
      <c r="AD10" s="18">
        <v>5</v>
      </c>
      <c r="AE10" s="18">
        <v>4</v>
      </c>
      <c r="AF10" s="18">
        <v>4</v>
      </c>
      <c r="AG10" s="18">
        <v>4</v>
      </c>
      <c r="AH10" s="18">
        <v>5</v>
      </c>
      <c r="AI10" s="19">
        <v>4</v>
      </c>
      <c r="AJ10" s="19">
        <v>4</v>
      </c>
      <c r="AK10" s="19">
        <v>4</v>
      </c>
      <c r="AL10" s="19">
        <v>5</v>
      </c>
      <c r="AM10" s="19">
        <v>3</v>
      </c>
      <c r="AN10" s="19">
        <v>5</v>
      </c>
      <c r="AO10" s="19">
        <v>4</v>
      </c>
      <c r="AP10" s="19">
        <v>4</v>
      </c>
      <c r="AQ10" s="20">
        <v>2</v>
      </c>
      <c r="AR10" s="20">
        <v>4</v>
      </c>
      <c r="AS10" s="20">
        <v>4</v>
      </c>
      <c r="AT10" s="20">
        <v>4</v>
      </c>
      <c r="AU10" s="20">
        <v>3</v>
      </c>
      <c r="AV10" s="20">
        <v>4</v>
      </c>
      <c r="AW10" s="20">
        <v>4</v>
      </c>
      <c r="AX10" s="20">
        <v>4</v>
      </c>
      <c r="AY10" s="20">
        <v>3</v>
      </c>
      <c r="AZ10" s="20">
        <v>3</v>
      </c>
      <c r="BA10" s="7"/>
      <c r="BB10" s="37">
        <f t="shared" si="5"/>
        <v>4.25</v>
      </c>
      <c r="BC10" s="38">
        <f t="shared" si="1"/>
        <v>3.5</v>
      </c>
      <c r="BD10" s="39">
        <f t="shared" si="2"/>
        <v>4</v>
      </c>
      <c r="BE10" s="40">
        <f t="shared" si="3"/>
        <v>4.125</v>
      </c>
      <c r="BF10" s="41">
        <f t="shared" si="4"/>
        <v>3.5</v>
      </c>
    </row>
    <row r="11" spans="1:58" x14ac:dyDescent="0.55000000000000004">
      <c r="A11" s="51">
        <v>9</v>
      </c>
      <c r="B11" s="11">
        <v>2</v>
      </c>
      <c r="C11" s="12">
        <v>53</v>
      </c>
      <c r="D11" s="79">
        <f t="shared" si="0"/>
        <v>4</v>
      </c>
      <c r="E11" s="13">
        <v>2</v>
      </c>
      <c r="F11" s="14">
        <v>1</v>
      </c>
      <c r="G11" s="20" t="s">
        <v>256</v>
      </c>
      <c r="H11" s="20">
        <v>15</v>
      </c>
      <c r="I11" s="144">
        <v>5</v>
      </c>
      <c r="J11" s="15">
        <v>2</v>
      </c>
      <c r="K11" s="15">
        <v>1</v>
      </c>
      <c r="L11" s="16">
        <v>5</v>
      </c>
      <c r="M11" s="16">
        <v>5</v>
      </c>
      <c r="N11" s="16">
        <v>5</v>
      </c>
      <c r="O11" s="16">
        <v>5</v>
      </c>
      <c r="P11" s="16">
        <v>5</v>
      </c>
      <c r="Q11" s="16">
        <v>5</v>
      </c>
      <c r="R11" s="16">
        <v>5</v>
      </c>
      <c r="S11" s="16">
        <v>5</v>
      </c>
      <c r="T11" s="17">
        <v>5</v>
      </c>
      <c r="U11" s="17">
        <v>5</v>
      </c>
      <c r="V11" s="17">
        <v>5</v>
      </c>
      <c r="W11" s="17">
        <v>5</v>
      </c>
      <c r="X11" s="17">
        <v>5</v>
      </c>
      <c r="Y11" s="17">
        <v>5</v>
      </c>
      <c r="Z11" s="18">
        <v>5</v>
      </c>
      <c r="AA11" s="18">
        <v>5</v>
      </c>
      <c r="AB11" s="18">
        <v>3</v>
      </c>
      <c r="AC11" s="18">
        <v>4</v>
      </c>
      <c r="AD11" s="18">
        <v>4</v>
      </c>
      <c r="AE11" s="18">
        <v>4</v>
      </c>
      <c r="AF11" s="18">
        <v>4</v>
      </c>
      <c r="AG11" s="18">
        <v>4</v>
      </c>
      <c r="AH11" s="18">
        <v>5</v>
      </c>
      <c r="AI11" s="19">
        <v>4</v>
      </c>
      <c r="AJ11" s="19">
        <v>4</v>
      </c>
      <c r="AK11" s="19">
        <v>4</v>
      </c>
      <c r="AL11" s="19">
        <v>5</v>
      </c>
      <c r="AM11" s="19">
        <v>4</v>
      </c>
      <c r="AN11" s="19">
        <v>4</v>
      </c>
      <c r="AO11" s="19">
        <v>4</v>
      </c>
      <c r="AP11" s="19">
        <v>4</v>
      </c>
      <c r="AQ11" s="20">
        <v>4</v>
      </c>
      <c r="AR11" s="20">
        <v>4</v>
      </c>
      <c r="AS11" s="20">
        <v>4</v>
      </c>
      <c r="AT11" s="20">
        <v>4</v>
      </c>
      <c r="AU11" s="20">
        <v>4</v>
      </c>
      <c r="AV11" s="20">
        <v>4</v>
      </c>
      <c r="AW11" s="20">
        <v>4</v>
      </c>
      <c r="AX11" s="20">
        <v>4</v>
      </c>
      <c r="AY11" s="20">
        <v>4</v>
      </c>
      <c r="AZ11" s="20">
        <v>4</v>
      </c>
      <c r="BA11" s="7"/>
      <c r="BB11" s="37">
        <f t="shared" si="5"/>
        <v>5</v>
      </c>
      <c r="BC11" s="38">
        <f t="shared" si="1"/>
        <v>5</v>
      </c>
      <c r="BD11" s="39">
        <f t="shared" si="2"/>
        <v>4.2222222222222223</v>
      </c>
      <c r="BE11" s="40">
        <f t="shared" si="3"/>
        <v>4.125</v>
      </c>
      <c r="BF11" s="41">
        <f t="shared" si="4"/>
        <v>4</v>
      </c>
    </row>
    <row r="12" spans="1:58" x14ac:dyDescent="0.55000000000000004">
      <c r="A12" s="51">
        <v>10</v>
      </c>
      <c r="B12" s="11">
        <v>1</v>
      </c>
      <c r="C12" s="12"/>
      <c r="D12" s="79">
        <f t="shared" si="0"/>
        <v>5</v>
      </c>
      <c r="E12" s="13">
        <v>4</v>
      </c>
      <c r="F12" s="14">
        <v>1</v>
      </c>
      <c r="G12" s="20" t="s">
        <v>256</v>
      </c>
      <c r="H12" s="20">
        <v>15</v>
      </c>
      <c r="I12" s="144">
        <v>5</v>
      </c>
      <c r="J12" s="15">
        <v>2</v>
      </c>
      <c r="K12" s="15">
        <v>2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>
        <v>4</v>
      </c>
      <c r="S12" s="16">
        <v>4</v>
      </c>
      <c r="T12" s="17">
        <v>4</v>
      </c>
      <c r="U12" s="17">
        <v>4</v>
      </c>
      <c r="V12" s="17">
        <v>5</v>
      </c>
      <c r="W12" s="17">
        <v>4</v>
      </c>
      <c r="X12" s="17">
        <v>3</v>
      </c>
      <c r="Y12" s="17">
        <v>4</v>
      </c>
      <c r="Z12" s="18">
        <v>3</v>
      </c>
      <c r="AA12" s="18">
        <v>4</v>
      </c>
      <c r="AB12" s="18">
        <v>4</v>
      </c>
      <c r="AC12" s="18">
        <v>4</v>
      </c>
      <c r="AD12" s="18">
        <v>4</v>
      </c>
      <c r="AE12" s="18">
        <v>3</v>
      </c>
      <c r="AF12" s="18">
        <v>4</v>
      </c>
      <c r="AG12" s="18">
        <v>3</v>
      </c>
      <c r="AH12" s="18">
        <v>5</v>
      </c>
      <c r="AI12" s="19">
        <v>4</v>
      </c>
      <c r="AJ12" s="19">
        <v>4</v>
      </c>
      <c r="AK12" s="19">
        <v>4</v>
      </c>
      <c r="AL12" s="19">
        <v>4</v>
      </c>
      <c r="AM12" s="19">
        <v>4</v>
      </c>
      <c r="AN12" s="19">
        <v>4</v>
      </c>
      <c r="AO12" s="19">
        <v>3</v>
      </c>
      <c r="AP12" s="19">
        <v>4</v>
      </c>
      <c r="AQ12" s="20">
        <v>3</v>
      </c>
      <c r="AR12" s="20">
        <v>4</v>
      </c>
      <c r="AS12" s="20">
        <v>4</v>
      </c>
      <c r="AT12" s="20">
        <v>4</v>
      </c>
      <c r="AU12" s="20">
        <v>4</v>
      </c>
      <c r="AV12" s="20">
        <v>3</v>
      </c>
      <c r="AW12" s="20">
        <v>3</v>
      </c>
      <c r="AX12" s="20">
        <v>3</v>
      </c>
      <c r="AY12" s="20">
        <v>3</v>
      </c>
      <c r="AZ12" s="20">
        <v>3</v>
      </c>
      <c r="BA12" s="7"/>
      <c r="BB12" s="37">
        <f t="shared" si="5"/>
        <v>4</v>
      </c>
      <c r="BC12" s="38">
        <f t="shared" si="1"/>
        <v>4</v>
      </c>
      <c r="BD12" s="39">
        <f t="shared" si="2"/>
        <v>3.7777777777777777</v>
      </c>
      <c r="BE12" s="40">
        <f t="shared" si="3"/>
        <v>3.875</v>
      </c>
      <c r="BF12" s="41">
        <f t="shared" si="4"/>
        <v>3.4</v>
      </c>
    </row>
    <row r="13" spans="1:58" x14ac:dyDescent="0.55000000000000004">
      <c r="A13" s="51">
        <v>11</v>
      </c>
      <c r="B13" s="11">
        <v>2</v>
      </c>
      <c r="C13" s="12">
        <v>41</v>
      </c>
      <c r="D13" s="79">
        <f t="shared" si="0"/>
        <v>3</v>
      </c>
      <c r="E13" s="13">
        <v>3</v>
      </c>
      <c r="F13" s="14">
        <v>3</v>
      </c>
      <c r="G13" s="20" t="s">
        <v>256</v>
      </c>
      <c r="H13" s="20">
        <v>15</v>
      </c>
      <c r="I13" s="144">
        <v>5</v>
      </c>
      <c r="J13" s="15">
        <v>2</v>
      </c>
      <c r="K13" s="15">
        <v>2</v>
      </c>
      <c r="L13" s="16">
        <v>5</v>
      </c>
      <c r="M13" s="16">
        <v>3</v>
      </c>
      <c r="N13" s="16">
        <v>3</v>
      </c>
      <c r="O13" s="16">
        <v>5</v>
      </c>
      <c r="P13" s="16">
        <v>5</v>
      </c>
      <c r="Q13" s="16">
        <v>4</v>
      </c>
      <c r="R13" s="16">
        <v>4</v>
      </c>
      <c r="S13" s="16">
        <v>5</v>
      </c>
      <c r="T13" s="17">
        <v>1</v>
      </c>
      <c r="U13" s="17">
        <v>4</v>
      </c>
      <c r="V13" s="17">
        <v>4</v>
      </c>
      <c r="W13" s="17">
        <v>4</v>
      </c>
      <c r="X13" s="17">
        <v>5</v>
      </c>
      <c r="Y13" s="17">
        <v>1</v>
      </c>
      <c r="Z13" s="18">
        <v>3</v>
      </c>
      <c r="AA13" s="18">
        <v>3</v>
      </c>
      <c r="AB13" s="18">
        <v>4</v>
      </c>
      <c r="AC13" s="18">
        <v>4</v>
      </c>
      <c r="AD13" s="18">
        <v>3</v>
      </c>
      <c r="AE13" s="18">
        <v>3</v>
      </c>
      <c r="AF13" s="18">
        <v>4</v>
      </c>
      <c r="AG13" s="18">
        <v>4</v>
      </c>
      <c r="AH13" s="18">
        <v>3</v>
      </c>
      <c r="AI13" s="19">
        <v>2</v>
      </c>
      <c r="AJ13" s="19">
        <v>2</v>
      </c>
      <c r="AK13" s="19">
        <v>5</v>
      </c>
      <c r="AL13" s="19">
        <v>3</v>
      </c>
      <c r="AM13" s="19">
        <v>4</v>
      </c>
      <c r="AN13" s="19">
        <v>4</v>
      </c>
      <c r="AO13" s="19">
        <v>2</v>
      </c>
      <c r="AP13" s="19">
        <v>3</v>
      </c>
      <c r="AQ13" s="20">
        <v>3</v>
      </c>
      <c r="AR13" s="20">
        <v>4</v>
      </c>
      <c r="AS13" s="20">
        <v>4</v>
      </c>
      <c r="AT13" s="20">
        <v>4</v>
      </c>
      <c r="AU13" s="20">
        <v>4</v>
      </c>
      <c r="AV13" s="20">
        <v>4</v>
      </c>
      <c r="AW13" s="20">
        <v>4</v>
      </c>
      <c r="AX13" s="20">
        <v>4</v>
      </c>
      <c r="AY13" s="20">
        <v>4</v>
      </c>
      <c r="AZ13" s="20">
        <v>5</v>
      </c>
      <c r="BA13" s="7"/>
      <c r="BB13" s="37">
        <f t="shared" si="5"/>
        <v>4.25</v>
      </c>
      <c r="BC13" s="38">
        <f t="shared" si="1"/>
        <v>3.1666666666666665</v>
      </c>
      <c r="BD13" s="39">
        <f t="shared" si="2"/>
        <v>3.4444444444444446</v>
      </c>
      <c r="BE13" s="40">
        <f t="shared" si="3"/>
        <v>3.125</v>
      </c>
      <c r="BF13" s="41">
        <f t="shared" si="4"/>
        <v>4</v>
      </c>
    </row>
    <row r="14" spans="1:58" x14ac:dyDescent="0.55000000000000004">
      <c r="A14" s="51">
        <v>12</v>
      </c>
      <c r="B14" s="11">
        <v>2</v>
      </c>
      <c r="C14" s="12">
        <v>45</v>
      </c>
      <c r="D14" s="79">
        <f t="shared" si="0"/>
        <v>3</v>
      </c>
      <c r="E14" s="13">
        <v>3</v>
      </c>
      <c r="F14" s="14">
        <v>3</v>
      </c>
      <c r="G14" s="20" t="s">
        <v>256</v>
      </c>
      <c r="H14" s="20">
        <v>15</v>
      </c>
      <c r="I14" s="144">
        <v>5</v>
      </c>
      <c r="J14" s="15">
        <v>2</v>
      </c>
      <c r="K14" s="15">
        <v>2</v>
      </c>
      <c r="L14" s="16">
        <v>3</v>
      </c>
      <c r="M14" s="16">
        <v>3</v>
      </c>
      <c r="N14" s="16">
        <v>3</v>
      </c>
      <c r="O14" s="16">
        <v>4</v>
      </c>
      <c r="P14" s="16">
        <v>4</v>
      </c>
      <c r="Q14" s="16">
        <v>4</v>
      </c>
      <c r="R14" s="16">
        <v>4</v>
      </c>
      <c r="S14" s="16">
        <v>3</v>
      </c>
      <c r="T14" s="17">
        <v>3</v>
      </c>
      <c r="U14" s="17">
        <v>3</v>
      </c>
      <c r="V14" s="17">
        <v>3</v>
      </c>
      <c r="W14" s="17">
        <v>3</v>
      </c>
      <c r="X14" s="17">
        <v>4</v>
      </c>
      <c r="Y14" s="17">
        <v>3</v>
      </c>
      <c r="Z14" s="18">
        <v>2</v>
      </c>
      <c r="AA14" s="18">
        <v>2</v>
      </c>
      <c r="AB14" s="18">
        <v>3</v>
      </c>
      <c r="AC14" s="18">
        <v>2</v>
      </c>
      <c r="AD14" s="18">
        <v>3</v>
      </c>
      <c r="AE14" s="18">
        <v>3</v>
      </c>
      <c r="AF14" s="18">
        <v>3</v>
      </c>
      <c r="AG14" s="18">
        <v>3</v>
      </c>
      <c r="AH14" s="18">
        <v>3</v>
      </c>
      <c r="AI14" s="19">
        <v>5</v>
      </c>
      <c r="AJ14" s="19">
        <v>3</v>
      </c>
      <c r="AK14" s="19">
        <v>4</v>
      </c>
      <c r="AL14" s="19">
        <v>3</v>
      </c>
      <c r="AM14" s="19">
        <v>2</v>
      </c>
      <c r="AN14" s="19">
        <v>4</v>
      </c>
      <c r="AO14" s="19">
        <v>3</v>
      </c>
      <c r="AP14" s="19">
        <v>4</v>
      </c>
      <c r="AQ14" s="20">
        <v>3</v>
      </c>
      <c r="AR14" s="20">
        <v>4</v>
      </c>
      <c r="AS14" s="20">
        <v>3</v>
      </c>
      <c r="AT14" s="20">
        <v>3</v>
      </c>
      <c r="AU14" s="20">
        <v>3</v>
      </c>
      <c r="AV14" s="20">
        <v>3</v>
      </c>
      <c r="AW14" s="20">
        <v>2</v>
      </c>
      <c r="AX14" s="20">
        <v>2</v>
      </c>
      <c r="AY14" s="20">
        <v>2</v>
      </c>
      <c r="AZ14" s="20">
        <v>3</v>
      </c>
      <c r="BA14" s="7"/>
      <c r="BB14" s="37">
        <f t="shared" si="5"/>
        <v>3.5</v>
      </c>
      <c r="BC14" s="38">
        <f t="shared" si="1"/>
        <v>3.1666666666666665</v>
      </c>
      <c r="BD14" s="39">
        <f t="shared" si="2"/>
        <v>2.6666666666666665</v>
      </c>
      <c r="BE14" s="40">
        <f t="shared" si="3"/>
        <v>3.5</v>
      </c>
      <c r="BF14" s="41">
        <f t="shared" si="4"/>
        <v>2.8</v>
      </c>
    </row>
    <row r="15" spans="1:58" x14ac:dyDescent="0.55000000000000004">
      <c r="A15" s="51">
        <v>13</v>
      </c>
      <c r="B15" s="11">
        <v>2</v>
      </c>
      <c r="C15" s="12">
        <v>43</v>
      </c>
      <c r="D15" s="79">
        <f t="shared" si="0"/>
        <v>3</v>
      </c>
      <c r="E15" s="13">
        <v>3</v>
      </c>
      <c r="F15" s="14">
        <v>3</v>
      </c>
      <c r="G15" s="20" t="s">
        <v>256</v>
      </c>
      <c r="H15" s="20">
        <v>15</v>
      </c>
      <c r="I15" s="144">
        <v>5</v>
      </c>
      <c r="J15" s="15">
        <v>2</v>
      </c>
      <c r="K15" s="15">
        <v>2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  <c r="R15" s="16">
        <v>5</v>
      </c>
      <c r="S15" s="16">
        <v>5</v>
      </c>
      <c r="T15" s="17">
        <v>3</v>
      </c>
      <c r="U15" s="17">
        <v>4</v>
      </c>
      <c r="V15" s="17">
        <v>5</v>
      </c>
      <c r="W15" s="17">
        <v>5</v>
      </c>
      <c r="X15" s="17">
        <v>5</v>
      </c>
      <c r="Y15" s="17">
        <v>4</v>
      </c>
      <c r="Z15" s="18">
        <v>5</v>
      </c>
      <c r="AA15" s="18">
        <v>5</v>
      </c>
      <c r="AB15" s="18">
        <v>5</v>
      </c>
      <c r="AC15" s="18">
        <v>5</v>
      </c>
      <c r="AD15" s="18">
        <v>5</v>
      </c>
      <c r="AE15" s="18">
        <v>5</v>
      </c>
      <c r="AF15" s="18">
        <v>5</v>
      </c>
      <c r="AG15" s="18">
        <v>5</v>
      </c>
      <c r="AH15" s="18">
        <v>5</v>
      </c>
      <c r="AI15" s="19">
        <v>5</v>
      </c>
      <c r="AJ15" s="19">
        <v>5</v>
      </c>
      <c r="AK15" s="19">
        <v>5</v>
      </c>
      <c r="AL15" s="19">
        <v>5</v>
      </c>
      <c r="AM15" s="19">
        <v>5</v>
      </c>
      <c r="AN15" s="19">
        <v>5</v>
      </c>
      <c r="AO15" s="19">
        <v>5</v>
      </c>
      <c r="AP15" s="19">
        <v>5</v>
      </c>
      <c r="AQ15" s="20">
        <v>4</v>
      </c>
      <c r="AR15" s="20">
        <v>5</v>
      </c>
      <c r="AS15" s="20">
        <v>5</v>
      </c>
      <c r="AT15" s="20">
        <v>5</v>
      </c>
      <c r="AU15" s="20">
        <v>5</v>
      </c>
      <c r="AV15" s="20">
        <v>4</v>
      </c>
      <c r="AW15" s="20">
        <v>4</v>
      </c>
      <c r="AX15" s="20">
        <v>4</v>
      </c>
      <c r="AY15" s="20">
        <v>4</v>
      </c>
      <c r="AZ15" s="20">
        <v>5</v>
      </c>
      <c r="BA15" s="7"/>
      <c r="BB15" s="37">
        <f t="shared" si="5"/>
        <v>5</v>
      </c>
      <c r="BC15" s="38">
        <f t="shared" si="1"/>
        <v>4.333333333333333</v>
      </c>
      <c r="BD15" s="39">
        <f t="shared" si="2"/>
        <v>5</v>
      </c>
      <c r="BE15" s="40">
        <f t="shared" si="3"/>
        <v>5</v>
      </c>
      <c r="BF15" s="41">
        <f t="shared" si="4"/>
        <v>4.5</v>
      </c>
    </row>
    <row r="16" spans="1:58" x14ac:dyDescent="0.55000000000000004">
      <c r="A16" s="51">
        <v>14</v>
      </c>
      <c r="B16" s="11">
        <v>0</v>
      </c>
      <c r="C16" s="12"/>
      <c r="D16" s="79">
        <f t="shared" si="0"/>
        <v>5</v>
      </c>
      <c r="E16" s="13">
        <v>3</v>
      </c>
      <c r="F16" s="14">
        <v>1</v>
      </c>
      <c r="G16" s="20" t="s">
        <v>256</v>
      </c>
      <c r="H16" s="20">
        <v>15</v>
      </c>
      <c r="I16" s="144">
        <v>5</v>
      </c>
      <c r="J16" s="15">
        <v>2</v>
      </c>
      <c r="K16" s="15">
        <v>1</v>
      </c>
      <c r="L16" s="16">
        <v>5</v>
      </c>
      <c r="M16" s="16">
        <v>4</v>
      </c>
      <c r="N16" s="16">
        <v>5</v>
      </c>
      <c r="O16" s="16">
        <v>4</v>
      </c>
      <c r="P16" s="16">
        <v>4</v>
      </c>
      <c r="Q16" s="16">
        <v>5</v>
      </c>
      <c r="R16" s="16">
        <v>4</v>
      </c>
      <c r="S16" s="16">
        <v>5</v>
      </c>
      <c r="T16" s="17">
        <v>4</v>
      </c>
      <c r="U16" s="17">
        <v>4</v>
      </c>
      <c r="V16" s="17">
        <v>4</v>
      </c>
      <c r="W16" s="17">
        <v>4</v>
      </c>
      <c r="X16" s="17">
        <v>4</v>
      </c>
      <c r="Y16" s="17">
        <v>3</v>
      </c>
      <c r="Z16" s="18">
        <v>4</v>
      </c>
      <c r="AA16" s="18">
        <v>4</v>
      </c>
      <c r="AB16" s="18">
        <v>4</v>
      </c>
      <c r="AC16" s="18">
        <v>3</v>
      </c>
      <c r="AD16" s="18">
        <v>5</v>
      </c>
      <c r="AE16" s="18">
        <v>4</v>
      </c>
      <c r="AF16" s="18">
        <v>5</v>
      </c>
      <c r="AG16" s="18">
        <v>4</v>
      </c>
      <c r="AH16" s="18">
        <v>4</v>
      </c>
      <c r="AI16" s="19">
        <v>5</v>
      </c>
      <c r="AJ16" s="19">
        <v>5</v>
      </c>
      <c r="AK16" s="19">
        <v>5</v>
      </c>
      <c r="AL16" s="19">
        <v>5</v>
      </c>
      <c r="AM16" s="19">
        <v>4</v>
      </c>
      <c r="AN16" s="19">
        <v>4</v>
      </c>
      <c r="AO16" s="19">
        <v>3</v>
      </c>
      <c r="AP16" s="19">
        <v>4</v>
      </c>
      <c r="AQ16" s="20">
        <v>3</v>
      </c>
      <c r="AR16" s="20">
        <v>4</v>
      </c>
      <c r="AS16" s="20">
        <v>4</v>
      </c>
      <c r="AT16" s="20">
        <v>4</v>
      </c>
      <c r="AU16" s="20">
        <v>4</v>
      </c>
      <c r="AV16" s="20">
        <v>3</v>
      </c>
      <c r="AW16" s="20">
        <v>3</v>
      </c>
      <c r="AX16" s="20">
        <v>3</v>
      </c>
      <c r="AY16" s="20">
        <v>3</v>
      </c>
      <c r="AZ16" s="20">
        <v>5</v>
      </c>
      <c r="BA16" s="7"/>
      <c r="BB16" s="37">
        <f t="shared" si="5"/>
        <v>4.5</v>
      </c>
      <c r="BC16" s="38">
        <f t="shared" si="1"/>
        <v>3.8333333333333335</v>
      </c>
      <c r="BD16" s="39">
        <f t="shared" si="2"/>
        <v>4.1111111111111107</v>
      </c>
      <c r="BE16" s="40">
        <f t="shared" si="3"/>
        <v>4.375</v>
      </c>
      <c r="BF16" s="41">
        <f t="shared" si="4"/>
        <v>3.6</v>
      </c>
    </row>
    <row r="17" spans="1:58" x14ac:dyDescent="0.55000000000000004">
      <c r="A17" s="51">
        <v>15</v>
      </c>
      <c r="B17" s="11">
        <v>1</v>
      </c>
      <c r="C17" s="12">
        <v>61</v>
      </c>
      <c r="D17" s="79">
        <f t="shared" si="0"/>
        <v>4</v>
      </c>
      <c r="E17" s="13">
        <v>1</v>
      </c>
      <c r="F17" s="14">
        <v>3</v>
      </c>
      <c r="G17" s="20" t="s">
        <v>256</v>
      </c>
      <c r="H17" s="20">
        <v>15</v>
      </c>
      <c r="I17" s="144">
        <v>5</v>
      </c>
      <c r="J17" s="15">
        <v>2</v>
      </c>
      <c r="K17" s="15">
        <v>1</v>
      </c>
      <c r="L17" s="16">
        <v>5</v>
      </c>
      <c r="M17" s="16">
        <v>5</v>
      </c>
      <c r="N17" s="16">
        <v>5</v>
      </c>
      <c r="O17" s="16">
        <v>5</v>
      </c>
      <c r="P17" s="16">
        <v>5</v>
      </c>
      <c r="Q17" s="16">
        <v>5</v>
      </c>
      <c r="R17" s="16">
        <v>5</v>
      </c>
      <c r="S17" s="16">
        <v>5</v>
      </c>
      <c r="T17" s="17">
        <v>5</v>
      </c>
      <c r="U17" s="17">
        <v>5</v>
      </c>
      <c r="V17" s="17">
        <v>5</v>
      </c>
      <c r="W17" s="17">
        <v>5</v>
      </c>
      <c r="X17" s="17">
        <v>5</v>
      </c>
      <c r="Y17" s="17">
        <v>5</v>
      </c>
      <c r="Z17" s="18">
        <v>5</v>
      </c>
      <c r="AA17" s="18">
        <v>5</v>
      </c>
      <c r="AB17" s="18">
        <v>5</v>
      </c>
      <c r="AC17" s="18">
        <v>5</v>
      </c>
      <c r="AD17" s="18">
        <v>5</v>
      </c>
      <c r="AE17" s="18">
        <v>5</v>
      </c>
      <c r="AF17" s="18">
        <v>5</v>
      </c>
      <c r="AG17" s="18">
        <v>5</v>
      </c>
      <c r="AH17" s="18">
        <v>5</v>
      </c>
      <c r="AI17" s="19">
        <v>5</v>
      </c>
      <c r="AJ17" s="19">
        <v>5</v>
      </c>
      <c r="AK17" s="19">
        <v>5</v>
      </c>
      <c r="AL17" s="19">
        <v>5</v>
      </c>
      <c r="AM17" s="19">
        <v>5</v>
      </c>
      <c r="AN17" s="19">
        <v>4</v>
      </c>
      <c r="AO17" s="19">
        <v>5</v>
      </c>
      <c r="AP17" s="19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4</v>
      </c>
      <c r="AZ17" s="20">
        <v>5</v>
      </c>
      <c r="BA17" s="7"/>
      <c r="BB17" s="37">
        <f t="shared" si="5"/>
        <v>5</v>
      </c>
      <c r="BC17" s="38">
        <f t="shared" si="1"/>
        <v>5</v>
      </c>
      <c r="BD17" s="39">
        <f t="shared" si="2"/>
        <v>5</v>
      </c>
      <c r="BE17" s="40">
        <f t="shared" si="3"/>
        <v>4.875</v>
      </c>
      <c r="BF17" s="41">
        <f t="shared" si="4"/>
        <v>4.9000000000000004</v>
      </c>
    </row>
    <row r="18" spans="1:58" x14ac:dyDescent="0.55000000000000004">
      <c r="A18" s="51">
        <v>16</v>
      </c>
      <c r="B18" s="11">
        <v>0</v>
      </c>
      <c r="C18" s="12"/>
      <c r="D18" s="79">
        <f t="shared" si="0"/>
        <v>5</v>
      </c>
      <c r="E18" s="13">
        <v>3</v>
      </c>
      <c r="F18" s="14">
        <v>3</v>
      </c>
      <c r="G18" s="20" t="s">
        <v>256</v>
      </c>
      <c r="H18" s="20">
        <v>15</v>
      </c>
      <c r="I18" s="144">
        <v>5</v>
      </c>
      <c r="J18" s="15">
        <v>2</v>
      </c>
      <c r="K18" s="15">
        <v>2</v>
      </c>
      <c r="L18" s="16">
        <v>5</v>
      </c>
      <c r="M18" s="16">
        <v>5</v>
      </c>
      <c r="N18" s="16">
        <v>5</v>
      </c>
      <c r="O18" s="16">
        <v>4</v>
      </c>
      <c r="P18" s="16">
        <v>4</v>
      </c>
      <c r="Q18" s="16">
        <v>4</v>
      </c>
      <c r="R18" s="16">
        <v>4</v>
      </c>
      <c r="S18" s="16">
        <v>5</v>
      </c>
      <c r="T18" s="17">
        <v>5</v>
      </c>
      <c r="U18" s="17">
        <v>5</v>
      </c>
      <c r="V18" s="17">
        <v>5</v>
      </c>
      <c r="W18" s="17">
        <v>4</v>
      </c>
      <c r="X18" s="17">
        <v>4</v>
      </c>
      <c r="Y18" s="17">
        <v>4</v>
      </c>
      <c r="Z18" s="18">
        <v>4</v>
      </c>
      <c r="AA18" s="18">
        <v>4</v>
      </c>
      <c r="AB18" s="18">
        <v>4</v>
      </c>
      <c r="AC18" s="18">
        <v>4</v>
      </c>
      <c r="AD18" s="18">
        <v>4</v>
      </c>
      <c r="AE18" s="18">
        <v>3</v>
      </c>
      <c r="AF18" s="18">
        <v>4</v>
      </c>
      <c r="AG18" s="18">
        <v>4</v>
      </c>
      <c r="AH18" s="18">
        <v>4</v>
      </c>
      <c r="AI18" s="19">
        <v>3</v>
      </c>
      <c r="AJ18" s="19">
        <v>3</v>
      </c>
      <c r="AK18" s="19">
        <v>4</v>
      </c>
      <c r="AL18" s="19">
        <v>4</v>
      </c>
      <c r="AM18" s="19">
        <v>4</v>
      </c>
      <c r="AN18" s="19">
        <v>4</v>
      </c>
      <c r="AO18" s="19">
        <v>4</v>
      </c>
      <c r="AP18" s="19">
        <v>4</v>
      </c>
      <c r="AQ18" s="20">
        <v>5</v>
      </c>
      <c r="AR18" s="20">
        <v>5</v>
      </c>
      <c r="AS18" s="20">
        <v>5</v>
      </c>
      <c r="AT18" s="20">
        <v>5</v>
      </c>
      <c r="AU18" s="20">
        <v>5</v>
      </c>
      <c r="AV18" s="20">
        <v>4</v>
      </c>
      <c r="AW18" s="20">
        <v>4</v>
      </c>
      <c r="AX18" s="20">
        <v>4</v>
      </c>
      <c r="AY18" s="20">
        <v>4</v>
      </c>
      <c r="AZ18" s="20">
        <v>5</v>
      </c>
      <c r="BA18" s="7"/>
      <c r="BB18" s="37">
        <f t="shared" si="5"/>
        <v>4.5</v>
      </c>
      <c r="BC18" s="38">
        <f t="shared" si="1"/>
        <v>4.5</v>
      </c>
      <c r="BD18" s="39">
        <f t="shared" si="2"/>
        <v>3.8888888888888888</v>
      </c>
      <c r="BE18" s="40">
        <f t="shared" si="3"/>
        <v>3.75</v>
      </c>
      <c r="BF18" s="41">
        <f t="shared" si="4"/>
        <v>4.5999999999999996</v>
      </c>
    </row>
    <row r="19" spans="1:58" x14ac:dyDescent="0.55000000000000004">
      <c r="A19" s="51">
        <v>17</v>
      </c>
      <c r="B19" s="11">
        <v>0</v>
      </c>
      <c r="C19" s="12">
        <v>29</v>
      </c>
      <c r="D19" s="79">
        <f t="shared" si="0"/>
        <v>1</v>
      </c>
      <c r="E19" s="13">
        <v>3</v>
      </c>
      <c r="F19" s="14">
        <v>4</v>
      </c>
      <c r="G19" s="20" t="s">
        <v>256</v>
      </c>
      <c r="H19" s="20">
        <v>15</v>
      </c>
      <c r="I19" s="144">
        <v>3</v>
      </c>
      <c r="J19" s="15">
        <v>2</v>
      </c>
      <c r="K19" s="15">
        <v>0</v>
      </c>
      <c r="L19" s="16">
        <v>5</v>
      </c>
      <c r="M19" s="16">
        <v>4</v>
      </c>
      <c r="N19" s="16">
        <v>5</v>
      </c>
      <c r="O19" s="16">
        <v>5</v>
      </c>
      <c r="P19" s="16">
        <v>5</v>
      </c>
      <c r="Q19" s="16">
        <v>4</v>
      </c>
      <c r="R19" s="16">
        <v>4</v>
      </c>
      <c r="S19" s="16">
        <v>4</v>
      </c>
      <c r="T19" s="17">
        <v>3</v>
      </c>
      <c r="U19" s="17">
        <v>4</v>
      </c>
      <c r="V19" s="17">
        <v>3</v>
      </c>
      <c r="W19" s="17">
        <v>3</v>
      </c>
      <c r="X19" s="17">
        <v>3</v>
      </c>
      <c r="Y19" s="17">
        <v>3</v>
      </c>
      <c r="Z19" s="18">
        <v>3</v>
      </c>
      <c r="AA19" s="18">
        <v>3</v>
      </c>
      <c r="AB19" s="18">
        <v>3</v>
      </c>
      <c r="AC19" s="18">
        <v>3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19">
        <v>4</v>
      </c>
      <c r="AJ19" s="19">
        <v>4</v>
      </c>
      <c r="AK19" s="19">
        <v>4</v>
      </c>
      <c r="AL19" s="19">
        <v>3</v>
      </c>
      <c r="AM19" s="19">
        <v>4</v>
      </c>
      <c r="AN19" s="19">
        <v>4</v>
      </c>
      <c r="AO19" s="19">
        <v>4</v>
      </c>
      <c r="AP19" s="19">
        <v>4</v>
      </c>
      <c r="AQ19" s="20">
        <v>3</v>
      </c>
      <c r="AR19" s="20">
        <v>4</v>
      </c>
      <c r="AS19" s="20">
        <v>4</v>
      </c>
      <c r="AT19" s="20">
        <v>4</v>
      </c>
      <c r="AU19" s="20">
        <v>4</v>
      </c>
      <c r="AV19" s="20">
        <v>1</v>
      </c>
      <c r="AW19" s="20">
        <v>1</v>
      </c>
      <c r="AX19" s="20">
        <v>1</v>
      </c>
      <c r="AY19" s="20">
        <v>1</v>
      </c>
      <c r="AZ19" s="20">
        <v>3</v>
      </c>
      <c r="BA19" s="7"/>
      <c r="BB19" s="37">
        <f t="shared" si="5"/>
        <v>4.5</v>
      </c>
      <c r="BC19" s="38">
        <f t="shared" si="1"/>
        <v>3.1666666666666665</v>
      </c>
      <c r="BD19" s="39">
        <f t="shared" si="2"/>
        <v>3</v>
      </c>
      <c r="BE19" s="40">
        <f t="shared" si="3"/>
        <v>3.875</v>
      </c>
      <c r="BF19" s="41">
        <f t="shared" si="4"/>
        <v>2.6</v>
      </c>
    </row>
    <row r="20" spans="1:58" x14ac:dyDescent="0.55000000000000004">
      <c r="A20" s="51">
        <v>18</v>
      </c>
      <c r="B20" s="11">
        <v>1</v>
      </c>
      <c r="C20" s="12">
        <v>41</v>
      </c>
      <c r="D20" s="79">
        <f t="shared" si="0"/>
        <v>3</v>
      </c>
      <c r="E20" s="13">
        <v>4</v>
      </c>
      <c r="F20" s="14">
        <v>4</v>
      </c>
      <c r="G20" s="20" t="s">
        <v>256</v>
      </c>
      <c r="H20" s="20">
        <v>15</v>
      </c>
      <c r="I20" s="144">
        <v>5</v>
      </c>
      <c r="J20" s="15">
        <v>2</v>
      </c>
      <c r="K20" s="15">
        <v>1</v>
      </c>
      <c r="L20" s="16">
        <v>5</v>
      </c>
      <c r="M20" s="16">
        <v>5</v>
      </c>
      <c r="N20" s="16">
        <v>4</v>
      </c>
      <c r="O20" s="16">
        <v>5</v>
      </c>
      <c r="P20" s="16">
        <v>5</v>
      </c>
      <c r="Q20" s="16">
        <v>5</v>
      </c>
      <c r="R20" s="16">
        <v>4</v>
      </c>
      <c r="S20" s="16">
        <v>3</v>
      </c>
      <c r="T20" s="17">
        <v>5</v>
      </c>
      <c r="U20" s="17">
        <v>5</v>
      </c>
      <c r="V20" s="17">
        <v>5</v>
      </c>
      <c r="W20" s="17">
        <v>5</v>
      </c>
      <c r="X20" s="17">
        <v>4</v>
      </c>
      <c r="Y20" s="17">
        <v>5</v>
      </c>
      <c r="Z20" s="18">
        <v>5</v>
      </c>
      <c r="AA20" s="18">
        <v>5</v>
      </c>
      <c r="AB20" s="18">
        <v>5</v>
      </c>
      <c r="AC20" s="18">
        <v>5</v>
      </c>
      <c r="AD20" s="18">
        <v>4</v>
      </c>
      <c r="AE20" s="18">
        <v>5</v>
      </c>
      <c r="AF20" s="18">
        <v>4</v>
      </c>
      <c r="AG20" s="18">
        <v>5</v>
      </c>
      <c r="AH20" s="18">
        <v>5</v>
      </c>
      <c r="AI20" s="19">
        <v>5</v>
      </c>
      <c r="AJ20" s="19">
        <v>5</v>
      </c>
      <c r="AK20" s="19">
        <v>4</v>
      </c>
      <c r="AL20" s="19">
        <v>5</v>
      </c>
      <c r="AM20" s="19">
        <v>5</v>
      </c>
      <c r="AN20" s="19">
        <v>5</v>
      </c>
      <c r="AO20" s="19">
        <v>4</v>
      </c>
      <c r="AP20" s="19">
        <v>5</v>
      </c>
      <c r="AQ20" s="20">
        <v>5</v>
      </c>
      <c r="AR20" s="20">
        <v>5</v>
      </c>
      <c r="AS20" s="20">
        <v>5</v>
      </c>
      <c r="AT20" s="20">
        <v>5</v>
      </c>
      <c r="AU20" s="20">
        <v>5</v>
      </c>
      <c r="AV20" s="20">
        <v>5</v>
      </c>
      <c r="AW20" s="20">
        <v>5</v>
      </c>
      <c r="AX20" s="20">
        <v>5</v>
      </c>
      <c r="AY20" s="20">
        <v>5</v>
      </c>
      <c r="AZ20" s="20">
        <v>5</v>
      </c>
      <c r="BA20" s="7"/>
      <c r="BB20" s="37">
        <f t="shared" si="5"/>
        <v>4.5</v>
      </c>
      <c r="BC20" s="38">
        <f t="shared" si="1"/>
        <v>4.833333333333333</v>
      </c>
      <c r="BD20" s="39">
        <f t="shared" si="2"/>
        <v>4.7777777777777777</v>
      </c>
      <c r="BE20" s="40">
        <f t="shared" si="3"/>
        <v>4.75</v>
      </c>
      <c r="BF20" s="41">
        <f t="shared" si="4"/>
        <v>5</v>
      </c>
    </row>
    <row r="21" spans="1:58" x14ac:dyDescent="0.55000000000000004">
      <c r="A21" s="51">
        <v>19</v>
      </c>
      <c r="B21" s="11">
        <v>1</v>
      </c>
      <c r="C21" s="12"/>
      <c r="D21" s="79">
        <f t="shared" si="0"/>
        <v>5</v>
      </c>
      <c r="E21" s="13">
        <v>2</v>
      </c>
      <c r="F21" s="14">
        <v>1</v>
      </c>
      <c r="G21" s="20" t="s">
        <v>256</v>
      </c>
      <c r="H21" s="20">
        <v>15</v>
      </c>
      <c r="I21" s="144">
        <v>5</v>
      </c>
      <c r="J21" s="15">
        <v>2</v>
      </c>
      <c r="K21" s="15">
        <v>0</v>
      </c>
      <c r="L21" s="16">
        <v>4</v>
      </c>
      <c r="M21" s="16">
        <v>4</v>
      </c>
      <c r="N21" s="16">
        <v>4</v>
      </c>
      <c r="O21" s="16">
        <v>4</v>
      </c>
      <c r="P21" s="16">
        <v>4</v>
      </c>
      <c r="Q21" s="16">
        <v>4</v>
      </c>
      <c r="R21" s="16">
        <v>4</v>
      </c>
      <c r="S21" s="16">
        <v>4</v>
      </c>
      <c r="T21" s="17">
        <v>4</v>
      </c>
      <c r="U21" s="17">
        <v>3</v>
      </c>
      <c r="V21" s="17">
        <v>4</v>
      </c>
      <c r="W21" s="17">
        <v>4</v>
      </c>
      <c r="X21" s="17">
        <v>4</v>
      </c>
      <c r="Y21" s="17">
        <v>3</v>
      </c>
      <c r="Z21" s="18">
        <v>4</v>
      </c>
      <c r="AA21" s="18">
        <v>4</v>
      </c>
      <c r="AB21" s="18">
        <v>4</v>
      </c>
      <c r="AC21" s="18">
        <v>4</v>
      </c>
      <c r="AD21" s="18">
        <v>4</v>
      </c>
      <c r="AE21" s="18">
        <v>4</v>
      </c>
      <c r="AF21" s="18">
        <v>4</v>
      </c>
      <c r="AG21" s="18">
        <v>4</v>
      </c>
      <c r="AH21" s="18">
        <v>3</v>
      </c>
      <c r="AI21" s="19">
        <v>4</v>
      </c>
      <c r="AJ21" s="19">
        <v>4</v>
      </c>
      <c r="AK21" s="19">
        <v>4</v>
      </c>
      <c r="AL21" s="19">
        <v>4</v>
      </c>
      <c r="AM21" s="19">
        <v>4</v>
      </c>
      <c r="AN21" s="19">
        <v>4</v>
      </c>
      <c r="AO21" s="19">
        <v>4</v>
      </c>
      <c r="AP21" s="19">
        <v>4</v>
      </c>
      <c r="AQ21" s="20">
        <v>4</v>
      </c>
      <c r="AR21" s="20">
        <v>4</v>
      </c>
      <c r="AS21" s="20">
        <v>4</v>
      </c>
      <c r="AT21" s="20">
        <v>4</v>
      </c>
      <c r="AU21" s="20">
        <v>4</v>
      </c>
      <c r="AV21" s="20">
        <v>3</v>
      </c>
      <c r="AW21" s="20">
        <v>3</v>
      </c>
      <c r="AX21" s="20">
        <v>3</v>
      </c>
      <c r="AY21" s="20">
        <v>3</v>
      </c>
      <c r="AZ21" s="20">
        <v>4</v>
      </c>
      <c r="BA21" s="7"/>
      <c r="BB21" s="37">
        <f t="shared" si="5"/>
        <v>4</v>
      </c>
      <c r="BC21" s="38">
        <f t="shared" si="1"/>
        <v>3.6666666666666665</v>
      </c>
      <c r="BD21" s="39">
        <f t="shared" si="2"/>
        <v>3.8888888888888888</v>
      </c>
      <c r="BE21" s="40">
        <f t="shared" si="3"/>
        <v>4</v>
      </c>
      <c r="BF21" s="41">
        <f t="shared" si="4"/>
        <v>3.6</v>
      </c>
    </row>
    <row r="22" spans="1:58" x14ac:dyDescent="0.55000000000000004">
      <c r="A22" s="51">
        <v>20</v>
      </c>
      <c r="B22" s="11">
        <v>2</v>
      </c>
      <c r="C22" s="12">
        <v>51</v>
      </c>
      <c r="D22" s="79">
        <f t="shared" si="0"/>
        <v>4</v>
      </c>
      <c r="E22" s="13">
        <v>2</v>
      </c>
      <c r="F22" s="14">
        <v>1</v>
      </c>
      <c r="G22" s="20" t="s">
        <v>256</v>
      </c>
      <c r="H22" s="20">
        <v>15</v>
      </c>
      <c r="I22" s="144">
        <v>5</v>
      </c>
      <c r="J22" s="15">
        <v>2</v>
      </c>
      <c r="K22" s="15">
        <v>1</v>
      </c>
      <c r="L22" s="16">
        <v>4</v>
      </c>
      <c r="M22" s="16">
        <v>4</v>
      </c>
      <c r="N22" s="16">
        <v>4</v>
      </c>
      <c r="O22" s="16">
        <v>4</v>
      </c>
      <c r="P22" s="16">
        <v>4</v>
      </c>
      <c r="Q22" s="16">
        <v>4</v>
      </c>
      <c r="R22" s="16">
        <v>5</v>
      </c>
      <c r="S22" s="16">
        <v>5</v>
      </c>
      <c r="T22" s="17">
        <v>5</v>
      </c>
      <c r="U22" s="17">
        <v>5</v>
      </c>
      <c r="V22" s="17">
        <v>5</v>
      </c>
      <c r="W22" s="17">
        <v>5</v>
      </c>
      <c r="X22" s="17">
        <v>5</v>
      </c>
      <c r="Y22" s="17">
        <v>5</v>
      </c>
      <c r="Z22" s="18">
        <v>5</v>
      </c>
      <c r="AA22" s="18">
        <v>4</v>
      </c>
      <c r="AB22" s="18">
        <v>4</v>
      </c>
      <c r="AC22" s="18">
        <v>5</v>
      </c>
      <c r="AD22" s="18">
        <v>4</v>
      </c>
      <c r="AE22" s="18">
        <v>4</v>
      </c>
      <c r="AF22" s="18">
        <v>5</v>
      </c>
      <c r="AG22" s="18">
        <v>4</v>
      </c>
      <c r="AH22" s="18">
        <v>4</v>
      </c>
      <c r="AI22" s="19">
        <v>4</v>
      </c>
      <c r="AJ22" s="19">
        <v>4</v>
      </c>
      <c r="AK22" s="19">
        <v>4</v>
      </c>
      <c r="AL22" s="19">
        <v>5</v>
      </c>
      <c r="AM22" s="19">
        <v>4</v>
      </c>
      <c r="AN22" s="19">
        <v>4</v>
      </c>
      <c r="AO22" s="19">
        <v>4</v>
      </c>
      <c r="AP22" s="19">
        <v>4</v>
      </c>
      <c r="AQ22" s="20">
        <v>4</v>
      </c>
      <c r="AR22" s="20">
        <v>3</v>
      </c>
      <c r="AS22" s="20">
        <v>4</v>
      </c>
      <c r="AT22" s="20">
        <v>5</v>
      </c>
      <c r="AU22" s="20">
        <v>5</v>
      </c>
      <c r="AV22" s="20">
        <v>2</v>
      </c>
      <c r="AW22" s="20">
        <v>3</v>
      </c>
      <c r="AX22" s="20">
        <v>3</v>
      </c>
      <c r="AY22" s="20">
        <v>2</v>
      </c>
      <c r="AZ22" s="20">
        <v>5</v>
      </c>
      <c r="BA22" s="7"/>
      <c r="BB22" s="37">
        <f t="shared" si="5"/>
        <v>4.25</v>
      </c>
      <c r="BC22" s="38">
        <f t="shared" si="1"/>
        <v>5</v>
      </c>
      <c r="BD22" s="39">
        <f t="shared" si="2"/>
        <v>4.333333333333333</v>
      </c>
      <c r="BE22" s="40">
        <f t="shared" si="3"/>
        <v>4.125</v>
      </c>
      <c r="BF22" s="41">
        <f t="shared" si="4"/>
        <v>3.6</v>
      </c>
    </row>
    <row r="23" spans="1:58" x14ac:dyDescent="0.55000000000000004">
      <c r="A23" s="51">
        <v>21</v>
      </c>
      <c r="B23" s="11">
        <v>1</v>
      </c>
      <c r="C23" s="12">
        <v>37</v>
      </c>
      <c r="D23" s="79">
        <f t="shared" si="0"/>
        <v>2</v>
      </c>
      <c r="E23" s="13">
        <v>1</v>
      </c>
      <c r="F23" s="14">
        <v>3</v>
      </c>
      <c r="G23" s="20" t="s">
        <v>256</v>
      </c>
      <c r="H23" s="20">
        <v>15</v>
      </c>
      <c r="I23" s="144">
        <v>5</v>
      </c>
      <c r="J23" s="15">
        <v>2</v>
      </c>
      <c r="K23" s="15">
        <v>1</v>
      </c>
      <c r="L23" s="16">
        <v>5</v>
      </c>
      <c r="M23" s="16">
        <v>4</v>
      </c>
      <c r="N23" s="16">
        <v>5</v>
      </c>
      <c r="O23" s="16">
        <v>5</v>
      </c>
      <c r="P23" s="16">
        <v>5</v>
      </c>
      <c r="Q23" s="16">
        <v>3</v>
      </c>
      <c r="R23" s="16">
        <v>3</v>
      </c>
      <c r="S23" s="16">
        <v>5</v>
      </c>
      <c r="T23" s="17">
        <v>5</v>
      </c>
      <c r="U23" s="17">
        <v>4</v>
      </c>
      <c r="V23" s="17">
        <v>4</v>
      </c>
      <c r="W23" s="17">
        <v>4</v>
      </c>
      <c r="X23" s="17">
        <v>5</v>
      </c>
      <c r="Y23" s="17">
        <v>3</v>
      </c>
      <c r="Z23" s="18">
        <v>5</v>
      </c>
      <c r="AA23" s="18">
        <v>4</v>
      </c>
      <c r="AB23" s="18">
        <v>3</v>
      </c>
      <c r="AC23" s="18">
        <v>4</v>
      </c>
      <c r="AD23" s="18">
        <v>4</v>
      </c>
      <c r="AE23" s="18">
        <v>4</v>
      </c>
      <c r="AF23" s="18">
        <v>4</v>
      </c>
      <c r="AG23" s="18">
        <v>4</v>
      </c>
      <c r="AH23" s="18">
        <v>5</v>
      </c>
      <c r="AI23" s="19">
        <v>5</v>
      </c>
      <c r="AJ23" s="19">
        <v>5</v>
      </c>
      <c r="AK23" s="19">
        <v>5</v>
      </c>
      <c r="AL23" s="19">
        <v>5</v>
      </c>
      <c r="AM23" s="19">
        <v>4</v>
      </c>
      <c r="AN23" s="19">
        <v>3</v>
      </c>
      <c r="AO23" s="19">
        <v>5</v>
      </c>
      <c r="AP23" s="19">
        <v>4</v>
      </c>
      <c r="AQ23" s="20">
        <v>2</v>
      </c>
      <c r="AR23" s="20">
        <v>4</v>
      </c>
      <c r="AS23" s="20">
        <v>4</v>
      </c>
      <c r="AT23" s="20">
        <v>4</v>
      </c>
      <c r="AU23" s="20">
        <v>4</v>
      </c>
      <c r="AV23" s="20">
        <v>4</v>
      </c>
      <c r="AW23" s="20">
        <v>4</v>
      </c>
      <c r="AX23" s="20">
        <v>4</v>
      </c>
      <c r="AY23" s="20">
        <v>4</v>
      </c>
      <c r="AZ23" s="20">
        <v>3</v>
      </c>
      <c r="BA23" s="7"/>
      <c r="BB23" s="37">
        <f t="shared" si="5"/>
        <v>4.375</v>
      </c>
      <c r="BC23" s="38">
        <f t="shared" si="1"/>
        <v>4.166666666666667</v>
      </c>
      <c r="BD23" s="39">
        <f t="shared" si="2"/>
        <v>4.1111111111111107</v>
      </c>
      <c r="BE23" s="40">
        <f t="shared" si="3"/>
        <v>4.5</v>
      </c>
      <c r="BF23" s="41">
        <f t="shared" si="4"/>
        <v>3.7</v>
      </c>
    </row>
    <row r="24" spans="1:58" x14ac:dyDescent="0.55000000000000004">
      <c r="A24" s="51">
        <v>22</v>
      </c>
      <c r="B24" s="11">
        <v>2</v>
      </c>
      <c r="C24" s="12">
        <v>55</v>
      </c>
      <c r="D24" s="79">
        <f t="shared" si="0"/>
        <v>4</v>
      </c>
      <c r="E24" s="13">
        <v>2</v>
      </c>
      <c r="F24" s="14">
        <v>1</v>
      </c>
      <c r="G24" s="20" t="s">
        <v>256</v>
      </c>
      <c r="H24" s="20">
        <v>15</v>
      </c>
      <c r="I24" s="144">
        <v>5</v>
      </c>
      <c r="J24" s="15">
        <v>2</v>
      </c>
      <c r="K24" s="15">
        <v>0</v>
      </c>
      <c r="L24" s="16">
        <v>5</v>
      </c>
      <c r="M24" s="16">
        <v>4</v>
      </c>
      <c r="N24" s="16">
        <v>4</v>
      </c>
      <c r="O24" s="16">
        <v>4</v>
      </c>
      <c r="P24" s="16">
        <v>4</v>
      </c>
      <c r="Q24" s="16">
        <v>4</v>
      </c>
      <c r="R24" s="16">
        <v>4</v>
      </c>
      <c r="S24" s="16">
        <v>4</v>
      </c>
      <c r="T24" s="17">
        <v>4</v>
      </c>
      <c r="U24" s="17">
        <v>4</v>
      </c>
      <c r="V24" s="17">
        <v>4</v>
      </c>
      <c r="W24" s="17">
        <v>4</v>
      </c>
      <c r="X24" s="17">
        <v>4</v>
      </c>
      <c r="Y24" s="17">
        <v>4</v>
      </c>
      <c r="Z24" s="18">
        <v>4</v>
      </c>
      <c r="AA24" s="18">
        <v>3</v>
      </c>
      <c r="AB24" s="18">
        <v>4</v>
      </c>
      <c r="AC24" s="18">
        <v>4</v>
      </c>
      <c r="AD24" s="18">
        <v>4</v>
      </c>
      <c r="AE24" s="18">
        <v>4</v>
      </c>
      <c r="AF24" s="18">
        <v>4</v>
      </c>
      <c r="AG24" s="18">
        <v>4</v>
      </c>
      <c r="AH24" s="18">
        <v>4</v>
      </c>
      <c r="AI24" s="19">
        <v>4</v>
      </c>
      <c r="AJ24" s="19">
        <v>4</v>
      </c>
      <c r="AK24" s="19">
        <v>4</v>
      </c>
      <c r="AL24" s="19">
        <v>4</v>
      </c>
      <c r="AM24" s="19">
        <v>4</v>
      </c>
      <c r="AN24" s="19">
        <v>3</v>
      </c>
      <c r="AO24" s="19">
        <v>3</v>
      </c>
      <c r="AP24" s="19">
        <v>4</v>
      </c>
      <c r="AQ24" s="20">
        <v>4</v>
      </c>
      <c r="AR24" s="20">
        <v>4</v>
      </c>
      <c r="AS24" s="20">
        <v>4</v>
      </c>
      <c r="AT24" s="20">
        <v>4</v>
      </c>
      <c r="AU24" s="20">
        <v>4</v>
      </c>
      <c r="AV24" s="20">
        <v>3</v>
      </c>
      <c r="AW24" s="20">
        <v>3</v>
      </c>
      <c r="AX24" s="20">
        <v>3</v>
      </c>
      <c r="AY24" s="20">
        <v>3</v>
      </c>
      <c r="AZ24" s="20">
        <v>4</v>
      </c>
      <c r="BA24" s="7"/>
      <c r="BB24" s="37">
        <f t="shared" si="5"/>
        <v>4.125</v>
      </c>
      <c r="BC24" s="38">
        <f t="shared" si="1"/>
        <v>4</v>
      </c>
      <c r="BD24" s="39">
        <f t="shared" si="2"/>
        <v>3.8888888888888888</v>
      </c>
      <c r="BE24" s="40">
        <f t="shared" si="3"/>
        <v>3.75</v>
      </c>
      <c r="BF24" s="41">
        <f t="shared" si="4"/>
        <v>3.6</v>
      </c>
    </row>
    <row r="25" spans="1:58" x14ac:dyDescent="0.55000000000000004">
      <c r="A25" s="51">
        <v>23</v>
      </c>
      <c r="B25" s="11">
        <v>0</v>
      </c>
      <c r="C25" s="12">
        <v>54</v>
      </c>
      <c r="D25" s="79">
        <f t="shared" si="0"/>
        <v>4</v>
      </c>
      <c r="E25" s="13">
        <v>4</v>
      </c>
      <c r="F25" s="14">
        <v>1</v>
      </c>
      <c r="G25" s="20" t="s">
        <v>256</v>
      </c>
      <c r="H25" s="20">
        <v>15</v>
      </c>
      <c r="I25" s="144">
        <v>5</v>
      </c>
      <c r="J25" s="15">
        <v>2</v>
      </c>
      <c r="K25" s="15">
        <v>1</v>
      </c>
      <c r="L25" s="16">
        <v>4</v>
      </c>
      <c r="M25" s="16">
        <v>3</v>
      </c>
      <c r="N25" s="16">
        <v>4</v>
      </c>
      <c r="O25" s="16">
        <v>3</v>
      </c>
      <c r="P25" s="16">
        <v>3</v>
      </c>
      <c r="Q25" s="16">
        <v>3</v>
      </c>
      <c r="R25" s="16">
        <v>4</v>
      </c>
      <c r="S25" s="16">
        <v>4</v>
      </c>
      <c r="T25" s="17">
        <v>4</v>
      </c>
      <c r="U25" s="17">
        <v>4</v>
      </c>
      <c r="V25" s="17">
        <v>4</v>
      </c>
      <c r="W25" s="17">
        <v>4</v>
      </c>
      <c r="X25" s="17">
        <v>4</v>
      </c>
      <c r="Y25" s="17">
        <v>4</v>
      </c>
      <c r="Z25" s="18">
        <v>3</v>
      </c>
      <c r="AA25" s="18">
        <v>3</v>
      </c>
      <c r="AB25" s="18">
        <v>3</v>
      </c>
      <c r="AC25" s="18">
        <v>3</v>
      </c>
      <c r="AD25" s="18">
        <v>3</v>
      </c>
      <c r="AE25" s="18">
        <v>3</v>
      </c>
      <c r="AF25" s="18">
        <v>3</v>
      </c>
      <c r="AG25" s="18">
        <v>3</v>
      </c>
      <c r="AH25" s="18">
        <v>4</v>
      </c>
      <c r="AI25" s="19">
        <v>4</v>
      </c>
      <c r="AJ25" s="19">
        <v>3</v>
      </c>
      <c r="AK25" s="19">
        <v>4</v>
      </c>
      <c r="AL25" s="19">
        <v>4</v>
      </c>
      <c r="AM25" s="19">
        <v>4</v>
      </c>
      <c r="AN25" s="19">
        <v>4</v>
      </c>
      <c r="AO25" s="19">
        <v>4</v>
      </c>
      <c r="AP25" s="19"/>
      <c r="AQ25" s="20">
        <v>3</v>
      </c>
      <c r="AR25" s="20">
        <v>5</v>
      </c>
      <c r="AS25" s="20">
        <v>5</v>
      </c>
      <c r="AT25" s="20">
        <v>5</v>
      </c>
      <c r="AU25" s="20">
        <v>4</v>
      </c>
      <c r="AV25" s="20">
        <v>3</v>
      </c>
      <c r="AW25" s="20">
        <v>3</v>
      </c>
      <c r="AX25" s="20">
        <v>3</v>
      </c>
      <c r="AY25" s="20">
        <v>3</v>
      </c>
      <c r="AZ25" s="20">
        <v>3</v>
      </c>
      <c r="BA25" s="7"/>
      <c r="BB25" s="37">
        <f t="shared" si="5"/>
        <v>3.5</v>
      </c>
      <c r="BC25" s="38">
        <f t="shared" si="1"/>
        <v>4</v>
      </c>
      <c r="BD25" s="39">
        <f t="shared" si="2"/>
        <v>3.1111111111111112</v>
      </c>
      <c r="BE25" s="40">
        <f t="shared" si="3"/>
        <v>3.8571428571428572</v>
      </c>
      <c r="BF25" s="41">
        <f t="shared" si="4"/>
        <v>3.7</v>
      </c>
    </row>
    <row r="26" spans="1:58" x14ac:dyDescent="0.55000000000000004">
      <c r="A26" s="51">
        <v>24</v>
      </c>
      <c r="B26" s="11">
        <v>1</v>
      </c>
      <c r="C26" s="12">
        <v>42</v>
      </c>
      <c r="D26" s="79">
        <f t="shared" si="0"/>
        <v>3</v>
      </c>
      <c r="E26" s="13">
        <v>3</v>
      </c>
      <c r="F26" s="14">
        <v>1</v>
      </c>
      <c r="G26" s="20" t="s">
        <v>256</v>
      </c>
      <c r="H26" s="20">
        <v>15</v>
      </c>
      <c r="I26" s="144">
        <v>5</v>
      </c>
      <c r="J26" s="15">
        <v>2</v>
      </c>
      <c r="K26" s="15">
        <v>0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4</v>
      </c>
      <c r="T26" s="17">
        <v>3</v>
      </c>
      <c r="U26" s="17">
        <v>3</v>
      </c>
      <c r="V26" s="17">
        <v>3</v>
      </c>
      <c r="W26" s="17">
        <v>4</v>
      </c>
      <c r="X26" s="17">
        <v>3</v>
      </c>
      <c r="Y26" s="17">
        <v>3</v>
      </c>
      <c r="Z26" s="18">
        <v>4</v>
      </c>
      <c r="AA26" s="18">
        <v>4</v>
      </c>
      <c r="AB26" s="18">
        <v>3</v>
      </c>
      <c r="AC26" s="18">
        <v>4</v>
      </c>
      <c r="AD26" s="18">
        <v>3</v>
      </c>
      <c r="AE26" s="18">
        <v>3</v>
      </c>
      <c r="AF26" s="18">
        <v>3</v>
      </c>
      <c r="AG26" s="18">
        <v>3</v>
      </c>
      <c r="AH26" s="18">
        <v>3</v>
      </c>
      <c r="AI26" s="19">
        <v>4</v>
      </c>
      <c r="AJ26" s="19">
        <v>4</v>
      </c>
      <c r="AK26" s="19">
        <v>4</v>
      </c>
      <c r="AL26" s="19">
        <v>4</v>
      </c>
      <c r="AM26" s="19">
        <v>4</v>
      </c>
      <c r="AN26" s="19">
        <v>4</v>
      </c>
      <c r="AO26" s="19">
        <v>4</v>
      </c>
      <c r="AP26" s="19">
        <v>4</v>
      </c>
      <c r="AQ26" s="20">
        <v>3</v>
      </c>
      <c r="AR26" s="20">
        <v>3</v>
      </c>
      <c r="AS26" s="20">
        <v>4</v>
      </c>
      <c r="AT26" s="20">
        <v>4</v>
      </c>
      <c r="AU26" s="20">
        <v>3</v>
      </c>
      <c r="AV26" s="20">
        <v>3</v>
      </c>
      <c r="AW26" s="20">
        <v>3</v>
      </c>
      <c r="AX26" s="20">
        <v>3</v>
      </c>
      <c r="AY26" s="20">
        <v>3</v>
      </c>
      <c r="AZ26" s="20">
        <v>3</v>
      </c>
      <c r="BA26" s="7"/>
      <c r="BB26" s="37">
        <f t="shared" si="5"/>
        <v>4</v>
      </c>
      <c r="BC26" s="38">
        <f t="shared" si="1"/>
        <v>3.1666666666666665</v>
      </c>
      <c r="BD26" s="39">
        <f t="shared" si="2"/>
        <v>3.3333333333333335</v>
      </c>
      <c r="BE26" s="40">
        <f t="shared" si="3"/>
        <v>4</v>
      </c>
      <c r="BF26" s="41">
        <f t="shared" si="4"/>
        <v>3.2</v>
      </c>
    </row>
    <row r="27" spans="1:58" x14ac:dyDescent="0.55000000000000004">
      <c r="A27" s="51">
        <v>25</v>
      </c>
      <c r="B27" s="11">
        <v>1</v>
      </c>
      <c r="C27" s="12">
        <v>42</v>
      </c>
      <c r="D27" s="79">
        <f t="shared" si="0"/>
        <v>3</v>
      </c>
      <c r="E27" s="13">
        <v>3</v>
      </c>
      <c r="F27" s="14">
        <v>1</v>
      </c>
      <c r="G27" s="20" t="s">
        <v>256</v>
      </c>
      <c r="H27" s="20">
        <v>15</v>
      </c>
      <c r="I27" s="144">
        <v>5</v>
      </c>
      <c r="J27" s="15">
        <v>2</v>
      </c>
      <c r="K27" s="15">
        <v>1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7">
        <v>3</v>
      </c>
      <c r="U27" s="17">
        <v>3</v>
      </c>
      <c r="V27" s="17">
        <v>3</v>
      </c>
      <c r="W27" s="17">
        <v>3</v>
      </c>
      <c r="X27" s="17">
        <v>3</v>
      </c>
      <c r="Y27" s="17">
        <v>3</v>
      </c>
      <c r="Z27" s="18">
        <v>3</v>
      </c>
      <c r="AA27" s="18">
        <v>3</v>
      </c>
      <c r="AB27" s="18">
        <v>3</v>
      </c>
      <c r="AC27" s="18">
        <v>3</v>
      </c>
      <c r="AD27" s="18">
        <v>3</v>
      </c>
      <c r="AE27" s="18">
        <v>3</v>
      </c>
      <c r="AF27" s="18">
        <v>3</v>
      </c>
      <c r="AG27" s="18">
        <v>3</v>
      </c>
      <c r="AH27" s="18">
        <v>3</v>
      </c>
      <c r="AI27" s="19">
        <v>3</v>
      </c>
      <c r="AJ27" s="19">
        <v>3</v>
      </c>
      <c r="AK27" s="19">
        <v>3</v>
      </c>
      <c r="AL27" s="19">
        <v>3</v>
      </c>
      <c r="AM27" s="19">
        <v>3</v>
      </c>
      <c r="AN27" s="19">
        <v>3</v>
      </c>
      <c r="AO27" s="19">
        <v>3</v>
      </c>
      <c r="AP27" s="19">
        <v>3</v>
      </c>
      <c r="AQ27" s="20">
        <v>3</v>
      </c>
      <c r="AR27" s="20">
        <v>3</v>
      </c>
      <c r="AS27" s="20">
        <v>3</v>
      </c>
      <c r="AT27" s="20">
        <v>3</v>
      </c>
      <c r="AU27" s="20">
        <v>2</v>
      </c>
      <c r="AV27" s="20">
        <v>2</v>
      </c>
      <c r="AW27" s="20">
        <v>2</v>
      </c>
      <c r="AX27" s="20">
        <v>2</v>
      </c>
      <c r="AY27" s="20">
        <v>2</v>
      </c>
      <c r="AZ27" s="20">
        <v>2</v>
      </c>
      <c r="BA27" s="7"/>
      <c r="BB27" s="37">
        <f t="shared" si="5"/>
        <v>3</v>
      </c>
      <c r="BC27" s="38">
        <f t="shared" si="1"/>
        <v>3</v>
      </c>
      <c r="BD27" s="39">
        <f t="shared" si="2"/>
        <v>3</v>
      </c>
      <c r="BE27" s="40">
        <f t="shared" si="3"/>
        <v>3</v>
      </c>
      <c r="BF27" s="41">
        <f t="shared" si="4"/>
        <v>2.4</v>
      </c>
    </row>
    <row r="28" spans="1:58" x14ac:dyDescent="0.55000000000000004">
      <c r="A28" s="51">
        <v>26</v>
      </c>
      <c r="B28" s="11">
        <v>2</v>
      </c>
      <c r="C28" s="12">
        <v>35</v>
      </c>
      <c r="D28" s="79">
        <f t="shared" si="0"/>
        <v>2</v>
      </c>
      <c r="E28" s="13">
        <v>2</v>
      </c>
      <c r="F28" s="14">
        <v>1</v>
      </c>
      <c r="G28" s="20" t="s">
        <v>256</v>
      </c>
      <c r="H28" s="20">
        <v>15</v>
      </c>
      <c r="I28" s="144">
        <v>5</v>
      </c>
      <c r="J28" s="15">
        <v>2</v>
      </c>
      <c r="K28" s="15">
        <v>1</v>
      </c>
      <c r="L28" s="16">
        <v>4</v>
      </c>
      <c r="M28" s="16">
        <v>3</v>
      </c>
      <c r="N28" s="16">
        <v>3</v>
      </c>
      <c r="O28" s="16">
        <v>3</v>
      </c>
      <c r="P28" s="16">
        <v>4</v>
      </c>
      <c r="Q28" s="16">
        <v>4</v>
      </c>
      <c r="R28" s="16">
        <v>5</v>
      </c>
      <c r="S28" s="16">
        <v>4</v>
      </c>
      <c r="T28" s="17">
        <v>4</v>
      </c>
      <c r="U28" s="17">
        <v>3</v>
      </c>
      <c r="V28" s="17">
        <v>4</v>
      </c>
      <c r="W28" s="17">
        <v>4</v>
      </c>
      <c r="X28" s="17">
        <v>3</v>
      </c>
      <c r="Y28" s="17">
        <v>3</v>
      </c>
      <c r="Z28" s="18">
        <v>3</v>
      </c>
      <c r="AA28" s="18">
        <v>3</v>
      </c>
      <c r="AB28" s="18">
        <v>4</v>
      </c>
      <c r="AC28" s="18">
        <v>4</v>
      </c>
      <c r="AD28" s="18">
        <v>3</v>
      </c>
      <c r="AE28" s="18">
        <v>3</v>
      </c>
      <c r="AF28" s="18">
        <v>3</v>
      </c>
      <c r="AG28" s="18">
        <v>4</v>
      </c>
      <c r="AH28" s="18">
        <v>5</v>
      </c>
      <c r="AI28" s="19">
        <v>5</v>
      </c>
      <c r="AJ28" s="19">
        <v>4</v>
      </c>
      <c r="AK28" s="19">
        <v>5</v>
      </c>
      <c r="AL28" s="19">
        <v>3</v>
      </c>
      <c r="AM28" s="19">
        <v>3</v>
      </c>
      <c r="AN28" s="19">
        <v>5</v>
      </c>
      <c r="AO28" s="19">
        <v>3</v>
      </c>
      <c r="AP28" s="19">
        <v>3</v>
      </c>
      <c r="AQ28" s="20"/>
      <c r="AR28" s="20">
        <v>5</v>
      </c>
      <c r="AS28" s="20">
        <v>4</v>
      </c>
      <c r="AT28" s="20">
        <v>5</v>
      </c>
      <c r="AU28" s="20">
        <v>5</v>
      </c>
      <c r="AV28" s="20">
        <v>3</v>
      </c>
      <c r="AW28" s="20">
        <v>3</v>
      </c>
      <c r="AX28" s="20">
        <v>3</v>
      </c>
      <c r="AY28" s="20">
        <v>3</v>
      </c>
      <c r="AZ28" s="20">
        <v>5</v>
      </c>
      <c r="BA28" s="7"/>
      <c r="BB28" s="37">
        <f t="shared" si="5"/>
        <v>3.75</v>
      </c>
      <c r="BC28" s="38">
        <f t="shared" si="1"/>
        <v>3.5</v>
      </c>
      <c r="BD28" s="39">
        <f t="shared" si="2"/>
        <v>3.5555555555555554</v>
      </c>
      <c r="BE28" s="40">
        <f t="shared" si="3"/>
        <v>3.875</v>
      </c>
      <c r="BF28" s="41">
        <f t="shared" si="4"/>
        <v>4</v>
      </c>
    </row>
    <row r="29" spans="1:58" x14ac:dyDescent="0.55000000000000004">
      <c r="A29" s="51">
        <v>27</v>
      </c>
      <c r="B29" s="11">
        <v>0</v>
      </c>
      <c r="C29" s="12"/>
      <c r="D29" s="79">
        <f t="shared" si="0"/>
        <v>5</v>
      </c>
      <c r="E29" s="13">
        <v>0</v>
      </c>
      <c r="F29" s="14"/>
      <c r="G29" s="20" t="s">
        <v>256</v>
      </c>
      <c r="H29" s="20">
        <v>15</v>
      </c>
      <c r="I29" s="144">
        <v>5</v>
      </c>
      <c r="J29" s="15">
        <v>0</v>
      </c>
      <c r="K29" s="15">
        <v>0</v>
      </c>
      <c r="L29" s="16">
        <v>5</v>
      </c>
      <c r="M29" s="16">
        <v>5</v>
      </c>
      <c r="N29" s="16">
        <v>5</v>
      </c>
      <c r="O29" s="16">
        <v>5</v>
      </c>
      <c r="P29" s="16">
        <v>5</v>
      </c>
      <c r="Q29" s="16">
        <v>5</v>
      </c>
      <c r="R29" s="16">
        <v>5</v>
      </c>
      <c r="S29" s="16">
        <v>5</v>
      </c>
      <c r="T29" s="17">
        <v>5</v>
      </c>
      <c r="U29" s="17">
        <v>4</v>
      </c>
      <c r="V29" s="17">
        <v>4</v>
      </c>
      <c r="W29" s="17">
        <v>4</v>
      </c>
      <c r="X29" s="17">
        <v>4</v>
      </c>
      <c r="Y29" s="17">
        <v>4</v>
      </c>
      <c r="Z29" s="18">
        <v>4</v>
      </c>
      <c r="AA29" s="18">
        <v>4</v>
      </c>
      <c r="AB29" s="18">
        <v>4</v>
      </c>
      <c r="AC29" s="18">
        <v>4</v>
      </c>
      <c r="AD29" s="18">
        <v>3</v>
      </c>
      <c r="AE29" s="18">
        <v>3</v>
      </c>
      <c r="AF29" s="18">
        <v>4</v>
      </c>
      <c r="AG29" s="18">
        <v>4</v>
      </c>
      <c r="AH29" s="18">
        <v>4</v>
      </c>
      <c r="AI29" s="19">
        <v>3</v>
      </c>
      <c r="AJ29" s="19">
        <v>3</v>
      </c>
      <c r="AK29" s="19">
        <v>4</v>
      </c>
      <c r="AL29" s="19">
        <v>4</v>
      </c>
      <c r="AM29" s="19">
        <v>3</v>
      </c>
      <c r="AN29" s="19">
        <v>5</v>
      </c>
      <c r="AO29" s="19">
        <v>4</v>
      </c>
      <c r="AP29" s="19">
        <v>4</v>
      </c>
      <c r="AQ29" s="20">
        <v>4</v>
      </c>
      <c r="AR29" s="20">
        <v>4</v>
      </c>
      <c r="AS29" s="20">
        <v>4</v>
      </c>
      <c r="AT29" s="20">
        <v>4</v>
      </c>
      <c r="AU29" s="20">
        <v>4</v>
      </c>
      <c r="AV29" s="20">
        <v>3</v>
      </c>
      <c r="AW29" s="20">
        <v>3</v>
      </c>
      <c r="AX29" s="20">
        <v>3</v>
      </c>
      <c r="AY29" s="20">
        <v>3</v>
      </c>
      <c r="AZ29" s="20">
        <v>4</v>
      </c>
      <c r="BA29" s="7"/>
      <c r="BB29" s="37">
        <f t="shared" si="5"/>
        <v>5</v>
      </c>
      <c r="BC29" s="38">
        <f t="shared" si="1"/>
        <v>4.166666666666667</v>
      </c>
      <c r="BD29" s="39">
        <f t="shared" si="2"/>
        <v>3.7777777777777777</v>
      </c>
      <c r="BE29" s="40">
        <f t="shared" si="3"/>
        <v>3.75</v>
      </c>
      <c r="BF29" s="41">
        <f t="shared" si="4"/>
        <v>3.6</v>
      </c>
    </row>
    <row r="30" spans="1:58" x14ac:dyDescent="0.55000000000000004">
      <c r="A30" s="51">
        <v>28</v>
      </c>
      <c r="B30" s="11">
        <v>2</v>
      </c>
      <c r="C30" s="12"/>
      <c r="D30" s="79">
        <f t="shared" si="0"/>
        <v>5</v>
      </c>
      <c r="E30" s="13">
        <v>3</v>
      </c>
      <c r="F30" s="14">
        <v>1</v>
      </c>
      <c r="G30" s="20" t="s">
        <v>256</v>
      </c>
      <c r="H30" s="20">
        <v>15</v>
      </c>
      <c r="I30" s="144">
        <v>5</v>
      </c>
      <c r="J30" s="15">
        <v>2</v>
      </c>
      <c r="K30" s="15">
        <v>1</v>
      </c>
      <c r="L30" s="16">
        <v>4</v>
      </c>
      <c r="M30" s="16">
        <v>4</v>
      </c>
      <c r="N30" s="16">
        <v>4</v>
      </c>
      <c r="O30" s="16">
        <v>4</v>
      </c>
      <c r="P30" s="16">
        <v>4</v>
      </c>
      <c r="Q30" s="16">
        <v>4</v>
      </c>
      <c r="R30" s="16">
        <v>4</v>
      </c>
      <c r="S30" s="16">
        <v>4</v>
      </c>
      <c r="T30" s="17">
        <v>4</v>
      </c>
      <c r="U30" s="17">
        <v>4</v>
      </c>
      <c r="V30" s="17">
        <v>4</v>
      </c>
      <c r="W30" s="17">
        <v>4</v>
      </c>
      <c r="X30" s="17">
        <v>4</v>
      </c>
      <c r="Y30" s="17">
        <v>4</v>
      </c>
      <c r="Z30" s="18">
        <v>4</v>
      </c>
      <c r="AA30" s="18">
        <v>4</v>
      </c>
      <c r="AB30" s="18">
        <v>4</v>
      </c>
      <c r="AC30" s="18">
        <v>3</v>
      </c>
      <c r="AD30" s="18">
        <v>4</v>
      </c>
      <c r="AE30" s="18">
        <v>4</v>
      </c>
      <c r="AF30" s="18">
        <v>4</v>
      </c>
      <c r="AG30" s="18">
        <v>4</v>
      </c>
      <c r="AH30" s="18">
        <v>5</v>
      </c>
      <c r="AI30" s="19">
        <v>5</v>
      </c>
      <c r="AJ30" s="19">
        <v>5</v>
      </c>
      <c r="AK30" s="19">
        <v>4</v>
      </c>
      <c r="AL30" s="19">
        <v>5</v>
      </c>
      <c r="AM30" s="19">
        <v>4</v>
      </c>
      <c r="AN30" s="19">
        <v>5</v>
      </c>
      <c r="AO30" s="19">
        <v>4</v>
      </c>
      <c r="AP30" s="19">
        <v>4</v>
      </c>
      <c r="AQ30" s="20">
        <v>4</v>
      </c>
      <c r="AR30" s="20">
        <v>4</v>
      </c>
      <c r="AS30" s="20">
        <v>4</v>
      </c>
      <c r="AT30" s="20">
        <v>4</v>
      </c>
      <c r="AU30" s="20">
        <v>4</v>
      </c>
      <c r="AV30" s="20">
        <v>3</v>
      </c>
      <c r="AW30" s="20">
        <v>4</v>
      </c>
      <c r="AX30" s="20">
        <v>4</v>
      </c>
      <c r="AY30" s="20">
        <v>3</v>
      </c>
      <c r="AZ30" s="20">
        <v>4</v>
      </c>
      <c r="BA30" s="7"/>
      <c r="BB30" s="37">
        <f t="shared" si="5"/>
        <v>4</v>
      </c>
      <c r="BC30" s="38">
        <f t="shared" si="1"/>
        <v>4</v>
      </c>
      <c r="BD30" s="39">
        <f t="shared" si="2"/>
        <v>4</v>
      </c>
      <c r="BE30" s="40">
        <f t="shared" si="3"/>
        <v>4.5</v>
      </c>
      <c r="BF30" s="41">
        <f t="shared" si="4"/>
        <v>3.8</v>
      </c>
    </row>
    <row r="31" spans="1:58" x14ac:dyDescent="0.55000000000000004">
      <c r="A31" s="51">
        <v>29</v>
      </c>
      <c r="B31" s="11">
        <v>2</v>
      </c>
      <c r="C31" s="12">
        <v>35</v>
      </c>
      <c r="D31" s="79">
        <f t="shared" si="0"/>
        <v>2</v>
      </c>
      <c r="E31" s="13">
        <v>3</v>
      </c>
      <c r="F31" s="14">
        <v>3</v>
      </c>
      <c r="G31" s="20" t="s">
        <v>256</v>
      </c>
      <c r="H31" s="20">
        <v>15</v>
      </c>
      <c r="I31" s="144">
        <v>5</v>
      </c>
      <c r="J31" s="15">
        <v>0</v>
      </c>
      <c r="K31" s="15">
        <v>0</v>
      </c>
      <c r="L31" s="16">
        <v>4</v>
      </c>
      <c r="M31" s="16">
        <v>4</v>
      </c>
      <c r="N31" s="16">
        <v>4</v>
      </c>
      <c r="O31" s="16">
        <v>3</v>
      </c>
      <c r="P31" s="16">
        <v>4</v>
      </c>
      <c r="Q31" s="16">
        <v>4</v>
      </c>
      <c r="R31" s="16">
        <v>4</v>
      </c>
      <c r="S31" s="16">
        <v>3</v>
      </c>
      <c r="T31" s="17">
        <v>4</v>
      </c>
      <c r="U31" s="17">
        <v>4</v>
      </c>
      <c r="V31" s="17">
        <v>4</v>
      </c>
      <c r="W31" s="17">
        <v>4</v>
      </c>
      <c r="X31" s="17">
        <v>4</v>
      </c>
      <c r="Y31" s="17">
        <v>3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I31" s="19">
        <v>4</v>
      </c>
      <c r="AJ31" s="19">
        <v>4</v>
      </c>
      <c r="AK31" s="19">
        <v>4</v>
      </c>
      <c r="AL31" s="19">
        <v>4</v>
      </c>
      <c r="AM31" s="19">
        <v>4</v>
      </c>
      <c r="AN31" s="19">
        <v>4</v>
      </c>
      <c r="AO31" s="19">
        <v>4</v>
      </c>
      <c r="AP31" s="19">
        <v>4</v>
      </c>
      <c r="AQ31" s="20">
        <v>4</v>
      </c>
      <c r="AR31" s="20">
        <v>4</v>
      </c>
      <c r="AS31" s="20">
        <v>4</v>
      </c>
      <c r="AT31" s="20">
        <v>4</v>
      </c>
      <c r="AU31" s="20">
        <v>4</v>
      </c>
      <c r="AV31" s="20">
        <v>4</v>
      </c>
      <c r="AW31" s="20">
        <v>4</v>
      </c>
      <c r="AX31" s="20">
        <v>4</v>
      </c>
      <c r="AY31" s="20">
        <v>4</v>
      </c>
      <c r="AZ31" s="20">
        <v>4</v>
      </c>
      <c r="BA31" s="7"/>
      <c r="BB31" s="37">
        <f t="shared" si="5"/>
        <v>3.75</v>
      </c>
      <c r="BC31" s="38">
        <f t="shared" si="1"/>
        <v>3.8333333333333335</v>
      </c>
      <c r="BD31" s="39">
        <f t="shared" si="2"/>
        <v>4</v>
      </c>
      <c r="BE31" s="40">
        <f t="shared" si="3"/>
        <v>4</v>
      </c>
      <c r="BF31" s="41">
        <f t="shared" si="4"/>
        <v>4</v>
      </c>
    </row>
    <row r="32" spans="1:58" x14ac:dyDescent="0.55000000000000004">
      <c r="A32" s="51">
        <v>30</v>
      </c>
      <c r="B32" s="11">
        <v>2</v>
      </c>
      <c r="C32" s="12">
        <v>36</v>
      </c>
      <c r="D32" s="79">
        <f t="shared" si="0"/>
        <v>2</v>
      </c>
      <c r="E32" s="13">
        <v>4</v>
      </c>
      <c r="F32" s="14">
        <v>3</v>
      </c>
      <c r="G32" s="20" t="s">
        <v>256</v>
      </c>
      <c r="H32" s="20">
        <v>15</v>
      </c>
      <c r="I32" s="144">
        <v>5</v>
      </c>
      <c r="J32" s="15">
        <v>0</v>
      </c>
      <c r="K32" s="15">
        <v>0</v>
      </c>
      <c r="L32" s="16">
        <v>4</v>
      </c>
      <c r="M32" s="16">
        <v>4</v>
      </c>
      <c r="N32" s="16">
        <v>3</v>
      </c>
      <c r="O32" s="16">
        <v>4</v>
      </c>
      <c r="P32" s="16">
        <v>4</v>
      </c>
      <c r="Q32" s="16">
        <v>4</v>
      </c>
      <c r="R32" s="16">
        <v>4</v>
      </c>
      <c r="S32" s="16">
        <v>4</v>
      </c>
      <c r="T32" s="17">
        <v>4</v>
      </c>
      <c r="U32" s="17">
        <v>4</v>
      </c>
      <c r="V32" s="17">
        <v>4</v>
      </c>
      <c r="W32" s="17">
        <v>4</v>
      </c>
      <c r="X32" s="17">
        <v>4</v>
      </c>
      <c r="Y32" s="17">
        <v>4</v>
      </c>
      <c r="Z32" s="18">
        <v>4</v>
      </c>
      <c r="AA32" s="18">
        <v>4</v>
      </c>
      <c r="AB32" s="18">
        <v>3</v>
      </c>
      <c r="AC32" s="18">
        <v>4</v>
      </c>
      <c r="AD32" s="18">
        <v>4</v>
      </c>
      <c r="AE32" s="18">
        <v>4</v>
      </c>
      <c r="AF32" s="18">
        <v>4</v>
      </c>
      <c r="AG32" s="18">
        <v>4</v>
      </c>
      <c r="AH32" s="18">
        <v>4</v>
      </c>
      <c r="AI32" s="19">
        <v>3</v>
      </c>
      <c r="AJ32" s="19">
        <v>3</v>
      </c>
      <c r="AK32" s="19">
        <v>3</v>
      </c>
      <c r="AL32" s="19">
        <v>4</v>
      </c>
      <c r="AM32" s="19">
        <v>3</v>
      </c>
      <c r="AN32" s="19">
        <v>3</v>
      </c>
      <c r="AO32" s="19">
        <v>4</v>
      </c>
      <c r="AP32" s="19">
        <v>3</v>
      </c>
      <c r="AQ32" s="20">
        <v>3</v>
      </c>
      <c r="AR32" s="20">
        <v>4</v>
      </c>
      <c r="AS32" s="20">
        <v>4</v>
      </c>
      <c r="AT32" s="20">
        <v>4</v>
      </c>
      <c r="AU32" s="20">
        <v>4</v>
      </c>
      <c r="AV32" s="20">
        <v>4</v>
      </c>
      <c r="AW32" s="20">
        <v>4</v>
      </c>
      <c r="AX32" s="20">
        <v>4</v>
      </c>
      <c r="AY32" s="20">
        <v>4</v>
      </c>
      <c r="AZ32" s="20">
        <v>4</v>
      </c>
      <c r="BA32" s="7"/>
      <c r="BB32" s="37">
        <f t="shared" si="5"/>
        <v>3.875</v>
      </c>
      <c r="BC32" s="38">
        <f t="shared" si="1"/>
        <v>4</v>
      </c>
      <c r="BD32" s="39">
        <f t="shared" si="2"/>
        <v>3.8888888888888888</v>
      </c>
      <c r="BE32" s="40">
        <f t="shared" si="3"/>
        <v>3.25</v>
      </c>
      <c r="BF32" s="41">
        <f t="shared" si="4"/>
        <v>3.9</v>
      </c>
    </row>
    <row r="33" spans="1:58" x14ac:dyDescent="0.55000000000000004">
      <c r="A33" s="51">
        <v>31</v>
      </c>
      <c r="B33" s="11">
        <v>1</v>
      </c>
      <c r="C33" s="12">
        <v>43</v>
      </c>
      <c r="D33" s="79">
        <f t="shared" si="0"/>
        <v>3</v>
      </c>
      <c r="E33" s="13">
        <v>4</v>
      </c>
      <c r="F33" s="14">
        <v>3</v>
      </c>
      <c r="G33" s="20" t="s">
        <v>256</v>
      </c>
      <c r="H33" s="20">
        <v>15</v>
      </c>
      <c r="I33" s="144">
        <v>5</v>
      </c>
      <c r="J33" s="15">
        <v>2</v>
      </c>
      <c r="K33" s="15">
        <v>1</v>
      </c>
      <c r="L33" s="16">
        <v>4</v>
      </c>
      <c r="M33" s="16">
        <v>5</v>
      </c>
      <c r="N33" s="16">
        <v>5</v>
      </c>
      <c r="O33" s="16">
        <v>4</v>
      </c>
      <c r="P33" s="16">
        <v>4</v>
      </c>
      <c r="Q33" s="16">
        <v>5</v>
      </c>
      <c r="R33" s="16">
        <v>4</v>
      </c>
      <c r="S33" s="16">
        <v>5</v>
      </c>
      <c r="T33" s="17">
        <v>4</v>
      </c>
      <c r="U33" s="17">
        <v>5</v>
      </c>
      <c r="V33" s="17">
        <v>4</v>
      </c>
      <c r="W33" s="17">
        <v>5</v>
      </c>
      <c r="X33" s="17">
        <v>5</v>
      </c>
      <c r="Y33" s="17">
        <v>4</v>
      </c>
      <c r="Z33" s="18">
        <v>5</v>
      </c>
      <c r="AA33" s="18">
        <v>4</v>
      </c>
      <c r="AB33" s="18">
        <v>4</v>
      </c>
      <c r="AC33" s="18">
        <v>5</v>
      </c>
      <c r="AD33" s="18">
        <v>5</v>
      </c>
      <c r="AE33" s="18">
        <v>5</v>
      </c>
      <c r="AF33" s="18">
        <v>5</v>
      </c>
      <c r="AG33" s="18">
        <v>4</v>
      </c>
      <c r="AH33" s="18">
        <v>5</v>
      </c>
      <c r="AI33" s="19">
        <v>5</v>
      </c>
      <c r="AJ33" s="19">
        <v>5</v>
      </c>
      <c r="AK33" s="19">
        <v>4</v>
      </c>
      <c r="AL33" s="19">
        <v>5</v>
      </c>
      <c r="AM33" s="19">
        <v>4</v>
      </c>
      <c r="AN33" s="19">
        <v>5</v>
      </c>
      <c r="AO33" s="19">
        <v>5</v>
      </c>
      <c r="AP33" s="19">
        <v>5</v>
      </c>
      <c r="AQ33" s="20">
        <v>4</v>
      </c>
      <c r="AR33" s="20">
        <v>5</v>
      </c>
      <c r="AS33" s="20">
        <v>5</v>
      </c>
      <c r="AT33" s="20">
        <v>5</v>
      </c>
      <c r="AU33" s="20">
        <v>4</v>
      </c>
      <c r="AV33" s="20">
        <v>5</v>
      </c>
      <c r="AW33" s="20">
        <v>5</v>
      </c>
      <c r="AX33" s="20">
        <v>5</v>
      </c>
      <c r="AY33" s="20">
        <v>4</v>
      </c>
      <c r="AZ33" s="20">
        <v>5</v>
      </c>
      <c r="BA33" s="7"/>
      <c r="BB33" s="37">
        <f t="shared" si="5"/>
        <v>4.5</v>
      </c>
      <c r="BC33" s="38">
        <f t="shared" si="1"/>
        <v>4.5</v>
      </c>
      <c r="BD33" s="39">
        <f t="shared" si="2"/>
        <v>4.666666666666667</v>
      </c>
      <c r="BE33" s="40">
        <f t="shared" si="3"/>
        <v>4.75</v>
      </c>
      <c r="BF33" s="41">
        <f t="shared" si="4"/>
        <v>4.7</v>
      </c>
    </row>
    <row r="34" spans="1:58" x14ac:dyDescent="0.55000000000000004">
      <c r="A34" s="51">
        <v>32</v>
      </c>
      <c r="B34" s="11">
        <v>2</v>
      </c>
      <c r="C34" s="12">
        <v>35</v>
      </c>
      <c r="D34" s="79">
        <f t="shared" si="0"/>
        <v>2</v>
      </c>
      <c r="E34" s="13">
        <v>2</v>
      </c>
      <c r="F34" s="14">
        <v>1</v>
      </c>
      <c r="G34" s="20" t="s">
        <v>256</v>
      </c>
      <c r="H34" s="20">
        <v>15</v>
      </c>
      <c r="I34" s="144">
        <v>5</v>
      </c>
      <c r="J34" s="15">
        <v>2</v>
      </c>
      <c r="K34" s="15">
        <v>1</v>
      </c>
      <c r="L34" s="16">
        <v>5</v>
      </c>
      <c r="M34" s="16">
        <v>5</v>
      </c>
      <c r="N34" s="16">
        <v>5</v>
      </c>
      <c r="O34" s="16">
        <v>5</v>
      </c>
      <c r="P34" s="16">
        <v>5</v>
      </c>
      <c r="Q34" s="16">
        <v>5</v>
      </c>
      <c r="R34" s="16">
        <v>3</v>
      </c>
      <c r="S34" s="16">
        <v>5</v>
      </c>
      <c r="T34" s="17">
        <v>5</v>
      </c>
      <c r="U34" s="17">
        <v>4</v>
      </c>
      <c r="V34" s="17">
        <v>4</v>
      </c>
      <c r="W34" s="17">
        <v>5</v>
      </c>
      <c r="X34" s="17">
        <v>4</v>
      </c>
      <c r="Y34" s="17">
        <v>4</v>
      </c>
      <c r="Z34" s="18">
        <v>3</v>
      </c>
      <c r="AA34" s="18">
        <v>5</v>
      </c>
      <c r="AB34" s="18">
        <v>5</v>
      </c>
      <c r="AC34" s="18">
        <v>5</v>
      </c>
      <c r="AD34" s="18">
        <v>5</v>
      </c>
      <c r="AE34" s="18">
        <v>4</v>
      </c>
      <c r="AF34" s="18">
        <v>4</v>
      </c>
      <c r="AG34" s="18">
        <v>3</v>
      </c>
      <c r="AH34" s="18">
        <v>3</v>
      </c>
      <c r="AI34" s="19">
        <v>3</v>
      </c>
      <c r="AJ34" s="19">
        <v>3</v>
      </c>
      <c r="AK34" s="19">
        <v>4</v>
      </c>
      <c r="AL34" s="19">
        <v>5</v>
      </c>
      <c r="AM34" s="19">
        <v>5</v>
      </c>
      <c r="AN34" s="19">
        <v>4</v>
      </c>
      <c r="AO34" s="19">
        <v>3</v>
      </c>
      <c r="AP34" s="19">
        <v>3</v>
      </c>
      <c r="AQ34" s="20"/>
      <c r="AR34" s="20">
        <v>5</v>
      </c>
      <c r="AS34" s="20">
        <v>5</v>
      </c>
      <c r="AT34" s="20">
        <v>5</v>
      </c>
      <c r="AU34" s="20">
        <v>5</v>
      </c>
      <c r="AV34" s="20">
        <v>5</v>
      </c>
      <c r="AW34" s="20">
        <v>5</v>
      </c>
      <c r="AX34" s="20">
        <v>5</v>
      </c>
      <c r="AY34" s="20">
        <v>5</v>
      </c>
      <c r="AZ34" s="20">
        <v>2</v>
      </c>
      <c r="BA34" s="7"/>
      <c r="BB34" s="37">
        <f t="shared" si="5"/>
        <v>4.75</v>
      </c>
      <c r="BC34" s="38">
        <f t="shared" si="1"/>
        <v>4.333333333333333</v>
      </c>
      <c r="BD34" s="39">
        <f t="shared" si="2"/>
        <v>4.1111111111111107</v>
      </c>
      <c r="BE34" s="40">
        <f t="shared" si="3"/>
        <v>3.75</v>
      </c>
      <c r="BF34" s="41">
        <f t="shared" si="4"/>
        <v>4.666666666666667</v>
      </c>
    </row>
    <row r="35" spans="1:58" x14ac:dyDescent="0.55000000000000004">
      <c r="A35" s="51">
        <v>33</v>
      </c>
      <c r="B35" s="11">
        <v>2</v>
      </c>
      <c r="C35" s="12">
        <v>37</v>
      </c>
      <c r="D35" s="79">
        <f t="shared" si="0"/>
        <v>2</v>
      </c>
      <c r="E35" s="13">
        <v>2</v>
      </c>
      <c r="F35" s="14">
        <v>1</v>
      </c>
      <c r="G35" s="20" t="s">
        <v>256</v>
      </c>
      <c r="H35" s="20">
        <v>15</v>
      </c>
      <c r="I35" s="144">
        <v>5</v>
      </c>
      <c r="J35" s="15">
        <v>0</v>
      </c>
      <c r="K35" s="15">
        <v>1</v>
      </c>
      <c r="L35" s="16">
        <v>5</v>
      </c>
      <c r="M35" s="16">
        <v>5</v>
      </c>
      <c r="N35" s="16">
        <v>5</v>
      </c>
      <c r="O35" s="16">
        <v>5</v>
      </c>
      <c r="P35" s="16">
        <v>5</v>
      </c>
      <c r="Q35" s="16">
        <v>5</v>
      </c>
      <c r="R35" s="16">
        <v>5</v>
      </c>
      <c r="S35" s="16">
        <v>5</v>
      </c>
      <c r="T35" s="17">
        <v>5</v>
      </c>
      <c r="U35" s="17">
        <v>5</v>
      </c>
      <c r="V35" s="17">
        <v>5</v>
      </c>
      <c r="W35" s="17">
        <v>5</v>
      </c>
      <c r="X35" s="17">
        <v>5</v>
      </c>
      <c r="Y35" s="17">
        <v>5</v>
      </c>
      <c r="Z35" s="18">
        <v>5</v>
      </c>
      <c r="AA35" s="18">
        <v>5</v>
      </c>
      <c r="AB35" s="18">
        <v>4</v>
      </c>
      <c r="AC35" s="18">
        <v>5</v>
      </c>
      <c r="AD35" s="18">
        <v>4</v>
      </c>
      <c r="AE35" s="18">
        <v>3</v>
      </c>
      <c r="AF35" s="18">
        <v>4</v>
      </c>
      <c r="AG35" s="18">
        <v>4</v>
      </c>
      <c r="AH35" s="18">
        <v>5</v>
      </c>
      <c r="AI35" s="19">
        <v>5</v>
      </c>
      <c r="AJ35" s="19">
        <v>5</v>
      </c>
      <c r="AK35" s="19">
        <v>5</v>
      </c>
      <c r="AL35" s="19">
        <v>5</v>
      </c>
      <c r="AM35" s="19">
        <v>5</v>
      </c>
      <c r="AN35" s="19">
        <v>5</v>
      </c>
      <c r="AO35" s="19">
        <v>5</v>
      </c>
      <c r="AP35" s="19">
        <v>4</v>
      </c>
      <c r="AQ35" s="20">
        <v>5</v>
      </c>
      <c r="AR35" s="20">
        <v>5</v>
      </c>
      <c r="AS35" s="20">
        <v>5</v>
      </c>
      <c r="AT35" s="20">
        <v>5</v>
      </c>
      <c r="AU35" s="20">
        <v>5</v>
      </c>
      <c r="AV35" s="20">
        <v>3</v>
      </c>
      <c r="AW35" s="20">
        <v>3</v>
      </c>
      <c r="AX35" s="20">
        <v>3</v>
      </c>
      <c r="AY35" s="20">
        <v>3</v>
      </c>
      <c r="AZ35" s="20">
        <v>3</v>
      </c>
      <c r="BA35" s="7"/>
      <c r="BB35" s="37">
        <f t="shared" si="5"/>
        <v>5</v>
      </c>
      <c r="BC35" s="38">
        <f t="shared" si="1"/>
        <v>5</v>
      </c>
      <c r="BD35" s="39">
        <f t="shared" si="2"/>
        <v>4.333333333333333</v>
      </c>
      <c r="BE35" s="40">
        <f t="shared" si="3"/>
        <v>4.875</v>
      </c>
      <c r="BF35" s="41">
        <f t="shared" si="4"/>
        <v>4</v>
      </c>
    </row>
    <row r="36" spans="1:58" x14ac:dyDescent="0.55000000000000004">
      <c r="A36" s="51">
        <v>34</v>
      </c>
      <c r="B36" s="11">
        <v>1</v>
      </c>
      <c r="C36" s="12">
        <v>48</v>
      </c>
      <c r="D36" s="79">
        <f t="shared" si="0"/>
        <v>3</v>
      </c>
      <c r="E36" s="13">
        <v>2</v>
      </c>
      <c r="F36" s="14">
        <v>1</v>
      </c>
      <c r="G36" s="20" t="s">
        <v>256</v>
      </c>
      <c r="H36" s="20">
        <v>15</v>
      </c>
      <c r="I36" s="144">
        <v>1</v>
      </c>
      <c r="J36" s="15">
        <v>2</v>
      </c>
      <c r="K36" s="15">
        <v>1</v>
      </c>
      <c r="L36" s="16">
        <v>4</v>
      </c>
      <c r="M36" s="16">
        <v>4</v>
      </c>
      <c r="N36" s="16">
        <v>4</v>
      </c>
      <c r="O36" s="16">
        <v>4</v>
      </c>
      <c r="P36" s="16">
        <v>4</v>
      </c>
      <c r="Q36" s="16">
        <v>4</v>
      </c>
      <c r="R36" s="16">
        <v>4</v>
      </c>
      <c r="S36" s="16">
        <v>4</v>
      </c>
      <c r="T36" s="17">
        <v>4</v>
      </c>
      <c r="U36" s="17">
        <v>4</v>
      </c>
      <c r="V36" s="17">
        <v>4</v>
      </c>
      <c r="W36" s="17">
        <v>5</v>
      </c>
      <c r="X36" s="17">
        <v>5</v>
      </c>
      <c r="Y36" s="17">
        <v>4</v>
      </c>
      <c r="Z36" s="18">
        <v>4</v>
      </c>
      <c r="AA36" s="18">
        <v>4</v>
      </c>
      <c r="AB36" s="18">
        <v>4</v>
      </c>
      <c r="AC36" s="18">
        <v>4</v>
      </c>
      <c r="AD36" s="18">
        <v>4</v>
      </c>
      <c r="AE36" s="18">
        <v>4</v>
      </c>
      <c r="AF36" s="18">
        <v>4</v>
      </c>
      <c r="AG36" s="18">
        <v>4</v>
      </c>
      <c r="AH36" s="18">
        <v>4</v>
      </c>
      <c r="AI36" s="19">
        <v>5</v>
      </c>
      <c r="AJ36" s="19">
        <v>5</v>
      </c>
      <c r="AK36" s="19">
        <v>5</v>
      </c>
      <c r="AL36" s="19">
        <v>5</v>
      </c>
      <c r="AM36" s="19">
        <v>4</v>
      </c>
      <c r="AN36" s="19">
        <v>4</v>
      </c>
      <c r="AO36" s="19">
        <v>4</v>
      </c>
      <c r="AP36" s="19">
        <v>4</v>
      </c>
      <c r="AQ36" s="20">
        <v>4</v>
      </c>
      <c r="AR36" s="20">
        <v>4</v>
      </c>
      <c r="AS36" s="20">
        <v>4</v>
      </c>
      <c r="AT36" s="20">
        <v>4</v>
      </c>
      <c r="AU36" s="20">
        <v>4</v>
      </c>
      <c r="AV36" s="20">
        <v>4</v>
      </c>
      <c r="AW36" s="20">
        <v>4</v>
      </c>
      <c r="AX36" s="20">
        <v>4</v>
      </c>
      <c r="AY36" s="20">
        <v>4</v>
      </c>
      <c r="AZ36" s="20">
        <v>4</v>
      </c>
      <c r="BA36" s="7"/>
      <c r="BB36" s="37">
        <f t="shared" si="5"/>
        <v>4</v>
      </c>
      <c r="BC36" s="38">
        <f t="shared" si="1"/>
        <v>4.333333333333333</v>
      </c>
      <c r="BD36" s="39">
        <f t="shared" si="2"/>
        <v>4</v>
      </c>
      <c r="BE36" s="40">
        <f t="shared" si="3"/>
        <v>4.5</v>
      </c>
      <c r="BF36" s="41">
        <f t="shared" si="4"/>
        <v>4</v>
      </c>
    </row>
    <row r="37" spans="1:58" x14ac:dyDescent="0.55000000000000004">
      <c r="A37" s="51">
        <v>35</v>
      </c>
      <c r="B37" s="11">
        <v>1</v>
      </c>
      <c r="C37" s="12">
        <v>55</v>
      </c>
      <c r="D37" s="79">
        <f t="shared" si="0"/>
        <v>4</v>
      </c>
      <c r="E37" s="13">
        <v>3</v>
      </c>
      <c r="F37" s="14">
        <v>2</v>
      </c>
      <c r="G37" s="20" t="s">
        <v>256</v>
      </c>
      <c r="H37" s="20">
        <v>15</v>
      </c>
      <c r="I37" s="144">
        <v>1</v>
      </c>
      <c r="J37" s="15">
        <v>2</v>
      </c>
      <c r="K37" s="15">
        <v>1</v>
      </c>
      <c r="L37" s="16">
        <v>5</v>
      </c>
      <c r="M37" s="16">
        <v>5</v>
      </c>
      <c r="N37" s="16">
        <v>4</v>
      </c>
      <c r="O37" s="16">
        <v>4</v>
      </c>
      <c r="P37" s="16">
        <v>5</v>
      </c>
      <c r="Q37" s="16">
        <v>4</v>
      </c>
      <c r="R37" s="16">
        <v>5</v>
      </c>
      <c r="S37" s="16">
        <v>5</v>
      </c>
      <c r="T37" s="17">
        <v>5</v>
      </c>
      <c r="U37" s="17">
        <v>5</v>
      </c>
      <c r="V37" s="17">
        <v>5</v>
      </c>
      <c r="W37" s="17">
        <v>5</v>
      </c>
      <c r="X37" s="17">
        <v>4</v>
      </c>
      <c r="Y37" s="17">
        <v>5</v>
      </c>
      <c r="Z37" s="18">
        <v>5</v>
      </c>
      <c r="AA37" s="18">
        <v>4</v>
      </c>
      <c r="AB37" s="18">
        <v>5</v>
      </c>
      <c r="AC37" s="18">
        <v>4</v>
      </c>
      <c r="AD37" s="18">
        <v>5</v>
      </c>
      <c r="AE37" s="18">
        <v>5</v>
      </c>
      <c r="AF37" s="18">
        <v>5</v>
      </c>
      <c r="AG37" s="18">
        <v>4</v>
      </c>
      <c r="AH37" s="18">
        <v>5</v>
      </c>
      <c r="AI37" s="19">
        <v>5</v>
      </c>
      <c r="AJ37" s="19">
        <v>5</v>
      </c>
      <c r="AK37" s="19">
        <v>5</v>
      </c>
      <c r="AL37" s="19">
        <v>5</v>
      </c>
      <c r="AM37" s="19">
        <v>5</v>
      </c>
      <c r="AN37" s="19">
        <v>5</v>
      </c>
      <c r="AO37" s="19">
        <v>5</v>
      </c>
      <c r="AP37" s="19">
        <v>5</v>
      </c>
      <c r="AQ37" s="20">
        <v>5</v>
      </c>
      <c r="AR37" s="20">
        <v>5</v>
      </c>
      <c r="AS37" s="20">
        <v>5</v>
      </c>
      <c r="AT37" s="20">
        <v>5</v>
      </c>
      <c r="AU37" s="20">
        <v>5</v>
      </c>
      <c r="AV37" s="20">
        <v>5</v>
      </c>
      <c r="AW37" s="20">
        <v>4</v>
      </c>
      <c r="AX37" s="20">
        <v>5</v>
      </c>
      <c r="AY37" s="20">
        <v>5</v>
      </c>
      <c r="AZ37" s="20">
        <v>5</v>
      </c>
      <c r="BA37" s="7"/>
      <c r="BB37" s="37">
        <f t="shared" si="5"/>
        <v>4.625</v>
      </c>
      <c r="BC37" s="38">
        <f t="shared" si="1"/>
        <v>4.833333333333333</v>
      </c>
      <c r="BD37" s="39">
        <f t="shared" si="2"/>
        <v>4.666666666666667</v>
      </c>
      <c r="BE37" s="40">
        <f t="shared" si="3"/>
        <v>5</v>
      </c>
      <c r="BF37" s="41">
        <f t="shared" si="4"/>
        <v>4.9000000000000004</v>
      </c>
    </row>
    <row r="38" spans="1:58" x14ac:dyDescent="0.55000000000000004">
      <c r="A38" s="51">
        <v>36</v>
      </c>
      <c r="B38" s="11">
        <v>1</v>
      </c>
      <c r="C38" s="12">
        <v>52</v>
      </c>
      <c r="D38" s="79">
        <f t="shared" si="0"/>
        <v>4</v>
      </c>
      <c r="E38" s="13">
        <v>3</v>
      </c>
      <c r="F38" s="14">
        <v>3</v>
      </c>
      <c r="G38" s="20" t="s">
        <v>256</v>
      </c>
      <c r="H38" s="20">
        <v>15</v>
      </c>
      <c r="I38" s="144">
        <v>1</v>
      </c>
      <c r="J38" s="15">
        <v>2</v>
      </c>
      <c r="K38" s="15">
        <v>1</v>
      </c>
      <c r="L38" s="16">
        <v>5</v>
      </c>
      <c r="M38" s="16">
        <v>5</v>
      </c>
      <c r="N38" s="16">
        <v>5</v>
      </c>
      <c r="O38" s="16">
        <v>5</v>
      </c>
      <c r="P38" s="16">
        <v>4</v>
      </c>
      <c r="Q38" s="16">
        <v>5</v>
      </c>
      <c r="R38" s="16">
        <v>4</v>
      </c>
      <c r="S38" s="16">
        <v>5</v>
      </c>
      <c r="T38" s="17">
        <v>4</v>
      </c>
      <c r="U38" s="17">
        <v>4</v>
      </c>
      <c r="V38" s="17">
        <v>5</v>
      </c>
      <c r="W38" s="17">
        <v>5</v>
      </c>
      <c r="X38" s="17">
        <v>4</v>
      </c>
      <c r="Y38" s="17">
        <v>4</v>
      </c>
      <c r="Z38" s="18">
        <v>5</v>
      </c>
      <c r="AA38" s="18">
        <v>4</v>
      </c>
      <c r="AB38" s="18">
        <v>4</v>
      </c>
      <c r="AC38" s="18">
        <v>5</v>
      </c>
      <c r="AD38" s="18">
        <v>5</v>
      </c>
      <c r="AE38" s="18">
        <v>5</v>
      </c>
      <c r="AF38" s="18">
        <v>5</v>
      </c>
      <c r="AG38" s="18">
        <v>4</v>
      </c>
      <c r="AH38" s="18">
        <v>4</v>
      </c>
      <c r="AI38" s="19">
        <v>5</v>
      </c>
      <c r="AJ38" s="19">
        <v>4</v>
      </c>
      <c r="AK38" s="19">
        <v>5</v>
      </c>
      <c r="AL38" s="19">
        <v>5</v>
      </c>
      <c r="AM38" s="19">
        <v>4</v>
      </c>
      <c r="AN38" s="19">
        <v>4</v>
      </c>
      <c r="AO38" s="19">
        <v>4</v>
      </c>
      <c r="AP38" s="19">
        <v>4</v>
      </c>
      <c r="AQ38" s="20">
        <v>4</v>
      </c>
      <c r="AR38" s="20">
        <v>4</v>
      </c>
      <c r="AS38" s="20">
        <v>4</v>
      </c>
      <c r="AT38" s="20">
        <v>4</v>
      </c>
      <c r="AU38" s="20">
        <v>4</v>
      </c>
      <c r="AV38" s="20">
        <v>3</v>
      </c>
      <c r="AW38" s="20">
        <v>4</v>
      </c>
      <c r="AX38" s="20">
        <v>4</v>
      </c>
      <c r="AY38" s="20">
        <v>4</v>
      </c>
      <c r="AZ38" s="20">
        <v>5</v>
      </c>
      <c r="BA38" s="7"/>
      <c r="BB38" s="37">
        <f t="shared" si="5"/>
        <v>4.75</v>
      </c>
      <c r="BC38" s="38">
        <f t="shared" si="1"/>
        <v>4.333333333333333</v>
      </c>
      <c r="BD38" s="39">
        <f t="shared" si="2"/>
        <v>4.5555555555555554</v>
      </c>
      <c r="BE38" s="40">
        <f t="shared" si="3"/>
        <v>4.375</v>
      </c>
      <c r="BF38" s="41">
        <f t="shared" si="4"/>
        <v>4</v>
      </c>
    </row>
    <row r="39" spans="1:58" x14ac:dyDescent="0.55000000000000004">
      <c r="A39" s="51">
        <v>37</v>
      </c>
      <c r="B39" s="11">
        <v>1</v>
      </c>
      <c r="C39" s="12">
        <v>52</v>
      </c>
      <c r="D39" s="79">
        <f t="shared" si="0"/>
        <v>4</v>
      </c>
      <c r="E39" s="13">
        <v>3</v>
      </c>
      <c r="F39" s="14">
        <v>2</v>
      </c>
      <c r="G39" s="20" t="s">
        <v>256</v>
      </c>
      <c r="H39" s="20">
        <v>15</v>
      </c>
      <c r="I39" s="144">
        <v>2</v>
      </c>
      <c r="J39" s="15">
        <v>0</v>
      </c>
      <c r="K39" s="15">
        <v>0</v>
      </c>
      <c r="L39" s="16">
        <v>4</v>
      </c>
      <c r="M39" s="16">
        <v>4</v>
      </c>
      <c r="N39" s="16">
        <v>4</v>
      </c>
      <c r="O39" s="16">
        <v>3</v>
      </c>
      <c r="P39" s="16">
        <v>4</v>
      </c>
      <c r="Q39" s="16">
        <v>4</v>
      </c>
      <c r="R39" s="16">
        <v>4</v>
      </c>
      <c r="S39" s="16">
        <v>4</v>
      </c>
      <c r="T39" s="17">
        <v>4</v>
      </c>
      <c r="U39" s="17">
        <v>4</v>
      </c>
      <c r="V39" s="17">
        <v>4</v>
      </c>
      <c r="W39" s="17">
        <v>4</v>
      </c>
      <c r="X39" s="17">
        <v>4</v>
      </c>
      <c r="Y39" s="17">
        <v>4</v>
      </c>
      <c r="Z39" s="18">
        <v>4</v>
      </c>
      <c r="AA39" s="18">
        <v>4</v>
      </c>
      <c r="AB39" s="18">
        <v>4</v>
      </c>
      <c r="AC39" s="18">
        <v>4</v>
      </c>
      <c r="AD39" s="18">
        <v>4</v>
      </c>
      <c r="AE39" s="18">
        <v>4</v>
      </c>
      <c r="AF39" s="18">
        <v>4</v>
      </c>
      <c r="AG39" s="18">
        <v>4</v>
      </c>
      <c r="AH39" s="18">
        <v>4</v>
      </c>
      <c r="AI39" s="19">
        <v>4</v>
      </c>
      <c r="AJ39" s="19">
        <v>4</v>
      </c>
      <c r="AK39" s="19">
        <v>4</v>
      </c>
      <c r="AL39" s="19">
        <v>4</v>
      </c>
      <c r="AM39" s="19">
        <v>3</v>
      </c>
      <c r="AN39" s="19">
        <v>4</v>
      </c>
      <c r="AO39" s="19">
        <v>4</v>
      </c>
      <c r="AP39" s="19">
        <v>4</v>
      </c>
      <c r="AQ39" s="20">
        <v>4</v>
      </c>
      <c r="AR39" s="20">
        <v>4</v>
      </c>
      <c r="AS39" s="20">
        <v>4</v>
      </c>
      <c r="AT39" s="20">
        <v>4</v>
      </c>
      <c r="AU39" s="20">
        <v>4</v>
      </c>
      <c r="AV39" s="20">
        <v>3</v>
      </c>
      <c r="AW39" s="20">
        <v>3</v>
      </c>
      <c r="AX39" s="20">
        <v>3</v>
      </c>
      <c r="AY39" s="20">
        <v>3</v>
      </c>
      <c r="AZ39" s="20">
        <v>5</v>
      </c>
      <c r="BA39" s="7"/>
      <c r="BB39" s="37">
        <f t="shared" si="5"/>
        <v>3.875</v>
      </c>
      <c r="BC39" s="38">
        <f t="shared" si="1"/>
        <v>4</v>
      </c>
      <c r="BD39" s="39">
        <f t="shared" si="2"/>
        <v>4</v>
      </c>
      <c r="BE39" s="40">
        <f t="shared" si="3"/>
        <v>3.875</v>
      </c>
      <c r="BF39" s="41">
        <f t="shared" si="4"/>
        <v>3.7</v>
      </c>
    </row>
    <row r="40" spans="1:58" x14ac:dyDescent="0.55000000000000004">
      <c r="A40" s="51">
        <v>38</v>
      </c>
      <c r="B40" s="11">
        <v>2</v>
      </c>
      <c r="C40" s="12">
        <v>59</v>
      </c>
      <c r="D40" s="79">
        <f t="shared" si="0"/>
        <v>4</v>
      </c>
      <c r="E40" s="13">
        <v>3</v>
      </c>
      <c r="F40" s="14">
        <v>1</v>
      </c>
      <c r="G40" s="20" t="s">
        <v>256</v>
      </c>
      <c r="H40" s="20">
        <v>15</v>
      </c>
      <c r="I40" s="144">
        <v>2</v>
      </c>
      <c r="J40" s="15">
        <v>0</v>
      </c>
      <c r="K40" s="15">
        <v>0</v>
      </c>
      <c r="L40" s="16">
        <v>5</v>
      </c>
      <c r="M40" s="16">
        <v>5</v>
      </c>
      <c r="N40" s="16">
        <v>5</v>
      </c>
      <c r="O40" s="16">
        <v>5</v>
      </c>
      <c r="P40" s="16">
        <v>5</v>
      </c>
      <c r="Q40" s="16">
        <v>5</v>
      </c>
      <c r="R40" s="16">
        <v>5</v>
      </c>
      <c r="S40" s="16">
        <v>5</v>
      </c>
      <c r="T40" s="17">
        <v>5</v>
      </c>
      <c r="U40" s="17">
        <v>5</v>
      </c>
      <c r="V40" s="17">
        <v>5</v>
      </c>
      <c r="W40" s="17">
        <v>5</v>
      </c>
      <c r="X40" s="17">
        <v>5</v>
      </c>
      <c r="Y40" s="17">
        <v>5</v>
      </c>
      <c r="Z40" s="18">
        <v>3</v>
      </c>
      <c r="AA40" s="18">
        <v>3</v>
      </c>
      <c r="AB40" s="18">
        <v>3</v>
      </c>
      <c r="AC40" s="18">
        <v>3</v>
      </c>
      <c r="AD40" s="18">
        <v>3</v>
      </c>
      <c r="AE40" s="18">
        <v>3</v>
      </c>
      <c r="AF40" s="18">
        <v>3</v>
      </c>
      <c r="AG40" s="18">
        <v>3</v>
      </c>
      <c r="AH40" s="18">
        <v>3</v>
      </c>
      <c r="AI40" s="19">
        <v>3</v>
      </c>
      <c r="AJ40" s="19">
        <v>3</v>
      </c>
      <c r="AK40" s="19">
        <v>3</v>
      </c>
      <c r="AL40" s="19">
        <v>3</v>
      </c>
      <c r="AM40" s="19">
        <v>3</v>
      </c>
      <c r="AN40" s="19">
        <v>3</v>
      </c>
      <c r="AO40" s="19">
        <v>3</v>
      </c>
      <c r="AP40" s="19">
        <v>3</v>
      </c>
      <c r="AQ40" s="20">
        <v>3</v>
      </c>
      <c r="AR40" s="20">
        <v>3</v>
      </c>
      <c r="AS40" s="20">
        <v>3</v>
      </c>
      <c r="AT40" s="20">
        <v>3</v>
      </c>
      <c r="AU40" s="20">
        <v>3</v>
      </c>
      <c r="AV40" s="20">
        <v>3</v>
      </c>
      <c r="AW40" s="20">
        <v>3</v>
      </c>
      <c r="AX40" s="20">
        <v>3</v>
      </c>
      <c r="AY40" s="20">
        <v>3</v>
      </c>
      <c r="AZ40" s="20">
        <v>3</v>
      </c>
      <c r="BA40" s="7"/>
      <c r="BB40" s="37">
        <f t="shared" si="5"/>
        <v>5</v>
      </c>
      <c r="BC40" s="38">
        <f t="shared" si="1"/>
        <v>5</v>
      </c>
      <c r="BD40" s="39">
        <f t="shared" si="2"/>
        <v>3</v>
      </c>
      <c r="BE40" s="40">
        <f t="shared" si="3"/>
        <v>3</v>
      </c>
      <c r="BF40" s="41">
        <f t="shared" si="4"/>
        <v>3</v>
      </c>
    </row>
    <row r="41" spans="1:58" x14ac:dyDescent="0.55000000000000004">
      <c r="A41" s="51">
        <v>39</v>
      </c>
      <c r="B41" s="11">
        <v>2</v>
      </c>
      <c r="C41" s="12"/>
      <c r="D41" s="79">
        <f t="shared" si="0"/>
        <v>5</v>
      </c>
      <c r="E41" s="13">
        <v>3</v>
      </c>
      <c r="F41" s="14">
        <v>3</v>
      </c>
      <c r="G41" s="20" t="s">
        <v>256</v>
      </c>
      <c r="H41" s="20">
        <v>15</v>
      </c>
      <c r="I41" s="144">
        <v>2</v>
      </c>
      <c r="J41" s="15">
        <v>0</v>
      </c>
      <c r="K41" s="15">
        <v>0</v>
      </c>
      <c r="L41" s="16">
        <v>4</v>
      </c>
      <c r="M41" s="16">
        <v>4</v>
      </c>
      <c r="N41" s="16">
        <v>3</v>
      </c>
      <c r="O41" s="16">
        <v>3</v>
      </c>
      <c r="P41" s="16">
        <v>4</v>
      </c>
      <c r="Q41" s="16">
        <v>4</v>
      </c>
      <c r="R41" s="16">
        <v>2</v>
      </c>
      <c r="S41" s="16">
        <v>3</v>
      </c>
      <c r="T41" s="17">
        <v>3</v>
      </c>
      <c r="U41" s="17">
        <v>3</v>
      </c>
      <c r="V41" s="17">
        <v>3</v>
      </c>
      <c r="W41" s="17">
        <v>3</v>
      </c>
      <c r="X41" s="17">
        <v>3</v>
      </c>
      <c r="Y41" s="17">
        <v>3</v>
      </c>
      <c r="Z41" s="18">
        <v>3</v>
      </c>
      <c r="AA41" s="18">
        <v>3</v>
      </c>
      <c r="AB41" s="18">
        <v>4</v>
      </c>
      <c r="AC41" s="18">
        <v>4</v>
      </c>
      <c r="AD41" s="18">
        <v>3</v>
      </c>
      <c r="AE41" s="18">
        <v>3</v>
      </c>
      <c r="AF41" s="18">
        <v>3</v>
      </c>
      <c r="AG41" s="18">
        <v>3</v>
      </c>
      <c r="AH41" s="18">
        <v>3</v>
      </c>
      <c r="AI41" s="19">
        <v>3</v>
      </c>
      <c r="AJ41" s="19">
        <v>3</v>
      </c>
      <c r="AK41" s="19">
        <v>3</v>
      </c>
      <c r="AL41" s="19">
        <v>3</v>
      </c>
      <c r="AM41" s="19">
        <v>3</v>
      </c>
      <c r="AN41" s="19">
        <v>4</v>
      </c>
      <c r="AO41" s="19">
        <v>3</v>
      </c>
      <c r="AP41" s="19">
        <v>3</v>
      </c>
      <c r="AQ41" s="20">
        <v>4</v>
      </c>
      <c r="AR41" s="20">
        <v>4</v>
      </c>
      <c r="AS41" s="20">
        <v>3</v>
      </c>
      <c r="AT41" s="20">
        <v>4</v>
      </c>
      <c r="AU41" s="20">
        <v>4</v>
      </c>
      <c r="AV41" s="20">
        <v>3</v>
      </c>
      <c r="AW41" s="20">
        <v>3</v>
      </c>
      <c r="AX41" s="20">
        <v>3</v>
      </c>
      <c r="AY41" s="20">
        <v>3</v>
      </c>
      <c r="AZ41" s="20">
        <v>4</v>
      </c>
      <c r="BA41" s="7"/>
      <c r="BB41" s="37">
        <f t="shared" si="5"/>
        <v>3.375</v>
      </c>
      <c r="BC41" s="38">
        <f t="shared" si="1"/>
        <v>3</v>
      </c>
      <c r="BD41" s="39">
        <f t="shared" si="2"/>
        <v>3.2222222222222223</v>
      </c>
      <c r="BE41" s="40">
        <f t="shared" si="3"/>
        <v>3.125</v>
      </c>
      <c r="BF41" s="41">
        <f t="shared" si="4"/>
        <v>3.5</v>
      </c>
    </row>
    <row r="42" spans="1:58" x14ac:dyDescent="0.55000000000000004">
      <c r="A42" s="51">
        <v>40</v>
      </c>
      <c r="B42" s="11">
        <v>2</v>
      </c>
      <c r="C42" s="12">
        <v>58</v>
      </c>
      <c r="D42" s="79">
        <f t="shared" si="0"/>
        <v>4</v>
      </c>
      <c r="E42" s="13">
        <v>4</v>
      </c>
      <c r="F42" s="14">
        <v>2</v>
      </c>
      <c r="G42" s="20" t="s">
        <v>256</v>
      </c>
      <c r="H42" s="20">
        <v>15</v>
      </c>
      <c r="I42" s="144">
        <v>2</v>
      </c>
      <c r="J42" s="15">
        <v>2</v>
      </c>
      <c r="K42" s="15">
        <v>1</v>
      </c>
      <c r="L42" s="16">
        <v>5</v>
      </c>
      <c r="M42" s="16">
        <v>4</v>
      </c>
      <c r="N42" s="16">
        <v>4</v>
      </c>
      <c r="O42" s="16">
        <v>4</v>
      </c>
      <c r="P42" s="16">
        <v>5</v>
      </c>
      <c r="Q42" s="16">
        <v>5</v>
      </c>
      <c r="R42" s="16">
        <v>4</v>
      </c>
      <c r="S42" s="16">
        <v>4</v>
      </c>
      <c r="T42" s="17">
        <v>4</v>
      </c>
      <c r="U42" s="17">
        <v>5</v>
      </c>
      <c r="V42" s="17">
        <v>5</v>
      </c>
      <c r="W42" s="17">
        <v>5</v>
      </c>
      <c r="X42" s="17">
        <v>4</v>
      </c>
      <c r="Y42" s="17">
        <v>5</v>
      </c>
      <c r="Z42" s="18">
        <v>5</v>
      </c>
      <c r="AA42" s="18">
        <v>5</v>
      </c>
      <c r="AB42" s="18">
        <v>5</v>
      </c>
      <c r="AC42" s="18">
        <v>4</v>
      </c>
      <c r="AD42" s="18">
        <v>4</v>
      </c>
      <c r="AE42" s="18">
        <v>4</v>
      </c>
      <c r="AF42" s="18">
        <v>5</v>
      </c>
      <c r="AG42" s="18">
        <v>4</v>
      </c>
      <c r="AH42" s="18">
        <v>4</v>
      </c>
      <c r="AI42" s="19">
        <v>5</v>
      </c>
      <c r="AJ42" s="19">
        <v>5</v>
      </c>
      <c r="AK42" s="19">
        <v>5</v>
      </c>
      <c r="AL42" s="19">
        <v>5</v>
      </c>
      <c r="AM42" s="19">
        <v>5</v>
      </c>
      <c r="AN42" s="19">
        <v>4</v>
      </c>
      <c r="AO42" s="19">
        <v>4</v>
      </c>
      <c r="AP42" s="19">
        <v>4</v>
      </c>
      <c r="AQ42" s="20">
        <v>4</v>
      </c>
      <c r="AR42" s="20">
        <v>5</v>
      </c>
      <c r="AS42" s="20">
        <v>5</v>
      </c>
      <c r="AT42" s="20">
        <v>5</v>
      </c>
      <c r="AU42" s="20">
        <v>5</v>
      </c>
      <c r="AV42" s="20">
        <v>5</v>
      </c>
      <c r="AW42" s="20">
        <v>5</v>
      </c>
      <c r="AX42" s="20">
        <v>5</v>
      </c>
      <c r="AY42" s="20">
        <v>5</v>
      </c>
      <c r="AZ42" s="20">
        <v>5</v>
      </c>
      <c r="BA42" s="7"/>
      <c r="BB42" s="37">
        <f t="shared" si="5"/>
        <v>4.375</v>
      </c>
      <c r="BC42" s="38">
        <f t="shared" si="1"/>
        <v>4.666666666666667</v>
      </c>
      <c r="BD42" s="39">
        <f t="shared" si="2"/>
        <v>4.4444444444444446</v>
      </c>
      <c r="BE42" s="40">
        <f t="shared" si="3"/>
        <v>4.625</v>
      </c>
      <c r="BF42" s="41">
        <f t="shared" si="4"/>
        <v>4.9000000000000004</v>
      </c>
    </row>
    <row r="43" spans="1:58" x14ac:dyDescent="0.55000000000000004">
      <c r="A43" s="51">
        <v>41</v>
      </c>
      <c r="B43" s="11">
        <v>1</v>
      </c>
      <c r="C43" s="12"/>
      <c r="D43" s="79">
        <f t="shared" si="0"/>
        <v>5</v>
      </c>
      <c r="E43" s="13">
        <v>4</v>
      </c>
      <c r="F43" s="14">
        <v>2</v>
      </c>
      <c r="G43" s="20" t="s">
        <v>256</v>
      </c>
      <c r="H43" s="20">
        <v>15</v>
      </c>
      <c r="I43" s="144">
        <v>2</v>
      </c>
      <c r="J43" s="15">
        <v>0</v>
      </c>
      <c r="K43" s="15">
        <v>1</v>
      </c>
      <c r="L43" s="16">
        <v>4</v>
      </c>
      <c r="M43" s="16">
        <v>4</v>
      </c>
      <c r="N43" s="16">
        <v>4</v>
      </c>
      <c r="O43" s="16">
        <v>4</v>
      </c>
      <c r="P43" s="16">
        <v>4</v>
      </c>
      <c r="Q43" s="16">
        <v>5</v>
      </c>
      <c r="R43" s="16">
        <v>4</v>
      </c>
      <c r="S43" s="16">
        <v>4</v>
      </c>
      <c r="T43" s="17">
        <v>4</v>
      </c>
      <c r="U43" s="17">
        <v>4</v>
      </c>
      <c r="V43" s="17">
        <v>4</v>
      </c>
      <c r="W43" s="17">
        <v>4</v>
      </c>
      <c r="X43" s="17">
        <v>4</v>
      </c>
      <c r="Y43" s="17">
        <v>4</v>
      </c>
      <c r="Z43" s="18">
        <v>4</v>
      </c>
      <c r="AA43" s="18">
        <v>4</v>
      </c>
      <c r="AB43" s="18">
        <v>4</v>
      </c>
      <c r="AC43" s="18">
        <v>4</v>
      </c>
      <c r="AD43" s="18">
        <v>4</v>
      </c>
      <c r="AE43" s="18">
        <v>4</v>
      </c>
      <c r="AF43" s="18">
        <v>4</v>
      </c>
      <c r="AG43" s="18">
        <v>4</v>
      </c>
      <c r="AH43" s="18">
        <v>4</v>
      </c>
      <c r="AI43" s="19">
        <v>4</v>
      </c>
      <c r="AJ43" s="19">
        <v>4</v>
      </c>
      <c r="AK43" s="19">
        <v>4</v>
      </c>
      <c r="AL43" s="19">
        <v>4</v>
      </c>
      <c r="AM43" s="19">
        <v>4</v>
      </c>
      <c r="AN43" s="19">
        <v>4</v>
      </c>
      <c r="AO43" s="19">
        <v>4</v>
      </c>
      <c r="AP43" s="19">
        <v>4</v>
      </c>
      <c r="AQ43" s="20">
        <v>4</v>
      </c>
      <c r="AR43" s="20">
        <v>4</v>
      </c>
      <c r="AS43" s="20">
        <v>4</v>
      </c>
      <c r="AT43" s="20">
        <v>4</v>
      </c>
      <c r="AU43" s="20">
        <v>4</v>
      </c>
      <c r="AV43" s="20">
        <v>4</v>
      </c>
      <c r="AW43" s="20">
        <v>4</v>
      </c>
      <c r="AX43" s="20">
        <v>4</v>
      </c>
      <c r="AY43" s="20">
        <v>4</v>
      </c>
      <c r="AZ43" s="20">
        <v>4</v>
      </c>
      <c r="BA43" s="7"/>
      <c r="BB43" s="37">
        <f t="shared" si="5"/>
        <v>4.125</v>
      </c>
      <c r="BC43" s="38">
        <f t="shared" si="1"/>
        <v>4</v>
      </c>
      <c r="BD43" s="39">
        <f t="shared" si="2"/>
        <v>4</v>
      </c>
      <c r="BE43" s="40">
        <f t="shared" si="3"/>
        <v>4</v>
      </c>
      <c r="BF43" s="41">
        <f t="shared" si="4"/>
        <v>4</v>
      </c>
    </row>
    <row r="44" spans="1:58" x14ac:dyDescent="0.55000000000000004">
      <c r="A44" s="51">
        <v>42</v>
      </c>
      <c r="B44" s="11">
        <v>1</v>
      </c>
      <c r="C44" s="12">
        <v>55</v>
      </c>
      <c r="D44" s="79">
        <f t="shared" si="0"/>
        <v>4</v>
      </c>
      <c r="E44" s="13">
        <v>2</v>
      </c>
      <c r="F44" s="14">
        <v>1</v>
      </c>
      <c r="G44" s="20" t="s">
        <v>256</v>
      </c>
      <c r="H44" s="20">
        <v>15</v>
      </c>
      <c r="I44" s="144">
        <v>2</v>
      </c>
      <c r="J44" s="15">
        <v>2</v>
      </c>
      <c r="K44" s="15">
        <v>0</v>
      </c>
      <c r="L44" s="16">
        <v>4</v>
      </c>
      <c r="M44" s="16">
        <v>4</v>
      </c>
      <c r="N44" s="16">
        <v>4</v>
      </c>
      <c r="O44" s="16">
        <v>4</v>
      </c>
      <c r="P44" s="16">
        <v>4</v>
      </c>
      <c r="Q44" s="16">
        <v>4</v>
      </c>
      <c r="R44" s="16">
        <v>4</v>
      </c>
      <c r="S44" s="16">
        <v>4</v>
      </c>
      <c r="T44" s="17">
        <v>4</v>
      </c>
      <c r="U44" s="17">
        <v>4</v>
      </c>
      <c r="V44" s="17">
        <v>4</v>
      </c>
      <c r="W44" s="17">
        <v>4</v>
      </c>
      <c r="X44" s="17">
        <v>4</v>
      </c>
      <c r="Y44" s="17">
        <v>4</v>
      </c>
      <c r="Z44" s="18">
        <v>4</v>
      </c>
      <c r="AA44" s="18">
        <v>4</v>
      </c>
      <c r="AB44" s="18">
        <v>4</v>
      </c>
      <c r="AC44" s="18">
        <v>4</v>
      </c>
      <c r="AD44" s="18">
        <v>4</v>
      </c>
      <c r="AE44" s="18">
        <v>4</v>
      </c>
      <c r="AF44" s="18">
        <v>4</v>
      </c>
      <c r="AG44" s="18">
        <v>4</v>
      </c>
      <c r="AH44" s="18">
        <v>4</v>
      </c>
      <c r="AI44" s="19">
        <v>4</v>
      </c>
      <c r="AJ44" s="19">
        <v>4</v>
      </c>
      <c r="AK44" s="19">
        <v>4</v>
      </c>
      <c r="AL44" s="19">
        <v>4</v>
      </c>
      <c r="AM44" s="19">
        <v>4</v>
      </c>
      <c r="AN44" s="19">
        <v>4</v>
      </c>
      <c r="AO44" s="19">
        <v>4</v>
      </c>
      <c r="AP44" s="19">
        <v>4</v>
      </c>
      <c r="AQ44" s="20">
        <v>4</v>
      </c>
      <c r="AR44" s="20">
        <v>5</v>
      </c>
      <c r="AS44" s="20">
        <v>5</v>
      </c>
      <c r="AT44" s="20">
        <v>5</v>
      </c>
      <c r="AU44" s="20">
        <v>4</v>
      </c>
      <c r="AV44" s="20">
        <v>4</v>
      </c>
      <c r="AW44" s="20">
        <v>4</v>
      </c>
      <c r="AX44" s="20">
        <v>4</v>
      </c>
      <c r="AY44" s="20">
        <v>4</v>
      </c>
      <c r="AZ44" s="20">
        <v>4</v>
      </c>
      <c r="BA44" s="7"/>
      <c r="BB44" s="37">
        <f t="shared" si="5"/>
        <v>4</v>
      </c>
      <c r="BC44" s="38">
        <f t="shared" si="1"/>
        <v>4</v>
      </c>
      <c r="BD44" s="39">
        <f t="shared" si="2"/>
        <v>4</v>
      </c>
      <c r="BE44" s="40">
        <f t="shared" si="3"/>
        <v>4</v>
      </c>
      <c r="BF44" s="41">
        <f t="shared" si="4"/>
        <v>4.3</v>
      </c>
    </row>
    <row r="45" spans="1:58" x14ac:dyDescent="0.55000000000000004">
      <c r="A45" s="51">
        <v>43</v>
      </c>
      <c r="B45" s="11">
        <v>2</v>
      </c>
      <c r="C45" s="12">
        <v>46</v>
      </c>
      <c r="D45" s="79">
        <f t="shared" si="0"/>
        <v>3</v>
      </c>
      <c r="E45" s="13">
        <v>3</v>
      </c>
      <c r="F45" s="14">
        <v>3</v>
      </c>
      <c r="G45" s="20" t="s">
        <v>256</v>
      </c>
      <c r="H45" s="20">
        <v>15</v>
      </c>
      <c r="I45" s="144">
        <v>2</v>
      </c>
      <c r="J45" s="15">
        <v>2</v>
      </c>
      <c r="K45" s="15">
        <v>1</v>
      </c>
      <c r="L45" s="16">
        <v>5</v>
      </c>
      <c r="M45" s="16">
        <v>5</v>
      </c>
      <c r="N45" s="16">
        <v>5</v>
      </c>
      <c r="O45" s="16">
        <v>5</v>
      </c>
      <c r="P45" s="16">
        <v>5</v>
      </c>
      <c r="Q45" s="16">
        <v>5</v>
      </c>
      <c r="R45" s="16">
        <v>5</v>
      </c>
      <c r="S45" s="16">
        <v>5</v>
      </c>
      <c r="T45" s="17">
        <v>5</v>
      </c>
      <c r="U45" s="17">
        <v>5</v>
      </c>
      <c r="V45" s="17">
        <v>5</v>
      </c>
      <c r="W45" s="17">
        <v>5</v>
      </c>
      <c r="X45" s="17">
        <v>5</v>
      </c>
      <c r="Y45" s="17">
        <v>5</v>
      </c>
      <c r="Z45" s="18">
        <v>4</v>
      </c>
      <c r="AA45" s="18">
        <v>4</v>
      </c>
      <c r="AB45" s="18">
        <v>5</v>
      </c>
      <c r="AC45" s="18">
        <v>5</v>
      </c>
      <c r="AD45" s="18">
        <v>5</v>
      </c>
      <c r="AE45" s="18">
        <v>5</v>
      </c>
      <c r="AF45" s="18">
        <v>5</v>
      </c>
      <c r="AG45" s="18">
        <v>5</v>
      </c>
      <c r="AH45" s="18">
        <v>5</v>
      </c>
      <c r="AI45" s="19">
        <v>5</v>
      </c>
      <c r="AJ45" s="19">
        <v>5</v>
      </c>
      <c r="AK45" s="19">
        <v>5</v>
      </c>
      <c r="AL45" s="19">
        <v>5</v>
      </c>
      <c r="AM45" s="19">
        <v>5</v>
      </c>
      <c r="AN45" s="19">
        <v>5</v>
      </c>
      <c r="AO45" s="19">
        <v>5</v>
      </c>
      <c r="AP45" s="19">
        <v>5</v>
      </c>
      <c r="AQ45" s="20">
        <v>5</v>
      </c>
      <c r="AR45" s="20">
        <v>5</v>
      </c>
      <c r="AS45" s="20">
        <v>5</v>
      </c>
      <c r="AT45" s="20">
        <v>5</v>
      </c>
      <c r="AU45" s="20">
        <v>5</v>
      </c>
      <c r="AV45" s="20">
        <v>5</v>
      </c>
      <c r="AW45" s="20">
        <v>5</v>
      </c>
      <c r="AX45" s="20">
        <v>5</v>
      </c>
      <c r="AY45" s="20">
        <v>5</v>
      </c>
      <c r="AZ45" s="20">
        <v>5</v>
      </c>
      <c r="BA45" s="7"/>
      <c r="BB45" s="37">
        <f t="shared" si="5"/>
        <v>5</v>
      </c>
      <c r="BC45" s="38">
        <f t="shared" si="1"/>
        <v>5</v>
      </c>
      <c r="BD45" s="39">
        <f t="shared" si="2"/>
        <v>4.7777777777777777</v>
      </c>
      <c r="BE45" s="40">
        <f t="shared" si="3"/>
        <v>5</v>
      </c>
      <c r="BF45" s="41">
        <f t="shared" si="4"/>
        <v>5</v>
      </c>
    </row>
    <row r="46" spans="1:58" x14ac:dyDescent="0.55000000000000004">
      <c r="A46" s="51">
        <v>44</v>
      </c>
      <c r="B46" s="11">
        <v>2</v>
      </c>
      <c r="C46" s="12">
        <v>46</v>
      </c>
      <c r="D46" s="79">
        <f t="shared" si="0"/>
        <v>3</v>
      </c>
      <c r="E46" s="13">
        <v>3</v>
      </c>
      <c r="F46" s="14">
        <v>3</v>
      </c>
      <c r="G46" s="20" t="s">
        <v>256</v>
      </c>
      <c r="H46" s="20">
        <v>15</v>
      </c>
      <c r="I46" s="144">
        <v>2</v>
      </c>
      <c r="J46" s="15">
        <v>2</v>
      </c>
      <c r="K46" s="15">
        <v>1</v>
      </c>
      <c r="L46" s="16">
        <v>5</v>
      </c>
      <c r="M46" s="16">
        <v>5</v>
      </c>
      <c r="N46" s="16">
        <v>5</v>
      </c>
      <c r="O46" s="16">
        <v>5</v>
      </c>
      <c r="P46" s="16">
        <v>5</v>
      </c>
      <c r="Q46" s="16">
        <v>5</v>
      </c>
      <c r="R46" s="16">
        <v>5</v>
      </c>
      <c r="S46" s="16">
        <v>5</v>
      </c>
      <c r="T46" s="17">
        <v>5</v>
      </c>
      <c r="U46" s="17">
        <v>5</v>
      </c>
      <c r="V46" s="17">
        <v>5</v>
      </c>
      <c r="W46" s="17">
        <v>5</v>
      </c>
      <c r="X46" s="17">
        <v>5</v>
      </c>
      <c r="Y46" s="17">
        <v>5</v>
      </c>
      <c r="Z46" s="18">
        <v>5</v>
      </c>
      <c r="AA46" s="18">
        <v>5</v>
      </c>
      <c r="AB46" s="18">
        <v>5</v>
      </c>
      <c r="AC46" s="18">
        <v>5</v>
      </c>
      <c r="AD46" s="18">
        <v>5</v>
      </c>
      <c r="AE46" s="18">
        <v>5</v>
      </c>
      <c r="AF46" s="18">
        <v>5</v>
      </c>
      <c r="AG46" s="18">
        <v>5</v>
      </c>
      <c r="AH46" s="18">
        <v>5</v>
      </c>
      <c r="AI46" s="19">
        <v>5</v>
      </c>
      <c r="AJ46" s="19">
        <v>5</v>
      </c>
      <c r="AK46" s="19">
        <v>5</v>
      </c>
      <c r="AL46" s="19">
        <v>5</v>
      </c>
      <c r="AM46" s="19">
        <v>5</v>
      </c>
      <c r="AN46" s="19">
        <v>5</v>
      </c>
      <c r="AO46" s="19">
        <v>5</v>
      </c>
      <c r="AP46" s="19">
        <v>5</v>
      </c>
      <c r="AQ46" s="20">
        <v>5</v>
      </c>
      <c r="AR46" s="20">
        <v>5</v>
      </c>
      <c r="AS46" s="20">
        <v>5</v>
      </c>
      <c r="AT46" s="20">
        <v>5</v>
      </c>
      <c r="AU46" s="20">
        <v>5</v>
      </c>
      <c r="AV46" s="20">
        <v>5</v>
      </c>
      <c r="AW46" s="20">
        <v>5</v>
      </c>
      <c r="AX46" s="20">
        <v>5</v>
      </c>
      <c r="AY46" s="20">
        <v>5</v>
      </c>
      <c r="AZ46" s="20">
        <v>5</v>
      </c>
      <c r="BA46" s="7"/>
      <c r="BB46" s="37">
        <f t="shared" si="5"/>
        <v>5</v>
      </c>
      <c r="BC46" s="38">
        <f t="shared" si="1"/>
        <v>5</v>
      </c>
      <c r="BD46" s="39">
        <f t="shared" si="2"/>
        <v>5</v>
      </c>
      <c r="BE46" s="40">
        <f t="shared" si="3"/>
        <v>5</v>
      </c>
      <c r="BF46" s="41">
        <f t="shared" si="4"/>
        <v>5</v>
      </c>
    </row>
    <row r="47" spans="1:58" x14ac:dyDescent="0.55000000000000004">
      <c r="A47" s="51">
        <v>45</v>
      </c>
      <c r="B47" s="11">
        <v>1</v>
      </c>
      <c r="C47" s="12">
        <v>38</v>
      </c>
      <c r="D47" s="79">
        <f t="shared" si="0"/>
        <v>2</v>
      </c>
      <c r="E47" s="13">
        <v>4</v>
      </c>
      <c r="F47" s="14">
        <v>3</v>
      </c>
      <c r="G47" s="20" t="s">
        <v>256</v>
      </c>
      <c r="H47" s="20">
        <v>15</v>
      </c>
      <c r="I47" s="144">
        <v>2</v>
      </c>
      <c r="J47" s="15">
        <v>2</v>
      </c>
      <c r="K47" s="15">
        <v>1</v>
      </c>
      <c r="L47" s="16">
        <v>5</v>
      </c>
      <c r="M47" s="16">
        <v>4</v>
      </c>
      <c r="N47" s="16">
        <v>4</v>
      </c>
      <c r="O47" s="16">
        <v>5</v>
      </c>
      <c r="P47" s="16">
        <v>5</v>
      </c>
      <c r="Q47" s="16">
        <v>5</v>
      </c>
      <c r="R47" s="16">
        <v>5</v>
      </c>
      <c r="S47" s="16">
        <v>5</v>
      </c>
      <c r="T47" s="17">
        <v>5</v>
      </c>
      <c r="U47" s="17">
        <v>5</v>
      </c>
      <c r="V47" s="17">
        <v>5</v>
      </c>
      <c r="W47" s="17">
        <v>5</v>
      </c>
      <c r="X47" s="17">
        <v>5</v>
      </c>
      <c r="Y47" s="17">
        <v>5</v>
      </c>
      <c r="Z47" s="18">
        <v>5</v>
      </c>
      <c r="AA47" s="18">
        <v>5</v>
      </c>
      <c r="AB47" s="18">
        <v>5</v>
      </c>
      <c r="AC47" s="18">
        <v>5</v>
      </c>
      <c r="AD47" s="18">
        <v>5</v>
      </c>
      <c r="AE47" s="18">
        <v>5</v>
      </c>
      <c r="AF47" s="18">
        <v>5</v>
      </c>
      <c r="AG47" s="18">
        <v>5</v>
      </c>
      <c r="AH47" s="18">
        <v>5</v>
      </c>
      <c r="AI47" s="19">
        <v>5</v>
      </c>
      <c r="AJ47" s="19">
        <v>5</v>
      </c>
      <c r="AK47" s="19">
        <v>5</v>
      </c>
      <c r="AL47" s="19">
        <v>4</v>
      </c>
      <c r="AM47" s="19">
        <v>5</v>
      </c>
      <c r="AN47" s="19">
        <v>5</v>
      </c>
      <c r="AO47" s="19">
        <v>5</v>
      </c>
      <c r="AP47" s="19">
        <v>5</v>
      </c>
      <c r="AQ47" s="20">
        <v>5</v>
      </c>
      <c r="AR47" s="20">
        <v>5</v>
      </c>
      <c r="AS47" s="20">
        <v>5</v>
      </c>
      <c r="AT47" s="20">
        <v>5</v>
      </c>
      <c r="AU47" s="20">
        <v>5</v>
      </c>
      <c r="AV47" s="20">
        <v>3</v>
      </c>
      <c r="AW47" s="20">
        <v>3</v>
      </c>
      <c r="AX47" s="20">
        <v>3</v>
      </c>
      <c r="AY47" s="20">
        <v>3</v>
      </c>
      <c r="AZ47" s="20">
        <v>5</v>
      </c>
      <c r="BA47" s="7"/>
      <c r="BB47" s="37">
        <f t="shared" si="5"/>
        <v>4.75</v>
      </c>
      <c r="BC47" s="38">
        <f t="shared" si="1"/>
        <v>5</v>
      </c>
      <c r="BD47" s="39">
        <f t="shared" si="2"/>
        <v>5</v>
      </c>
      <c r="BE47" s="40">
        <f t="shared" si="3"/>
        <v>4.875</v>
      </c>
      <c r="BF47" s="41">
        <f t="shared" si="4"/>
        <v>4.2</v>
      </c>
    </row>
    <row r="48" spans="1:58" x14ac:dyDescent="0.55000000000000004">
      <c r="A48" s="51">
        <v>46</v>
      </c>
      <c r="B48" s="11">
        <v>2</v>
      </c>
      <c r="C48" s="12">
        <v>62</v>
      </c>
      <c r="D48" s="79">
        <f t="shared" si="0"/>
        <v>4</v>
      </c>
      <c r="E48" s="13">
        <v>1</v>
      </c>
      <c r="F48" s="14">
        <v>3</v>
      </c>
      <c r="G48" s="20" t="s">
        <v>256</v>
      </c>
      <c r="H48" s="20">
        <v>15</v>
      </c>
      <c r="I48" s="144">
        <v>2</v>
      </c>
      <c r="J48" s="15">
        <v>2</v>
      </c>
      <c r="K48" s="15">
        <v>1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6">
        <v>5</v>
      </c>
      <c r="R48" s="16">
        <v>5</v>
      </c>
      <c r="S48" s="16">
        <v>5</v>
      </c>
      <c r="T48" s="17">
        <v>5</v>
      </c>
      <c r="U48" s="17">
        <v>5</v>
      </c>
      <c r="V48" s="17">
        <v>5</v>
      </c>
      <c r="W48" s="17">
        <v>5</v>
      </c>
      <c r="X48" s="17">
        <v>5</v>
      </c>
      <c r="Y48" s="17">
        <v>5</v>
      </c>
      <c r="Z48" s="18">
        <v>5</v>
      </c>
      <c r="AA48" s="18">
        <v>5</v>
      </c>
      <c r="AB48" s="18">
        <v>5</v>
      </c>
      <c r="AC48" s="18">
        <v>5</v>
      </c>
      <c r="AD48" s="18">
        <v>5</v>
      </c>
      <c r="AE48" s="18">
        <v>5</v>
      </c>
      <c r="AF48" s="18">
        <v>5</v>
      </c>
      <c r="AG48" s="18">
        <v>5</v>
      </c>
      <c r="AH48" s="18">
        <v>5</v>
      </c>
      <c r="AI48" s="19">
        <v>5</v>
      </c>
      <c r="AJ48" s="19">
        <v>5</v>
      </c>
      <c r="AK48" s="19">
        <v>5</v>
      </c>
      <c r="AL48" s="19">
        <v>5</v>
      </c>
      <c r="AM48" s="19">
        <v>5</v>
      </c>
      <c r="AN48" s="19">
        <v>5</v>
      </c>
      <c r="AO48" s="19">
        <v>5</v>
      </c>
      <c r="AP48" s="19">
        <v>5</v>
      </c>
      <c r="AQ48" s="20">
        <v>5</v>
      </c>
      <c r="AR48" s="20">
        <v>5</v>
      </c>
      <c r="AS48" s="20">
        <v>5</v>
      </c>
      <c r="AT48" s="20">
        <v>5</v>
      </c>
      <c r="AU48" s="20">
        <v>5</v>
      </c>
      <c r="AV48" s="20">
        <v>5</v>
      </c>
      <c r="AW48" s="20">
        <v>5</v>
      </c>
      <c r="AX48" s="20">
        <v>5</v>
      </c>
      <c r="AY48" s="20">
        <v>5</v>
      </c>
      <c r="AZ48" s="20">
        <v>5</v>
      </c>
      <c r="BA48" s="7"/>
      <c r="BB48" s="37">
        <f t="shared" si="5"/>
        <v>5</v>
      </c>
      <c r="BC48" s="38">
        <f t="shared" si="1"/>
        <v>5</v>
      </c>
      <c r="BD48" s="39">
        <f t="shared" si="2"/>
        <v>5</v>
      </c>
      <c r="BE48" s="40">
        <f t="shared" si="3"/>
        <v>5</v>
      </c>
      <c r="BF48" s="41">
        <f t="shared" si="4"/>
        <v>5</v>
      </c>
    </row>
    <row r="49" spans="1:58" x14ac:dyDescent="0.55000000000000004">
      <c r="A49" s="51">
        <v>47</v>
      </c>
      <c r="B49" s="11">
        <v>1</v>
      </c>
      <c r="C49" s="12">
        <v>35</v>
      </c>
      <c r="D49" s="79">
        <f t="shared" si="0"/>
        <v>2</v>
      </c>
      <c r="E49" s="13">
        <v>3</v>
      </c>
      <c r="F49" s="14">
        <v>3</v>
      </c>
      <c r="G49" s="20" t="s">
        <v>256</v>
      </c>
      <c r="H49" s="20">
        <v>15</v>
      </c>
      <c r="I49" s="144">
        <v>11</v>
      </c>
      <c r="J49" s="15">
        <v>2</v>
      </c>
      <c r="K49" s="15">
        <v>1</v>
      </c>
      <c r="L49" s="16">
        <v>4</v>
      </c>
      <c r="M49" s="16">
        <v>4</v>
      </c>
      <c r="N49" s="16">
        <v>3</v>
      </c>
      <c r="O49" s="16">
        <v>4</v>
      </c>
      <c r="P49" s="16">
        <v>3</v>
      </c>
      <c r="Q49" s="16">
        <v>3</v>
      </c>
      <c r="R49" s="16">
        <v>4</v>
      </c>
      <c r="S49" s="16">
        <v>4</v>
      </c>
      <c r="T49" s="17">
        <v>4</v>
      </c>
      <c r="U49" s="17">
        <v>3</v>
      </c>
      <c r="V49" s="17">
        <v>4</v>
      </c>
      <c r="W49" s="17">
        <v>3</v>
      </c>
      <c r="X49" s="17">
        <v>4</v>
      </c>
      <c r="Y49" s="17">
        <v>3</v>
      </c>
      <c r="Z49" s="18">
        <v>4</v>
      </c>
      <c r="AA49" s="18">
        <v>3</v>
      </c>
      <c r="AB49" s="18">
        <v>3</v>
      </c>
      <c r="AC49" s="18">
        <v>3</v>
      </c>
      <c r="AD49" s="18">
        <v>4</v>
      </c>
      <c r="AE49" s="18">
        <v>3</v>
      </c>
      <c r="AF49" s="18">
        <v>4</v>
      </c>
      <c r="AG49" s="18">
        <v>4</v>
      </c>
      <c r="AH49" s="18">
        <v>4</v>
      </c>
      <c r="AI49" s="19">
        <v>4</v>
      </c>
      <c r="AJ49" s="19">
        <v>3</v>
      </c>
      <c r="AK49" s="19">
        <v>3</v>
      </c>
      <c r="AL49" s="19">
        <v>4</v>
      </c>
      <c r="AM49" s="19">
        <v>3</v>
      </c>
      <c r="AN49" s="19">
        <v>4</v>
      </c>
      <c r="AO49" s="19">
        <v>4</v>
      </c>
      <c r="AP49" s="19">
        <v>3</v>
      </c>
      <c r="AQ49" s="20">
        <v>3</v>
      </c>
      <c r="AR49" s="20">
        <v>4</v>
      </c>
      <c r="AS49" s="20">
        <v>4</v>
      </c>
      <c r="AT49" s="20">
        <v>4</v>
      </c>
      <c r="AU49" s="20">
        <v>4</v>
      </c>
      <c r="AV49" s="20">
        <v>4</v>
      </c>
      <c r="AW49" s="20">
        <v>4</v>
      </c>
      <c r="AX49" s="20">
        <v>4</v>
      </c>
      <c r="AY49" s="20">
        <v>4</v>
      </c>
      <c r="AZ49" s="20">
        <v>4</v>
      </c>
      <c r="BA49" s="7"/>
      <c r="BB49" s="37">
        <f t="shared" si="5"/>
        <v>3.625</v>
      </c>
      <c r="BC49" s="38">
        <f t="shared" si="1"/>
        <v>3.5</v>
      </c>
      <c r="BD49" s="39">
        <f t="shared" si="2"/>
        <v>3.5555555555555554</v>
      </c>
      <c r="BE49" s="40">
        <f t="shared" si="3"/>
        <v>3.5</v>
      </c>
      <c r="BF49" s="41">
        <f t="shared" si="4"/>
        <v>3.9</v>
      </c>
    </row>
    <row r="50" spans="1:58" x14ac:dyDescent="0.55000000000000004">
      <c r="A50" s="51">
        <v>48</v>
      </c>
      <c r="B50" s="11">
        <v>2</v>
      </c>
      <c r="C50" s="12"/>
      <c r="D50" s="79">
        <f t="shared" si="0"/>
        <v>5</v>
      </c>
      <c r="E50" s="13">
        <v>3</v>
      </c>
      <c r="F50" s="14">
        <v>3</v>
      </c>
      <c r="G50" s="20" t="s">
        <v>256</v>
      </c>
      <c r="H50" s="20">
        <v>15</v>
      </c>
      <c r="I50" s="144">
        <v>11</v>
      </c>
      <c r="J50" s="15">
        <v>2</v>
      </c>
      <c r="K50" s="15">
        <v>1</v>
      </c>
      <c r="L50" s="16">
        <v>3</v>
      </c>
      <c r="M50" s="16">
        <v>3</v>
      </c>
      <c r="N50" s="16">
        <v>3</v>
      </c>
      <c r="O50" s="16">
        <v>4</v>
      </c>
      <c r="P50" s="16">
        <v>3</v>
      </c>
      <c r="Q50" s="16">
        <v>3</v>
      </c>
      <c r="R50" s="16">
        <v>4</v>
      </c>
      <c r="S50" s="16">
        <v>4</v>
      </c>
      <c r="T50" s="17">
        <v>3</v>
      </c>
      <c r="U50" s="17">
        <v>3</v>
      </c>
      <c r="V50" s="17">
        <v>3</v>
      </c>
      <c r="W50" s="17">
        <v>3</v>
      </c>
      <c r="X50" s="17">
        <v>3</v>
      </c>
      <c r="Y50" s="17">
        <v>2</v>
      </c>
      <c r="Z50" s="18">
        <v>3</v>
      </c>
      <c r="AA50" s="18">
        <v>3</v>
      </c>
      <c r="AB50" s="18">
        <v>3</v>
      </c>
      <c r="AC50" s="18">
        <v>2</v>
      </c>
      <c r="AD50" s="18">
        <v>4</v>
      </c>
      <c r="AE50" s="18">
        <v>3</v>
      </c>
      <c r="AF50" s="18">
        <v>3</v>
      </c>
      <c r="AG50" s="18">
        <v>3</v>
      </c>
      <c r="AH50" s="18">
        <v>3</v>
      </c>
      <c r="AI50" s="19">
        <v>3</v>
      </c>
      <c r="AJ50" s="19">
        <v>3</v>
      </c>
      <c r="AK50" s="19">
        <v>4</v>
      </c>
      <c r="AL50" s="19">
        <v>3</v>
      </c>
      <c r="AM50" s="19">
        <v>3</v>
      </c>
      <c r="AN50" s="19">
        <v>3</v>
      </c>
      <c r="AO50" s="19">
        <v>2</v>
      </c>
      <c r="AP50" s="19">
        <v>2</v>
      </c>
      <c r="AQ50" s="20">
        <v>2</v>
      </c>
      <c r="AR50" s="20">
        <v>4</v>
      </c>
      <c r="AS50" s="20">
        <v>4</v>
      </c>
      <c r="AT50" s="20">
        <v>4</v>
      </c>
      <c r="AU50" s="20">
        <v>4</v>
      </c>
      <c r="AV50" s="20">
        <v>3</v>
      </c>
      <c r="AW50" s="20">
        <v>3</v>
      </c>
      <c r="AX50" s="20">
        <v>3</v>
      </c>
      <c r="AY50" s="20">
        <v>2</v>
      </c>
      <c r="AZ50" s="20">
        <v>4</v>
      </c>
      <c r="BA50" s="7"/>
      <c r="BB50" s="37">
        <f t="shared" si="5"/>
        <v>3.375</v>
      </c>
      <c r="BC50" s="38">
        <f t="shared" si="1"/>
        <v>2.8333333333333335</v>
      </c>
      <c r="BD50" s="39">
        <f t="shared" si="2"/>
        <v>3</v>
      </c>
      <c r="BE50" s="40">
        <f t="shared" si="3"/>
        <v>2.875</v>
      </c>
      <c r="BF50" s="41">
        <f t="shared" si="4"/>
        <v>3.3</v>
      </c>
    </row>
    <row r="51" spans="1:58" x14ac:dyDescent="0.55000000000000004">
      <c r="A51" s="51">
        <v>49</v>
      </c>
      <c r="B51" s="11">
        <v>2</v>
      </c>
      <c r="C51" s="12">
        <v>54</v>
      </c>
      <c r="D51" s="79">
        <f t="shared" si="0"/>
        <v>4</v>
      </c>
      <c r="E51" s="13">
        <v>2</v>
      </c>
      <c r="F51" s="14">
        <v>1</v>
      </c>
      <c r="G51" s="20" t="s">
        <v>256</v>
      </c>
      <c r="H51" s="20">
        <v>15</v>
      </c>
      <c r="I51" s="144">
        <v>11</v>
      </c>
      <c r="J51" s="15">
        <v>2</v>
      </c>
      <c r="K51" s="15">
        <v>1</v>
      </c>
      <c r="L51" s="16">
        <v>4</v>
      </c>
      <c r="M51" s="16">
        <v>4</v>
      </c>
      <c r="N51" s="16">
        <v>3</v>
      </c>
      <c r="O51" s="16">
        <v>4</v>
      </c>
      <c r="P51" s="16">
        <v>5</v>
      </c>
      <c r="Q51" s="16">
        <v>4</v>
      </c>
      <c r="R51" s="16">
        <v>4</v>
      </c>
      <c r="S51" s="16">
        <v>5</v>
      </c>
      <c r="T51" s="17">
        <v>4</v>
      </c>
      <c r="U51" s="17">
        <v>4</v>
      </c>
      <c r="V51" s="17">
        <v>4</v>
      </c>
      <c r="W51" s="17">
        <v>4</v>
      </c>
      <c r="X51" s="17">
        <v>4</v>
      </c>
      <c r="Y51" s="17">
        <v>4</v>
      </c>
      <c r="Z51" s="18">
        <v>4</v>
      </c>
      <c r="AA51" s="18">
        <v>4</v>
      </c>
      <c r="AB51" s="18">
        <v>4</v>
      </c>
      <c r="AC51" s="18">
        <v>5</v>
      </c>
      <c r="AD51" s="18">
        <v>4</v>
      </c>
      <c r="AE51" s="18">
        <v>4</v>
      </c>
      <c r="AF51" s="18">
        <v>5</v>
      </c>
      <c r="AG51" s="18">
        <v>4</v>
      </c>
      <c r="AH51" s="18">
        <v>5</v>
      </c>
      <c r="AI51" s="19">
        <v>5</v>
      </c>
      <c r="AJ51" s="19">
        <v>5</v>
      </c>
      <c r="AK51" s="19">
        <v>5</v>
      </c>
      <c r="AL51" s="19">
        <v>4</v>
      </c>
      <c r="AM51" s="19">
        <v>5</v>
      </c>
      <c r="AN51" s="19">
        <v>4</v>
      </c>
      <c r="AO51" s="19">
        <v>4</v>
      </c>
      <c r="AP51" s="19">
        <v>4</v>
      </c>
      <c r="AQ51" s="20">
        <v>4</v>
      </c>
      <c r="AR51" s="20">
        <v>4</v>
      </c>
      <c r="AS51" s="20">
        <v>4</v>
      </c>
      <c r="AT51" s="20">
        <v>4</v>
      </c>
      <c r="AU51" s="20">
        <v>4</v>
      </c>
      <c r="AV51" s="20">
        <v>4</v>
      </c>
      <c r="AW51" s="20">
        <v>4</v>
      </c>
      <c r="AX51" s="20">
        <v>4</v>
      </c>
      <c r="AY51" s="20">
        <v>4</v>
      </c>
      <c r="AZ51" s="20">
        <v>5</v>
      </c>
      <c r="BA51" s="7"/>
      <c r="BB51" s="37">
        <f t="shared" si="5"/>
        <v>4.125</v>
      </c>
      <c r="BC51" s="38">
        <f t="shared" si="1"/>
        <v>4</v>
      </c>
      <c r="BD51" s="39">
        <f t="shared" si="2"/>
        <v>4.333333333333333</v>
      </c>
      <c r="BE51" s="40">
        <f t="shared" si="3"/>
        <v>4.5</v>
      </c>
      <c r="BF51" s="41">
        <f t="shared" si="4"/>
        <v>4.0999999999999996</v>
      </c>
    </row>
    <row r="52" spans="1:58" x14ac:dyDescent="0.55000000000000004">
      <c r="A52" s="51">
        <v>50</v>
      </c>
      <c r="B52" s="11">
        <v>2</v>
      </c>
      <c r="C52" s="12"/>
      <c r="D52" s="79">
        <f t="shared" si="0"/>
        <v>5</v>
      </c>
      <c r="E52" s="13">
        <v>2</v>
      </c>
      <c r="F52" s="14">
        <v>3</v>
      </c>
      <c r="G52" s="20" t="s">
        <v>256</v>
      </c>
      <c r="H52" s="20">
        <v>15</v>
      </c>
      <c r="I52" s="144">
        <v>11</v>
      </c>
      <c r="J52" s="15">
        <v>2</v>
      </c>
      <c r="K52" s="15">
        <v>1</v>
      </c>
      <c r="L52" s="16">
        <v>4</v>
      </c>
      <c r="M52" s="16">
        <v>3</v>
      </c>
      <c r="N52" s="16">
        <v>3</v>
      </c>
      <c r="O52" s="16">
        <v>4</v>
      </c>
      <c r="P52" s="16">
        <v>4</v>
      </c>
      <c r="Q52" s="16">
        <v>3</v>
      </c>
      <c r="R52" s="16">
        <v>3</v>
      </c>
      <c r="S52" s="16">
        <v>4</v>
      </c>
      <c r="T52" s="17">
        <v>3</v>
      </c>
      <c r="U52" s="17">
        <v>3</v>
      </c>
      <c r="V52" s="17">
        <v>3</v>
      </c>
      <c r="W52" s="17">
        <v>3</v>
      </c>
      <c r="X52" s="17">
        <v>4</v>
      </c>
      <c r="Y52" s="17">
        <v>3</v>
      </c>
      <c r="Z52" s="18">
        <v>4</v>
      </c>
      <c r="AA52" s="18">
        <v>3</v>
      </c>
      <c r="AB52" s="18">
        <v>3</v>
      </c>
      <c r="AC52" s="18">
        <v>3</v>
      </c>
      <c r="AD52" s="18">
        <v>3</v>
      </c>
      <c r="AE52" s="18">
        <v>3</v>
      </c>
      <c r="AF52" s="18">
        <v>4</v>
      </c>
      <c r="AG52" s="18">
        <v>3</v>
      </c>
      <c r="AH52" s="18">
        <v>4</v>
      </c>
      <c r="AI52" s="19">
        <v>4</v>
      </c>
      <c r="AJ52" s="19">
        <v>4</v>
      </c>
      <c r="AK52" s="19">
        <v>4</v>
      </c>
      <c r="AL52" s="19">
        <v>4</v>
      </c>
      <c r="AM52" s="19">
        <v>3</v>
      </c>
      <c r="AN52" s="19">
        <v>4</v>
      </c>
      <c r="AO52" s="19">
        <v>4</v>
      </c>
      <c r="AP52" s="19">
        <v>3</v>
      </c>
      <c r="AQ52" s="20">
        <v>3</v>
      </c>
      <c r="AR52" s="20">
        <v>4</v>
      </c>
      <c r="AS52" s="20">
        <v>4</v>
      </c>
      <c r="AT52" s="20">
        <v>4</v>
      </c>
      <c r="AU52" s="20">
        <v>4</v>
      </c>
      <c r="AV52" s="20">
        <v>3</v>
      </c>
      <c r="AW52" s="20">
        <v>3</v>
      </c>
      <c r="AX52" s="20">
        <v>3</v>
      </c>
      <c r="AY52" s="20">
        <v>3</v>
      </c>
      <c r="AZ52" s="20">
        <v>3</v>
      </c>
      <c r="BA52" s="7"/>
      <c r="BB52" s="37">
        <f t="shared" si="5"/>
        <v>3.5</v>
      </c>
      <c r="BC52" s="38">
        <f t="shared" si="1"/>
        <v>3.1666666666666665</v>
      </c>
      <c r="BD52" s="39">
        <f t="shared" si="2"/>
        <v>3.3333333333333335</v>
      </c>
      <c r="BE52" s="40">
        <f t="shared" si="3"/>
        <v>3.75</v>
      </c>
      <c r="BF52" s="41">
        <f t="shared" si="4"/>
        <v>3.4</v>
      </c>
    </row>
    <row r="53" spans="1:58" x14ac:dyDescent="0.55000000000000004">
      <c r="A53" s="51">
        <v>51</v>
      </c>
      <c r="B53" s="11">
        <v>1</v>
      </c>
      <c r="C53" s="12">
        <v>44</v>
      </c>
      <c r="D53" s="79">
        <f t="shared" si="0"/>
        <v>3</v>
      </c>
      <c r="E53" s="13">
        <v>3</v>
      </c>
      <c r="F53" s="14">
        <v>3</v>
      </c>
      <c r="G53" s="20" t="s">
        <v>256</v>
      </c>
      <c r="H53" s="20">
        <v>15</v>
      </c>
      <c r="I53" s="144">
        <v>11</v>
      </c>
      <c r="J53" s="15">
        <v>2</v>
      </c>
      <c r="K53" s="15">
        <v>1</v>
      </c>
      <c r="L53" s="16">
        <v>5</v>
      </c>
      <c r="M53" s="16">
        <v>4</v>
      </c>
      <c r="N53" s="16">
        <v>4</v>
      </c>
      <c r="O53" s="16">
        <v>5</v>
      </c>
      <c r="P53" s="16">
        <v>5</v>
      </c>
      <c r="Q53" s="16">
        <v>5</v>
      </c>
      <c r="R53" s="16">
        <v>4</v>
      </c>
      <c r="S53" s="16">
        <v>4</v>
      </c>
      <c r="T53" s="17">
        <v>4</v>
      </c>
      <c r="U53" s="17">
        <v>4</v>
      </c>
      <c r="V53" s="17">
        <v>4</v>
      </c>
      <c r="W53" s="17">
        <v>4</v>
      </c>
      <c r="X53" s="17">
        <v>3</v>
      </c>
      <c r="Y53" s="17">
        <v>3</v>
      </c>
      <c r="Z53" s="18">
        <v>3</v>
      </c>
      <c r="AA53" s="18">
        <v>4</v>
      </c>
      <c r="AB53" s="18">
        <v>4</v>
      </c>
      <c r="AC53" s="18">
        <v>3</v>
      </c>
      <c r="AD53" s="18">
        <v>4</v>
      </c>
      <c r="AE53" s="18">
        <v>3</v>
      </c>
      <c r="AF53" s="18">
        <v>4</v>
      </c>
      <c r="AG53" s="18">
        <v>4</v>
      </c>
      <c r="AH53" s="18">
        <v>5</v>
      </c>
      <c r="AI53" s="19">
        <v>5</v>
      </c>
      <c r="AJ53" s="19">
        <v>4</v>
      </c>
      <c r="AK53" s="19">
        <v>4</v>
      </c>
      <c r="AL53" s="19">
        <v>4</v>
      </c>
      <c r="AM53" s="19">
        <v>3</v>
      </c>
      <c r="AN53" s="19">
        <v>4</v>
      </c>
      <c r="AO53" s="19">
        <v>3</v>
      </c>
      <c r="AP53" s="19">
        <v>4</v>
      </c>
      <c r="AQ53" s="20">
        <v>3</v>
      </c>
      <c r="AR53" s="20">
        <v>4</v>
      </c>
      <c r="AS53" s="20">
        <v>4</v>
      </c>
      <c r="AT53" s="20">
        <v>4</v>
      </c>
      <c r="AU53" s="20">
        <v>4</v>
      </c>
      <c r="AV53" s="20">
        <v>3</v>
      </c>
      <c r="AW53" s="20">
        <v>3</v>
      </c>
      <c r="AX53" s="20">
        <v>3</v>
      </c>
      <c r="AY53" s="20">
        <v>3</v>
      </c>
      <c r="AZ53" s="20">
        <v>3</v>
      </c>
      <c r="BA53" s="7"/>
      <c r="BB53" s="37">
        <f t="shared" si="5"/>
        <v>4.5</v>
      </c>
      <c r="BC53" s="38">
        <f t="shared" si="1"/>
        <v>3.6666666666666665</v>
      </c>
      <c r="BD53" s="39">
        <f t="shared" si="2"/>
        <v>3.7777777777777777</v>
      </c>
      <c r="BE53" s="40">
        <f t="shared" si="3"/>
        <v>3.875</v>
      </c>
      <c r="BF53" s="41">
        <f t="shared" si="4"/>
        <v>3.4</v>
      </c>
    </row>
    <row r="54" spans="1:58" x14ac:dyDescent="0.55000000000000004">
      <c r="A54" s="51">
        <v>52</v>
      </c>
      <c r="B54" s="11">
        <v>2</v>
      </c>
      <c r="C54" s="12">
        <v>48</v>
      </c>
      <c r="D54" s="79">
        <f t="shared" si="0"/>
        <v>3</v>
      </c>
      <c r="E54" s="13">
        <v>4</v>
      </c>
      <c r="F54" s="14">
        <v>3</v>
      </c>
      <c r="G54" s="20" t="s">
        <v>256</v>
      </c>
      <c r="H54" s="20">
        <v>15</v>
      </c>
      <c r="I54" s="144">
        <v>11</v>
      </c>
      <c r="J54" s="15">
        <v>2</v>
      </c>
      <c r="K54" s="15">
        <v>1</v>
      </c>
      <c r="L54" s="16">
        <v>4</v>
      </c>
      <c r="M54" s="16">
        <v>4</v>
      </c>
      <c r="N54" s="16">
        <v>4</v>
      </c>
      <c r="O54" s="16">
        <v>4</v>
      </c>
      <c r="P54" s="16">
        <v>4</v>
      </c>
      <c r="Q54" s="16">
        <v>4</v>
      </c>
      <c r="R54" s="16">
        <v>4</v>
      </c>
      <c r="S54" s="16">
        <v>4</v>
      </c>
      <c r="T54" s="17">
        <v>4</v>
      </c>
      <c r="U54" s="17">
        <v>4</v>
      </c>
      <c r="V54" s="17">
        <v>4</v>
      </c>
      <c r="W54" s="17">
        <v>4</v>
      </c>
      <c r="X54" s="17">
        <v>4</v>
      </c>
      <c r="Y54" s="17">
        <v>4</v>
      </c>
      <c r="Z54" s="18">
        <v>4</v>
      </c>
      <c r="AA54" s="18">
        <v>4</v>
      </c>
      <c r="AB54" s="18">
        <v>4</v>
      </c>
      <c r="AC54" s="18">
        <v>4</v>
      </c>
      <c r="AD54" s="18">
        <v>4</v>
      </c>
      <c r="AE54" s="18">
        <v>4</v>
      </c>
      <c r="AF54" s="18">
        <v>4</v>
      </c>
      <c r="AG54" s="18">
        <v>4</v>
      </c>
      <c r="AH54" s="18">
        <v>4</v>
      </c>
      <c r="AI54" s="19">
        <v>3</v>
      </c>
      <c r="AJ54" s="19">
        <v>4</v>
      </c>
      <c r="AK54" s="19">
        <v>4</v>
      </c>
      <c r="AL54" s="19">
        <v>4</v>
      </c>
      <c r="AM54" s="19">
        <v>4</v>
      </c>
      <c r="AN54" s="19">
        <v>4</v>
      </c>
      <c r="AO54" s="19">
        <v>4</v>
      </c>
      <c r="AP54" s="19">
        <v>4</v>
      </c>
      <c r="AQ54" s="20">
        <v>4</v>
      </c>
      <c r="AR54" s="20">
        <v>4</v>
      </c>
      <c r="AS54" s="20">
        <v>4</v>
      </c>
      <c r="AT54" s="20">
        <v>4</v>
      </c>
      <c r="AU54" s="20">
        <v>4</v>
      </c>
      <c r="AV54" s="20">
        <v>4</v>
      </c>
      <c r="AW54" s="20">
        <v>4</v>
      </c>
      <c r="AX54" s="20">
        <v>4</v>
      </c>
      <c r="AY54" s="20">
        <v>4</v>
      </c>
      <c r="AZ54" s="20">
        <v>4</v>
      </c>
      <c r="BA54" s="7"/>
      <c r="BB54" s="37">
        <f t="shared" si="5"/>
        <v>4</v>
      </c>
      <c r="BC54" s="38">
        <f t="shared" si="1"/>
        <v>4</v>
      </c>
      <c r="BD54" s="39">
        <f t="shared" si="2"/>
        <v>4</v>
      </c>
      <c r="BE54" s="40">
        <f t="shared" si="3"/>
        <v>3.875</v>
      </c>
      <c r="BF54" s="41">
        <f t="shared" si="4"/>
        <v>4</v>
      </c>
    </row>
    <row r="55" spans="1:58" x14ac:dyDescent="0.55000000000000004">
      <c r="A55" s="51">
        <v>53</v>
      </c>
      <c r="B55" s="11">
        <v>2</v>
      </c>
      <c r="C55" s="12">
        <v>35</v>
      </c>
      <c r="D55" s="79">
        <f t="shared" si="0"/>
        <v>2</v>
      </c>
      <c r="E55" s="13">
        <v>4</v>
      </c>
      <c r="F55" s="14">
        <v>3</v>
      </c>
      <c r="G55" s="20" t="s">
        <v>256</v>
      </c>
      <c r="H55" s="20">
        <v>15</v>
      </c>
      <c r="I55" s="144">
        <v>11</v>
      </c>
      <c r="J55" s="15">
        <v>0</v>
      </c>
      <c r="K55" s="15">
        <v>0</v>
      </c>
      <c r="L55" s="16">
        <v>4</v>
      </c>
      <c r="M55" s="16">
        <v>4</v>
      </c>
      <c r="N55" s="16">
        <v>4</v>
      </c>
      <c r="O55" s="16">
        <v>4</v>
      </c>
      <c r="P55" s="16">
        <v>4</v>
      </c>
      <c r="Q55" s="16">
        <v>5</v>
      </c>
      <c r="R55" s="16">
        <v>4</v>
      </c>
      <c r="S55" s="16">
        <v>5</v>
      </c>
      <c r="T55" s="17">
        <v>4</v>
      </c>
      <c r="U55" s="17">
        <v>4</v>
      </c>
      <c r="V55" s="17">
        <v>4</v>
      </c>
      <c r="W55" s="17">
        <v>4</v>
      </c>
      <c r="X55" s="17">
        <v>4</v>
      </c>
      <c r="Y55" s="17">
        <v>4</v>
      </c>
      <c r="Z55" s="18">
        <v>4</v>
      </c>
      <c r="AA55" s="18">
        <v>4</v>
      </c>
      <c r="AB55" s="18">
        <v>5</v>
      </c>
      <c r="AC55" s="18">
        <v>5</v>
      </c>
      <c r="AD55" s="18">
        <v>4</v>
      </c>
      <c r="AE55" s="18">
        <v>4</v>
      </c>
      <c r="AF55" s="18">
        <v>4</v>
      </c>
      <c r="AG55" s="18">
        <v>4</v>
      </c>
      <c r="AH55" s="18">
        <v>4</v>
      </c>
      <c r="AI55" s="19">
        <v>4</v>
      </c>
      <c r="AJ55" s="19">
        <v>4</v>
      </c>
      <c r="AK55" s="19">
        <v>4</v>
      </c>
      <c r="AL55" s="19">
        <v>4</v>
      </c>
      <c r="AM55" s="19">
        <v>4</v>
      </c>
      <c r="AN55" s="19">
        <v>4</v>
      </c>
      <c r="AO55" s="19">
        <v>4</v>
      </c>
      <c r="AP55" s="19">
        <v>4</v>
      </c>
      <c r="AQ55" s="20">
        <v>4</v>
      </c>
      <c r="AR55" s="20">
        <v>4</v>
      </c>
      <c r="AS55" s="20">
        <v>4</v>
      </c>
      <c r="AT55" s="20">
        <v>4</v>
      </c>
      <c r="AU55" s="20">
        <v>4</v>
      </c>
      <c r="AV55" s="20">
        <v>4</v>
      </c>
      <c r="AW55" s="20">
        <v>4</v>
      </c>
      <c r="AX55" s="20">
        <v>4</v>
      </c>
      <c r="AY55" s="20">
        <v>4</v>
      </c>
      <c r="AZ55" s="20">
        <v>4</v>
      </c>
      <c r="BA55" s="7"/>
      <c r="BB55" s="37">
        <f t="shared" si="5"/>
        <v>4.25</v>
      </c>
      <c r="BC55" s="38">
        <f t="shared" si="1"/>
        <v>4</v>
      </c>
      <c r="BD55" s="39">
        <f t="shared" si="2"/>
        <v>4.2222222222222223</v>
      </c>
      <c r="BE55" s="40">
        <f t="shared" si="3"/>
        <v>4</v>
      </c>
      <c r="BF55" s="41">
        <f t="shared" si="4"/>
        <v>4</v>
      </c>
    </row>
    <row r="56" spans="1:58" x14ac:dyDescent="0.55000000000000004">
      <c r="A56" s="51">
        <v>54</v>
      </c>
      <c r="B56" s="11">
        <v>2</v>
      </c>
      <c r="C56" s="12">
        <v>36</v>
      </c>
      <c r="D56" s="79">
        <f t="shared" si="0"/>
        <v>2</v>
      </c>
      <c r="E56" s="13">
        <v>3</v>
      </c>
      <c r="F56" s="14">
        <v>3</v>
      </c>
      <c r="G56" s="20" t="s">
        <v>256</v>
      </c>
      <c r="H56" s="20">
        <v>15</v>
      </c>
      <c r="I56" s="144">
        <v>11</v>
      </c>
      <c r="J56" s="15">
        <v>2</v>
      </c>
      <c r="K56" s="15">
        <v>1</v>
      </c>
      <c r="L56" s="16">
        <v>4</v>
      </c>
      <c r="M56" s="16">
        <v>3</v>
      </c>
      <c r="N56" s="16">
        <v>3</v>
      </c>
      <c r="O56" s="16">
        <v>4</v>
      </c>
      <c r="P56" s="16">
        <v>4</v>
      </c>
      <c r="Q56" s="16">
        <v>4</v>
      </c>
      <c r="R56" s="16">
        <v>4</v>
      </c>
      <c r="S56" s="16">
        <v>4</v>
      </c>
      <c r="T56" s="17">
        <v>4</v>
      </c>
      <c r="U56" s="17">
        <v>3</v>
      </c>
      <c r="V56" s="17">
        <v>4</v>
      </c>
      <c r="W56" s="17">
        <v>3</v>
      </c>
      <c r="X56" s="17">
        <v>4</v>
      </c>
      <c r="Y56" s="17">
        <v>3</v>
      </c>
      <c r="Z56" s="18">
        <v>3</v>
      </c>
      <c r="AA56" s="18">
        <v>3</v>
      </c>
      <c r="AB56" s="18">
        <v>3</v>
      </c>
      <c r="AC56" s="18">
        <v>3</v>
      </c>
      <c r="AD56" s="18">
        <v>3</v>
      </c>
      <c r="AE56" s="18">
        <v>3</v>
      </c>
      <c r="AF56" s="18">
        <v>4</v>
      </c>
      <c r="AG56" s="18">
        <v>3</v>
      </c>
      <c r="AH56" s="18">
        <v>4</v>
      </c>
      <c r="AI56" s="19">
        <v>4</v>
      </c>
      <c r="AJ56" s="19">
        <v>4</v>
      </c>
      <c r="AK56" s="19">
        <v>4</v>
      </c>
      <c r="AL56" s="19">
        <v>4</v>
      </c>
      <c r="AM56" s="19">
        <v>3</v>
      </c>
      <c r="AN56" s="19">
        <v>4</v>
      </c>
      <c r="AO56" s="19">
        <v>3</v>
      </c>
      <c r="AP56" s="19">
        <v>4</v>
      </c>
      <c r="AQ56" s="20">
        <v>3</v>
      </c>
      <c r="AR56" s="20">
        <v>3</v>
      </c>
      <c r="AS56" s="20">
        <v>4</v>
      </c>
      <c r="AT56" s="20">
        <v>4</v>
      </c>
      <c r="AU56" s="20">
        <v>4</v>
      </c>
      <c r="AV56" s="20">
        <v>3</v>
      </c>
      <c r="AW56" s="20">
        <v>3</v>
      </c>
      <c r="AX56" s="20">
        <v>3</v>
      </c>
      <c r="AY56" s="20">
        <v>3</v>
      </c>
      <c r="AZ56" s="20">
        <v>4</v>
      </c>
      <c r="BA56" s="7"/>
      <c r="BB56" s="37">
        <f t="shared" si="5"/>
        <v>3.75</v>
      </c>
      <c r="BC56" s="38">
        <f t="shared" si="1"/>
        <v>3.5</v>
      </c>
      <c r="BD56" s="39">
        <f t="shared" si="2"/>
        <v>3.2222222222222223</v>
      </c>
      <c r="BE56" s="40">
        <f t="shared" si="3"/>
        <v>3.75</v>
      </c>
      <c r="BF56" s="41">
        <f t="shared" si="4"/>
        <v>3.4</v>
      </c>
    </row>
    <row r="57" spans="1:58" x14ac:dyDescent="0.55000000000000004">
      <c r="A57" s="51">
        <v>55</v>
      </c>
      <c r="B57" s="11">
        <v>2</v>
      </c>
      <c r="C57" s="12">
        <v>43</v>
      </c>
      <c r="D57" s="79">
        <f t="shared" si="0"/>
        <v>3</v>
      </c>
      <c r="E57" s="13">
        <v>3</v>
      </c>
      <c r="F57" s="14">
        <v>3</v>
      </c>
      <c r="G57" s="20" t="s">
        <v>256</v>
      </c>
      <c r="H57" s="20">
        <v>15</v>
      </c>
      <c r="I57" s="144">
        <v>11</v>
      </c>
      <c r="J57" s="15">
        <v>2</v>
      </c>
      <c r="K57" s="15">
        <v>1</v>
      </c>
      <c r="L57" s="16">
        <v>5</v>
      </c>
      <c r="M57" s="16">
        <v>5</v>
      </c>
      <c r="N57" s="16">
        <v>4</v>
      </c>
      <c r="O57" s="16">
        <v>5</v>
      </c>
      <c r="P57" s="16">
        <v>4</v>
      </c>
      <c r="Q57" s="16">
        <v>5</v>
      </c>
      <c r="R57" s="16">
        <v>5</v>
      </c>
      <c r="S57" s="16">
        <v>5</v>
      </c>
      <c r="T57" s="17">
        <v>4</v>
      </c>
      <c r="U57" s="17">
        <v>4</v>
      </c>
      <c r="V57" s="17">
        <v>4</v>
      </c>
      <c r="W57" s="17">
        <v>4</v>
      </c>
      <c r="X57" s="17">
        <v>5</v>
      </c>
      <c r="Y57" s="17">
        <v>4</v>
      </c>
      <c r="Z57" s="18">
        <v>4</v>
      </c>
      <c r="AA57" s="18">
        <v>4</v>
      </c>
      <c r="AB57" s="18">
        <v>4</v>
      </c>
      <c r="AC57" s="18">
        <v>4</v>
      </c>
      <c r="AD57" s="18">
        <v>4</v>
      </c>
      <c r="AE57" s="18">
        <v>4</v>
      </c>
      <c r="AF57" s="18">
        <v>5</v>
      </c>
      <c r="AG57" s="18">
        <v>5</v>
      </c>
      <c r="AH57" s="18">
        <v>5</v>
      </c>
      <c r="AI57" s="19">
        <v>5</v>
      </c>
      <c r="AJ57" s="19">
        <v>4</v>
      </c>
      <c r="AK57" s="19">
        <v>5</v>
      </c>
      <c r="AL57" s="19">
        <v>5</v>
      </c>
      <c r="AM57" s="19">
        <v>5</v>
      </c>
      <c r="AN57" s="19">
        <v>5</v>
      </c>
      <c r="AO57" s="19">
        <v>4</v>
      </c>
      <c r="AP57" s="19">
        <v>4</v>
      </c>
      <c r="AQ57" s="20">
        <v>3</v>
      </c>
      <c r="AR57" s="20">
        <v>4</v>
      </c>
      <c r="AS57" s="20">
        <v>4</v>
      </c>
      <c r="AT57" s="20">
        <v>3</v>
      </c>
      <c r="AU57" s="20">
        <v>3</v>
      </c>
      <c r="AV57" s="20">
        <v>3</v>
      </c>
      <c r="AW57" s="20">
        <v>3</v>
      </c>
      <c r="AX57" s="20">
        <v>3</v>
      </c>
      <c r="AY57" s="20">
        <v>3</v>
      </c>
      <c r="AZ57" s="20">
        <v>3</v>
      </c>
      <c r="BA57" s="7"/>
      <c r="BB57" s="37">
        <f t="shared" si="5"/>
        <v>4.75</v>
      </c>
      <c r="BC57" s="38">
        <f t="shared" si="1"/>
        <v>4.166666666666667</v>
      </c>
      <c r="BD57" s="39">
        <f t="shared" si="2"/>
        <v>4.333333333333333</v>
      </c>
      <c r="BE57" s="40">
        <f t="shared" si="3"/>
        <v>4.625</v>
      </c>
      <c r="BF57" s="41">
        <f t="shared" si="4"/>
        <v>3.2</v>
      </c>
    </row>
    <row r="58" spans="1:58" x14ac:dyDescent="0.55000000000000004">
      <c r="A58" s="51">
        <v>56</v>
      </c>
      <c r="B58" s="11">
        <v>1</v>
      </c>
      <c r="C58" s="12"/>
      <c r="D58" s="79">
        <f t="shared" si="0"/>
        <v>5</v>
      </c>
      <c r="E58" s="13">
        <v>2</v>
      </c>
      <c r="F58" s="14">
        <v>3</v>
      </c>
      <c r="G58" s="20" t="s">
        <v>256</v>
      </c>
      <c r="H58" s="20">
        <v>15</v>
      </c>
      <c r="I58" s="144">
        <v>11</v>
      </c>
      <c r="J58" s="15">
        <v>2</v>
      </c>
      <c r="K58" s="15">
        <v>0</v>
      </c>
      <c r="L58" s="16">
        <v>3</v>
      </c>
      <c r="M58" s="16">
        <v>3</v>
      </c>
      <c r="N58" s="16">
        <v>3</v>
      </c>
      <c r="O58" s="16">
        <v>3</v>
      </c>
      <c r="P58" s="16">
        <v>3</v>
      </c>
      <c r="Q58" s="16">
        <v>3</v>
      </c>
      <c r="R58" s="16">
        <v>3</v>
      </c>
      <c r="S58" s="16">
        <v>3</v>
      </c>
      <c r="T58" s="17">
        <v>3</v>
      </c>
      <c r="U58" s="17">
        <v>3</v>
      </c>
      <c r="V58" s="17">
        <v>3</v>
      </c>
      <c r="W58" s="17">
        <v>3</v>
      </c>
      <c r="X58" s="17">
        <v>3</v>
      </c>
      <c r="Y58" s="17">
        <v>3</v>
      </c>
      <c r="Z58" s="18">
        <v>3</v>
      </c>
      <c r="AA58" s="18">
        <v>3</v>
      </c>
      <c r="AB58" s="18">
        <v>3</v>
      </c>
      <c r="AC58" s="18">
        <v>3</v>
      </c>
      <c r="AD58" s="18">
        <v>3</v>
      </c>
      <c r="AE58" s="18">
        <v>3</v>
      </c>
      <c r="AF58" s="18">
        <v>3</v>
      </c>
      <c r="AG58" s="18">
        <v>3</v>
      </c>
      <c r="AH58" s="18">
        <v>3</v>
      </c>
      <c r="AI58" s="19">
        <v>3</v>
      </c>
      <c r="AJ58" s="19">
        <v>3</v>
      </c>
      <c r="AK58" s="19">
        <v>3</v>
      </c>
      <c r="AL58" s="19">
        <v>3</v>
      </c>
      <c r="AM58" s="19">
        <v>3</v>
      </c>
      <c r="AN58" s="19">
        <v>3</v>
      </c>
      <c r="AO58" s="19">
        <v>3</v>
      </c>
      <c r="AP58" s="19">
        <v>3</v>
      </c>
      <c r="AQ58" s="20">
        <v>3</v>
      </c>
      <c r="AR58" s="20">
        <v>3</v>
      </c>
      <c r="AS58" s="20">
        <v>3</v>
      </c>
      <c r="AT58" s="20">
        <v>3</v>
      </c>
      <c r="AU58" s="20">
        <v>3</v>
      </c>
      <c r="AV58" s="20">
        <v>3</v>
      </c>
      <c r="AW58" s="20">
        <v>3</v>
      </c>
      <c r="AX58" s="20">
        <v>3</v>
      </c>
      <c r="AY58" s="20">
        <v>3</v>
      </c>
      <c r="AZ58" s="20">
        <v>3</v>
      </c>
      <c r="BA58" s="7"/>
      <c r="BB58" s="37">
        <f t="shared" si="5"/>
        <v>3</v>
      </c>
      <c r="BC58" s="38">
        <f t="shared" si="1"/>
        <v>3</v>
      </c>
      <c r="BD58" s="39">
        <f t="shared" si="2"/>
        <v>3</v>
      </c>
      <c r="BE58" s="40">
        <f t="shared" si="3"/>
        <v>3</v>
      </c>
      <c r="BF58" s="41">
        <f t="shared" si="4"/>
        <v>3</v>
      </c>
    </row>
    <row r="59" spans="1:58" x14ac:dyDescent="0.55000000000000004">
      <c r="A59" s="51">
        <v>57</v>
      </c>
      <c r="B59" s="11">
        <v>1</v>
      </c>
      <c r="C59" s="12">
        <v>52</v>
      </c>
      <c r="D59" s="79">
        <f t="shared" si="0"/>
        <v>4</v>
      </c>
      <c r="E59" s="13">
        <v>4</v>
      </c>
      <c r="F59" s="14">
        <v>3</v>
      </c>
      <c r="G59" s="20" t="s">
        <v>256</v>
      </c>
      <c r="H59" s="20">
        <v>15</v>
      </c>
      <c r="I59" s="144">
        <v>11</v>
      </c>
      <c r="J59" s="15">
        <v>2</v>
      </c>
      <c r="K59" s="15">
        <v>2</v>
      </c>
      <c r="L59" s="16">
        <v>4</v>
      </c>
      <c r="M59" s="16">
        <v>4</v>
      </c>
      <c r="N59" s="16">
        <v>3</v>
      </c>
      <c r="O59" s="16">
        <v>4</v>
      </c>
      <c r="P59" s="16">
        <v>4</v>
      </c>
      <c r="Q59" s="16">
        <v>4</v>
      </c>
      <c r="R59" s="16">
        <v>4</v>
      </c>
      <c r="S59" s="16">
        <v>4</v>
      </c>
      <c r="T59" s="17">
        <v>3</v>
      </c>
      <c r="U59" s="17">
        <v>4</v>
      </c>
      <c r="V59" s="17">
        <v>4</v>
      </c>
      <c r="W59" s="17">
        <v>4</v>
      </c>
      <c r="X59" s="17">
        <v>4</v>
      </c>
      <c r="Y59" s="17">
        <v>3</v>
      </c>
      <c r="Z59" s="18">
        <v>3</v>
      </c>
      <c r="AA59" s="18">
        <v>3</v>
      </c>
      <c r="AB59" s="18">
        <v>4</v>
      </c>
      <c r="AC59" s="18">
        <v>4</v>
      </c>
      <c r="AD59" s="18">
        <v>4</v>
      </c>
      <c r="AE59" s="18">
        <v>3</v>
      </c>
      <c r="AF59" s="18">
        <v>4</v>
      </c>
      <c r="AG59" s="18">
        <v>4</v>
      </c>
      <c r="AH59" s="18">
        <v>4</v>
      </c>
      <c r="AI59" s="19">
        <v>4</v>
      </c>
      <c r="AJ59" s="19">
        <v>4</v>
      </c>
      <c r="AK59" s="19">
        <v>4</v>
      </c>
      <c r="AL59" s="19">
        <v>4</v>
      </c>
      <c r="AM59" s="19">
        <v>3</v>
      </c>
      <c r="AN59" s="19">
        <v>4</v>
      </c>
      <c r="AO59" s="19">
        <v>4</v>
      </c>
      <c r="AP59" s="19">
        <v>4</v>
      </c>
      <c r="AQ59" s="20">
        <v>3</v>
      </c>
      <c r="AR59" s="20">
        <v>4</v>
      </c>
      <c r="AS59" s="20">
        <v>4</v>
      </c>
      <c r="AT59" s="20">
        <v>4</v>
      </c>
      <c r="AU59" s="20">
        <v>4</v>
      </c>
      <c r="AV59" s="20">
        <v>3</v>
      </c>
      <c r="AW59" s="20">
        <v>3</v>
      </c>
      <c r="AX59" s="20">
        <v>3</v>
      </c>
      <c r="AY59" s="20">
        <v>3</v>
      </c>
      <c r="AZ59" s="20">
        <v>4</v>
      </c>
      <c r="BA59" s="7"/>
      <c r="BB59" s="37">
        <f t="shared" si="5"/>
        <v>3.875</v>
      </c>
      <c r="BC59" s="38">
        <f t="shared" si="1"/>
        <v>3.6666666666666665</v>
      </c>
      <c r="BD59" s="39">
        <f t="shared" si="2"/>
        <v>3.6666666666666665</v>
      </c>
      <c r="BE59" s="40">
        <f t="shared" si="3"/>
        <v>3.875</v>
      </c>
      <c r="BF59" s="41">
        <f t="shared" si="4"/>
        <v>3.5</v>
      </c>
    </row>
    <row r="60" spans="1:58" x14ac:dyDescent="0.55000000000000004">
      <c r="A60" s="51">
        <v>58</v>
      </c>
      <c r="B60" s="11">
        <v>2</v>
      </c>
      <c r="C60" s="12">
        <v>37</v>
      </c>
      <c r="D60" s="79">
        <f t="shared" si="0"/>
        <v>2</v>
      </c>
      <c r="E60" s="13">
        <v>3</v>
      </c>
      <c r="F60" s="14">
        <v>3</v>
      </c>
      <c r="G60" s="20" t="s">
        <v>256</v>
      </c>
      <c r="H60" s="20">
        <v>15</v>
      </c>
      <c r="I60" s="144">
        <v>3</v>
      </c>
      <c r="J60" s="15">
        <v>1</v>
      </c>
      <c r="K60" s="15">
        <v>2</v>
      </c>
      <c r="L60" s="16">
        <v>3</v>
      </c>
      <c r="M60" s="16">
        <v>2</v>
      </c>
      <c r="N60" s="16">
        <v>4</v>
      </c>
      <c r="O60" s="16">
        <v>3</v>
      </c>
      <c r="P60" s="16">
        <v>4</v>
      </c>
      <c r="Q60" s="16">
        <v>3</v>
      </c>
      <c r="R60" s="16">
        <v>2</v>
      </c>
      <c r="S60" s="16">
        <v>3</v>
      </c>
      <c r="T60" s="17">
        <v>3</v>
      </c>
      <c r="U60" s="17">
        <v>3</v>
      </c>
      <c r="V60" s="17">
        <v>3</v>
      </c>
      <c r="W60" s="17">
        <v>3</v>
      </c>
      <c r="X60" s="17">
        <v>3</v>
      </c>
      <c r="Y60" s="17">
        <v>3</v>
      </c>
      <c r="Z60" s="18">
        <v>4</v>
      </c>
      <c r="AA60" s="18">
        <v>4</v>
      </c>
      <c r="AB60" s="18">
        <v>4</v>
      </c>
      <c r="AC60" s="18">
        <v>3</v>
      </c>
      <c r="AD60" s="18">
        <v>4</v>
      </c>
      <c r="AE60" s="18">
        <v>4</v>
      </c>
      <c r="AF60" s="18">
        <v>3</v>
      </c>
      <c r="AG60" s="18">
        <v>3</v>
      </c>
      <c r="AH60" s="18">
        <v>2</v>
      </c>
      <c r="AI60" s="19">
        <v>3</v>
      </c>
      <c r="AJ60" s="19">
        <v>3</v>
      </c>
      <c r="AK60" s="19">
        <v>3</v>
      </c>
      <c r="AL60" s="19">
        <v>2</v>
      </c>
      <c r="AM60" s="19">
        <v>3</v>
      </c>
      <c r="AN60" s="19">
        <v>3</v>
      </c>
      <c r="AO60" s="19">
        <v>3</v>
      </c>
      <c r="AP60" s="19">
        <v>3</v>
      </c>
      <c r="AQ60" s="20">
        <v>4</v>
      </c>
      <c r="AR60" s="20">
        <v>4</v>
      </c>
      <c r="AS60" s="20">
        <v>4</v>
      </c>
      <c r="AT60" s="20">
        <v>4</v>
      </c>
      <c r="AU60" s="20">
        <v>4</v>
      </c>
      <c r="AV60" s="20">
        <v>3</v>
      </c>
      <c r="AW60" s="20">
        <v>3</v>
      </c>
      <c r="AX60" s="20">
        <v>3</v>
      </c>
      <c r="AY60" s="20">
        <v>3</v>
      </c>
      <c r="AZ60" s="20">
        <v>4</v>
      </c>
      <c r="BA60" s="7"/>
      <c r="BB60" s="37">
        <f t="shared" si="5"/>
        <v>3</v>
      </c>
      <c r="BC60" s="38">
        <f t="shared" si="1"/>
        <v>3</v>
      </c>
      <c r="BD60" s="39">
        <f t="shared" si="2"/>
        <v>3.4444444444444446</v>
      </c>
      <c r="BE60" s="40">
        <f t="shared" si="3"/>
        <v>2.875</v>
      </c>
      <c r="BF60" s="41">
        <f t="shared" si="4"/>
        <v>3.6</v>
      </c>
    </row>
    <row r="61" spans="1:58" x14ac:dyDescent="0.55000000000000004">
      <c r="A61" s="51">
        <v>59</v>
      </c>
      <c r="B61" s="11">
        <v>2</v>
      </c>
      <c r="C61" s="12"/>
      <c r="D61" s="79">
        <f t="shared" si="0"/>
        <v>5</v>
      </c>
      <c r="E61" s="13">
        <v>3</v>
      </c>
      <c r="F61" s="14">
        <v>3</v>
      </c>
      <c r="G61" s="20" t="s">
        <v>256</v>
      </c>
      <c r="H61" s="20">
        <v>15</v>
      </c>
      <c r="I61" s="144">
        <v>8</v>
      </c>
      <c r="J61" s="15">
        <v>2</v>
      </c>
      <c r="K61" s="15">
        <v>1</v>
      </c>
      <c r="L61" s="16">
        <v>5</v>
      </c>
      <c r="M61" s="16">
        <v>3</v>
      </c>
      <c r="N61" s="16">
        <v>3</v>
      </c>
      <c r="O61" s="16">
        <v>4</v>
      </c>
      <c r="P61" s="16">
        <v>2</v>
      </c>
      <c r="Q61" s="16">
        <v>3</v>
      </c>
      <c r="R61" s="16">
        <v>4</v>
      </c>
      <c r="S61" s="16">
        <v>3</v>
      </c>
      <c r="T61" s="17">
        <v>4</v>
      </c>
      <c r="U61" s="17">
        <v>3</v>
      </c>
      <c r="V61" s="17">
        <v>3</v>
      </c>
      <c r="W61" s="17">
        <v>3</v>
      </c>
      <c r="X61" s="17">
        <v>3</v>
      </c>
      <c r="Y61" s="17">
        <v>2</v>
      </c>
      <c r="Z61" s="18">
        <v>3</v>
      </c>
      <c r="AA61" s="18">
        <v>3</v>
      </c>
      <c r="AB61" s="18">
        <v>3</v>
      </c>
      <c r="AC61" s="18">
        <v>3</v>
      </c>
      <c r="AD61" s="18">
        <v>2</v>
      </c>
      <c r="AE61" s="18">
        <v>3</v>
      </c>
      <c r="AF61" s="18">
        <v>3</v>
      </c>
      <c r="AG61" s="18">
        <v>1</v>
      </c>
      <c r="AH61" s="18">
        <v>3</v>
      </c>
      <c r="AI61" s="19">
        <v>3</v>
      </c>
      <c r="AJ61" s="19">
        <v>3</v>
      </c>
      <c r="AK61" s="19">
        <v>3</v>
      </c>
      <c r="AL61" s="19">
        <v>3</v>
      </c>
      <c r="AM61" s="19">
        <v>2</v>
      </c>
      <c r="AN61" s="19">
        <v>3</v>
      </c>
      <c r="AO61" s="19">
        <v>2</v>
      </c>
      <c r="AP61" s="19">
        <v>3</v>
      </c>
      <c r="AQ61" s="20">
        <v>2</v>
      </c>
      <c r="AR61" s="20">
        <v>3</v>
      </c>
      <c r="AS61" s="20">
        <v>3</v>
      </c>
      <c r="AT61" s="20">
        <v>3</v>
      </c>
      <c r="AU61" s="20">
        <v>3</v>
      </c>
      <c r="AV61" s="20">
        <v>3</v>
      </c>
      <c r="AW61" s="20">
        <v>3</v>
      </c>
      <c r="AX61" s="20">
        <v>3</v>
      </c>
      <c r="AY61" s="20">
        <v>2</v>
      </c>
      <c r="AZ61" s="20">
        <v>4</v>
      </c>
      <c r="BA61" s="7"/>
      <c r="BB61" s="37">
        <f t="shared" si="5"/>
        <v>3.375</v>
      </c>
      <c r="BC61" s="38">
        <f t="shared" si="1"/>
        <v>3</v>
      </c>
      <c r="BD61" s="39">
        <f t="shared" si="2"/>
        <v>2.6666666666666665</v>
      </c>
      <c r="BE61" s="40">
        <f t="shared" si="3"/>
        <v>2.75</v>
      </c>
      <c r="BF61" s="41">
        <f t="shared" si="4"/>
        <v>2.9</v>
      </c>
    </row>
    <row r="62" spans="1:58" x14ac:dyDescent="0.55000000000000004">
      <c r="A62" s="51">
        <v>60</v>
      </c>
      <c r="B62" s="11">
        <v>1</v>
      </c>
      <c r="C62" s="12">
        <v>48</v>
      </c>
      <c r="D62" s="79">
        <f t="shared" si="0"/>
        <v>3</v>
      </c>
      <c r="E62" s="13">
        <v>2</v>
      </c>
      <c r="F62" s="14">
        <v>1</v>
      </c>
      <c r="G62" s="20" t="s">
        <v>256</v>
      </c>
      <c r="H62" s="20">
        <v>15</v>
      </c>
      <c r="I62" s="144">
        <v>3</v>
      </c>
      <c r="J62" s="15">
        <v>2</v>
      </c>
      <c r="K62" s="15">
        <v>1</v>
      </c>
      <c r="L62" s="16">
        <v>4</v>
      </c>
      <c r="M62" s="16">
        <v>4</v>
      </c>
      <c r="N62" s="16">
        <v>4</v>
      </c>
      <c r="O62" s="16">
        <v>4</v>
      </c>
      <c r="P62" s="16">
        <v>4</v>
      </c>
      <c r="Q62" s="16">
        <v>4</v>
      </c>
      <c r="R62" s="16">
        <v>4</v>
      </c>
      <c r="S62" s="16">
        <v>4</v>
      </c>
      <c r="T62" s="17">
        <v>4</v>
      </c>
      <c r="U62" s="17">
        <v>4</v>
      </c>
      <c r="V62" s="17">
        <v>4</v>
      </c>
      <c r="W62" s="17">
        <v>4</v>
      </c>
      <c r="X62" s="17">
        <v>4</v>
      </c>
      <c r="Y62" s="17">
        <v>4</v>
      </c>
      <c r="Z62" s="18">
        <v>4</v>
      </c>
      <c r="AA62" s="18">
        <v>4</v>
      </c>
      <c r="AB62" s="18">
        <v>4</v>
      </c>
      <c r="AC62" s="18">
        <v>4</v>
      </c>
      <c r="AD62" s="18">
        <v>4</v>
      </c>
      <c r="AE62" s="18">
        <v>4</v>
      </c>
      <c r="AF62" s="18">
        <v>4</v>
      </c>
      <c r="AG62" s="18">
        <v>4</v>
      </c>
      <c r="AH62" s="18">
        <v>4</v>
      </c>
      <c r="AI62" s="19">
        <v>4</v>
      </c>
      <c r="AJ62" s="19">
        <v>4</v>
      </c>
      <c r="AK62" s="19">
        <v>4</v>
      </c>
      <c r="AL62" s="19">
        <v>4</v>
      </c>
      <c r="AM62" s="19">
        <v>4</v>
      </c>
      <c r="AN62" s="19">
        <v>4</v>
      </c>
      <c r="AO62" s="19">
        <v>4</v>
      </c>
      <c r="AP62" s="19">
        <v>4</v>
      </c>
      <c r="AQ62" s="20">
        <v>4</v>
      </c>
      <c r="AR62" s="20">
        <v>4</v>
      </c>
      <c r="AS62" s="20">
        <v>4</v>
      </c>
      <c r="AT62" s="20">
        <v>4</v>
      </c>
      <c r="AU62" s="20">
        <v>4</v>
      </c>
      <c r="AV62" s="20">
        <v>4</v>
      </c>
      <c r="AW62" s="20">
        <v>4</v>
      </c>
      <c r="AX62" s="20">
        <v>4</v>
      </c>
      <c r="AY62" s="20">
        <v>4</v>
      </c>
      <c r="AZ62" s="20">
        <v>4</v>
      </c>
      <c r="BA62" s="7"/>
      <c r="BB62" s="37">
        <f t="shared" si="5"/>
        <v>4</v>
      </c>
      <c r="BC62" s="38">
        <f t="shared" si="1"/>
        <v>4</v>
      </c>
      <c r="BD62" s="39">
        <f t="shared" si="2"/>
        <v>4</v>
      </c>
      <c r="BE62" s="40">
        <f t="shared" si="3"/>
        <v>4</v>
      </c>
      <c r="BF62" s="41">
        <f t="shared" si="4"/>
        <v>4</v>
      </c>
    </row>
    <row r="63" spans="1:58" x14ac:dyDescent="0.55000000000000004">
      <c r="A63" s="51">
        <v>61</v>
      </c>
      <c r="B63" s="11">
        <v>2</v>
      </c>
      <c r="C63" s="12">
        <v>29</v>
      </c>
      <c r="D63" s="79">
        <f t="shared" si="0"/>
        <v>1</v>
      </c>
      <c r="E63" s="13">
        <v>3</v>
      </c>
      <c r="F63" s="14">
        <v>3</v>
      </c>
      <c r="G63" s="20" t="s">
        <v>256</v>
      </c>
      <c r="H63" s="20">
        <v>15</v>
      </c>
      <c r="I63" s="144">
        <v>3</v>
      </c>
      <c r="J63" s="15">
        <v>0</v>
      </c>
      <c r="K63" s="15">
        <v>0</v>
      </c>
      <c r="L63" s="16">
        <v>4</v>
      </c>
      <c r="M63" s="16">
        <v>5</v>
      </c>
      <c r="N63" s="16">
        <v>5</v>
      </c>
      <c r="O63" s="16">
        <v>4</v>
      </c>
      <c r="P63" s="16">
        <v>3</v>
      </c>
      <c r="Q63" s="16">
        <v>4</v>
      </c>
      <c r="R63" s="16">
        <v>4</v>
      </c>
      <c r="S63" s="16">
        <v>4</v>
      </c>
      <c r="T63" s="17">
        <v>3</v>
      </c>
      <c r="U63" s="17">
        <v>4</v>
      </c>
      <c r="V63" s="17">
        <v>4</v>
      </c>
      <c r="W63" s="17">
        <v>4</v>
      </c>
      <c r="X63" s="17">
        <v>4</v>
      </c>
      <c r="Y63" s="17">
        <v>3</v>
      </c>
      <c r="Z63" s="18">
        <v>4</v>
      </c>
      <c r="AA63" s="18">
        <v>4</v>
      </c>
      <c r="AB63" s="18">
        <v>4</v>
      </c>
      <c r="AC63" s="18">
        <v>4</v>
      </c>
      <c r="AD63" s="18">
        <v>4</v>
      </c>
      <c r="AE63" s="18">
        <v>4</v>
      </c>
      <c r="AF63" s="18">
        <v>5</v>
      </c>
      <c r="AG63" s="18">
        <v>3</v>
      </c>
      <c r="AH63" s="18">
        <v>3</v>
      </c>
      <c r="AI63" s="19">
        <v>4</v>
      </c>
      <c r="AJ63" s="19">
        <v>4</v>
      </c>
      <c r="AK63" s="19">
        <v>5</v>
      </c>
      <c r="AL63" s="19">
        <v>4</v>
      </c>
      <c r="AM63" s="19">
        <v>4</v>
      </c>
      <c r="AN63" s="19">
        <v>4</v>
      </c>
      <c r="AO63" s="19">
        <v>4</v>
      </c>
      <c r="AP63" s="19">
        <v>5</v>
      </c>
      <c r="AQ63" s="20">
        <v>3</v>
      </c>
      <c r="AR63" s="20">
        <v>4</v>
      </c>
      <c r="AS63" s="20">
        <v>4</v>
      </c>
      <c r="AT63" s="20">
        <v>4</v>
      </c>
      <c r="AU63" s="20">
        <v>4</v>
      </c>
      <c r="AV63" s="20">
        <v>3</v>
      </c>
      <c r="AW63" s="20">
        <v>3</v>
      </c>
      <c r="AX63" s="20">
        <v>3</v>
      </c>
      <c r="AY63" s="20">
        <v>3</v>
      </c>
      <c r="AZ63" s="20">
        <v>3</v>
      </c>
      <c r="BA63" s="7"/>
      <c r="BB63" s="37">
        <f t="shared" si="5"/>
        <v>4.125</v>
      </c>
      <c r="BC63" s="38">
        <f t="shared" si="1"/>
        <v>3.6666666666666665</v>
      </c>
      <c r="BD63" s="39">
        <f t="shared" si="2"/>
        <v>3.8888888888888888</v>
      </c>
      <c r="BE63" s="40">
        <f t="shared" si="3"/>
        <v>4.25</v>
      </c>
      <c r="BF63" s="41">
        <f t="shared" si="4"/>
        <v>3.4</v>
      </c>
    </row>
    <row r="64" spans="1:58" x14ac:dyDescent="0.55000000000000004">
      <c r="A64" s="51">
        <v>62</v>
      </c>
      <c r="B64" s="11">
        <v>2</v>
      </c>
      <c r="C64" s="12">
        <v>44</v>
      </c>
      <c r="D64" s="79">
        <f t="shared" si="0"/>
        <v>3</v>
      </c>
      <c r="E64" s="13">
        <v>3</v>
      </c>
      <c r="F64" s="14">
        <v>2</v>
      </c>
      <c r="G64" s="20" t="s">
        <v>256</v>
      </c>
      <c r="H64" s="20">
        <v>15</v>
      </c>
      <c r="I64" s="144">
        <v>3</v>
      </c>
      <c r="J64" s="15">
        <v>0</v>
      </c>
      <c r="K64" s="15">
        <v>1</v>
      </c>
      <c r="L64" s="16">
        <v>5</v>
      </c>
      <c r="M64" s="16">
        <v>5</v>
      </c>
      <c r="N64" s="16">
        <v>5</v>
      </c>
      <c r="O64" s="16">
        <v>5</v>
      </c>
      <c r="P64" s="16">
        <v>5</v>
      </c>
      <c r="Q64" s="16">
        <v>5</v>
      </c>
      <c r="R64" s="16">
        <v>4</v>
      </c>
      <c r="S64" s="16">
        <v>5</v>
      </c>
      <c r="T64" s="17">
        <v>4</v>
      </c>
      <c r="U64" s="17">
        <v>5</v>
      </c>
      <c r="V64" s="17">
        <v>4</v>
      </c>
      <c r="W64" s="17">
        <v>4</v>
      </c>
      <c r="X64" s="17">
        <v>4</v>
      </c>
      <c r="Y64" s="17">
        <v>4</v>
      </c>
      <c r="Z64" s="18">
        <v>4</v>
      </c>
      <c r="AA64" s="18">
        <v>4</v>
      </c>
      <c r="AB64" s="18">
        <v>3</v>
      </c>
      <c r="AC64" s="18">
        <v>3</v>
      </c>
      <c r="AD64" s="18">
        <v>4</v>
      </c>
      <c r="AE64" s="18">
        <v>3</v>
      </c>
      <c r="AF64" s="18">
        <v>4</v>
      </c>
      <c r="AG64" s="18">
        <v>4</v>
      </c>
      <c r="AH64" s="18">
        <v>4</v>
      </c>
      <c r="AI64" s="19">
        <v>4</v>
      </c>
      <c r="AJ64" s="19">
        <v>4</v>
      </c>
      <c r="AK64" s="19">
        <v>4</v>
      </c>
      <c r="AL64" s="19">
        <v>5</v>
      </c>
      <c r="AM64" s="19">
        <v>3</v>
      </c>
      <c r="AN64" s="19">
        <v>4</v>
      </c>
      <c r="AO64" s="19">
        <v>4</v>
      </c>
      <c r="AP64" s="19">
        <v>4</v>
      </c>
      <c r="AQ64" s="20">
        <v>4</v>
      </c>
      <c r="AR64" s="20">
        <v>4</v>
      </c>
      <c r="AS64" s="20">
        <v>4</v>
      </c>
      <c r="AT64" s="20">
        <v>4</v>
      </c>
      <c r="AU64" s="20">
        <v>4</v>
      </c>
      <c r="AV64" s="20">
        <v>3</v>
      </c>
      <c r="AW64" s="20">
        <v>3</v>
      </c>
      <c r="AX64" s="20">
        <v>3</v>
      </c>
      <c r="AY64" s="20">
        <v>3</v>
      </c>
      <c r="AZ64" s="20">
        <v>4</v>
      </c>
      <c r="BA64" s="7"/>
      <c r="BB64" s="37">
        <f t="shared" si="5"/>
        <v>4.875</v>
      </c>
      <c r="BC64" s="38">
        <f t="shared" si="1"/>
        <v>4.166666666666667</v>
      </c>
      <c r="BD64" s="39">
        <f t="shared" si="2"/>
        <v>3.6666666666666665</v>
      </c>
      <c r="BE64" s="40">
        <f t="shared" si="3"/>
        <v>4</v>
      </c>
      <c r="BF64" s="41">
        <f t="shared" si="4"/>
        <v>3.6</v>
      </c>
    </row>
    <row r="65" spans="1:58" x14ac:dyDescent="0.55000000000000004">
      <c r="A65" s="51">
        <v>63</v>
      </c>
      <c r="B65" s="11">
        <v>2</v>
      </c>
      <c r="C65" s="12">
        <v>56</v>
      </c>
      <c r="D65" s="79">
        <f t="shared" si="0"/>
        <v>4</v>
      </c>
      <c r="E65" s="13">
        <v>3</v>
      </c>
      <c r="F65" s="14">
        <v>1</v>
      </c>
      <c r="G65" s="20" t="s">
        <v>256</v>
      </c>
      <c r="H65" s="20">
        <v>15</v>
      </c>
      <c r="I65" s="144">
        <v>3</v>
      </c>
      <c r="J65" s="15">
        <v>2</v>
      </c>
      <c r="K65" s="15">
        <v>2</v>
      </c>
      <c r="L65" s="16">
        <v>4</v>
      </c>
      <c r="M65" s="16">
        <v>4</v>
      </c>
      <c r="N65" s="16">
        <v>4</v>
      </c>
      <c r="O65" s="16">
        <v>4</v>
      </c>
      <c r="P65" s="16">
        <v>4</v>
      </c>
      <c r="Q65" s="16">
        <v>4</v>
      </c>
      <c r="R65" s="16">
        <v>4</v>
      </c>
      <c r="S65" s="16">
        <v>4</v>
      </c>
      <c r="T65" s="17">
        <v>4</v>
      </c>
      <c r="U65" s="17">
        <v>4</v>
      </c>
      <c r="V65" s="17">
        <v>4</v>
      </c>
      <c r="W65" s="17">
        <v>4</v>
      </c>
      <c r="X65" s="17">
        <v>4</v>
      </c>
      <c r="Y65" s="17">
        <v>4</v>
      </c>
      <c r="Z65" s="18">
        <v>4</v>
      </c>
      <c r="AA65" s="18">
        <v>4</v>
      </c>
      <c r="AB65" s="18">
        <v>4</v>
      </c>
      <c r="AC65" s="18">
        <v>4</v>
      </c>
      <c r="AD65" s="18">
        <v>4</v>
      </c>
      <c r="AE65" s="18">
        <v>4</v>
      </c>
      <c r="AF65" s="18">
        <v>4</v>
      </c>
      <c r="AG65" s="18">
        <v>4</v>
      </c>
      <c r="AH65" s="18">
        <v>4</v>
      </c>
      <c r="AI65" s="19">
        <v>4</v>
      </c>
      <c r="AJ65" s="19">
        <v>4</v>
      </c>
      <c r="AK65" s="19">
        <v>4</v>
      </c>
      <c r="AL65" s="19">
        <v>4</v>
      </c>
      <c r="AM65" s="19">
        <v>4</v>
      </c>
      <c r="AN65" s="19">
        <v>4</v>
      </c>
      <c r="AO65" s="19">
        <v>4</v>
      </c>
      <c r="AP65" s="19">
        <v>4</v>
      </c>
      <c r="AQ65" s="20">
        <v>4</v>
      </c>
      <c r="AR65" s="20">
        <v>4</v>
      </c>
      <c r="AS65" s="20">
        <v>4</v>
      </c>
      <c r="AT65" s="20">
        <v>4</v>
      </c>
      <c r="AU65" s="20">
        <v>4</v>
      </c>
      <c r="AV65" s="20">
        <v>4</v>
      </c>
      <c r="AW65" s="20">
        <v>4</v>
      </c>
      <c r="AX65" s="20">
        <v>4</v>
      </c>
      <c r="AY65" s="20">
        <v>4</v>
      </c>
      <c r="AZ65" s="20">
        <v>4</v>
      </c>
      <c r="BA65" s="7"/>
      <c r="BB65" s="37">
        <f t="shared" si="5"/>
        <v>4</v>
      </c>
      <c r="BC65" s="38">
        <f t="shared" si="1"/>
        <v>4</v>
      </c>
      <c r="BD65" s="39">
        <f t="shared" si="2"/>
        <v>4</v>
      </c>
      <c r="BE65" s="40">
        <f t="shared" si="3"/>
        <v>4</v>
      </c>
      <c r="BF65" s="41">
        <f t="shared" si="4"/>
        <v>4</v>
      </c>
    </row>
    <row r="66" spans="1:58" x14ac:dyDescent="0.55000000000000004">
      <c r="A66" s="51">
        <v>64</v>
      </c>
      <c r="B66" s="11">
        <v>2</v>
      </c>
      <c r="C66" s="12"/>
      <c r="D66" s="79">
        <f t="shared" si="0"/>
        <v>5</v>
      </c>
      <c r="E66" s="13">
        <v>3</v>
      </c>
      <c r="F66" s="14">
        <v>3</v>
      </c>
      <c r="G66" s="20" t="s">
        <v>256</v>
      </c>
      <c r="H66" s="20">
        <v>15</v>
      </c>
      <c r="I66" s="144">
        <v>3</v>
      </c>
      <c r="J66" s="15">
        <v>2</v>
      </c>
      <c r="K66" s="15">
        <v>2</v>
      </c>
      <c r="L66" s="16">
        <v>5</v>
      </c>
      <c r="M66" s="16">
        <v>5</v>
      </c>
      <c r="N66" s="16">
        <v>5</v>
      </c>
      <c r="O66" s="16">
        <v>5</v>
      </c>
      <c r="P66" s="16">
        <v>5</v>
      </c>
      <c r="Q66" s="16">
        <v>5</v>
      </c>
      <c r="R66" s="16">
        <v>5</v>
      </c>
      <c r="S66" s="16">
        <v>5</v>
      </c>
      <c r="T66" s="17">
        <v>5</v>
      </c>
      <c r="U66" s="17">
        <v>5</v>
      </c>
      <c r="V66" s="17">
        <v>5</v>
      </c>
      <c r="W66" s="17">
        <v>5</v>
      </c>
      <c r="X66" s="17">
        <v>5</v>
      </c>
      <c r="Y66" s="17">
        <v>5</v>
      </c>
      <c r="Z66" s="18">
        <v>5</v>
      </c>
      <c r="AA66" s="18">
        <v>5</v>
      </c>
      <c r="AB66" s="18">
        <v>5</v>
      </c>
      <c r="AC66" s="18">
        <v>5</v>
      </c>
      <c r="AD66" s="18">
        <v>5</v>
      </c>
      <c r="AE66" s="18">
        <v>5</v>
      </c>
      <c r="AF66" s="18">
        <v>5</v>
      </c>
      <c r="AG66" s="18">
        <v>5</v>
      </c>
      <c r="AH66" s="18">
        <v>5</v>
      </c>
      <c r="AI66" s="19">
        <v>5</v>
      </c>
      <c r="AJ66" s="19">
        <v>5</v>
      </c>
      <c r="AK66" s="19">
        <v>5</v>
      </c>
      <c r="AL66" s="19">
        <v>5</v>
      </c>
      <c r="AM66" s="19">
        <v>5</v>
      </c>
      <c r="AN66" s="19">
        <v>5</v>
      </c>
      <c r="AO66" s="19">
        <v>5</v>
      </c>
      <c r="AP66" s="19">
        <v>5</v>
      </c>
      <c r="AQ66" s="20">
        <v>5</v>
      </c>
      <c r="AR66" s="20">
        <v>5</v>
      </c>
      <c r="AS66" s="20">
        <v>5</v>
      </c>
      <c r="AT66" s="20">
        <v>5</v>
      </c>
      <c r="AU66" s="20">
        <v>5</v>
      </c>
      <c r="AV66" s="20">
        <v>3</v>
      </c>
      <c r="AW66" s="20">
        <v>3</v>
      </c>
      <c r="AX66" s="20">
        <v>3</v>
      </c>
      <c r="AY66" s="20">
        <v>3</v>
      </c>
      <c r="AZ66" s="20">
        <v>5</v>
      </c>
      <c r="BA66" s="7"/>
      <c r="BB66" s="37">
        <f t="shared" si="5"/>
        <v>5</v>
      </c>
      <c r="BC66" s="38">
        <f t="shared" si="1"/>
        <v>5</v>
      </c>
      <c r="BD66" s="39">
        <f t="shared" si="2"/>
        <v>5</v>
      </c>
      <c r="BE66" s="40">
        <f t="shared" si="3"/>
        <v>5</v>
      </c>
      <c r="BF66" s="41">
        <f t="shared" si="4"/>
        <v>4.2</v>
      </c>
    </row>
    <row r="67" spans="1:58" x14ac:dyDescent="0.55000000000000004">
      <c r="A67" s="51">
        <v>65</v>
      </c>
      <c r="B67" s="11">
        <v>2</v>
      </c>
      <c r="C67" s="12">
        <v>51</v>
      </c>
      <c r="D67" s="79">
        <f t="shared" ref="D67:D124" si="6">IF(C67&gt;50,4,IF(C67&gt;40,3,IF(C67&gt;30,2,IF(C67&gt;0,1,IF(C67=0,5)))))</f>
        <v>4</v>
      </c>
      <c r="E67" s="13">
        <v>3</v>
      </c>
      <c r="F67" s="14">
        <v>3</v>
      </c>
      <c r="G67" s="20" t="s">
        <v>256</v>
      </c>
      <c r="H67" s="20">
        <v>15</v>
      </c>
      <c r="I67" s="144">
        <v>3</v>
      </c>
      <c r="J67" s="15">
        <v>2</v>
      </c>
      <c r="K67" s="15">
        <v>1</v>
      </c>
      <c r="L67" s="16">
        <v>4</v>
      </c>
      <c r="M67" s="16">
        <v>4</v>
      </c>
      <c r="N67" s="16">
        <v>4</v>
      </c>
      <c r="O67" s="16">
        <v>4</v>
      </c>
      <c r="P67" s="16">
        <v>4</v>
      </c>
      <c r="Q67" s="16">
        <v>4</v>
      </c>
      <c r="R67" s="16">
        <v>4</v>
      </c>
      <c r="S67" s="16">
        <v>4</v>
      </c>
      <c r="T67" s="17">
        <v>3</v>
      </c>
      <c r="U67" s="17">
        <v>4</v>
      </c>
      <c r="V67" s="17">
        <v>4</v>
      </c>
      <c r="W67" s="17">
        <v>4</v>
      </c>
      <c r="X67" s="17">
        <v>4</v>
      </c>
      <c r="Y67" s="17">
        <v>3</v>
      </c>
      <c r="Z67" s="18">
        <v>3</v>
      </c>
      <c r="AA67" s="18">
        <v>3</v>
      </c>
      <c r="AB67" s="18">
        <v>3</v>
      </c>
      <c r="AC67" s="18">
        <v>2</v>
      </c>
      <c r="AD67" s="18">
        <v>3</v>
      </c>
      <c r="AE67" s="18">
        <v>3</v>
      </c>
      <c r="AF67" s="18">
        <v>4</v>
      </c>
      <c r="AG67" s="18">
        <v>3</v>
      </c>
      <c r="AH67" s="18">
        <v>4</v>
      </c>
      <c r="AI67" s="19">
        <v>4</v>
      </c>
      <c r="AJ67" s="19">
        <v>4</v>
      </c>
      <c r="AK67" s="19">
        <v>4</v>
      </c>
      <c r="AL67" s="19">
        <v>4</v>
      </c>
      <c r="AM67" s="19">
        <v>3</v>
      </c>
      <c r="AN67" s="19">
        <v>4</v>
      </c>
      <c r="AO67" s="19">
        <v>3</v>
      </c>
      <c r="AP67" s="19">
        <v>3</v>
      </c>
      <c r="AQ67" s="20">
        <v>2</v>
      </c>
      <c r="AR67" s="20">
        <v>4</v>
      </c>
      <c r="AS67" s="20">
        <v>3</v>
      </c>
      <c r="AT67" s="20">
        <v>4</v>
      </c>
      <c r="AU67" s="20">
        <v>3</v>
      </c>
      <c r="AV67" s="20">
        <v>2</v>
      </c>
      <c r="AW67" s="20">
        <v>2</v>
      </c>
      <c r="AX67" s="20">
        <v>3</v>
      </c>
      <c r="AY67" s="20">
        <v>2</v>
      </c>
      <c r="AZ67" s="20">
        <v>4</v>
      </c>
      <c r="BA67" s="7"/>
      <c r="BB67" s="37">
        <f t="shared" si="5"/>
        <v>4</v>
      </c>
      <c r="BC67" s="38">
        <f t="shared" ref="BC67:BC124" si="7">(AVERAGEA(T67:Y67))</f>
        <v>3.6666666666666665</v>
      </c>
      <c r="BD67" s="39">
        <f t="shared" ref="BD67:BD124" si="8">(AVERAGE(Z67:AH67))</f>
        <v>3.1111111111111112</v>
      </c>
      <c r="BE67" s="40">
        <f t="shared" ref="BE67:BE124" si="9">(AVERAGEA(AI67:AP67))</f>
        <v>3.625</v>
      </c>
      <c r="BF67" s="41">
        <f t="shared" ref="BF67:BF124" si="10">(AVERAGE(AQ67:AZ67))</f>
        <v>2.9</v>
      </c>
    </row>
    <row r="68" spans="1:58" x14ac:dyDescent="0.55000000000000004">
      <c r="A68" s="51">
        <v>66</v>
      </c>
      <c r="B68" s="11">
        <v>2</v>
      </c>
      <c r="C68" s="12"/>
      <c r="D68" s="79">
        <f t="shared" si="6"/>
        <v>5</v>
      </c>
      <c r="E68" s="13">
        <v>3</v>
      </c>
      <c r="F68" s="14">
        <v>3</v>
      </c>
      <c r="G68" s="20" t="s">
        <v>256</v>
      </c>
      <c r="H68" s="20">
        <v>15</v>
      </c>
      <c r="I68" s="144">
        <v>3</v>
      </c>
      <c r="J68" s="15">
        <v>1</v>
      </c>
      <c r="K68" s="15">
        <v>0</v>
      </c>
      <c r="L68" s="16">
        <v>3</v>
      </c>
      <c r="M68" s="16">
        <v>3</v>
      </c>
      <c r="N68" s="16">
        <v>3</v>
      </c>
      <c r="O68" s="16">
        <v>3</v>
      </c>
      <c r="P68" s="16">
        <v>3</v>
      </c>
      <c r="Q68" s="16">
        <v>3</v>
      </c>
      <c r="R68" s="16">
        <v>3</v>
      </c>
      <c r="S68" s="16">
        <v>3</v>
      </c>
      <c r="T68" s="17">
        <v>3</v>
      </c>
      <c r="U68" s="17">
        <v>3</v>
      </c>
      <c r="V68" s="17">
        <v>3</v>
      </c>
      <c r="W68" s="17">
        <v>3</v>
      </c>
      <c r="X68" s="17">
        <v>3</v>
      </c>
      <c r="Y68" s="17">
        <v>3</v>
      </c>
      <c r="Z68" s="18">
        <v>2</v>
      </c>
      <c r="AA68" s="18">
        <v>2</v>
      </c>
      <c r="AB68" s="18">
        <v>3</v>
      </c>
      <c r="AC68" s="18">
        <v>3</v>
      </c>
      <c r="AD68" s="18">
        <v>2</v>
      </c>
      <c r="AE68" s="18">
        <v>2</v>
      </c>
      <c r="AF68" s="18">
        <v>3</v>
      </c>
      <c r="AG68" s="18">
        <v>3</v>
      </c>
      <c r="AH68" s="18">
        <v>3</v>
      </c>
      <c r="AI68" s="19">
        <v>3</v>
      </c>
      <c r="AJ68" s="19">
        <v>3</v>
      </c>
      <c r="AK68" s="19">
        <v>3</v>
      </c>
      <c r="AL68" s="19">
        <v>3</v>
      </c>
      <c r="AM68" s="19">
        <v>2</v>
      </c>
      <c r="AN68" s="19">
        <v>3</v>
      </c>
      <c r="AO68" s="19">
        <v>3</v>
      </c>
      <c r="AP68" s="19">
        <v>3</v>
      </c>
      <c r="AQ68" s="20">
        <v>2</v>
      </c>
      <c r="AR68" s="20">
        <v>3</v>
      </c>
      <c r="AS68" s="20">
        <v>3</v>
      </c>
      <c r="AT68" s="20">
        <v>3</v>
      </c>
      <c r="AU68" s="20">
        <v>3</v>
      </c>
      <c r="AV68" s="20">
        <v>3</v>
      </c>
      <c r="AW68" s="20">
        <v>3</v>
      </c>
      <c r="AX68" s="20">
        <v>3</v>
      </c>
      <c r="AY68" s="20">
        <v>3</v>
      </c>
      <c r="AZ68" s="20">
        <v>3</v>
      </c>
      <c r="BA68" s="7"/>
      <c r="BB68" s="37">
        <f t="shared" si="5"/>
        <v>3</v>
      </c>
      <c r="BC68" s="38">
        <f t="shared" si="7"/>
        <v>3</v>
      </c>
      <c r="BD68" s="39">
        <f t="shared" si="8"/>
        <v>2.5555555555555554</v>
      </c>
      <c r="BE68" s="40">
        <f t="shared" si="9"/>
        <v>2.875</v>
      </c>
      <c r="BF68" s="41">
        <f t="shared" si="10"/>
        <v>2.9</v>
      </c>
    </row>
    <row r="69" spans="1:58" x14ac:dyDescent="0.55000000000000004">
      <c r="A69" s="51">
        <v>67</v>
      </c>
      <c r="B69" s="11">
        <v>2</v>
      </c>
      <c r="C69" s="12">
        <v>45</v>
      </c>
      <c r="D69" s="79">
        <f t="shared" si="6"/>
        <v>3</v>
      </c>
      <c r="E69" s="13">
        <v>2</v>
      </c>
      <c r="F69" s="14">
        <v>1</v>
      </c>
      <c r="G69" s="20" t="s">
        <v>256</v>
      </c>
      <c r="H69" s="20">
        <v>15</v>
      </c>
      <c r="I69" s="144">
        <v>3</v>
      </c>
      <c r="J69" s="15">
        <v>2</v>
      </c>
      <c r="K69" s="15">
        <v>2</v>
      </c>
      <c r="L69" s="16">
        <v>5</v>
      </c>
      <c r="M69" s="16">
        <v>5</v>
      </c>
      <c r="N69" s="16">
        <v>5</v>
      </c>
      <c r="O69" s="16">
        <v>5</v>
      </c>
      <c r="P69" s="16">
        <v>5</v>
      </c>
      <c r="Q69" s="16">
        <v>5</v>
      </c>
      <c r="R69" s="16">
        <v>5</v>
      </c>
      <c r="S69" s="16">
        <v>5</v>
      </c>
      <c r="T69" s="17">
        <v>2</v>
      </c>
      <c r="U69" s="17">
        <v>3</v>
      </c>
      <c r="V69" s="17">
        <v>3</v>
      </c>
      <c r="W69" s="17">
        <v>4</v>
      </c>
      <c r="X69" s="17">
        <v>4</v>
      </c>
      <c r="Y69" s="17">
        <v>4</v>
      </c>
      <c r="Z69" s="18">
        <v>4</v>
      </c>
      <c r="AA69" s="18">
        <v>4</v>
      </c>
      <c r="AB69" s="18">
        <v>4</v>
      </c>
      <c r="AC69" s="18">
        <v>3</v>
      </c>
      <c r="AD69" s="18">
        <v>4</v>
      </c>
      <c r="AE69" s="18">
        <v>4</v>
      </c>
      <c r="AF69" s="18">
        <v>4</v>
      </c>
      <c r="AG69" s="18">
        <v>4</v>
      </c>
      <c r="AH69" s="18">
        <v>4</v>
      </c>
      <c r="AI69" s="19">
        <v>4</v>
      </c>
      <c r="AJ69" s="19">
        <v>4</v>
      </c>
      <c r="AK69" s="19">
        <v>4</v>
      </c>
      <c r="AL69" s="19">
        <v>4</v>
      </c>
      <c r="AM69" s="19">
        <v>4</v>
      </c>
      <c r="AN69" s="19">
        <v>4</v>
      </c>
      <c r="AO69" s="19">
        <v>4</v>
      </c>
      <c r="AP69" s="19">
        <v>4</v>
      </c>
      <c r="AQ69" s="20">
        <v>4</v>
      </c>
      <c r="AR69" s="20">
        <v>5</v>
      </c>
      <c r="AS69" s="20">
        <v>5</v>
      </c>
      <c r="AT69" s="20">
        <v>5</v>
      </c>
      <c r="AU69" s="20">
        <v>5</v>
      </c>
      <c r="AV69" s="20">
        <v>3</v>
      </c>
      <c r="AW69" s="20">
        <v>3</v>
      </c>
      <c r="AX69" s="20">
        <v>3</v>
      </c>
      <c r="AY69" s="20">
        <v>3</v>
      </c>
      <c r="AZ69" s="20">
        <v>4</v>
      </c>
      <c r="BA69" s="7"/>
      <c r="BB69" s="37">
        <f t="shared" si="5"/>
        <v>5</v>
      </c>
      <c r="BC69" s="38">
        <f t="shared" si="7"/>
        <v>3.3333333333333335</v>
      </c>
      <c r="BD69" s="39">
        <f t="shared" si="8"/>
        <v>3.8888888888888888</v>
      </c>
      <c r="BE69" s="40">
        <f t="shared" si="9"/>
        <v>4</v>
      </c>
      <c r="BF69" s="41">
        <f t="shared" si="10"/>
        <v>4</v>
      </c>
    </row>
    <row r="70" spans="1:58" x14ac:dyDescent="0.55000000000000004">
      <c r="A70" s="51">
        <v>68</v>
      </c>
      <c r="B70" s="11">
        <v>1</v>
      </c>
      <c r="C70" s="12">
        <v>35</v>
      </c>
      <c r="D70" s="79">
        <f t="shared" si="6"/>
        <v>2</v>
      </c>
      <c r="E70" s="13">
        <v>3</v>
      </c>
      <c r="F70" s="14">
        <v>3</v>
      </c>
      <c r="G70" s="20" t="s">
        <v>256</v>
      </c>
      <c r="H70" s="20">
        <v>15</v>
      </c>
      <c r="I70" s="144">
        <v>3</v>
      </c>
      <c r="J70" s="15">
        <v>2</v>
      </c>
      <c r="K70" s="15">
        <v>2</v>
      </c>
      <c r="L70" s="16">
        <v>5</v>
      </c>
      <c r="M70" s="16">
        <v>4</v>
      </c>
      <c r="N70" s="16">
        <v>4</v>
      </c>
      <c r="O70" s="16">
        <v>4</v>
      </c>
      <c r="P70" s="16">
        <v>4</v>
      </c>
      <c r="Q70" s="16">
        <v>5</v>
      </c>
      <c r="R70" s="16">
        <v>4</v>
      </c>
      <c r="S70" s="16">
        <v>5</v>
      </c>
      <c r="T70" s="17">
        <v>4</v>
      </c>
      <c r="U70" s="17">
        <v>4</v>
      </c>
      <c r="V70" s="17">
        <v>4</v>
      </c>
      <c r="W70" s="17">
        <v>4</v>
      </c>
      <c r="X70" s="17">
        <v>4</v>
      </c>
      <c r="Y70" s="17">
        <v>4</v>
      </c>
      <c r="Z70" s="18">
        <v>4</v>
      </c>
      <c r="AA70" s="18">
        <v>4</v>
      </c>
      <c r="AB70" s="18">
        <v>4</v>
      </c>
      <c r="AC70" s="18">
        <v>4</v>
      </c>
      <c r="AD70" s="18">
        <v>4</v>
      </c>
      <c r="AE70" s="18">
        <v>4</v>
      </c>
      <c r="AF70" s="18">
        <v>4</v>
      </c>
      <c r="AG70" s="18">
        <v>4</v>
      </c>
      <c r="AH70" s="18">
        <v>4</v>
      </c>
      <c r="AI70" s="19">
        <v>4</v>
      </c>
      <c r="AJ70" s="19">
        <v>4</v>
      </c>
      <c r="AK70" s="19">
        <v>4</v>
      </c>
      <c r="AL70" s="19">
        <v>4</v>
      </c>
      <c r="AM70" s="19">
        <v>4</v>
      </c>
      <c r="AN70" s="19">
        <v>4</v>
      </c>
      <c r="AO70" s="19">
        <v>4</v>
      </c>
      <c r="AP70" s="19">
        <v>3</v>
      </c>
      <c r="AQ70" s="20">
        <v>5</v>
      </c>
      <c r="AR70" s="20">
        <v>4</v>
      </c>
      <c r="AS70" s="20">
        <v>4</v>
      </c>
      <c r="AT70" s="20">
        <v>4</v>
      </c>
      <c r="AU70" s="20">
        <v>4</v>
      </c>
      <c r="AV70" s="20">
        <v>3</v>
      </c>
      <c r="AW70" s="20">
        <v>3</v>
      </c>
      <c r="AX70" s="20">
        <v>3</v>
      </c>
      <c r="AY70" s="20">
        <v>3</v>
      </c>
      <c r="AZ70" s="20">
        <v>3</v>
      </c>
      <c r="BA70" s="7"/>
      <c r="BB70" s="37">
        <f t="shared" ref="BB70:BB124" si="11">(AVERAGE(L70:S70))</f>
        <v>4.375</v>
      </c>
      <c r="BC70" s="38">
        <f t="shared" si="7"/>
        <v>4</v>
      </c>
      <c r="BD70" s="39">
        <f t="shared" si="8"/>
        <v>4</v>
      </c>
      <c r="BE70" s="40">
        <f t="shared" si="9"/>
        <v>3.875</v>
      </c>
      <c r="BF70" s="41">
        <f t="shared" si="10"/>
        <v>3.6</v>
      </c>
    </row>
    <row r="71" spans="1:58" x14ac:dyDescent="0.55000000000000004">
      <c r="A71" s="51">
        <v>69</v>
      </c>
      <c r="B71" s="11">
        <v>2</v>
      </c>
      <c r="C71" s="12">
        <v>36</v>
      </c>
      <c r="D71" s="79">
        <f t="shared" si="6"/>
        <v>2</v>
      </c>
      <c r="E71" s="13">
        <v>3</v>
      </c>
      <c r="F71" s="14">
        <v>3</v>
      </c>
      <c r="G71" s="20" t="s">
        <v>256</v>
      </c>
      <c r="H71" s="20">
        <v>15</v>
      </c>
      <c r="I71" s="144">
        <v>3</v>
      </c>
      <c r="J71" s="15">
        <v>2</v>
      </c>
      <c r="K71" s="15">
        <v>2</v>
      </c>
      <c r="L71" s="16">
        <v>4</v>
      </c>
      <c r="M71" s="16">
        <v>4</v>
      </c>
      <c r="N71" s="16">
        <v>4</v>
      </c>
      <c r="O71" s="16">
        <v>4</v>
      </c>
      <c r="P71" s="16">
        <v>4</v>
      </c>
      <c r="Q71" s="16">
        <v>4</v>
      </c>
      <c r="R71" s="16">
        <v>4</v>
      </c>
      <c r="S71" s="16">
        <v>4</v>
      </c>
      <c r="T71" s="17">
        <v>4</v>
      </c>
      <c r="U71" s="17">
        <v>4</v>
      </c>
      <c r="V71" s="17">
        <v>4</v>
      </c>
      <c r="W71" s="17">
        <v>4</v>
      </c>
      <c r="X71" s="17">
        <v>4</v>
      </c>
      <c r="Y71" s="17">
        <v>4</v>
      </c>
      <c r="Z71" s="18">
        <v>5</v>
      </c>
      <c r="AA71" s="18">
        <v>4</v>
      </c>
      <c r="AB71" s="18">
        <v>4</v>
      </c>
      <c r="AC71" s="18">
        <v>4</v>
      </c>
      <c r="AD71" s="18">
        <v>5</v>
      </c>
      <c r="AE71" s="18">
        <v>4</v>
      </c>
      <c r="AF71" s="18">
        <v>4</v>
      </c>
      <c r="AG71" s="18">
        <v>4</v>
      </c>
      <c r="AH71" s="18">
        <v>5</v>
      </c>
      <c r="AI71" s="19">
        <v>5</v>
      </c>
      <c r="AJ71" s="19">
        <v>5</v>
      </c>
      <c r="AK71" s="19">
        <v>5</v>
      </c>
      <c r="AL71" s="19">
        <v>5</v>
      </c>
      <c r="AM71" s="19">
        <v>5</v>
      </c>
      <c r="AN71" s="19">
        <v>5</v>
      </c>
      <c r="AO71" s="19">
        <v>5</v>
      </c>
      <c r="AP71" s="19">
        <v>5</v>
      </c>
      <c r="AQ71" s="20">
        <v>4</v>
      </c>
      <c r="AR71" s="20">
        <v>5</v>
      </c>
      <c r="AS71" s="20">
        <v>5</v>
      </c>
      <c r="AT71" s="20">
        <v>5</v>
      </c>
      <c r="AU71" s="20">
        <v>5</v>
      </c>
      <c r="AV71" s="20">
        <v>4</v>
      </c>
      <c r="AW71" s="20">
        <v>4</v>
      </c>
      <c r="AX71" s="20">
        <v>4</v>
      </c>
      <c r="AY71" s="20">
        <v>4</v>
      </c>
      <c r="AZ71" s="20">
        <v>4</v>
      </c>
      <c r="BA71" s="7"/>
      <c r="BB71" s="37">
        <f t="shared" si="11"/>
        <v>4</v>
      </c>
      <c r="BC71" s="38">
        <f t="shared" si="7"/>
        <v>4</v>
      </c>
      <c r="BD71" s="39">
        <f t="shared" si="8"/>
        <v>4.333333333333333</v>
      </c>
      <c r="BE71" s="40">
        <f t="shared" si="9"/>
        <v>5</v>
      </c>
      <c r="BF71" s="41">
        <f t="shared" si="10"/>
        <v>4.4000000000000004</v>
      </c>
    </row>
    <row r="72" spans="1:58" x14ac:dyDescent="0.55000000000000004">
      <c r="A72" s="51">
        <v>70</v>
      </c>
      <c r="B72" s="11">
        <v>2</v>
      </c>
      <c r="C72" s="12"/>
      <c r="D72" s="79">
        <f t="shared" si="6"/>
        <v>5</v>
      </c>
      <c r="E72" s="13">
        <v>4</v>
      </c>
      <c r="F72" s="14">
        <v>3</v>
      </c>
      <c r="G72" s="20" t="s">
        <v>256</v>
      </c>
      <c r="H72" s="20">
        <v>15</v>
      </c>
      <c r="I72" s="144">
        <v>3</v>
      </c>
      <c r="J72" s="15">
        <v>2</v>
      </c>
      <c r="K72" s="15">
        <v>1</v>
      </c>
      <c r="L72" s="16">
        <v>4</v>
      </c>
      <c r="M72" s="16">
        <v>4</v>
      </c>
      <c r="N72" s="16">
        <v>4</v>
      </c>
      <c r="O72" s="16">
        <v>4</v>
      </c>
      <c r="P72" s="16">
        <v>4</v>
      </c>
      <c r="Q72" s="16">
        <v>4</v>
      </c>
      <c r="R72" s="16">
        <v>4</v>
      </c>
      <c r="S72" s="16">
        <v>4</v>
      </c>
      <c r="T72" s="17">
        <v>4</v>
      </c>
      <c r="U72" s="17">
        <v>4</v>
      </c>
      <c r="V72" s="17">
        <v>4</v>
      </c>
      <c r="W72" s="17">
        <v>4</v>
      </c>
      <c r="X72" s="17">
        <v>4</v>
      </c>
      <c r="Y72" s="17">
        <v>4</v>
      </c>
      <c r="Z72" s="18">
        <v>4</v>
      </c>
      <c r="AA72" s="18">
        <v>4</v>
      </c>
      <c r="AB72" s="18">
        <v>4</v>
      </c>
      <c r="AC72" s="18">
        <v>4</v>
      </c>
      <c r="AD72" s="18">
        <v>4</v>
      </c>
      <c r="AE72" s="18">
        <v>4</v>
      </c>
      <c r="AF72" s="18">
        <v>4</v>
      </c>
      <c r="AG72" s="18">
        <v>4</v>
      </c>
      <c r="AH72" s="18">
        <v>4</v>
      </c>
      <c r="AI72" s="19">
        <v>4</v>
      </c>
      <c r="AJ72" s="19">
        <v>4</v>
      </c>
      <c r="AK72" s="19">
        <v>4</v>
      </c>
      <c r="AL72" s="19">
        <v>4</v>
      </c>
      <c r="AM72" s="19">
        <v>4</v>
      </c>
      <c r="AN72" s="19">
        <v>4</v>
      </c>
      <c r="AO72" s="19">
        <v>4</v>
      </c>
      <c r="AP72" s="19">
        <v>4</v>
      </c>
      <c r="AQ72" s="20">
        <v>4</v>
      </c>
      <c r="AR72" s="20">
        <v>4</v>
      </c>
      <c r="AS72" s="20">
        <v>4</v>
      </c>
      <c r="AT72" s="20">
        <v>4</v>
      </c>
      <c r="AU72" s="20">
        <v>4</v>
      </c>
      <c r="AV72" s="20">
        <v>4</v>
      </c>
      <c r="AW72" s="20">
        <v>4</v>
      </c>
      <c r="AX72" s="20">
        <v>4</v>
      </c>
      <c r="AY72" s="20">
        <v>4</v>
      </c>
      <c r="AZ72" s="20">
        <v>4</v>
      </c>
      <c r="BA72" s="7"/>
      <c r="BB72" s="37">
        <f t="shared" si="11"/>
        <v>4</v>
      </c>
      <c r="BC72" s="38">
        <f t="shared" si="7"/>
        <v>4</v>
      </c>
      <c r="BD72" s="39">
        <f t="shared" si="8"/>
        <v>4</v>
      </c>
      <c r="BE72" s="40">
        <f t="shared" si="9"/>
        <v>4</v>
      </c>
      <c r="BF72" s="41">
        <f t="shared" si="10"/>
        <v>4</v>
      </c>
    </row>
    <row r="73" spans="1:58" x14ac:dyDescent="0.55000000000000004">
      <c r="A73" s="51">
        <v>71</v>
      </c>
      <c r="B73" s="11">
        <v>2</v>
      </c>
      <c r="C73" s="12">
        <v>33</v>
      </c>
      <c r="D73" s="79">
        <f t="shared" si="6"/>
        <v>2</v>
      </c>
      <c r="E73" s="13">
        <v>3</v>
      </c>
      <c r="F73" s="14">
        <v>3</v>
      </c>
      <c r="G73" s="20" t="s">
        <v>256</v>
      </c>
      <c r="H73" s="20">
        <v>15</v>
      </c>
      <c r="I73" s="144">
        <v>3</v>
      </c>
      <c r="J73" s="15">
        <v>2</v>
      </c>
      <c r="K73" s="15">
        <v>1</v>
      </c>
      <c r="L73" s="16">
        <v>5</v>
      </c>
      <c r="M73" s="16">
        <v>5</v>
      </c>
      <c r="N73" s="16">
        <v>5</v>
      </c>
      <c r="O73" s="16">
        <v>5</v>
      </c>
      <c r="P73" s="16">
        <v>5</v>
      </c>
      <c r="Q73" s="16">
        <v>5</v>
      </c>
      <c r="R73" s="16">
        <v>5</v>
      </c>
      <c r="S73" s="16">
        <v>5</v>
      </c>
      <c r="T73" s="17">
        <v>4</v>
      </c>
      <c r="U73" s="17">
        <v>4</v>
      </c>
      <c r="V73" s="17">
        <v>4</v>
      </c>
      <c r="W73" s="17">
        <v>5</v>
      </c>
      <c r="X73" s="17">
        <v>4</v>
      </c>
      <c r="Y73" s="17">
        <v>4</v>
      </c>
      <c r="Z73" s="18">
        <v>4</v>
      </c>
      <c r="AA73" s="18">
        <v>4</v>
      </c>
      <c r="AB73" s="18">
        <v>4</v>
      </c>
      <c r="AC73" s="18">
        <v>4</v>
      </c>
      <c r="AD73" s="18">
        <v>5</v>
      </c>
      <c r="AE73" s="18">
        <v>5</v>
      </c>
      <c r="AF73" s="18">
        <v>5</v>
      </c>
      <c r="AG73" s="18">
        <v>5</v>
      </c>
      <c r="AH73" s="18">
        <v>5</v>
      </c>
      <c r="AI73" s="19">
        <v>5</v>
      </c>
      <c r="AJ73" s="19">
        <v>5</v>
      </c>
      <c r="AK73" s="19">
        <v>5</v>
      </c>
      <c r="AL73" s="19">
        <v>5</v>
      </c>
      <c r="AM73" s="19">
        <v>5</v>
      </c>
      <c r="AN73" s="19">
        <v>5</v>
      </c>
      <c r="AO73" s="19">
        <v>5</v>
      </c>
      <c r="AP73" s="19">
        <v>5</v>
      </c>
      <c r="AQ73" s="20">
        <v>3</v>
      </c>
      <c r="AR73" s="20">
        <v>5</v>
      </c>
      <c r="AS73" s="20">
        <v>5</v>
      </c>
      <c r="AT73" s="20">
        <v>5</v>
      </c>
      <c r="AU73" s="20">
        <v>5</v>
      </c>
      <c r="AV73" s="20">
        <v>4</v>
      </c>
      <c r="AW73" s="20">
        <v>5</v>
      </c>
      <c r="AX73" s="20">
        <v>4</v>
      </c>
      <c r="AY73" s="20">
        <v>4</v>
      </c>
      <c r="AZ73" s="20">
        <v>4</v>
      </c>
      <c r="BA73" s="7"/>
      <c r="BB73" s="37">
        <f t="shared" si="11"/>
        <v>5</v>
      </c>
      <c r="BC73" s="38">
        <f t="shared" si="7"/>
        <v>4.166666666666667</v>
      </c>
      <c r="BD73" s="39">
        <f t="shared" si="8"/>
        <v>4.5555555555555554</v>
      </c>
      <c r="BE73" s="40">
        <f t="shared" si="9"/>
        <v>5</v>
      </c>
      <c r="BF73" s="41">
        <f t="shared" si="10"/>
        <v>4.4000000000000004</v>
      </c>
    </row>
    <row r="74" spans="1:58" x14ac:dyDescent="0.55000000000000004">
      <c r="A74" s="51">
        <v>72</v>
      </c>
      <c r="B74" s="11">
        <v>1</v>
      </c>
      <c r="C74" s="12">
        <v>51</v>
      </c>
      <c r="D74" s="79">
        <f t="shared" si="6"/>
        <v>4</v>
      </c>
      <c r="E74" s="13">
        <v>2</v>
      </c>
      <c r="F74" s="14">
        <v>3</v>
      </c>
      <c r="G74" s="20" t="s">
        <v>256</v>
      </c>
      <c r="H74" s="20">
        <v>15</v>
      </c>
      <c r="I74" s="144">
        <v>3</v>
      </c>
      <c r="J74" s="15">
        <v>2</v>
      </c>
      <c r="K74" s="15">
        <v>1</v>
      </c>
      <c r="L74" s="16">
        <v>5</v>
      </c>
      <c r="M74" s="16">
        <v>4</v>
      </c>
      <c r="N74" s="16">
        <v>4</v>
      </c>
      <c r="O74" s="16">
        <v>3</v>
      </c>
      <c r="P74" s="16">
        <v>4</v>
      </c>
      <c r="Q74" s="16">
        <v>4</v>
      </c>
      <c r="R74" s="16">
        <v>4</v>
      </c>
      <c r="S74" s="16">
        <v>5</v>
      </c>
      <c r="T74" s="17">
        <v>4</v>
      </c>
      <c r="U74" s="17">
        <v>4</v>
      </c>
      <c r="V74" s="17">
        <v>5</v>
      </c>
      <c r="W74" s="17">
        <v>4</v>
      </c>
      <c r="X74" s="17">
        <v>4</v>
      </c>
      <c r="Y74" s="17">
        <v>4</v>
      </c>
      <c r="Z74" s="18">
        <v>4</v>
      </c>
      <c r="AA74" s="18">
        <v>4</v>
      </c>
      <c r="AB74" s="18">
        <v>4</v>
      </c>
      <c r="AC74" s="18">
        <v>4</v>
      </c>
      <c r="AD74" s="18">
        <v>5</v>
      </c>
      <c r="AE74" s="18">
        <v>5</v>
      </c>
      <c r="AF74" s="18">
        <v>5</v>
      </c>
      <c r="AG74" s="18">
        <v>4</v>
      </c>
      <c r="AH74" s="18">
        <v>5</v>
      </c>
      <c r="AI74" s="19">
        <v>5</v>
      </c>
      <c r="AJ74" s="19">
        <v>4</v>
      </c>
      <c r="AK74" s="19">
        <v>4</v>
      </c>
      <c r="AL74" s="19">
        <v>4</v>
      </c>
      <c r="AM74" s="19">
        <v>4</v>
      </c>
      <c r="AN74" s="19">
        <v>5</v>
      </c>
      <c r="AO74" s="19">
        <v>5</v>
      </c>
      <c r="AP74" s="19">
        <v>5</v>
      </c>
      <c r="AQ74" s="20">
        <v>5</v>
      </c>
      <c r="AR74" s="20">
        <v>5</v>
      </c>
      <c r="AS74" s="20">
        <v>5</v>
      </c>
      <c r="AT74" s="20">
        <v>5</v>
      </c>
      <c r="AU74" s="20">
        <v>5</v>
      </c>
      <c r="AV74" s="20">
        <v>4</v>
      </c>
      <c r="AW74" s="20">
        <v>4</v>
      </c>
      <c r="AX74" s="20">
        <v>4</v>
      </c>
      <c r="AY74" s="20">
        <v>4</v>
      </c>
      <c r="AZ74" s="20">
        <v>4</v>
      </c>
      <c r="BA74" s="7"/>
      <c r="BB74" s="37">
        <f t="shared" si="11"/>
        <v>4.125</v>
      </c>
      <c r="BC74" s="38">
        <f t="shared" si="7"/>
        <v>4.166666666666667</v>
      </c>
      <c r="BD74" s="39">
        <f t="shared" si="8"/>
        <v>4.4444444444444446</v>
      </c>
      <c r="BE74" s="40">
        <f t="shared" si="9"/>
        <v>4.5</v>
      </c>
      <c r="BF74" s="41">
        <f t="shared" si="10"/>
        <v>4.5</v>
      </c>
    </row>
    <row r="75" spans="1:58" x14ac:dyDescent="0.55000000000000004">
      <c r="A75" s="51">
        <v>73</v>
      </c>
      <c r="B75" s="11">
        <v>2</v>
      </c>
      <c r="C75" s="12">
        <v>57</v>
      </c>
      <c r="D75" s="79">
        <f t="shared" si="6"/>
        <v>4</v>
      </c>
      <c r="E75" s="13">
        <v>4</v>
      </c>
      <c r="F75" s="14">
        <v>1</v>
      </c>
      <c r="G75" s="20" t="s">
        <v>256</v>
      </c>
      <c r="H75" s="20">
        <v>15</v>
      </c>
      <c r="I75" s="144">
        <v>3</v>
      </c>
      <c r="J75" s="15">
        <v>2</v>
      </c>
      <c r="K75" s="15">
        <v>1</v>
      </c>
      <c r="L75" s="16">
        <v>4</v>
      </c>
      <c r="M75" s="16">
        <v>4</v>
      </c>
      <c r="N75" s="16">
        <v>4</v>
      </c>
      <c r="O75" s="16">
        <v>4</v>
      </c>
      <c r="P75" s="16">
        <v>4</v>
      </c>
      <c r="Q75" s="16">
        <v>4</v>
      </c>
      <c r="R75" s="16">
        <v>4</v>
      </c>
      <c r="S75" s="16">
        <v>5</v>
      </c>
      <c r="T75" s="17">
        <v>4</v>
      </c>
      <c r="U75" s="17">
        <v>4</v>
      </c>
      <c r="V75" s="17">
        <v>4</v>
      </c>
      <c r="W75" s="17">
        <v>4</v>
      </c>
      <c r="X75" s="17">
        <v>4</v>
      </c>
      <c r="Y75" s="17">
        <v>4</v>
      </c>
      <c r="Z75" s="18">
        <v>3</v>
      </c>
      <c r="AA75" s="18">
        <v>3</v>
      </c>
      <c r="AB75" s="18">
        <v>4</v>
      </c>
      <c r="AC75" s="18">
        <v>4</v>
      </c>
      <c r="AD75" s="18">
        <v>4</v>
      </c>
      <c r="AE75" s="18">
        <v>3</v>
      </c>
      <c r="AF75" s="18">
        <v>4</v>
      </c>
      <c r="AG75" s="18">
        <v>4</v>
      </c>
      <c r="AH75" s="18">
        <v>3</v>
      </c>
      <c r="AI75" s="19">
        <v>4</v>
      </c>
      <c r="AJ75" s="19">
        <v>4</v>
      </c>
      <c r="AK75" s="19">
        <v>4</v>
      </c>
      <c r="AL75" s="19">
        <v>4</v>
      </c>
      <c r="AM75" s="19">
        <v>4</v>
      </c>
      <c r="AN75" s="19">
        <v>4</v>
      </c>
      <c r="AO75" s="19">
        <v>4</v>
      </c>
      <c r="AP75" s="19">
        <v>4</v>
      </c>
      <c r="AQ75" s="20">
        <v>4</v>
      </c>
      <c r="AR75" s="20">
        <v>4</v>
      </c>
      <c r="AS75" s="20">
        <v>4</v>
      </c>
      <c r="AT75" s="20">
        <v>4</v>
      </c>
      <c r="AU75" s="20">
        <v>4</v>
      </c>
      <c r="AV75" s="20">
        <v>4</v>
      </c>
      <c r="AW75" s="20">
        <v>4</v>
      </c>
      <c r="AX75" s="20">
        <v>4</v>
      </c>
      <c r="AY75" s="20">
        <v>3</v>
      </c>
      <c r="AZ75" s="20">
        <v>4</v>
      </c>
      <c r="BA75" s="7"/>
      <c r="BB75" s="37">
        <f t="shared" si="11"/>
        <v>4.125</v>
      </c>
      <c r="BC75" s="38">
        <f t="shared" si="7"/>
        <v>4</v>
      </c>
      <c r="BD75" s="39">
        <f t="shared" si="8"/>
        <v>3.5555555555555554</v>
      </c>
      <c r="BE75" s="40">
        <f t="shared" si="9"/>
        <v>4</v>
      </c>
      <c r="BF75" s="41">
        <f t="shared" si="10"/>
        <v>3.9</v>
      </c>
    </row>
    <row r="76" spans="1:58" x14ac:dyDescent="0.55000000000000004">
      <c r="A76" s="51">
        <v>74</v>
      </c>
      <c r="B76" s="11">
        <v>1</v>
      </c>
      <c r="C76" s="12"/>
      <c r="D76" s="79">
        <f t="shared" si="6"/>
        <v>5</v>
      </c>
      <c r="E76" s="13">
        <v>2</v>
      </c>
      <c r="F76" s="14">
        <v>4</v>
      </c>
      <c r="G76" s="20" t="s">
        <v>256</v>
      </c>
      <c r="H76" s="20">
        <v>15</v>
      </c>
      <c r="I76" s="144">
        <v>3</v>
      </c>
      <c r="J76" s="15">
        <v>2</v>
      </c>
      <c r="K76" s="15">
        <v>2</v>
      </c>
      <c r="L76" s="16">
        <v>4</v>
      </c>
      <c r="M76" s="16">
        <v>4</v>
      </c>
      <c r="N76" s="16">
        <v>4</v>
      </c>
      <c r="O76" s="16">
        <v>4</v>
      </c>
      <c r="P76" s="16">
        <v>4</v>
      </c>
      <c r="Q76" s="16">
        <v>4</v>
      </c>
      <c r="R76" s="16">
        <v>4</v>
      </c>
      <c r="S76" s="16">
        <v>4</v>
      </c>
      <c r="T76" s="17">
        <v>4</v>
      </c>
      <c r="U76" s="17">
        <v>4</v>
      </c>
      <c r="V76" s="17">
        <v>4</v>
      </c>
      <c r="W76" s="17">
        <v>4</v>
      </c>
      <c r="X76" s="17">
        <v>4</v>
      </c>
      <c r="Y76" s="17">
        <v>4</v>
      </c>
      <c r="Z76" s="18">
        <v>4</v>
      </c>
      <c r="AA76" s="18">
        <v>4</v>
      </c>
      <c r="AB76" s="18">
        <v>4</v>
      </c>
      <c r="AC76" s="18">
        <v>3</v>
      </c>
      <c r="AD76" s="18">
        <v>4</v>
      </c>
      <c r="AE76" s="18">
        <v>4</v>
      </c>
      <c r="AF76" s="18">
        <v>4</v>
      </c>
      <c r="AG76" s="18">
        <v>4</v>
      </c>
      <c r="AH76" s="18">
        <v>4</v>
      </c>
      <c r="AI76" s="19">
        <v>4</v>
      </c>
      <c r="AJ76" s="19">
        <v>4</v>
      </c>
      <c r="AK76" s="19">
        <v>4</v>
      </c>
      <c r="AL76" s="19">
        <v>4</v>
      </c>
      <c r="AM76" s="19">
        <v>4</v>
      </c>
      <c r="AN76" s="19">
        <v>4</v>
      </c>
      <c r="AO76" s="19">
        <v>4</v>
      </c>
      <c r="AP76" s="19">
        <v>4</v>
      </c>
      <c r="AQ76" s="20">
        <v>4</v>
      </c>
      <c r="AR76" s="20">
        <v>4</v>
      </c>
      <c r="AS76" s="20">
        <v>4</v>
      </c>
      <c r="AT76" s="20">
        <v>4</v>
      </c>
      <c r="AU76" s="20">
        <v>3</v>
      </c>
      <c r="AV76" s="20">
        <v>3</v>
      </c>
      <c r="AW76" s="20">
        <v>3</v>
      </c>
      <c r="AX76" s="20">
        <v>3</v>
      </c>
      <c r="AY76" s="20">
        <v>3</v>
      </c>
      <c r="AZ76" s="20">
        <v>4</v>
      </c>
      <c r="BA76" s="7"/>
      <c r="BB76" s="37">
        <f t="shared" si="11"/>
        <v>4</v>
      </c>
      <c r="BC76" s="38">
        <f t="shared" si="7"/>
        <v>4</v>
      </c>
      <c r="BD76" s="39">
        <f t="shared" si="8"/>
        <v>3.8888888888888888</v>
      </c>
      <c r="BE76" s="40">
        <f t="shared" si="9"/>
        <v>4</v>
      </c>
      <c r="BF76" s="41">
        <f t="shared" si="10"/>
        <v>3.5</v>
      </c>
    </row>
    <row r="77" spans="1:58" x14ac:dyDescent="0.55000000000000004">
      <c r="A77" s="51">
        <v>75</v>
      </c>
      <c r="B77" s="11">
        <v>1</v>
      </c>
      <c r="C77" s="12">
        <v>51</v>
      </c>
      <c r="D77" s="79">
        <f t="shared" si="6"/>
        <v>4</v>
      </c>
      <c r="E77" s="13">
        <v>2</v>
      </c>
      <c r="F77" s="14">
        <v>1</v>
      </c>
      <c r="G77" s="20" t="s">
        <v>256</v>
      </c>
      <c r="H77" s="20">
        <v>15</v>
      </c>
      <c r="I77" s="144">
        <v>3</v>
      </c>
      <c r="J77" s="15">
        <v>0</v>
      </c>
      <c r="K77" s="15">
        <v>0</v>
      </c>
      <c r="L77" s="16">
        <v>5</v>
      </c>
      <c r="M77" s="16">
        <v>5</v>
      </c>
      <c r="N77" s="16">
        <v>5</v>
      </c>
      <c r="O77" s="16">
        <v>5</v>
      </c>
      <c r="P77" s="16">
        <v>5</v>
      </c>
      <c r="Q77" s="16">
        <v>5</v>
      </c>
      <c r="R77" s="16">
        <v>4</v>
      </c>
      <c r="S77" s="16">
        <v>4</v>
      </c>
      <c r="T77" s="17">
        <v>5</v>
      </c>
      <c r="U77" s="17">
        <v>4</v>
      </c>
      <c r="V77" s="17">
        <v>4</v>
      </c>
      <c r="W77" s="17">
        <v>5</v>
      </c>
      <c r="X77" s="17">
        <v>5</v>
      </c>
      <c r="Y77" s="17">
        <v>4</v>
      </c>
      <c r="Z77" s="18">
        <v>5</v>
      </c>
      <c r="AA77" s="18">
        <v>5</v>
      </c>
      <c r="AB77" s="18">
        <v>4</v>
      </c>
      <c r="AC77" s="18">
        <v>5</v>
      </c>
      <c r="AD77" s="18">
        <v>4</v>
      </c>
      <c r="AE77" s="18">
        <v>4</v>
      </c>
      <c r="AF77" s="18">
        <v>5</v>
      </c>
      <c r="AG77" s="18">
        <v>5</v>
      </c>
      <c r="AH77" s="18">
        <v>5</v>
      </c>
      <c r="AI77" s="19">
        <v>5</v>
      </c>
      <c r="AJ77" s="19">
        <v>5</v>
      </c>
      <c r="AK77" s="19">
        <v>5</v>
      </c>
      <c r="AL77" s="19">
        <v>5</v>
      </c>
      <c r="AM77" s="19">
        <v>5</v>
      </c>
      <c r="AN77" s="19">
        <v>5</v>
      </c>
      <c r="AO77" s="19">
        <v>5</v>
      </c>
      <c r="AP77" s="19">
        <v>5</v>
      </c>
      <c r="AQ77" s="20">
        <v>4</v>
      </c>
      <c r="AR77" s="20">
        <v>5</v>
      </c>
      <c r="AS77" s="20">
        <v>4</v>
      </c>
      <c r="AT77" s="20">
        <v>4</v>
      </c>
      <c r="AU77" s="20">
        <v>5</v>
      </c>
      <c r="AV77" s="20">
        <v>3</v>
      </c>
      <c r="AW77" s="20">
        <v>5</v>
      </c>
      <c r="AX77" s="20">
        <v>4</v>
      </c>
      <c r="AY77" s="20">
        <v>4</v>
      </c>
      <c r="AZ77" s="20">
        <v>5</v>
      </c>
      <c r="BA77" s="7"/>
      <c r="BB77" s="37">
        <f t="shared" si="11"/>
        <v>4.75</v>
      </c>
      <c r="BC77" s="38">
        <f t="shared" si="7"/>
        <v>4.5</v>
      </c>
      <c r="BD77" s="39">
        <f t="shared" si="8"/>
        <v>4.666666666666667</v>
      </c>
      <c r="BE77" s="40">
        <f t="shared" si="9"/>
        <v>5</v>
      </c>
      <c r="BF77" s="41">
        <f t="shared" si="10"/>
        <v>4.3</v>
      </c>
    </row>
    <row r="78" spans="1:58" x14ac:dyDescent="0.55000000000000004">
      <c r="A78" s="51">
        <v>76</v>
      </c>
      <c r="B78" s="11">
        <v>2</v>
      </c>
      <c r="C78" s="12">
        <v>43</v>
      </c>
      <c r="D78" s="79">
        <f t="shared" si="6"/>
        <v>3</v>
      </c>
      <c r="E78" s="13">
        <v>3</v>
      </c>
      <c r="F78" s="14">
        <v>3</v>
      </c>
      <c r="G78" s="20" t="s">
        <v>256</v>
      </c>
      <c r="H78" s="20">
        <v>15</v>
      </c>
      <c r="I78" s="144">
        <v>3</v>
      </c>
      <c r="J78" s="15">
        <v>2</v>
      </c>
      <c r="K78" s="15">
        <v>2</v>
      </c>
      <c r="L78" s="16">
        <v>4</v>
      </c>
      <c r="M78" s="16">
        <v>4</v>
      </c>
      <c r="N78" s="16">
        <v>3</v>
      </c>
      <c r="O78" s="16">
        <v>4</v>
      </c>
      <c r="P78" s="16">
        <v>4</v>
      </c>
      <c r="Q78" s="16">
        <v>4</v>
      </c>
      <c r="R78" s="16">
        <v>4</v>
      </c>
      <c r="S78" s="16">
        <v>4</v>
      </c>
      <c r="T78" s="17">
        <v>4</v>
      </c>
      <c r="U78" s="17">
        <v>4</v>
      </c>
      <c r="V78" s="17">
        <v>4</v>
      </c>
      <c r="W78" s="17">
        <v>4</v>
      </c>
      <c r="X78" s="17">
        <v>4</v>
      </c>
      <c r="Y78" s="17">
        <v>4</v>
      </c>
      <c r="Z78" s="18">
        <v>4</v>
      </c>
      <c r="AA78" s="18">
        <v>4</v>
      </c>
      <c r="AB78" s="18">
        <v>4</v>
      </c>
      <c r="AC78" s="18">
        <v>4</v>
      </c>
      <c r="AD78" s="18">
        <v>4</v>
      </c>
      <c r="AE78" s="18">
        <v>4</v>
      </c>
      <c r="AF78" s="18">
        <v>4</v>
      </c>
      <c r="AG78" s="18">
        <v>4</v>
      </c>
      <c r="AH78" s="18">
        <v>3</v>
      </c>
      <c r="AI78" s="19">
        <v>4</v>
      </c>
      <c r="AJ78" s="19">
        <v>4</v>
      </c>
      <c r="AK78" s="19">
        <v>4</v>
      </c>
      <c r="AL78" s="19">
        <v>4</v>
      </c>
      <c r="AM78" s="19">
        <v>3</v>
      </c>
      <c r="AN78" s="19">
        <v>4</v>
      </c>
      <c r="AO78" s="19">
        <v>4</v>
      </c>
      <c r="AP78" s="19">
        <v>4</v>
      </c>
      <c r="AQ78" s="20">
        <v>4</v>
      </c>
      <c r="AR78" s="20">
        <v>4</v>
      </c>
      <c r="AS78" s="20">
        <v>4</v>
      </c>
      <c r="AT78" s="20">
        <v>4</v>
      </c>
      <c r="AU78" s="20">
        <v>4</v>
      </c>
      <c r="AV78" s="20">
        <v>4</v>
      </c>
      <c r="AW78" s="20">
        <v>4</v>
      </c>
      <c r="AX78" s="20">
        <v>4</v>
      </c>
      <c r="AY78" s="20">
        <v>4</v>
      </c>
      <c r="AZ78" s="20">
        <v>4</v>
      </c>
      <c r="BA78" s="7"/>
      <c r="BB78" s="37">
        <f t="shared" si="11"/>
        <v>3.875</v>
      </c>
      <c r="BC78" s="38">
        <f t="shared" si="7"/>
        <v>4</v>
      </c>
      <c r="BD78" s="39">
        <f t="shared" si="8"/>
        <v>3.8888888888888888</v>
      </c>
      <c r="BE78" s="40">
        <f t="shared" si="9"/>
        <v>3.875</v>
      </c>
      <c r="BF78" s="41">
        <f t="shared" si="10"/>
        <v>4</v>
      </c>
    </row>
    <row r="79" spans="1:58" x14ac:dyDescent="0.55000000000000004">
      <c r="A79" s="51">
        <v>77</v>
      </c>
      <c r="B79" s="11">
        <v>1</v>
      </c>
      <c r="C79" s="12">
        <v>59</v>
      </c>
      <c r="D79" s="79">
        <f t="shared" si="6"/>
        <v>4</v>
      </c>
      <c r="E79" s="13">
        <v>2</v>
      </c>
      <c r="F79" s="14">
        <v>1</v>
      </c>
      <c r="G79" s="20" t="s">
        <v>256</v>
      </c>
      <c r="H79" s="20">
        <v>15</v>
      </c>
      <c r="I79" s="144">
        <v>3</v>
      </c>
      <c r="J79" s="15">
        <v>2</v>
      </c>
      <c r="K79" s="15">
        <v>1</v>
      </c>
      <c r="L79" s="16">
        <v>4</v>
      </c>
      <c r="M79" s="16">
        <v>3</v>
      </c>
      <c r="N79" s="16">
        <v>2</v>
      </c>
      <c r="O79" s="16">
        <v>3</v>
      </c>
      <c r="P79" s="16">
        <v>3</v>
      </c>
      <c r="Q79" s="16">
        <v>3</v>
      </c>
      <c r="R79" s="16">
        <v>3</v>
      </c>
      <c r="S79" s="16">
        <v>3</v>
      </c>
      <c r="T79" s="17">
        <v>4</v>
      </c>
      <c r="U79" s="17">
        <v>3</v>
      </c>
      <c r="V79" s="17">
        <v>3</v>
      </c>
      <c r="W79" s="17">
        <v>3</v>
      </c>
      <c r="X79" s="17">
        <v>3</v>
      </c>
      <c r="Y79" s="17">
        <v>2</v>
      </c>
      <c r="Z79" s="18">
        <v>3</v>
      </c>
      <c r="AA79" s="18">
        <v>2</v>
      </c>
      <c r="AB79" s="18">
        <v>3</v>
      </c>
      <c r="AC79" s="18">
        <v>2</v>
      </c>
      <c r="AD79" s="18">
        <v>2</v>
      </c>
      <c r="AE79" s="18">
        <v>2</v>
      </c>
      <c r="AF79" s="18">
        <v>2</v>
      </c>
      <c r="AG79" s="18">
        <v>3</v>
      </c>
      <c r="AH79" s="18">
        <v>2</v>
      </c>
      <c r="AI79" s="19">
        <v>4</v>
      </c>
      <c r="AJ79" s="19">
        <v>3</v>
      </c>
      <c r="AK79" s="19">
        <v>3</v>
      </c>
      <c r="AL79" s="19">
        <v>2</v>
      </c>
      <c r="AM79" s="19">
        <v>2</v>
      </c>
      <c r="AN79" s="19">
        <v>3</v>
      </c>
      <c r="AO79" s="19">
        <v>3</v>
      </c>
      <c r="AP79" s="19">
        <v>3</v>
      </c>
      <c r="AQ79" s="20">
        <v>3</v>
      </c>
      <c r="AR79" s="20">
        <v>4</v>
      </c>
      <c r="AS79" s="20">
        <v>4</v>
      </c>
      <c r="AT79" s="20">
        <v>4</v>
      </c>
      <c r="AU79" s="20">
        <v>4</v>
      </c>
      <c r="AV79" s="20">
        <v>4</v>
      </c>
      <c r="AW79" s="20">
        <v>4</v>
      </c>
      <c r="AX79" s="20">
        <v>4</v>
      </c>
      <c r="AY79" s="20">
        <v>4</v>
      </c>
      <c r="AZ79" s="20">
        <v>4</v>
      </c>
      <c r="BA79" s="7"/>
      <c r="BB79" s="37">
        <f t="shared" si="11"/>
        <v>3</v>
      </c>
      <c r="BC79" s="38">
        <f t="shared" si="7"/>
        <v>3</v>
      </c>
      <c r="BD79" s="39">
        <f t="shared" si="8"/>
        <v>2.3333333333333335</v>
      </c>
      <c r="BE79" s="40">
        <f t="shared" si="9"/>
        <v>2.875</v>
      </c>
      <c r="BF79" s="41">
        <f t="shared" si="10"/>
        <v>3.9</v>
      </c>
    </row>
    <row r="80" spans="1:58" x14ac:dyDescent="0.55000000000000004">
      <c r="A80" s="51">
        <v>78</v>
      </c>
      <c r="B80" s="11">
        <v>2</v>
      </c>
      <c r="C80" s="12">
        <v>35</v>
      </c>
      <c r="D80" s="79">
        <f t="shared" si="6"/>
        <v>2</v>
      </c>
      <c r="E80" s="13">
        <v>3</v>
      </c>
      <c r="F80" s="14">
        <v>3</v>
      </c>
      <c r="G80" s="20" t="s">
        <v>256</v>
      </c>
      <c r="H80" s="20">
        <v>15</v>
      </c>
      <c r="I80" s="144">
        <v>3</v>
      </c>
      <c r="J80" s="15">
        <v>2</v>
      </c>
      <c r="K80" s="15">
        <v>1</v>
      </c>
      <c r="L80" s="16">
        <v>5</v>
      </c>
      <c r="M80" s="16">
        <v>5</v>
      </c>
      <c r="N80" s="16">
        <v>4</v>
      </c>
      <c r="O80" s="16">
        <v>4</v>
      </c>
      <c r="P80" s="16">
        <v>4</v>
      </c>
      <c r="Q80" s="16">
        <v>5</v>
      </c>
      <c r="R80" s="16">
        <v>5</v>
      </c>
      <c r="S80" s="16">
        <v>5</v>
      </c>
      <c r="T80" s="17">
        <v>4</v>
      </c>
      <c r="U80" s="17">
        <v>5</v>
      </c>
      <c r="V80" s="17">
        <v>5</v>
      </c>
      <c r="W80" s="17">
        <v>4</v>
      </c>
      <c r="X80" s="17">
        <v>4</v>
      </c>
      <c r="Y80" s="17">
        <v>4</v>
      </c>
      <c r="Z80" s="18">
        <v>5</v>
      </c>
      <c r="AA80" s="18">
        <v>5</v>
      </c>
      <c r="AB80" s="18">
        <v>4</v>
      </c>
      <c r="AC80" s="18">
        <v>4</v>
      </c>
      <c r="AD80" s="18">
        <v>4</v>
      </c>
      <c r="AE80" s="18">
        <v>4</v>
      </c>
      <c r="AF80" s="18">
        <v>5</v>
      </c>
      <c r="AG80" s="18">
        <v>4</v>
      </c>
      <c r="AH80" s="18">
        <v>4</v>
      </c>
      <c r="AI80" s="19">
        <v>5</v>
      </c>
      <c r="AJ80" s="19">
        <v>5</v>
      </c>
      <c r="AK80" s="19">
        <v>5</v>
      </c>
      <c r="AL80" s="19">
        <v>5</v>
      </c>
      <c r="AM80" s="19">
        <v>4</v>
      </c>
      <c r="AN80" s="19">
        <v>5</v>
      </c>
      <c r="AO80" s="19">
        <v>4</v>
      </c>
      <c r="AP80" s="19">
        <v>4</v>
      </c>
      <c r="AQ80" s="20">
        <v>5</v>
      </c>
      <c r="AR80" s="20">
        <v>5</v>
      </c>
      <c r="AS80" s="20">
        <v>5</v>
      </c>
      <c r="AT80" s="20">
        <v>5</v>
      </c>
      <c r="AU80" s="20">
        <v>5</v>
      </c>
      <c r="AV80" s="20">
        <v>5</v>
      </c>
      <c r="AW80" s="20">
        <v>5</v>
      </c>
      <c r="AX80" s="20">
        <v>5</v>
      </c>
      <c r="AY80" s="20">
        <v>5</v>
      </c>
      <c r="AZ80" s="20">
        <v>5</v>
      </c>
      <c r="BA80" s="7"/>
      <c r="BB80" s="37">
        <f t="shared" si="11"/>
        <v>4.625</v>
      </c>
      <c r="BC80" s="38">
        <f t="shared" si="7"/>
        <v>4.333333333333333</v>
      </c>
      <c r="BD80" s="39">
        <f t="shared" si="8"/>
        <v>4.333333333333333</v>
      </c>
      <c r="BE80" s="40">
        <f t="shared" si="9"/>
        <v>4.625</v>
      </c>
      <c r="BF80" s="41">
        <f t="shared" si="10"/>
        <v>5</v>
      </c>
    </row>
    <row r="81" spans="1:58" x14ac:dyDescent="0.55000000000000004">
      <c r="A81" s="51">
        <v>79</v>
      </c>
      <c r="B81" s="11">
        <v>2</v>
      </c>
      <c r="C81" s="12">
        <v>50</v>
      </c>
      <c r="D81" s="79">
        <f t="shared" si="6"/>
        <v>3</v>
      </c>
      <c r="E81" s="13">
        <v>3</v>
      </c>
      <c r="F81" s="14">
        <v>2</v>
      </c>
      <c r="G81" s="20" t="s">
        <v>256</v>
      </c>
      <c r="H81" s="20">
        <v>15</v>
      </c>
      <c r="I81" s="144">
        <v>3</v>
      </c>
      <c r="J81" s="15">
        <v>2</v>
      </c>
      <c r="K81" s="15">
        <v>2</v>
      </c>
      <c r="L81" s="16">
        <v>4</v>
      </c>
      <c r="M81" s="16">
        <v>4</v>
      </c>
      <c r="N81" s="16">
        <v>4</v>
      </c>
      <c r="O81" s="16">
        <v>4</v>
      </c>
      <c r="P81" s="16">
        <v>4</v>
      </c>
      <c r="Q81" s="16">
        <v>4</v>
      </c>
      <c r="R81" s="16">
        <v>4</v>
      </c>
      <c r="S81" s="16">
        <v>4</v>
      </c>
      <c r="T81" s="17">
        <v>3</v>
      </c>
      <c r="U81" s="17">
        <v>3</v>
      </c>
      <c r="V81" s="17">
        <v>4</v>
      </c>
      <c r="W81" s="17">
        <v>4</v>
      </c>
      <c r="X81" s="17">
        <v>4</v>
      </c>
      <c r="Y81" s="17">
        <v>3</v>
      </c>
      <c r="Z81" s="18">
        <v>3</v>
      </c>
      <c r="AA81" s="18">
        <v>4</v>
      </c>
      <c r="AB81" s="18">
        <v>3</v>
      </c>
      <c r="AC81" s="18">
        <v>3</v>
      </c>
      <c r="AD81" s="18">
        <v>4</v>
      </c>
      <c r="AE81" s="18">
        <v>4</v>
      </c>
      <c r="AF81" s="18">
        <v>4</v>
      </c>
      <c r="AG81" s="18">
        <v>4</v>
      </c>
      <c r="AH81" s="18">
        <v>4</v>
      </c>
      <c r="AI81" s="19">
        <v>4</v>
      </c>
      <c r="AJ81" s="19">
        <v>4</v>
      </c>
      <c r="AK81" s="19">
        <v>4</v>
      </c>
      <c r="AL81" s="19">
        <v>4</v>
      </c>
      <c r="AM81" s="19">
        <v>4</v>
      </c>
      <c r="AN81" s="19">
        <v>4</v>
      </c>
      <c r="AO81" s="19">
        <v>4</v>
      </c>
      <c r="AP81" s="19">
        <v>4</v>
      </c>
      <c r="AQ81" s="20">
        <v>4</v>
      </c>
      <c r="AR81" s="20">
        <v>4</v>
      </c>
      <c r="AS81" s="20">
        <v>4</v>
      </c>
      <c r="AT81" s="20">
        <v>3</v>
      </c>
      <c r="AU81" s="20">
        <v>3</v>
      </c>
      <c r="AV81" s="20">
        <v>3</v>
      </c>
      <c r="AW81" s="20">
        <v>3</v>
      </c>
      <c r="AX81" s="20">
        <v>4</v>
      </c>
      <c r="AY81" s="20">
        <v>4</v>
      </c>
      <c r="AZ81" s="20">
        <v>4</v>
      </c>
      <c r="BA81" s="7"/>
      <c r="BB81" s="37"/>
      <c r="BC81" s="38">
        <f t="shared" si="7"/>
        <v>3.5</v>
      </c>
      <c r="BD81" s="39">
        <f t="shared" si="8"/>
        <v>3.6666666666666665</v>
      </c>
      <c r="BE81" s="40">
        <f t="shared" si="9"/>
        <v>4</v>
      </c>
      <c r="BF81" s="41">
        <f t="shared" si="10"/>
        <v>3.6</v>
      </c>
    </row>
    <row r="82" spans="1:58" x14ac:dyDescent="0.55000000000000004">
      <c r="A82" s="51">
        <v>80</v>
      </c>
      <c r="B82" s="11">
        <v>2</v>
      </c>
      <c r="C82" s="12">
        <v>43</v>
      </c>
      <c r="D82" s="79">
        <f t="shared" si="6"/>
        <v>3</v>
      </c>
      <c r="E82" s="13">
        <v>3</v>
      </c>
      <c r="F82" s="14">
        <v>3</v>
      </c>
      <c r="G82" s="20" t="s">
        <v>256</v>
      </c>
      <c r="H82" s="20">
        <v>15</v>
      </c>
      <c r="I82" s="144">
        <v>3</v>
      </c>
      <c r="J82" s="15">
        <v>2</v>
      </c>
      <c r="K82" s="15">
        <v>1</v>
      </c>
      <c r="L82" s="16">
        <v>5</v>
      </c>
      <c r="M82" s="16">
        <v>4</v>
      </c>
      <c r="N82" s="16">
        <v>3</v>
      </c>
      <c r="O82" s="16">
        <v>4</v>
      </c>
      <c r="P82" s="16">
        <v>4</v>
      </c>
      <c r="Q82" s="16">
        <v>3</v>
      </c>
      <c r="R82" s="16">
        <v>5</v>
      </c>
      <c r="S82" s="16">
        <v>4</v>
      </c>
      <c r="T82" s="17">
        <v>4</v>
      </c>
      <c r="U82" s="17">
        <v>4</v>
      </c>
      <c r="V82" s="17">
        <v>4</v>
      </c>
      <c r="W82" s="17">
        <v>3</v>
      </c>
      <c r="X82" s="17">
        <v>4</v>
      </c>
      <c r="Y82" s="17">
        <v>4</v>
      </c>
      <c r="Z82" s="18">
        <v>4</v>
      </c>
      <c r="AA82" s="18">
        <v>4</v>
      </c>
      <c r="AB82" s="18">
        <v>4</v>
      </c>
      <c r="AC82" s="18">
        <v>3</v>
      </c>
      <c r="AD82" s="18">
        <v>4</v>
      </c>
      <c r="AE82" s="18">
        <v>3</v>
      </c>
      <c r="AF82" s="18">
        <v>4</v>
      </c>
      <c r="AG82" s="18">
        <v>4</v>
      </c>
      <c r="AH82" s="18">
        <v>4</v>
      </c>
      <c r="AI82" s="19">
        <v>5</v>
      </c>
      <c r="AJ82" s="19">
        <v>5</v>
      </c>
      <c r="AK82" s="19">
        <v>4</v>
      </c>
      <c r="AL82" s="19">
        <v>4</v>
      </c>
      <c r="AM82" s="19">
        <v>4</v>
      </c>
      <c r="AN82" s="19">
        <v>4</v>
      </c>
      <c r="AO82" s="19">
        <v>4</v>
      </c>
      <c r="AP82" s="19">
        <v>4</v>
      </c>
      <c r="AQ82" s="20">
        <v>3</v>
      </c>
      <c r="AR82" s="20">
        <v>4</v>
      </c>
      <c r="AS82" s="20">
        <v>4</v>
      </c>
      <c r="AT82" s="20">
        <v>4</v>
      </c>
      <c r="AU82" s="20">
        <v>4</v>
      </c>
      <c r="AV82" s="20">
        <v>3</v>
      </c>
      <c r="AW82" s="20">
        <v>3</v>
      </c>
      <c r="AX82" s="20">
        <v>3</v>
      </c>
      <c r="AY82" s="20">
        <v>3</v>
      </c>
      <c r="AZ82" s="20">
        <v>5</v>
      </c>
      <c r="BA82" s="7"/>
      <c r="BB82" s="37">
        <f t="shared" si="11"/>
        <v>4</v>
      </c>
      <c r="BC82" s="38">
        <f t="shared" si="7"/>
        <v>3.8333333333333335</v>
      </c>
      <c r="BD82" s="39">
        <f t="shared" si="8"/>
        <v>3.7777777777777777</v>
      </c>
      <c r="BE82" s="40">
        <f t="shared" si="9"/>
        <v>4.25</v>
      </c>
      <c r="BF82" s="41">
        <f t="shared" si="10"/>
        <v>3.6</v>
      </c>
    </row>
    <row r="83" spans="1:58" x14ac:dyDescent="0.55000000000000004">
      <c r="A83" s="51">
        <v>81</v>
      </c>
      <c r="B83" s="11">
        <v>2</v>
      </c>
      <c r="C83" s="12">
        <v>45</v>
      </c>
      <c r="D83" s="79">
        <f t="shared" si="6"/>
        <v>3</v>
      </c>
      <c r="E83" s="13">
        <v>3</v>
      </c>
      <c r="F83" s="14">
        <v>2</v>
      </c>
      <c r="G83" s="20" t="s">
        <v>256</v>
      </c>
      <c r="H83" s="20">
        <v>15</v>
      </c>
      <c r="I83" s="144">
        <v>3</v>
      </c>
      <c r="J83" s="15">
        <v>2</v>
      </c>
      <c r="K83" s="15">
        <v>1</v>
      </c>
      <c r="L83" s="16">
        <v>4</v>
      </c>
      <c r="M83" s="16">
        <v>4</v>
      </c>
      <c r="N83" s="16">
        <v>4</v>
      </c>
      <c r="O83" s="16">
        <v>5</v>
      </c>
      <c r="P83" s="16">
        <v>4</v>
      </c>
      <c r="Q83" s="16">
        <v>4</v>
      </c>
      <c r="R83" s="16">
        <v>5</v>
      </c>
      <c r="S83" s="16">
        <v>4</v>
      </c>
      <c r="T83" s="17">
        <v>3</v>
      </c>
      <c r="U83" s="17">
        <v>4</v>
      </c>
      <c r="V83" s="17">
        <v>4</v>
      </c>
      <c r="W83" s="17">
        <v>4</v>
      </c>
      <c r="X83" s="17">
        <v>3</v>
      </c>
      <c r="Y83" s="17">
        <v>3</v>
      </c>
      <c r="Z83" s="18">
        <v>3</v>
      </c>
      <c r="AA83" s="18">
        <v>4</v>
      </c>
      <c r="AB83" s="18">
        <v>5</v>
      </c>
      <c r="AC83" s="18">
        <v>4</v>
      </c>
      <c r="AD83" s="18">
        <v>4</v>
      </c>
      <c r="AE83" s="18">
        <v>4</v>
      </c>
      <c r="AF83" s="18">
        <v>5</v>
      </c>
      <c r="AG83" s="18">
        <v>4</v>
      </c>
      <c r="AH83" s="18">
        <v>5</v>
      </c>
      <c r="AI83" s="19">
        <v>5</v>
      </c>
      <c r="AJ83" s="19">
        <v>5</v>
      </c>
      <c r="AK83" s="19">
        <v>5</v>
      </c>
      <c r="AL83" s="19">
        <v>4</v>
      </c>
      <c r="AM83" s="19">
        <v>4</v>
      </c>
      <c r="AN83" s="19">
        <v>4</v>
      </c>
      <c r="AO83" s="19">
        <v>4</v>
      </c>
      <c r="AP83" s="19">
        <v>4</v>
      </c>
      <c r="AQ83" s="20">
        <v>3</v>
      </c>
      <c r="AR83" s="20">
        <v>4</v>
      </c>
      <c r="AS83" s="20">
        <v>4</v>
      </c>
      <c r="AT83" s="20">
        <v>4</v>
      </c>
      <c r="AU83" s="20">
        <v>3</v>
      </c>
      <c r="AV83" s="20">
        <v>3</v>
      </c>
      <c r="AW83" s="20">
        <v>3</v>
      </c>
      <c r="AX83" s="20">
        <v>4</v>
      </c>
      <c r="AY83" s="20">
        <v>3</v>
      </c>
      <c r="AZ83" s="20">
        <v>4</v>
      </c>
      <c r="BA83" s="7"/>
      <c r="BB83" s="37">
        <f t="shared" si="11"/>
        <v>4.25</v>
      </c>
      <c r="BC83" s="38">
        <f t="shared" si="7"/>
        <v>3.5</v>
      </c>
      <c r="BD83" s="39">
        <f t="shared" si="8"/>
        <v>4.2222222222222223</v>
      </c>
      <c r="BE83" s="40">
        <f t="shared" si="9"/>
        <v>4.375</v>
      </c>
      <c r="BF83" s="41">
        <f t="shared" si="10"/>
        <v>3.5</v>
      </c>
    </row>
    <row r="84" spans="1:58" x14ac:dyDescent="0.55000000000000004">
      <c r="A84" s="51">
        <v>82</v>
      </c>
      <c r="B84" s="11">
        <v>2</v>
      </c>
      <c r="C84" s="12">
        <v>37</v>
      </c>
      <c r="D84" s="79">
        <f t="shared" si="6"/>
        <v>2</v>
      </c>
      <c r="E84" s="13">
        <v>3</v>
      </c>
      <c r="F84" s="14">
        <v>3</v>
      </c>
      <c r="G84" s="20" t="s">
        <v>256</v>
      </c>
      <c r="H84" s="20">
        <v>15</v>
      </c>
      <c r="I84" s="144">
        <v>3</v>
      </c>
      <c r="J84" s="15">
        <v>2</v>
      </c>
      <c r="K84" s="15">
        <v>1</v>
      </c>
      <c r="L84" s="16">
        <v>5</v>
      </c>
      <c r="M84" s="16">
        <v>4</v>
      </c>
      <c r="N84" s="16">
        <v>4</v>
      </c>
      <c r="O84" s="16">
        <v>3</v>
      </c>
      <c r="P84" s="16">
        <v>4</v>
      </c>
      <c r="Q84" s="16">
        <v>4</v>
      </c>
      <c r="R84" s="16">
        <v>4</v>
      </c>
      <c r="S84" s="16">
        <v>4</v>
      </c>
      <c r="T84" s="17">
        <v>4</v>
      </c>
      <c r="U84" s="17">
        <v>4</v>
      </c>
      <c r="V84" s="17">
        <v>4</v>
      </c>
      <c r="W84" s="17">
        <v>4</v>
      </c>
      <c r="X84" s="17">
        <v>3</v>
      </c>
      <c r="Y84" s="17">
        <v>4</v>
      </c>
      <c r="Z84" s="18">
        <v>3</v>
      </c>
      <c r="AA84" s="18">
        <v>4</v>
      </c>
      <c r="AB84" s="18">
        <v>5</v>
      </c>
      <c r="AC84" s="18">
        <v>3</v>
      </c>
      <c r="AD84" s="18">
        <v>4</v>
      </c>
      <c r="AE84" s="18">
        <v>4</v>
      </c>
      <c r="AF84" s="18">
        <v>4</v>
      </c>
      <c r="AG84" s="18">
        <v>4</v>
      </c>
      <c r="AH84" s="18">
        <v>4</v>
      </c>
      <c r="AI84" s="19">
        <v>5</v>
      </c>
      <c r="AJ84" s="19">
        <v>5</v>
      </c>
      <c r="AK84" s="19">
        <v>5</v>
      </c>
      <c r="AL84" s="19">
        <v>5</v>
      </c>
      <c r="AM84" s="19">
        <v>4</v>
      </c>
      <c r="AN84" s="19">
        <v>5</v>
      </c>
      <c r="AO84" s="19">
        <v>5</v>
      </c>
      <c r="AP84" s="19">
        <v>5</v>
      </c>
      <c r="AQ84" s="20">
        <v>4</v>
      </c>
      <c r="AR84" s="20">
        <v>4</v>
      </c>
      <c r="AS84" s="20">
        <v>4</v>
      </c>
      <c r="AT84" s="20">
        <v>4</v>
      </c>
      <c r="AU84" s="20">
        <v>4</v>
      </c>
      <c r="AV84" s="20">
        <v>3</v>
      </c>
      <c r="AW84" s="20">
        <v>3</v>
      </c>
      <c r="AX84" s="20">
        <v>4</v>
      </c>
      <c r="AY84" s="20">
        <v>4</v>
      </c>
      <c r="AZ84" s="20">
        <v>5</v>
      </c>
      <c r="BA84" s="7"/>
      <c r="BB84" s="37">
        <f t="shared" si="11"/>
        <v>4</v>
      </c>
      <c r="BC84" s="38">
        <f t="shared" si="7"/>
        <v>3.8333333333333335</v>
      </c>
      <c r="BD84" s="39">
        <f t="shared" si="8"/>
        <v>3.8888888888888888</v>
      </c>
      <c r="BE84" s="40">
        <f t="shared" si="9"/>
        <v>4.875</v>
      </c>
      <c r="BF84" s="41">
        <f t="shared" si="10"/>
        <v>3.9</v>
      </c>
    </row>
    <row r="85" spans="1:58" x14ac:dyDescent="0.55000000000000004">
      <c r="A85" s="51">
        <v>83</v>
      </c>
      <c r="B85" s="11">
        <v>2</v>
      </c>
      <c r="C85" s="12">
        <v>48</v>
      </c>
      <c r="D85" s="79">
        <f t="shared" si="6"/>
        <v>3</v>
      </c>
      <c r="E85" s="13">
        <v>3</v>
      </c>
      <c r="F85" s="14">
        <v>4</v>
      </c>
      <c r="G85" s="20" t="s">
        <v>256</v>
      </c>
      <c r="H85" s="20">
        <v>15</v>
      </c>
      <c r="I85" s="144">
        <v>3</v>
      </c>
      <c r="J85" s="15">
        <v>2</v>
      </c>
      <c r="K85" s="15">
        <v>1</v>
      </c>
      <c r="L85" s="16">
        <v>5</v>
      </c>
      <c r="M85" s="16">
        <v>5</v>
      </c>
      <c r="N85" s="16">
        <v>5</v>
      </c>
      <c r="O85" s="16">
        <v>5</v>
      </c>
      <c r="P85" s="16">
        <v>5</v>
      </c>
      <c r="Q85" s="16">
        <v>5</v>
      </c>
      <c r="R85" s="16">
        <v>5</v>
      </c>
      <c r="S85" s="16">
        <v>5</v>
      </c>
      <c r="T85" s="17">
        <v>5</v>
      </c>
      <c r="U85" s="17">
        <v>5</v>
      </c>
      <c r="V85" s="17">
        <v>5</v>
      </c>
      <c r="W85" s="17">
        <v>5</v>
      </c>
      <c r="X85" s="17">
        <v>5</v>
      </c>
      <c r="Y85" s="17">
        <v>4</v>
      </c>
      <c r="Z85" s="18">
        <v>4</v>
      </c>
      <c r="AA85" s="18">
        <v>4</v>
      </c>
      <c r="AB85" s="18">
        <v>5</v>
      </c>
      <c r="AC85" s="18">
        <v>4</v>
      </c>
      <c r="AD85" s="18">
        <v>4</v>
      </c>
      <c r="AE85" s="18">
        <v>4</v>
      </c>
      <c r="AF85" s="18">
        <v>5</v>
      </c>
      <c r="AG85" s="18">
        <v>4</v>
      </c>
      <c r="AH85" s="18">
        <v>4</v>
      </c>
      <c r="AI85" s="19">
        <v>5</v>
      </c>
      <c r="AJ85" s="19">
        <v>5</v>
      </c>
      <c r="AK85" s="19">
        <v>5</v>
      </c>
      <c r="AL85" s="19">
        <v>5</v>
      </c>
      <c r="AM85" s="19">
        <v>4</v>
      </c>
      <c r="AN85" s="19">
        <v>4</v>
      </c>
      <c r="AO85" s="19">
        <v>4</v>
      </c>
      <c r="AP85" s="19">
        <v>4</v>
      </c>
      <c r="AQ85" s="20">
        <v>4</v>
      </c>
      <c r="AR85" s="20">
        <v>4</v>
      </c>
      <c r="AS85" s="20">
        <v>4</v>
      </c>
      <c r="AT85" s="20">
        <v>4</v>
      </c>
      <c r="AU85" s="20">
        <v>4</v>
      </c>
      <c r="AV85" s="20">
        <v>4</v>
      </c>
      <c r="AW85" s="20">
        <v>4</v>
      </c>
      <c r="AX85" s="20">
        <v>4</v>
      </c>
      <c r="AY85" s="20">
        <v>4</v>
      </c>
      <c r="AZ85" s="20">
        <v>5</v>
      </c>
      <c r="BA85" s="7"/>
      <c r="BB85" s="37">
        <f t="shared" si="11"/>
        <v>5</v>
      </c>
      <c r="BC85" s="38">
        <f t="shared" si="7"/>
        <v>4.833333333333333</v>
      </c>
      <c r="BD85" s="39">
        <f t="shared" si="8"/>
        <v>4.2222222222222223</v>
      </c>
      <c r="BE85" s="40">
        <f t="shared" si="9"/>
        <v>4.5</v>
      </c>
      <c r="BF85" s="41">
        <f t="shared" si="10"/>
        <v>4.0999999999999996</v>
      </c>
    </row>
    <row r="86" spans="1:58" x14ac:dyDescent="0.55000000000000004">
      <c r="A86" s="51">
        <v>84</v>
      </c>
      <c r="B86" s="11">
        <v>2</v>
      </c>
      <c r="C86" s="12">
        <v>53</v>
      </c>
      <c r="D86" s="79">
        <f t="shared" si="6"/>
        <v>4</v>
      </c>
      <c r="E86" s="13">
        <v>4</v>
      </c>
      <c r="F86" s="14">
        <v>1</v>
      </c>
      <c r="G86" s="20" t="s">
        <v>256</v>
      </c>
      <c r="H86" s="20">
        <v>15</v>
      </c>
      <c r="I86" s="144">
        <v>3</v>
      </c>
      <c r="J86" s="15">
        <v>2</v>
      </c>
      <c r="K86" s="15">
        <v>2</v>
      </c>
      <c r="L86" s="16">
        <v>3</v>
      </c>
      <c r="M86" s="16">
        <v>3</v>
      </c>
      <c r="N86" s="16">
        <v>3</v>
      </c>
      <c r="O86" s="16">
        <v>4</v>
      </c>
      <c r="P86" s="16">
        <v>3</v>
      </c>
      <c r="Q86" s="16">
        <v>4</v>
      </c>
      <c r="R86" s="16">
        <v>3</v>
      </c>
      <c r="S86" s="16">
        <v>3</v>
      </c>
      <c r="T86" s="17">
        <v>3</v>
      </c>
      <c r="U86" s="17">
        <v>3</v>
      </c>
      <c r="V86" s="17">
        <v>3</v>
      </c>
      <c r="W86" s="17">
        <v>3</v>
      </c>
      <c r="X86" s="17">
        <v>3</v>
      </c>
      <c r="Y86" s="17">
        <v>3</v>
      </c>
      <c r="Z86" s="18">
        <v>3</v>
      </c>
      <c r="AA86" s="18">
        <v>3</v>
      </c>
      <c r="AB86" s="18">
        <v>4</v>
      </c>
      <c r="AC86" s="18">
        <v>3</v>
      </c>
      <c r="AD86" s="18">
        <v>3</v>
      </c>
      <c r="AE86" s="18">
        <v>3</v>
      </c>
      <c r="AF86" s="18">
        <v>4</v>
      </c>
      <c r="AG86" s="18">
        <v>3</v>
      </c>
      <c r="AH86" s="18">
        <v>3</v>
      </c>
      <c r="AI86" s="19">
        <v>4</v>
      </c>
      <c r="AJ86" s="19">
        <v>3</v>
      </c>
      <c r="AK86" s="19">
        <v>3</v>
      </c>
      <c r="AL86" s="19">
        <v>3</v>
      </c>
      <c r="AM86" s="19">
        <v>3</v>
      </c>
      <c r="AN86" s="19">
        <v>4</v>
      </c>
      <c r="AO86" s="19">
        <v>4</v>
      </c>
      <c r="AP86" s="19">
        <v>3</v>
      </c>
      <c r="AQ86" s="20">
        <v>3</v>
      </c>
      <c r="AR86" s="20">
        <v>3</v>
      </c>
      <c r="AS86" s="20">
        <v>4</v>
      </c>
      <c r="AT86" s="20">
        <v>3</v>
      </c>
      <c r="AU86" s="20">
        <v>3</v>
      </c>
      <c r="AV86" s="20">
        <v>4</v>
      </c>
      <c r="AW86" s="20">
        <v>4</v>
      </c>
      <c r="AX86" s="20">
        <v>4</v>
      </c>
      <c r="AY86" s="20">
        <v>4</v>
      </c>
      <c r="AZ86" s="20">
        <v>4</v>
      </c>
      <c r="BA86" s="7"/>
      <c r="BB86" s="37">
        <f t="shared" si="11"/>
        <v>3.25</v>
      </c>
      <c r="BC86" s="38">
        <f t="shared" si="7"/>
        <v>3</v>
      </c>
      <c r="BD86" s="39">
        <f t="shared" si="8"/>
        <v>3.2222222222222223</v>
      </c>
      <c r="BE86" s="40">
        <f t="shared" si="9"/>
        <v>3.375</v>
      </c>
      <c r="BF86" s="41">
        <f t="shared" si="10"/>
        <v>3.6</v>
      </c>
    </row>
    <row r="87" spans="1:58" x14ac:dyDescent="0.55000000000000004">
      <c r="A87" s="51">
        <v>85</v>
      </c>
      <c r="B87" s="11">
        <v>2</v>
      </c>
      <c r="C87" s="12">
        <v>30</v>
      </c>
      <c r="D87" s="79">
        <f t="shared" si="6"/>
        <v>1</v>
      </c>
      <c r="E87" s="13">
        <v>3</v>
      </c>
      <c r="F87" s="14">
        <v>3</v>
      </c>
      <c r="G87" s="20" t="s">
        <v>256</v>
      </c>
      <c r="H87" s="20">
        <v>15</v>
      </c>
      <c r="I87" s="144">
        <v>3</v>
      </c>
      <c r="J87" s="15">
        <v>2</v>
      </c>
      <c r="K87" s="15">
        <v>2</v>
      </c>
      <c r="L87" s="16">
        <v>3</v>
      </c>
      <c r="M87" s="16">
        <v>3</v>
      </c>
      <c r="N87" s="16">
        <v>3</v>
      </c>
      <c r="O87" s="16">
        <v>3</v>
      </c>
      <c r="P87" s="16">
        <v>3</v>
      </c>
      <c r="Q87" s="16">
        <v>3</v>
      </c>
      <c r="R87" s="16">
        <v>3</v>
      </c>
      <c r="S87" s="16">
        <v>4</v>
      </c>
      <c r="T87" s="17"/>
      <c r="U87" s="17">
        <v>3</v>
      </c>
      <c r="V87" s="17">
        <v>3</v>
      </c>
      <c r="W87" s="17">
        <v>4</v>
      </c>
      <c r="X87" s="17">
        <v>5</v>
      </c>
      <c r="Y87" s="17">
        <v>2</v>
      </c>
      <c r="Z87" s="18">
        <v>4</v>
      </c>
      <c r="AA87" s="18">
        <v>4</v>
      </c>
      <c r="AB87" s="18">
        <v>4</v>
      </c>
      <c r="AC87" s="18">
        <v>4</v>
      </c>
      <c r="AD87" s="18">
        <v>4</v>
      </c>
      <c r="AE87" s="18">
        <v>4</v>
      </c>
      <c r="AF87" s="18">
        <v>5</v>
      </c>
      <c r="AG87" s="18">
        <v>2</v>
      </c>
      <c r="AH87" s="18">
        <v>4</v>
      </c>
      <c r="AI87" s="19">
        <v>3</v>
      </c>
      <c r="AJ87" s="19">
        <v>4</v>
      </c>
      <c r="AK87" s="19">
        <v>3</v>
      </c>
      <c r="AL87" s="19">
        <v>3</v>
      </c>
      <c r="AM87" s="19">
        <v>2</v>
      </c>
      <c r="AN87" s="19">
        <v>4</v>
      </c>
      <c r="AO87" s="19">
        <v>3</v>
      </c>
      <c r="AP87" s="19">
        <v>3</v>
      </c>
      <c r="AQ87" s="20">
        <v>4</v>
      </c>
      <c r="AR87" s="20">
        <v>5</v>
      </c>
      <c r="AS87" s="20">
        <v>4</v>
      </c>
      <c r="AT87" s="20">
        <v>4</v>
      </c>
      <c r="AU87" s="20">
        <v>4</v>
      </c>
      <c r="AV87" s="20">
        <v>3</v>
      </c>
      <c r="AW87" s="20">
        <v>3</v>
      </c>
      <c r="AX87" s="20">
        <v>3</v>
      </c>
      <c r="AY87" s="20">
        <v>3</v>
      </c>
      <c r="AZ87" s="20">
        <v>3</v>
      </c>
      <c r="BA87" s="7"/>
      <c r="BB87" s="37">
        <f t="shared" si="11"/>
        <v>3.125</v>
      </c>
      <c r="BC87" s="38">
        <f t="shared" si="7"/>
        <v>3.4</v>
      </c>
      <c r="BD87" s="39">
        <f t="shared" si="8"/>
        <v>3.8888888888888888</v>
      </c>
      <c r="BE87" s="40">
        <f t="shared" si="9"/>
        <v>3.125</v>
      </c>
      <c r="BF87" s="41">
        <f t="shared" si="10"/>
        <v>3.6</v>
      </c>
    </row>
    <row r="88" spans="1:58" x14ac:dyDescent="0.55000000000000004">
      <c r="A88" s="51">
        <v>86</v>
      </c>
      <c r="B88" s="11">
        <v>1</v>
      </c>
      <c r="C88" s="12">
        <v>55</v>
      </c>
      <c r="D88" s="79">
        <f t="shared" si="6"/>
        <v>4</v>
      </c>
      <c r="E88" s="13">
        <v>1</v>
      </c>
      <c r="F88" s="14">
        <v>4</v>
      </c>
      <c r="G88" s="20" t="s">
        <v>256</v>
      </c>
      <c r="H88" s="20">
        <v>15</v>
      </c>
      <c r="I88" s="144">
        <v>3</v>
      </c>
      <c r="J88" s="15">
        <v>2</v>
      </c>
      <c r="K88" s="15">
        <v>1</v>
      </c>
      <c r="L88" s="16">
        <v>5</v>
      </c>
      <c r="M88" s="16">
        <v>5</v>
      </c>
      <c r="N88" s="16">
        <v>4</v>
      </c>
      <c r="O88" s="16">
        <v>5</v>
      </c>
      <c r="P88" s="16">
        <v>5</v>
      </c>
      <c r="Q88" s="16">
        <v>5</v>
      </c>
      <c r="R88" s="16">
        <v>4</v>
      </c>
      <c r="S88" s="16">
        <v>4</v>
      </c>
      <c r="T88" s="17">
        <v>4</v>
      </c>
      <c r="U88" s="17">
        <v>5</v>
      </c>
      <c r="V88" s="17">
        <v>5</v>
      </c>
      <c r="W88" s="17">
        <v>5</v>
      </c>
      <c r="X88" s="17">
        <v>4</v>
      </c>
      <c r="Y88" s="17">
        <v>4</v>
      </c>
      <c r="Z88" s="18">
        <v>4</v>
      </c>
      <c r="AA88" s="18">
        <v>5</v>
      </c>
      <c r="AB88" s="18">
        <v>4</v>
      </c>
      <c r="AC88" s="18">
        <v>4</v>
      </c>
      <c r="AD88" s="18">
        <v>4</v>
      </c>
      <c r="AE88" s="18">
        <v>4</v>
      </c>
      <c r="AF88" s="18">
        <v>4</v>
      </c>
      <c r="AG88" s="18">
        <v>5</v>
      </c>
      <c r="AH88" s="18">
        <v>4</v>
      </c>
      <c r="AI88" s="19">
        <v>5</v>
      </c>
      <c r="AJ88" s="19">
        <v>5</v>
      </c>
      <c r="AK88" s="19">
        <v>4</v>
      </c>
      <c r="AL88" s="19">
        <v>5</v>
      </c>
      <c r="AM88" s="19">
        <v>5</v>
      </c>
      <c r="AN88" s="19">
        <v>4</v>
      </c>
      <c r="AO88" s="19">
        <v>4</v>
      </c>
      <c r="AP88" s="19">
        <v>4</v>
      </c>
      <c r="AQ88" s="20">
        <v>5</v>
      </c>
      <c r="AR88" s="20">
        <v>5</v>
      </c>
      <c r="AS88" s="20">
        <v>5</v>
      </c>
      <c r="AT88" s="20">
        <v>5</v>
      </c>
      <c r="AU88" s="20">
        <v>5</v>
      </c>
      <c r="AV88" s="20">
        <v>3</v>
      </c>
      <c r="AW88" s="20">
        <v>3</v>
      </c>
      <c r="AX88" s="20">
        <v>4</v>
      </c>
      <c r="AY88" s="20">
        <v>4</v>
      </c>
      <c r="AZ88" s="20">
        <v>5</v>
      </c>
      <c r="BA88" s="7"/>
      <c r="BB88" s="37">
        <f t="shared" si="11"/>
        <v>4.625</v>
      </c>
      <c r="BC88" s="38">
        <f t="shared" si="7"/>
        <v>4.5</v>
      </c>
      <c r="BD88" s="39">
        <f t="shared" si="8"/>
        <v>4.2222222222222223</v>
      </c>
      <c r="BE88" s="40">
        <f t="shared" si="9"/>
        <v>4.5</v>
      </c>
      <c r="BF88" s="41">
        <f t="shared" si="10"/>
        <v>4.4000000000000004</v>
      </c>
    </row>
    <row r="89" spans="1:58" x14ac:dyDescent="0.55000000000000004">
      <c r="A89" s="51">
        <v>87</v>
      </c>
      <c r="B89" s="11">
        <v>0</v>
      </c>
      <c r="C89" s="12">
        <v>45</v>
      </c>
      <c r="D89" s="79">
        <f t="shared" si="6"/>
        <v>3</v>
      </c>
      <c r="E89" s="13">
        <v>3</v>
      </c>
      <c r="F89" s="14">
        <v>2</v>
      </c>
      <c r="G89" s="20" t="s">
        <v>256</v>
      </c>
      <c r="H89" s="20">
        <v>15</v>
      </c>
      <c r="I89" s="144">
        <v>3</v>
      </c>
      <c r="J89" s="15">
        <v>2</v>
      </c>
      <c r="K89" s="15">
        <v>1</v>
      </c>
      <c r="L89" s="16">
        <v>5</v>
      </c>
      <c r="M89" s="16">
        <v>3</v>
      </c>
      <c r="N89" s="16">
        <v>3</v>
      </c>
      <c r="O89" s="16">
        <v>3</v>
      </c>
      <c r="P89" s="16">
        <v>4</v>
      </c>
      <c r="Q89" s="16">
        <v>3</v>
      </c>
      <c r="R89" s="16">
        <v>3</v>
      </c>
      <c r="S89" s="16">
        <v>3</v>
      </c>
      <c r="T89" s="17">
        <v>4</v>
      </c>
      <c r="U89" s="17">
        <v>4</v>
      </c>
      <c r="V89" s="17">
        <v>3</v>
      </c>
      <c r="W89" s="17">
        <v>4</v>
      </c>
      <c r="X89" s="17">
        <v>4</v>
      </c>
      <c r="Y89" s="17">
        <v>4</v>
      </c>
      <c r="Z89" s="18">
        <v>3</v>
      </c>
      <c r="AA89" s="18">
        <v>3</v>
      </c>
      <c r="AB89" s="18">
        <v>3</v>
      </c>
      <c r="AC89" s="18">
        <v>3</v>
      </c>
      <c r="AD89" s="18">
        <v>4</v>
      </c>
      <c r="AE89" s="18">
        <v>4</v>
      </c>
      <c r="AF89" s="18">
        <v>4</v>
      </c>
      <c r="AG89" s="18">
        <v>3</v>
      </c>
      <c r="AH89" s="18">
        <v>3</v>
      </c>
      <c r="AI89" s="19">
        <v>3</v>
      </c>
      <c r="AJ89" s="19">
        <v>3</v>
      </c>
      <c r="AK89" s="19">
        <v>3</v>
      </c>
      <c r="AL89" s="19">
        <v>3</v>
      </c>
      <c r="AM89" s="19">
        <v>3</v>
      </c>
      <c r="AN89" s="19">
        <v>3</v>
      </c>
      <c r="AO89" s="19">
        <v>3</v>
      </c>
      <c r="AP89" s="19">
        <v>3</v>
      </c>
      <c r="AQ89" s="20">
        <v>4</v>
      </c>
      <c r="AR89" s="20">
        <v>4</v>
      </c>
      <c r="AS89" s="20">
        <v>4</v>
      </c>
      <c r="AT89" s="20">
        <v>4</v>
      </c>
      <c r="AU89" s="20">
        <v>4</v>
      </c>
      <c r="AV89" s="20">
        <v>3</v>
      </c>
      <c r="AW89" s="20">
        <v>3</v>
      </c>
      <c r="AX89" s="20">
        <v>3</v>
      </c>
      <c r="AY89" s="20">
        <v>3</v>
      </c>
      <c r="AZ89" s="20">
        <v>3</v>
      </c>
      <c r="BA89" s="7"/>
      <c r="BB89" s="37">
        <f t="shared" si="11"/>
        <v>3.375</v>
      </c>
      <c r="BC89" s="38">
        <f t="shared" si="7"/>
        <v>3.8333333333333335</v>
      </c>
      <c r="BD89" s="39">
        <f t="shared" si="8"/>
        <v>3.3333333333333335</v>
      </c>
      <c r="BE89" s="40">
        <f t="shared" si="9"/>
        <v>3</v>
      </c>
      <c r="BF89" s="41">
        <f t="shared" si="10"/>
        <v>3.5</v>
      </c>
    </row>
    <row r="90" spans="1:58" x14ac:dyDescent="0.55000000000000004">
      <c r="A90" s="51">
        <v>88</v>
      </c>
      <c r="B90" s="11">
        <v>0</v>
      </c>
      <c r="C90" s="12">
        <v>27</v>
      </c>
      <c r="D90" s="79">
        <f t="shared" si="6"/>
        <v>1</v>
      </c>
      <c r="E90" s="13">
        <v>4</v>
      </c>
      <c r="F90" s="14">
        <v>3</v>
      </c>
      <c r="G90" s="20" t="s">
        <v>256</v>
      </c>
      <c r="H90" s="20">
        <v>15</v>
      </c>
      <c r="I90" s="144">
        <v>3</v>
      </c>
      <c r="J90" s="15">
        <v>2</v>
      </c>
      <c r="K90" s="15">
        <v>1</v>
      </c>
      <c r="L90" s="16">
        <v>4</v>
      </c>
      <c r="M90" s="16">
        <v>4</v>
      </c>
      <c r="N90" s="16">
        <v>4</v>
      </c>
      <c r="O90" s="16">
        <v>4</v>
      </c>
      <c r="P90" s="16">
        <v>4</v>
      </c>
      <c r="Q90" s="16">
        <v>4</v>
      </c>
      <c r="R90" s="16">
        <v>4</v>
      </c>
      <c r="S90" s="16">
        <v>4</v>
      </c>
      <c r="T90" s="17">
        <v>4</v>
      </c>
      <c r="U90" s="17">
        <v>4</v>
      </c>
      <c r="V90" s="17">
        <v>4</v>
      </c>
      <c r="W90" s="17">
        <v>4</v>
      </c>
      <c r="X90" s="17">
        <v>4</v>
      </c>
      <c r="Y90" s="17">
        <v>4</v>
      </c>
      <c r="Z90" s="18">
        <v>4</v>
      </c>
      <c r="AA90" s="18">
        <v>4</v>
      </c>
      <c r="AB90" s="18">
        <v>4</v>
      </c>
      <c r="AC90" s="18">
        <v>4</v>
      </c>
      <c r="AD90" s="18">
        <v>4</v>
      </c>
      <c r="AE90" s="18">
        <v>4</v>
      </c>
      <c r="AF90" s="18">
        <v>4</v>
      </c>
      <c r="AG90" s="18">
        <v>4</v>
      </c>
      <c r="AH90" s="18">
        <v>4</v>
      </c>
      <c r="AI90" s="19">
        <v>5</v>
      </c>
      <c r="AJ90" s="19">
        <v>5</v>
      </c>
      <c r="AK90" s="19">
        <v>5</v>
      </c>
      <c r="AL90" s="19">
        <v>5</v>
      </c>
      <c r="AM90" s="19">
        <v>4</v>
      </c>
      <c r="AN90" s="19">
        <v>4</v>
      </c>
      <c r="AO90" s="19">
        <v>4</v>
      </c>
      <c r="AP90" s="19">
        <v>4</v>
      </c>
      <c r="AQ90" s="20">
        <v>4</v>
      </c>
      <c r="AR90" s="20">
        <v>5</v>
      </c>
      <c r="AS90" s="20">
        <v>5</v>
      </c>
      <c r="AT90" s="20">
        <v>5</v>
      </c>
      <c r="AU90" s="20">
        <v>5</v>
      </c>
      <c r="AV90" s="20">
        <v>3</v>
      </c>
      <c r="AW90" s="20">
        <v>4</v>
      </c>
      <c r="AX90" s="20">
        <v>4</v>
      </c>
      <c r="AY90" s="20">
        <v>3</v>
      </c>
      <c r="AZ90" s="20">
        <v>4</v>
      </c>
      <c r="BA90" s="7"/>
      <c r="BB90" s="37">
        <f t="shared" si="11"/>
        <v>4</v>
      </c>
      <c r="BC90" s="38">
        <f t="shared" si="7"/>
        <v>4</v>
      </c>
      <c r="BD90" s="39">
        <f t="shared" si="8"/>
        <v>4</v>
      </c>
      <c r="BE90" s="40">
        <f t="shared" si="9"/>
        <v>4.5</v>
      </c>
      <c r="BF90" s="41">
        <f t="shared" si="10"/>
        <v>4.2</v>
      </c>
    </row>
    <row r="91" spans="1:58" x14ac:dyDescent="0.55000000000000004">
      <c r="A91" s="51">
        <v>89</v>
      </c>
      <c r="B91" s="11">
        <v>1</v>
      </c>
      <c r="C91" s="12">
        <v>48</v>
      </c>
      <c r="D91" s="79">
        <f t="shared" si="6"/>
        <v>3</v>
      </c>
      <c r="E91" s="13">
        <v>3</v>
      </c>
      <c r="F91" s="14">
        <v>2</v>
      </c>
      <c r="G91" s="20" t="s">
        <v>256</v>
      </c>
      <c r="H91" s="20">
        <v>15</v>
      </c>
      <c r="I91" s="144">
        <v>3</v>
      </c>
      <c r="J91" s="15">
        <v>2</v>
      </c>
      <c r="K91" s="15">
        <v>1</v>
      </c>
      <c r="L91" s="16">
        <v>4</v>
      </c>
      <c r="M91" s="16">
        <v>5</v>
      </c>
      <c r="N91" s="16">
        <v>5</v>
      </c>
      <c r="O91" s="16">
        <v>4</v>
      </c>
      <c r="P91" s="16">
        <v>5</v>
      </c>
      <c r="Q91" s="16">
        <v>4</v>
      </c>
      <c r="R91" s="16">
        <v>4</v>
      </c>
      <c r="S91" s="16">
        <v>5</v>
      </c>
      <c r="T91" s="17">
        <v>4</v>
      </c>
      <c r="U91" s="17">
        <v>5</v>
      </c>
      <c r="V91" s="17">
        <v>4</v>
      </c>
      <c r="W91" s="17">
        <v>5</v>
      </c>
      <c r="X91" s="17">
        <v>4</v>
      </c>
      <c r="Y91" s="17">
        <v>5</v>
      </c>
      <c r="Z91" s="18">
        <v>4</v>
      </c>
      <c r="AA91" s="18">
        <v>5</v>
      </c>
      <c r="AB91" s="18">
        <v>5</v>
      </c>
      <c r="AC91" s="18">
        <v>5</v>
      </c>
      <c r="AD91" s="18">
        <v>4</v>
      </c>
      <c r="AE91" s="18">
        <v>4</v>
      </c>
      <c r="AF91" s="18">
        <v>5</v>
      </c>
      <c r="AG91" s="18">
        <v>4</v>
      </c>
      <c r="AH91" s="18">
        <v>4</v>
      </c>
      <c r="AI91" s="19">
        <v>5</v>
      </c>
      <c r="AJ91" s="19">
        <v>5</v>
      </c>
      <c r="AK91" s="19">
        <v>5</v>
      </c>
      <c r="AL91" s="19">
        <v>5</v>
      </c>
      <c r="AM91" s="19">
        <v>4</v>
      </c>
      <c r="AN91" s="19">
        <v>4</v>
      </c>
      <c r="AO91" s="19">
        <v>4</v>
      </c>
      <c r="AP91" s="19">
        <v>4</v>
      </c>
      <c r="AQ91" s="20">
        <v>4</v>
      </c>
      <c r="AR91" s="20">
        <v>4</v>
      </c>
      <c r="AS91" s="20">
        <v>4</v>
      </c>
      <c r="AT91" s="20">
        <v>4</v>
      </c>
      <c r="AU91" s="20">
        <v>4</v>
      </c>
      <c r="AV91" s="20">
        <v>4</v>
      </c>
      <c r="AW91" s="20">
        <v>3</v>
      </c>
      <c r="AX91" s="20">
        <v>4</v>
      </c>
      <c r="AY91" s="20">
        <v>4</v>
      </c>
      <c r="AZ91" s="20">
        <v>5</v>
      </c>
      <c r="BA91" s="7"/>
      <c r="BB91" s="37">
        <f t="shared" si="11"/>
        <v>4.5</v>
      </c>
      <c r="BC91" s="38">
        <f t="shared" si="7"/>
        <v>4.5</v>
      </c>
      <c r="BD91" s="39">
        <f t="shared" si="8"/>
        <v>4.4444444444444446</v>
      </c>
      <c r="BE91" s="40">
        <f t="shared" si="9"/>
        <v>4.5</v>
      </c>
      <c r="BF91" s="41">
        <f t="shared" si="10"/>
        <v>4</v>
      </c>
    </row>
    <row r="92" spans="1:58" x14ac:dyDescent="0.55000000000000004">
      <c r="A92" s="51">
        <v>90</v>
      </c>
      <c r="B92" s="11">
        <v>0</v>
      </c>
      <c r="C92" s="12">
        <v>35</v>
      </c>
      <c r="D92" s="79">
        <f t="shared" si="6"/>
        <v>2</v>
      </c>
      <c r="E92" s="13">
        <v>3</v>
      </c>
      <c r="F92" s="14">
        <v>1</v>
      </c>
      <c r="G92" s="20" t="s">
        <v>256</v>
      </c>
      <c r="H92" s="20">
        <v>15</v>
      </c>
      <c r="I92" s="144">
        <v>3</v>
      </c>
      <c r="J92" s="15">
        <v>2</v>
      </c>
      <c r="K92" s="15">
        <v>1</v>
      </c>
      <c r="L92" s="16">
        <v>5</v>
      </c>
      <c r="M92" s="16">
        <v>5</v>
      </c>
      <c r="N92" s="16">
        <v>5</v>
      </c>
      <c r="O92" s="16">
        <v>5</v>
      </c>
      <c r="P92" s="16">
        <v>5</v>
      </c>
      <c r="Q92" s="16">
        <v>4</v>
      </c>
      <c r="R92" s="16">
        <v>4</v>
      </c>
      <c r="S92" s="16">
        <v>5</v>
      </c>
      <c r="T92" s="17">
        <v>5</v>
      </c>
      <c r="U92" s="17">
        <v>4</v>
      </c>
      <c r="V92" s="17">
        <v>5</v>
      </c>
      <c r="W92" s="17">
        <v>4</v>
      </c>
      <c r="X92" s="17">
        <v>5</v>
      </c>
      <c r="Y92" s="17">
        <v>4</v>
      </c>
      <c r="Z92" s="18">
        <v>4</v>
      </c>
      <c r="AA92" s="18">
        <v>4</v>
      </c>
      <c r="AB92" s="18">
        <v>4</v>
      </c>
      <c r="AC92" s="18">
        <v>4</v>
      </c>
      <c r="AD92" s="18">
        <v>5</v>
      </c>
      <c r="AE92" s="18">
        <v>5</v>
      </c>
      <c r="AF92" s="18">
        <v>5</v>
      </c>
      <c r="AG92" s="18">
        <v>4</v>
      </c>
      <c r="AH92" s="18">
        <v>4</v>
      </c>
      <c r="AI92" s="19">
        <v>4</v>
      </c>
      <c r="AJ92" s="19">
        <v>4</v>
      </c>
      <c r="AK92" s="19">
        <v>4</v>
      </c>
      <c r="AL92" s="19">
        <v>5</v>
      </c>
      <c r="AM92" s="19">
        <v>5</v>
      </c>
      <c r="AN92" s="19">
        <v>4</v>
      </c>
      <c r="AO92" s="19">
        <v>4</v>
      </c>
      <c r="AP92" s="19">
        <v>4</v>
      </c>
      <c r="AQ92" s="20">
        <v>4</v>
      </c>
      <c r="AR92" s="20">
        <v>4</v>
      </c>
      <c r="AS92" s="20">
        <v>4</v>
      </c>
      <c r="AT92" s="20">
        <v>4</v>
      </c>
      <c r="AU92" s="20">
        <v>4</v>
      </c>
      <c r="AV92" s="20">
        <v>4</v>
      </c>
      <c r="AW92" s="20">
        <v>4</v>
      </c>
      <c r="AX92" s="20">
        <v>4</v>
      </c>
      <c r="AY92" s="20">
        <v>4</v>
      </c>
      <c r="AZ92" s="20">
        <v>4</v>
      </c>
      <c r="BA92" s="7"/>
      <c r="BB92" s="37">
        <f t="shared" si="11"/>
        <v>4.75</v>
      </c>
      <c r="BC92" s="38">
        <f t="shared" si="7"/>
        <v>4.5</v>
      </c>
      <c r="BD92" s="39">
        <f t="shared" si="8"/>
        <v>4.333333333333333</v>
      </c>
      <c r="BE92" s="40">
        <f t="shared" si="9"/>
        <v>4.25</v>
      </c>
      <c r="BF92" s="41">
        <f t="shared" si="10"/>
        <v>4</v>
      </c>
    </row>
    <row r="93" spans="1:58" x14ac:dyDescent="0.55000000000000004">
      <c r="A93" s="51">
        <v>91</v>
      </c>
      <c r="B93" s="11">
        <v>0</v>
      </c>
      <c r="C93" s="12">
        <v>48</v>
      </c>
      <c r="D93" s="79">
        <f t="shared" si="6"/>
        <v>3</v>
      </c>
      <c r="E93" s="13">
        <v>3</v>
      </c>
      <c r="F93" s="14">
        <v>1</v>
      </c>
      <c r="G93" s="20" t="s">
        <v>256</v>
      </c>
      <c r="H93" s="20">
        <v>15</v>
      </c>
      <c r="I93" s="144">
        <v>3</v>
      </c>
      <c r="J93" s="15">
        <v>2</v>
      </c>
      <c r="K93" s="15">
        <v>2</v>
      </c>
      <c r="L93" s="16">
        <v>4</v>
      </c>
      <c r="M93" s="16">
        <v>5</v>
      </c>
      <c r="N93" s="16">
        <v>5</v>
      </c>
      <c r="O93" s="16">
        <v>4</v>
      </c>
      <c r="P93" s="16">
        <v>5</v>
      </c>
      <c r="Q93" s="16">
        <v>5</v>
      </c>
      <c r="R93" s="16">
        <v>5</v>
      </c>
      <c r="S93" s="16">
        <v>5</v>
      </c>
      <c r="T93" s="17">
        <v>5</v>
      </c>
      <c r="U93" s="17">
        <v>4</v>
      </c>
      <c r="V93" s="17">
        <v>4</v>
      </c>
      <c r="W93" s="17">
        <v>4</v>
      </c>
      <c r="X93" s="17">
        <v>5</v>
      </c>
      <c r="Y93" s="17">
        <v>4</v>
      </c>
      <c r="Z93" s="18">
        <v>4</v>
      </c>
      <c r="AA93" s="18">
        <v>4</v>
      </c>
      <c r="AB93" s="18">
        <v>4</v>
      </c>
      <c r="AC93" s="18">
        <v>5</v>
      </c>
      <c r="AD93" s="18">
        <v>5</v>
      </c>
      <c r="AE93" s="18">
        <v>5</v>
      </c>
      <c r="AF93" s="18">
        <v>5</v>
      </c>
      <c r="AG93" s="18">
        <v>4</v>
      </c>
      <c r="AH93" s="18">
        <v>5</v>
      </c>
      <c r="AI93" s="19">
        <v>5</v>
      </c>
      <c r="AJ93" s="19">
        <v>5</v>
      </c>
      <c r="AK93" s="19">
        <v>5</v>
      </c>
      <c r="AL93" s="19">
        <v>5</v>
      </c>
      <c r="AM93" s="19">
        <v>5</v>
      </c>
      <c r="AN93" s="19">
        <v>4</v>
      </c>
      <c r="AO93" s="19">
        <v>5</v>
      </c>
      <c r="AP93" s="19">
        <v>4</v>
      </c>
      <c r="AQ93" s="20">
        <v>5</v>
      </c>
      <c r="AR93" s="20">
        <v>5</v>
      </c>
      <c r="AS93" s="20">
        <v>5</v>
      </c>
      <c r="AT93" s="20">
        <v>5</v>
      </c>
      <c r="AU93" s="20">
        <v>5</v>
      </c>
      <c r="AV93" s="20">
        <v>4</v>
      </c>
      <c r="AW93" s="20">
        <v>4</v>
      </c>
      <c r="AX93" s="20">
        <v>4</v>
      </c>
      <c r="AY93" s="20">
        <v>4</v>
      </c>
      <c r="AZ93" s="20">
        <v>4</v>
      </c>
      <c r="BA93" s="7"/>
      <c r="BB93" s="37">
        <f t="shared" si="11"/>
        <v>4.75</v>
      </c>
      <c r="BC93" s="38">
        <f t="shared" si="7"/>
        <v>4.333333333333333</v>
      </c>
      <c r="BD93" s="39">
        <f t="shared" si="8"/>
        <v>4.5555555555555554</v>
      </c>
      <c r="BE93" s="40">
        <f t="shared" si="9"/>
        <v>4.75</v>
      </c>
      <c r="BF93" s="41">
        <f t="shared" si="10"/>
        <v>4.5</v>
      </c>
    </row>
    <row r="94" spans="1:58" x14ac:dyDescent="0.55000000000000004">
      <c r="A94" s="51">
        <v>92</v>
      </c>
      <c r="B94" s="11">
        <v>0</v>
      </c>
      <c r="C94" s="12">
        <v>54</v>
      </c>
      <c r="D94" s="79">
        <f t="shared" si="6"/>
        <v>4</v>
      </c>
      <c r="E94" s="13">
        <v>2</v>
      </c>
      <c r="F94" s="14">
        <v>1</v>
      </c>
      <c r="G94" s="20" t="s">
        <v>256</v>
      </c>
      <c r="H94" s="20">
        <v>15</v>
      </c>
      <c r="I94" s="144">
        <v>3</v>
      </c>
      <c r="J94" s="15">
        <v>0</v>
      </c>
      <c r="K94" s="15">
        <v>1</v>
      </c>
      <c r="L94" s="16">
        <v>5</v>
      </c>
      <c r="M94" s="16">
        <v>5</v>
      </c>
      <c r="N94" s="16">
        <v>5</v>
      </c>
      <c r="O94" s="16">
        <v>5</v>
      </c>
      <c r="P94" s="16">
        <v>5</v>
      </c>
      <c r="Q94" s="16">
        <v>5</v>
      </c>
      <c r="R94" s="16">
        <v>5</v>
      </c>
      <c r="S94" s="16">
        <v>5</v>
      </c>
      <c r="T94" s="17">
        <v>5</v>
      </c>
      <c r="U94" s="17">
        <v>5</v>
      </c>
      <c r="V94" s="17">
        <v>5</v>
      </c>
      <c r="W94" s="17">
        <v>5</v>
      </c>
      <c r="X94" s="17">
        <v>5</v>
      </c>
      <c r="Y94" s="17">
        <v>5</v>
      </c>
      <c r="Z94" s="18">
        <v>4</v>
      </c>
      <c r="AA94" s="18">
        <v>5</v>
      </c>
      <c r="AB94" s="18">
        <v>5</v>
      </c>
      <c r="AC94" s="18">
        <v>5</v>
      </c>
      <c r="AD94" s="18">
        <v>5</v>
      </c>
      <c r="AE94" s="18">
        <v>5</v>
      </c>
      <c r="AF94" s="18">
        <v>5</v>
      </c>
      <c r="AG94" s="18">
        <v>5</v>
      </c>
      <c r="AH94" s="18">
        <v>5</v>
      </c>
      <c r="AI94" s="19">
        <v>5</v>
      </c>
      <c r="AJ94" s="19">
        <v>5</v>
      </c>
      <c r="AK94" s="19">
        <v>5</v>
      </c>
      <c r="AL94" s="19">
        <v>5</v>
      </c>
      <c r="AM94" s="19">
        <v>5</v>
      </c>
      <c r="AN94" s="19">
        <v>5</v>
      </c>
      <c r="AO94" s="19">
        <v>5</v>
      </c>
      <c r="AP94" s="19">
        <v>5</v>
      </c>
      <c r="AQ94" s="20">
        <v>4</v>
      </c>
      <c r="AR94" s="20">
        <v>5</v>
      </c>
      <c r="AS94" s="20">
        <v>5</v>
      </c>
      <c r="AT94" s="20">
        <v>5</v>
      </c>
      <c r="AU94" s="20">
        <v>5</v>
      </c>
      <c r="AV94" s="20">
        <v>4</v>
      </c>
      <c r="AW94" s="20">
        <v>3</v>
      </c>
      <c r="AX94" s="20">
        <v>3</v>
      </c>
      <c r="AY94" s="20">
        <v>3</v>
      </c>
      <c r="AZ94" s="20">
        <v>5</v>
      </c>
      <c r="BA94" s="7"/>
      <c r="BB94" s="37">
        <f t="shared" si="11"/>
        <v>5</v>
      </c>
      <c r="BC94" s="38">
        <f t="shared" si="7"/>
        <v>5</v>
      </c>
      <c r="BD94" s="39">
        <f t="shared" si="8"/>
        <v>4.8888888888888893</v>
      </c>
      <c r="BE94" s="40">
        <f t="shared" si="9"/>
        <v>5</v>
      </c>
      <c r="BF94" s="41">
        <f t="shared" si="10"/>
        <v>4.2</v>
      </c>
    </row>
    <row r="95" spans="1:58" x14ac:dyDescent="0.55000000000000004">
      <c r="A95" s="51">
        <v>93</v>
      </c>
      <c r="B95" s="11">
        <v>2</v>
      </c>
      <c r="C95" s="12">
        <v>52</v>
      </c>
      <c r="D95" s="79">
        <f t="shared" si="6"/>
        <v>4</v>
      </c>
      <c r="E95" s="13">
        <v>4</v>
      </c>
      <c r="F95" s="14">
        <v>2</v>
      </c>
      <c r="G95" s="20" t="s">
        <v>256</v>
      </c>
      <c r="H95" s="20">
        <v>15</v>
      </c>
      <c r="I95" s="144">
        <v>3</v>
      </c>
      <c r="J95" s="15">
        <v>2</v>
      </c>
      <c r="K95" s="15">
        <v>1</v>
      </c>
      <c r="L95" s="16"/>
      <c r="M95" s="16">
        <v>4</v>
      </c>
      <c r="N95" s="16">
        <v>5</v>
      </c>
      <c r="O95" s="16">
        <v>4</v>
      </c>
      <c r="P95" s="16">
        <v>5</v>
      </c>
      <c r="Q95" s="16">
        <v>5</v>
      </c>
      <c r="R95" s="16">
        <v>4</v>
      </c>
      <c r="S95" s="16">
        <v>5</v>
      </c>
      <c r="T95" s="17">
        <v>4</v>
      </c>
      <c r="U95" s="17">
        <v>4</v>
      </c>
      <c r="V95" s="17">
        <v>4</v>
      </c>
      <c r="W95" s="17">
        <v>4</v>
      </c>
      <c r="X95" s="17">
        <v>4</v>
      </c>
      <c r="Y95" s="17">
        <v>4</v>
      </c>
      <c r="Z95" s="18">
        <v>4</v>
      </c>
      <c r="AA95" s="18">
        <v>4</v>
      </c>
      <c r="AB95" s="18">
        <v>4</v>
      </c>
      <c r="AC95" s="18">
        <v>4</v>
      </c>
      <c r="AD95" s="18">
        <v>4</v>
      </c>
      <c r="AE95" s="18">
        <v>3</v>
      </c>
      <c r="AF95" s="18">
        <v>5</v>
      </c>
      <c r="AG95" s="18">
        <v>4</v>
      </c>
      <c r="AH95" s="18">
        <v>4</v>
      </c>
      <c r="AI95" s="19">
        <v>4</v>
      </c>
      <c r="AJ95" s="19">
        <v>4</v>
      </c>
      <c r="AK95" s="19">
        <v>4</v>
      </c>
      <c r="AL95" s="19">
        <v>4</v>
      </c>
      <c r="AM95" s="19">
        <v>4</v>
      </c>
      <c r="AN95" s="19">
        <v>4</v>
      </c>
      <c r="AO95" s="19">
        <v>4</v>
      </c>
      <c r="AP95" s="19">
        <v>4</v>
      </c>
      <c r="AQ95" s="20">
        <v>4</v>
      </c>
      <c r="AR95" s="20">
        <v>4</v>
      </c>
      <c r="AS95" s="20">
        <v>4</v>
      </c>
      <c r="AT95" s="20">
        <v>4</v>
      </c>
      <c r="AU95" s="20">
        <v>4</v>
      </c>
      <c r="AV95" s="20">
        <v>4</v>
      </c>
      <c r="AW95" s="20">
        <v>4</v>
      </c>
      <c r="AX95" s="20">
        <v>3</v>
      </c>
      <c r="AY95" s="20">
        <v>3</v>
      </c>
      <c r="AZ95" s="20">
        <v>4</v>
      </c>
      <c r="BA95" s="7"/>
      <c r="BB95" s="37">
        <f t="shared" si="11"/>
        <v>4.5714285714285712</v>
      </c>
      <c r="BC95" s="38">
        <f t="shared" si="7"/>
        <v>4</v>
      </c>
      <c r="BD95" s="39">
        <f t="shared" si="8"/>
        <v>4</v>
      </c>
      <c r="BE95" s="40">
        <f t="shared" si="9"/>
        <v>4</v>
      </c>
      <c r="BF95" s="41">
        <f t="shared" si="10"/>
        <v>3.8</v>
      </c>
    </row>
    <row r="96" spans="1:58" x14ac:dyDescent="0.55000000000000004">
      <c r="A96" s="51">
        <v>94</v>
      </c>
      <c r="B96" s="11">
        <v>0</v>
      </c>
      <c r="C96" s="12">
        <v>40</v>
      </c>
      <c r="D96" s="79">
        <f t="shared" si="6"/>
        <v>2</v>
      </c>
      <c r="E96" s="13">
        <v>3</v>
      </c>
      <c r="F96" s="14">
        <v>1</v>
      </c>
      <c r="G96" s="20" t="s">
        <v>256</v>
      </c>
      <c r="H96" s="20">
        <v>15</v>
      </c>
      <c r="I96" s="144">
        <v>3</v>
      </c>
      <c r="J96" s="15">
        <v>2</v>
      </c>
      <c r="K96" s="15">
        <v>1</v>
      </c>
      <c r="L96" s="16">
        <v>5</v>
      </c>
      <c r="M96" s="16">
        <v>5</v>
      </c>
      <c r="N96" s="16">
        <v>5</v>
      </c>
      <c r="O96" s="16">
        <v>5</v>
      </c>
      <c r="P96" s="16">
        <v>5</v>
      </c>
      <c r="Q96" s="16">
        <v>5</v>
      </c>
      <c r="R96" s="16">
        <v>5</v>
      </c>
      <c r="S96" s="16">
        <v>5</v>
      </c>
      <c r="T96" s="17">
        <v>5</v>
      </c>
      <c r="U96" s="17">
        <v>5</v>
      </c>
      <c r="V96" s="17">
        <v>5</v>
      </c>
      <c r="W96" s="17">
        <v>5</v>
      </c>
      <c r="X96" s="17">
        <v>4</v>
      </c>
      <c r="Y96" s="17">
        <v>4</v>
      </c>
      <c r="Z96" s="18">
        <v>4</v>
      </c>
      <c r="AA96" s="18">
        <v>4</v>
      </c>
      <c r="AB96" s="18">
        <v>5</v>
      </c>
      <c r="AC96" s="18">
        <v>4</v>
      </c>
      <c r="AD96" s="18">
        <v>5</v>
      </c>
      <c r="AE96" s="18">
        <v>5</v>
      </c>
      <c r="AF96" s="18">
        <v>5</v>
      </c>
      <c r="AG96" s="18">
        <v>5</v>
      </c>
      <c r="AH96" s="18">
        <v>5</v>
      </c>
      <c r="AI96" s="19">
        <v>5</v>
      </c>
      <c r="AJ96" s="19">
        <v>5</v>
      </c>
      <c r="AK96" s="19">
        <v>5</v>
      </c>
      <c r="AL96" s="19">
        <v>5</v>
      </c>
      <c r="AM96" s="19">
        <v>5</v>
      </c>
      <c r="AN96" s="19">
        <v>5</v>
      </c>
      <c r="AO96" s="19">
        <v>5</v>
      </c>
      <c r="AP96" s="19">
        <v>5</v>
      </c>
      <c r="AQ96" s="20"/>
      <c r="AR96" s="20">
        <v>4</v>
      </c>
      <c r="AS96" s="20">
        <v>4</v>
      </c>
      <c r="AT96" s="20">
        <v>4</v>
      </c>
      <c r="AU96" s="20">
        <v>4</v>
      </c>
      <c r="AV96" s="20">
        <v>3</v>
      </c>
      <c r="AW96" s="20">
        <v>4</v>
      </c>
      <c r="AX96" s="20">
        <v>4</v>
      </c>
      <c r="AY96" s="20">
        <v>3</v>
      </c>
      <c r="AZ96" s="20"/>
      <c r="BA96" s="7"/>
      <c r="BB96" s="37">
        <f t="shared" si="11"/>
        <v>5</v>
      </c>
      <c r="BC96" s="38">
        <f t="shared" si="7"/>
        <v>4.666666666666667</v>
      </c>
      <c r="BD96" s="39">
        <f t="shared" si="8"/>
        <v>4.666666666666667</v>
      </c>
      <c r="BE96" s="40">
        <f t="shared" si="9"/>
        <v>5</v>
      </c>
      <c r="BF96" s="41">
        <f t="shared" si="10"/>
        <v>3.75</v>
      </c>
    </row>
    <row r="97" spans="1:58" x14ac:dyDescent="0.55000000000000004">
      <c r="A97" s="51">
        <v>95</v>
      </c>
      <c r="B97" s="11">
        <v>2</v>
      </c>
      <c r="C97" s="12">
        <v>58</v>
      </c>
      <c r="D97" s="79">
        <f t="shared" si="6"/>
        <v>4</v>
      </c>
      <c r="E97" s="13">
        <v>4</v>
      </c>
      <c r="F97" s="14">
        <v>1</v>
      </c>
      <c r="G97" s="20" t="s">
        <v>256</v>
      </c>
      <c r="H97" s="20">
        <v>15</v>
      </c>
      <c r="I97" s="144">
        <v>3</v>
      </c>
      <c r="J97" s="15">
        <v>2</v>
      </c>
      <c r="K97" s="15">
        <v>1</v>
      </c>
      <c r="L97" s="16">
        <v>4</v>
      </c>
      <c r="M97" s="16">
        <v>4</v>
      </c>
      <c r="N97" s="16">
        <v>4</v>
      </c>
      <c r="O97" s="16">
        <v>3</v>
      </c>
      <c r="P97" s="16">
        <v>4</v>
      </c>
      <c r="Q97" s="16">
        <v>4</v>
      </c>
      <c r="R97" s="16">
        <v>4</v>
      </c>
      <c r="S97" s="16">
        <v>3</v>
      </c>
      <c r="T97" s="17">
        <v>4</v>
      </c>
      <c r="U97" s="17">
        <v>4</v>
      </c>
      <c r="V97" s="17">
        <v>4</v>
      </c>
      <c r="W97" s="17">
        <v>3</v>
      </c>
      <c r="X97" s="17">
        <v>4</v>
      </c>
      <c r="Y97" s="17">
        <v>4</v>
      </c>
      <c r="Z97" s="18">
        <v>4</v>
      </c>
      <c r="AA97" s="18">
        <v>4</v>
      </c>
      <c r="AB97" s="18">
        <v>4</v>
      </c>
      <c r="AC97" s="18">
        <v>3</v>
      </c>
      <c r="AD97" s="18">
        <v>4</v>
      </c>
      <c r="AE97" s="18">
        <v>4</v>
      </c>
      <c r="AF97" s="18">
        <v>4</v>
      </c>
      <c r="AG97" s="18">
        <v>4</v>
      </c>
      <c r="AH97" s="18">
        <v>4</v>
      </c>
      <c r="AI97" s="19">
        <v>4</v>
      </c>
      <c r="AJ97" s="19">
        <v>4</v>
      </c>
      <c r="AK97" s="19">
        <v>3</v>
      </c>
      <c r="AL97" s="19">
        <v>4</v>
      </c>
      <c r="AM97" s="19">
        <v>3</v>
      </c>
      <c r="AN97" s="19">
        <v>4</v>
      </c>
      <c r="AO97" s="19">
        <v>4</v>
      </c>
      <c r="AP97" s="19">
        <v>4</v>
      </c>
      <c r="AQ97" s="20">
        <v>4</v>
      </c>
      <c r="AR97" s="20">
        <v>4</v>
      </c>
      <c r="AS97" s="20">
        <v>4</v>
      </c>
      <c r="AT97" s="20">
        <v>4</v>
      </c>
      <c r="AU97" s="20">
        <v>4</v>
      </c>
      <c r="AV97" s="20">
        <v>3</v>
      </c>
      <c r="AW97" s="20">
        <v>3</v>
      </c>
      <c r="AX97" s="20">
        <v>3</v>
      </c>
      <c r="AY97" s="20">
        <v>3</v>
      </c>
      <c r="AZ97" s="20">
        <v>4</v>
      </c>
      <c r="BA97" s="7"/>
      <c r="BB97" s="37">
        <f t="shared" si="11"/>
        <v>3.75</v>
      </c>
      <c r="BC97" s="38">
        <f t="shared" si="7"/>
        <v>3.8333333333333335</v>
      </c>
      <c r="BD97" s="39">
        <f t="shared" si="8"/>
        <v>3.8888888888888888</v>
      </c>
      <c r="BE97" s="40">
        <f t="shared" si="9"/>
        <v>3.75</v>
      </c>
      <c r="BF97" s="41">
        <f t="shared" si="10"/>
        <v>3.6</v>
      </c>
    </row>
    <row r="98" spans="1:58" x14ac:dyDescent="0.55000000000000004">
      <c r="A98" s="51">
        <v>96</v>
      </c>
      <c r="B98" s="11">
        <v>1</v>
      </c>
      <c r="C98" s="12">
        <v>33</v>
      </c>
      <c r="D98" s="79">
        <f t="shared" si="6"/>
        <v>2</v>
      </c>
      <c r="E98" s="13">
        <v>1</v>
      </c>
      <c r="F98" s="14">
        <v>3</v>
      </c>
      <c r="G98" s="20" t="s">
        <v>256</v>
      </c>
      <c r="H98" s="20">
        <v>15</v>
      </c>
      <c r="I98" s="144">
        <v>3</v>
      </c>
      <c r="J98" s="15">
        <v>2</v>
      </c>
      <c r="K98" s="15">
        <v>1</v>
      </c>
      <c r="L98" s="16">
        <v>5</v>
      </c>
      <c r="M98" s="16">
        <v>4</v>
      </c>
      <c r="N98" s="16">
        <v>4</v>
      </c>
      <c r="O98" s="16">
        <v>5</v>
      </c>
      <c r="P98" s="16">
        <v>5</v>
      </c>
      <c r="Q98" s="16">
        <v>5</v>
      </c>
      <c r="R98" s="16">
        <v>4</v>
      </c>
      <c r="S98" s="16">
        <v>4</v>
      </c>
      <c r="T98" s="17">
        <v>4</v>
      </c>
      <c r="U98" s="17">
        <v>5</v>
      </c>
      <c r="V98" s="17">
        <v>5</v>
      </c>
      <c r="W98" s="17">
        <v>5</v>
      </c>
      <c r="X98" s="17">
        <v>4</v>
      </c>
      <c r="Y98" s="17">
        <v>4</v>
      </c>
      <c r="Z98" s="18">
        <v>5</v>
      </c>
      <c r="AA98" s="18">
        <v>5</v>
      </c>
      <c r="AB98" s="18">
        <v>4</v>
      </c>
      <c r="AC98" s="18">
        <v>4</v>
      </c>
      <c r="AD98" s="18">
        <v>4</v>
      </c>
      <c r="AE98" s="18">
        <v>5</v>
      </c>
      <c r="AF98" s="18">
        <v>5</v>
      </c>
      <c r="AG98" s="18">
        <v>4</v>
      </c>
      <c r="AH98" s="18">
        <v>5</v>
      </c>
      <c r="AI98" s="19">
        <v>5</v>
      </c>
      <c r="AJ98" s="19">
        <v>5</v>
      </c>
      <c r="AK98" s="19">
        <v>4</v>
      </c>
      <c r="AL98" s="19">
        <v>4</v>
      </c>
      <c r="AM98" s="19">
        <v>5</v>
      </c>
      <c r="AN98" s="19">
        <v>4</v>
      </c>
      <c r="AO98" s="19">
        <v>4</v>
      </c>
      <c r="AP98" s="19">
        <v>5</v>
      </c>
      <c r="AQ98" s="20">
        <v>5</v>
      </c>
      <c r="AR98" s="20">
        <v>4</v>
      </c>
      <c r="AS98" s="20">
        <v>5</v>
      </c>
      <c r="AT98" s="20">
        <v>5</v>
      </c>
      <c r="AU98" s="20">
        <v>4</v>
      </c>
      <c r="AV98" s="20">
        <v>3</v>
      </c>
      <c r="AW98" s="20">
        <v>3</v>
      </c>
      <c r="AX98" s="20">
        <v>3</v>
      </c>
      <c r="AY98" s="20">
        <v>3</v>
      </c>
      <c r="AZ98" s="20">
        <v>4</v>
      </c>
      <c r="BA98" s="7"/>
      <c r="BB98" s="37">
        <f t="shared" si="11"/>
        <v>4.5</v>
      </c>
      <c r="BC98" s="38">
        <f t="shared" si="7"/>
        <v>4.5</v>
      </c>
      <c r="BD98" s="39">
        <f t="shared" si="8"/>
        <v>4.5555555555555554</v>
      </c>
      <c r="BE98" s="40">
        <f t="shared" si="9"/>
        <v>4.5</v>
      </c>
      <c r="BF98" s="41">
        <f t="shared" si="10"/>
        <v>3.9</v>
      </c>
    </row>
    <row r="99" spans="1:58" x14ac:dyDescent="0.55000000000000004">
      <c r="A99" s="51">
        <v>97</v>
      </c>
      <c r="B99" s="11">
        <v>0</v>
      </c>
      <c r="C99" s="12">
        <v>45</v>
      </c>
      <c r="D99" s="79">
        <f t="shared" si="6"/>
        <v>3</v>
      </c>
      <c r="E99" s="13">
        <v>2</v>
      </c>
      <c r="F99" s="14">
        <v>1</v>
      </c>
      <c r="G99" s="20" t="s">
        <v>256</v>
      </c>
      <c r="H99" s="20">
        <v>15</v>
      </c>
      <c r="I99" s="144">
        <v>3</v>
      </c>
      <c r="J99" s="15">
        <v>2</v>
      </c>
      <c r="K99" s="15">
        <v>2</v>
      </c>
      <c r="L99" s="16">
        <v>4</v>
      </c>
      <c r="M99" s="16">
        <v>4</v>
      </c>
      <c r="N99" s="16">
        <v>4</v>
      </c>
      <c r="O99" s="16">
        <v>4</v>
      </c>
      <c r="P99" s="16">
        <v>4</v>
      </c>
      <c r="Q99" s="16">
        <v>4</v>
      </c>
      <c r="R99" s="16">
        <v>4</v>
      </c>
      <c r="S99" s="16">
        <v>4</v>
      </c>
      <c r="T99" s="17">
        <v>4</v>
      </c>
      <c r="U99" s="17">
        <v>3</v>
      </c>
      <c r="V99" s="17">
        <v>3</v>
      </c>
      <c r="W99" s="17">
        <v>3</v>
      </c>
      <c r="X99" s="17">
        <v>3</v>
      </c>
      <c r="Y99" s="17">
        <v>3</v>
      </c>
      <c r="Z99" s="18">
        <v>3</v>
      </c>
      <c r="AA99" s="18">
        <v>3</v>
      </c>
      <c r="AB99" s="18">
        <v>3</v>
      </c>
      <c r="AC99" s="18">
        <v>3</v>
      </c>
      <c r="AD99" s="18">
        <v>4</v>
      </c>
      <c r="AE99" s="18">
        <v>3</v>
      </c>
      <c r="AF99" s="18">
        <v>3</v>
      </c>
      <c r="AG99" s="18">
        <v>3</v>
      </c>
      <c r="AH99" s="18">
        <v>4</v>
      </c>
      <c r="AI99" s="19">
        <v>4</v>
      </c>
      <c r="AJ99" s="19">
        <v>4</v>
      </c>
      <c r="AK99" s="19">
        <v>4</v>
      </c>
      <c r="AL99" s="19">
        <v>4</v>
      </c>
      <c r="AM99" s="19">
        <v>3</v>
      </c>
      <c r="AN99" s="19">
        <v>4</v>
      </c>
      <c r="AO99" s="19">
        <v>3</v>
      </c>
      <c r="AP99" s="19">
        <v>4</v>
      </c>
      <c r="AQ99" s="20">
        <v>3</v>
      </c>
      <c r="AR99" s="20">
        <v>4</v>
      </c>
      <c r="AS99" s="20">
        <v>4</v>
      </c>
      <c r="AT99" s="20">
        <v>4</v>
      </c>
      <c r="AU99" s="20">
        <v>4</v>
      </c>
      <c r="AV99" s="20">
        <v>1</v>
      </c>
      <c r="AW99" s="20">
        <v>1</v>
      </c>
      <c r="AX99" s="20">
        <v>1</v>
      </c>
      <c r="AY99" s="20">
        <v>1</v>
      </c>
      <c r="AZ99" s="20">
        <v>3</v>
      </c>
      <c r="BA99" s="7"/>
      <c r="BB99" s="37">
        <f t="shared" si="11"/>
        <v>4</v>
      </c>
      <c r="BC99" s="38">
        <f t="shared" si="7"/>
        <v>3.1666666666666665</v>
      </c>
      <c r="BD99" s="39">
        <f t="shared" si="8"/>
        <v>3.2222222222222223</v>
      </c>
      <c r="BE99" s="40">
        <f t="shared" si="9"/>
        <v>3.75</v>
      </c>
      <c r="BF99" s="41">
        <f t="shared" si="10"/>
        <v>2.6</v>
      </c>
    </row>
    <row r="100" spans="1:58" x14ac:dyDescent="0.55000000000000004">
      <c r="A100" s="51">
        <v>98</v>
      </c>
      <c r="B100" s="11">
        <v>0</v>
      </c>
      <c r="C100" s="12">
        <v>54</v>
      </c>
      <c r="D100" s="79">
        <f t="shared" si="6"/>
        <v>4</v>
      </c>
      <c r="E100" s="13">
        <v>2</v>
      </c>
      <c r="F100" s="14">
        <v>1</v>
      </c>
      <c r="G100" s="20" t="s">
        <v>256</v>
      </c>
      <c r="H100" s="20">
        <v>15</v>
      </c>
      <c r="I100" s="144">
        <v>3</v>
      </c>
      <c r="J100" s="15">
        <v>2</v>
      </c>
      <c r="K100" s="15">
        <v>2</v>
      </c>
      <c r="L100" s="16">
        <v>5</v>
      </c>
      <c r="M100" s="16">
        <v>4</v>
      </c>
      <c r="N100" s="16">
        <v>3</v>
      </c>
      <c r="O100" s="16">
        <v>4</v>
      </c>
      <c r="P100" s="16">
        <v>5</v>
      </c>
      <c r="Q100" s="16">
        <v>5</v>
      </c>
      <c r="R100" s="16">
        <v>5</v>
      </c>
      <c r="S100" s="16">
        <v>5</v>
      </c>
      <c r="T100" s="17">
        <v>5</v>
      </c>
      <c r="U100" s="17">
        <v>5</v>
      </c>
      <c r="V100" s="17">
        <v>4</v>
      </c>
      <c r="W100" s="17">
        <v>5</v>
      </c>
      <c r="X100" s="17">
        <v>5</v>
      </c>
      <c r="Y100" s="17">
        <v>4</v>
      </c>
      <c r="Z100" s="18">
        <v>4</v>
      </c>
      <c r="AA100" s="18">
        <v>4</v>
      </c>
      <c r="AB100" s="18">
        <v>4</v>
      </c>
      <c r="AC100" s="18">
        <v>4</v>
      </c>
      <c r="AD100" s="18">
        <v>4</v>
      </c>
      <c r="AE100" s="18">
        <v>4</v>
      </c>
      <c r="AF100" s="18">
        <v>5</v>
      </c>
      <c r="AG100" s="18">
        <v>4</v>
      </c>
      <c r="AH100" s="18">
        <v>5</v>
      </c>
      <c r="AI100" s="19">
        <v>5</v>
      </c>
      <c r="AJ100" s="19">
        <v>5</v>
      </c>
      <c r="AK100" s="19">
        <v>5</v>
      </c>
      <c r="AL100" s="19">
        <v>5</v>
      </c>
      <c r="AM100" s="19">
        <v>4</v>
      </c>
      <c r="AN100" s="19">
        <v>4</v>
      </c>
      <c r="AO100" s="19">
        <v>4</v>
      </c>
      <c r="AP100" s="19">
        <v>4</v>
      </c>
      <c r="AQ100" s="20">
        <v>4</v>
      </c>
      <c r="AR100" s="20">
        <v>5</v>
      </c>
      <c r="AS100" s="20">
        <v>5</v>
      </c>
      <c r="AT100" s="20">
        <v>5</v>
      </c>
      <c r="AU100" s="20">
        <v>5</v>
      </c>
      <c r="AV100" s="20">
        <v>3</v>
      </c>
      <c r="AW100" s="20">
        <v>3</v>
      </c>
      <c r="AX100" s="20">
        <v>3</v>
      </c>
      <c r="AY100" s="20">
        <v>3</v>
      </c>
      <c r="AZ100" s="20">
        <v>5</v>
      </c>
      <c r="BA100" s="7"/>
      <c r="BB100" s="37">
        <f t="shared" si="11"/>
        <v>4.5</v>
      </c>
      <c r="BC100" s="38">
        <f t="shared" si="7"/>
        <v>4.666666666666667</v>
      </c>
      <c r="BD100" s="39">
        <f t="shared" si="8"/>
        <v>4.2222222222222223</v>
      </c>
      <c r="BE100" s="40">
        <f t="shared" si="9"/>
        <v>4.5</v>
      </c>
      <c r="BF100" s="41">
        <f t="shared" si="10"/>
        <v>4.0999999999999996</v>
      </c>
    </row>
    <row r="101" spans="1:58" x14ac:dyDescent="0.55000000000000004">
      <c r="A101" s="51">
        <v>99</v>
      </c>
      <c r="B101" s="11">
        <v>1</v>
      </c>
      <c r="C101" s="12">
        <v>52</v>
      </c>
      <c r="D101" s="79">
        <f t="shared" si="6"/>
        <v>4</v>
      </c>
      <c r="E101" s="13">
        <v>2</v>
      </c>
      <c r="F101" s="14">
        <v>2</v>
      </c>
      <c r="G101" s="20" t="s">
        <v>256</v>
      </c>
      <c r="H101" s="20">
        <v>15</v>
      </c>
      <c r="I101" s="144">
        <v>3</v>
      </c>
      <c r="J101" s="15">
        <v>0</v>
      </c>
      <c r="K101" s="15">
        <v>1</v>
      </c>
      <c r="L101" s="16">
        <v>4</v>
      </c>
      <c r="M101" s="16">
        <v>4</v>
      </c>
      <c r="N101" s="16">
        <v>4</v>
      </c>
      <c r="O101" s="16">
        <v>4</v>
      </c>
      <c r="P101" s="16">
        <v>4</v>
      </c>
      <c r="Q101" s="16">
        <v>4</v>
      </c>
      <c r="R101" s="16">
        <v>4</v>
      </c>
      <c r="S101" s="16">
        <v>4</v>
      </c>
      <c r="T101" s="17">
        <v>4</v>
      </c>
      <c r="U101" s="17">
        <v>4</v>
      </c>
      <c r="V101" s="17">
        <v>4</v>
      </c>
      <c r="W101" s="17">
        <v>4</v>
      </c>
      <c r="X101" s="17">
        <v>4</v>
      </c>
      <c r="Y101" s="17">
        <v>4</v>
      </c>
      <c r="Z101" s="18">
        <v>3</v>
      </c>
      <c r="AA101" s="18">
        <v>4</v>
      </c>
      <c r="AB101" s="18">
        <v>3</v>
      </c>
      <c r="AC101" s="18">
        <v>3</v>
      </c>
      <c r="AD101" s="18">
        <v>4</v>
      </c>
      <c r="AE101" s="18">
        <v>3</v>
      </c>
      <c r="AF101" s="18">
        <v>4</v>
      </c>
      <c r="AG101" s="18">
        <v>4</v>
      </c>
      <c r="AH101" s="18">
        <v>4</v>
      </c>
      <c r="AI101" s="19">
        <v>4</v>
      </c>
      <c r="AJ101" s="19">
        <v>4</v>
      </c>
      <c r="AK101" s="19">
        <v>4</v>
      </c>
      <c r="AL101" s="19">
        <v>4</v>
      </c>
      <c r="AM101" s="19">
        <v>3</v>
      </c>
      <c r="AN101" s="19">
        <v>4</v>
      </c>
      <c r="AO101" s="19">
        <v>4</v>
      </c>
      <c r="AP101" s="19">
        <v>4</v>
      </c>
      <c r="AQ101" s="20">
        <v>3</v>
      </c>
      <c r="AR101" s="20">
        <v>4</v>
      </c>
      <c r="AS101" s="20">
        <v>4</v>
      </c>
      <c r="AT101" s="20">
        <v>4</v>
      </c>
      <c r="AU101" s="20">
        <v>4</v>
      </c>
      <c r="AV101" s="20">
        <v>3</v>
      </c>
      <c r="AW101" s="20">
        <v>3</v>
      </c>
      <c r="AX101" s="20">
        <v>3</v>
      </c>
      <c r="AY101" s="20">
        <v>3</v>
      </c>
      <c r="AZ101" s="20">
        <v>4</v>
      </c>
      <c r="BA101" s="7"/>
      <c r="BB101" s="37">
        <f t="shared" si="11"/>
        <v>4</v>
      </c>
      <c r="BC101" s="38">
        <f t="shared" si="7"/>
        <v>4</v>
      </c>
      <c r="BD101" s="39">
        <f t="shared" si="8"/>
        <v>3.5555555555555554</v>
      </c>
      <c r="BE101" s="40">
        <f t="shared" si="9"/>
        <v>3.875</v>
      </c>
      <c r="BF101" s="41">
        <f t="shared" si="10"/>
        <v>3.5</v>
      </c>
    </row>
    <row r="102" spans="1:58" x14ac:dyDescent="0.55000000000000004">
      <c r="A102" s="51">
        <v>100</v>
      </c>
      <c r="B102" s="11">
        <v>2</v>
      </c>
      <c r="C102" s="12">
        <v>53</v>
      </c>
      <c r="D102" s="79">
        <f t="shared" si="6"/>
        <v>4</v>
      </c>
      <c r="E102" s="13">
        <v>3</v>
      </c>
      <c r="F102" s="14">
        <v>3</v>
      </c>
      <c r="G102" s="20" t="s">
        <v>256</v>
      </c>
      <c r="H102" s="20">
        <v>15</v>
      </c>
      <c r="I102" s="144">
        <v>3</v>
      </c>
      <c r="J102" s="15">
        <v>2</v>
      </c>
      <c r="K102" s="15">
        <v>1</v>
      </c>
      <c r="L102" s="16">
        <v>4</v>
      </c>
      <c r="M102" s="16">
        <v>5</v>
      </c>
      <c r="N102" s="16">
        <v>5</v>
      </c>
      <c r="O102" s="16">
        <v>4</v>
      </c>
      <c r="P102" s="16">
        <v>4</v>
      </c>
      <c r="Q102" s="16">
        <v>5</v>
      </c>
      <c r="R102" s="16">
        <v>4</v>
      </c>
      <c r="S102" s="16">
        <v>4</v>
      </c>
      <c r="T102" s="17">
        <v>4</v>
      </c>
      <c r="U102" s="17">
        <v>5</v>
      </c>
      <c r="V102" s="17">
        <v>4</v>
      </c>
      <c r="W102" s="17">
        <v>4</v>
      </c>
      <c r="X102" s="17">
        <v>4</v>
      </c>
      <c r="Y102" s="17">
        <v>5</v>
      </c>
      <c r="Z102" s="18">
        <v>4</v>
      </c>
      <c r="AA102" s="18">
        <v>5</v>
      </c>
      <c r="AB102" s="18">
        <v>4</v>
      </c>
      <c r="AC102" s="18">
        <v>5</v>
      </c>
      <c r="AD102" s="18">
        <v>5</v>
      </c>
      <c r="AE102" s="18">
        <v>5</v>
      </c>
      <c r="AF102" s="18">
        <v>5</v>
      </c>
      <c r="AG102" s="18">
        <v>5</v>
      </c>
      <c r="AH102" s="18">
        <v>5</v>
      </c>
      <c r="AI102" s="19">
        <v>4</v>
      </c>
      <c r="AJ102" s="19">
        <v>4</v>
      </c>
      <c r="AK102" s="19">
        <v>5</v>
      </c>
      <c r="AL102" s="19">
        <v>5</v>
      </c>
      <c r="AM102" s="19">
        <v>4</v>
      </c>
      <c r="AN102" s="19">
        <v>4</v>
      </c>
      <c r="AO102" s="19">
        <v>4</v>
      </c>
      <c r="AP102" s="19">
        <v>4</v>
      </c>
      <c r="AQ102" s="20">
        <v>4</v>
      </c>
      <c r="AR102" s="20">
        <v>5</v>
      </c>
      <c r="AS102" s="20">
        <v>5</v>
      </c>
      <c r="AT102" s="20">
        <v>5</v>
      </c>
      <c r="AU102" s="20">
        <v>5</v>
      </c>
      <c r="AV102" s="20">
        <v>3</v>
      </c>
      <c r="AW102" s="20">
        <v>3</v>
      </c>
      <c r="AX102" s="20">
        <v>3</v>
      </c>
      <c r="AY102" s="20">
        <v>3</v>
      </c>
      <c r="AZ102" s="20">
        <v>4</v>
      </c>
      <c r="BA102" s="7"/>
      <c r="BB102" s="37">
        <f t="shared" si="11"/>
        <v>4.375</v>
      </c>
      <c r="BC102" s="38">
        <f t="shared" si="7"/>
        <v>4.333333333333333</v>
      </c>
      <c r="BD102" s="39">
        <f t="shared" si="8"/>
        <v>4.7777777777777777</v>
      </c>
      <c r="BE102" s="40">
        <f t="shared" si="9"/>
        <v>4.25</v>
      </c>
      <c r="BF102" s="41">
        <f t="shared" si="10"/>
        <v>4</v>
      </c>
    </row>
    <row r="103" spans="1:58" x14ac:dyDescent="0.55000000000000004">
      <c r="A103" s="51">
        <v>101</v>
      </c>
      <c r="B103" s="11">
        <v>1</v>
      </c>
      <c r="C103" s="12">
        <v>56</v>
      </c>
      <c r="D103" s="79">
        <f t="shared" si="6"/>
        <v>4</v>
      </c>
      <c r="E103" s="13">
        <v>1</v>
      </c>
      <c r="F103" s="14">
        <v>3</v>
      </c>
      <c r="G103" s="20" t="s">
        <v>256</v>
      </c>
      <c r="H103" s="20">
        <v>15</v>
      </c>
      <c r="I103" s="144">
        <v>3</v>
      </c>
      <c r="J103" s="15">
        <v>2</v>
      </c>
      <c r="K103" s="15">
        <v>1</v>
      </c>
      <c r="L103" s="16">
        <v>5</v>
      </c>
      <c r="M103" s="16">
        <v>5</v>
      </c>
      <c r="N103" s="16">
        <v>5</v>
      </c>
      <c r="O103" s="16">
        <v>5</v>
      </c>
      <c r="P103" s="16">
        <v>5</v>
      </c>
      <c r="Q103" s="16">
        <v>5</v>
      </c>
      <c r="R103" s="16">
        <v>5</v>
      </c>
      <c r="S103" s="16">
        <v>5</v>
      </c>
      <c r="T103" s="17">
        <v>5</v>
      </c>
      <c r="U103" s="17">
        <v>5</v>
      </c>
      <c r="V103" s="17">
        <v>5</v>
      </c>
      <c r="W103" s="17">
        <v>5</v>
      </c>
      <c r="X103" s="17">
        <v>5</v>
      </c>
      <c r="Y103" s="17">
        <v>5</v>
      </c>
      <c r="Z103" s="18">
        <v>5</v>
      </c>
      <c r="AA103" s="18">
        <v>5</v>
      </c>
      <c r="AB103" s="18">
        <v>5</v>
      </c>
      <c r="AC103" s="18">
        <v>5</v>
      </c>
      <c r="AD103" s="18">
        <v>5</v>
      </c>
      <c r="AE103" s="18">
        <v>5</v>
      </c>
      <c r="AF103" s="18">
        <v>5</v>
      </c>
      <c r="AG103" s="18">
        <v>5</v>
      </c>
      <c r="AH103" s="18">
        <v>5</v>
      </c>
      <c r="AI103" s="19">
        <v>4</v>
      </c>
      <c r="AJ103" s="19">
        <v>5</v>
      </c>
      <c r="AK103" s="19">
        <v>5</v>
      </c>
      <c r="AL103" s="19">
        <v>5</v>
      </c>
      <c r="AM103" s="19">
        <v>5</v>
      </c>
      <c r="AN103" s="19">
        <v>5</v>
      </c>
      <c r="AO103" s="19">
        <v>5</v>
      </c>
      <c r="AP103" s="19">
        <v>5</v>
      </c>
      <c r="AQ103" s="20">
        <v>4</v>
      </c>
      <c r="AR103" s="20">
        <v>4</v>
      </c>
      <c r="AS103" s="20">
        <v>4</v>
      </c>
      <c r="AT103" s="20">
        <v>4</v>
      </c>
      <c r="AU103" s="20">
        <v>4</v>
      </c>
      <c r="AV103" s="20">
        <v>4</v>
      </c>
      <c r="AW103" s="20">
        <v>4</v>
      </c>
      <c r="AX103" s="20">
        <v>4</v>
      </c>
      <c r="AY103" s="20">
        <v>4</v>
      </c>
      <c r="AZ103" s="20">
        <v>4</v>
      </c>
      <c r="BA103" s="7"/>
      <c r="BB103" s="37">
        <f t="shared" si="11"/>
        <v>5</v>
      </c>
      <c r="BC103" s="38">
        <f t="shared" si="7"/>
        <v>5</v>
      </c>
      <c r="BD103" s="39">
        <f t="shared" si="8"/>
        <v>5</v>
      </c>
      <c r="BE103" s="40">
        <f t="shared" si="9"/>
        <v>4.875</v>
      </c>
      <c r="BF103" s="41">
        <f t="shared" si="10"/>
        <v>4</v>
      </c>
    </row>
    <row r="104" spans="1:58" x14ac:dyDescent="0.55000000000000004">
      <c r="A104" s="51">
        <v>102</v>
      </c>
      <c r="B104" s="11">
        <v>1</v>
      </c>
      <c r="C104" s="12">
        <v>33</v>
      </c>
      <c r="D104" s="79">
        <f t="shared" si="6"/>
        <v>2</v>
      </c>
      <c r="E104" s="13">
        <v>4</v>
      </c>
      <c r="F104" s="14">
        <v>2</v>
      </c>
      <c r="G104" s="20" t="s">
        <v>256</v>
      </c>
      <c r="H104" s="20">
        <v>15</v>
      </c>
      <c r="I104" s="144">
        <v>3</v>
      </c>
      <c r="J104" s="15">
        <v>2</v>
      </c>
      <c r="K104" s="15">
        <v>2</v>
      </c>
      <c r="L104" s="16">
        <v>5</v>
      </c>
      <c r="M104" s="16">
        <v>4</v>
      </c>
      <c r="N104" s="16">
        <v>4</v>
      </c>
      <c r="O104" s="16">
        <v>5</v>
      </c>
      <c r="P104" s="16">
        <v>4</v>
      </c>
      <c r="Q104" s="16">
        <v>4</v>
      </c>
      <c r="R104" s="16">
        <v>4</v>
      </c>
      <c r="S104" s="16">
        <v>4</v>
      </c>
      <c r="T104" s="17">
        <v>5</v>
      </c>
      <c r="U104" s="17">
        <v>5</v>
      </c>
      <c r="V104" s="17">
        <v>5</v>
      </c>
      <c r="W104" s="17">
        <v>5</v>
      </c>
      <c r="X104" s="17">
        <v>5</v>
      </c>
      <c r="Y104" s="17">
        <v>5</v>
      </c>
      <c r="Z104" s="18">
        <v>4</v>
      </c>
      <c r="AA104" s="18">
        <v>4</v>
      </c>
      <c r="AB104" s="18">
        <v>4</v>
      </c>
      <c r="AC104" s="18">
        <v>4</v>
      </c>
      <c r="AD104" s="18">
        <v>4</v>
      </c>
      <c r="AE104" s="18">
        <v>5</v>
      </c>
      <c r="AF104" s="18">
        <v>5</v>
      </c>
      <c r="AG104" s="18">
        <v>4</v>
      </c>
      <c r="AH104" s="18">
        <v>4</v>
      </c>
      <c r="AI104" s="19">
        <v>5</v>
      </c>
      <c r="AJ104" s="19">
        <v>4</v>
      </c>
      <c r="AK104" s="19">
        <v>5</v>
      </c>
      <c r="AL104" s="19">
        <v>5</v>
      </c>
      <c r="AM104" s="19">
        <v>4</v>
      </c>
      <c r="AN104" s="19">
        <v>4</v>
      </c>
      <c r="AO104" s="19">
        <v>4</v>
      </c>
      <c r="AP104" s="19">
        <v>4</v>
      </c>
      <c r="AQ104" s="20"/>
      <c r="AR104" s="20">
        <v>4</v>
      </c>
      <c r="AS104" s="20">
        <v>4</v>
      </c>
      <c r="AT104" s="20">
        <v>4</v>
      </c>
      <c r="AU104" s="20">
        <v>3</v>
      </c>
      <c r="AV104" s="20">
        <v>3</v>
      </c>
      <c r="AW104" s="20">
        <v>3</v>
      </c>
      <c r="AX104" s="20">
        <v>4</v>
      </c>
      <c r="AY104" s="20">
        <v>4</v>
      </c>
      <c r="AZ104" s="20">
        <v>5</v>
      </c>
      <c r="BA104" s="7"/>
      <c r="BB104" s="37">
        <f t="shared" si="11"/>
        <v>4.25</v>
      </c>
      <c r="BC104" s="38">
        <f t="shared" si="7"/>
        <v>5</v>
      </c>
      <c r="BD104" s="39">
        <f t="shared" si="8"/>
        <v>4.2222222222222223</v>
      </c>
      <c r="BE104" s="40">
        <f t="shared" si="9"/>
        <v>4.375</v>
      </c>
      <c r="BF104" s="41">
        <f t="shared" si="10"/>
        <v>3.7777777777777777</v>
      </c>
    </row>
    <row r="105" spans="1:58" x14ac:dyDescent="0.55000000000000004">
      <c r="A105" s="51">
        <v>103</v>
      </c>
      <c r="B105" s="11">
        <v>2</v>
      </c>
      <c r="C105" s="12">
        <v>40</v>
      </c>
      <c r="D105" s="79">
        <f t="shared" si="6"/>
        <v>2</v>
      </c>
      <c r="E105" s="13">
        <v>3</v>
      </c>
      <c r="F105" s="14">
        <v>1</v>
      </c>
      <c r="G105" s="20" t="s">
        <v>256</v>
      </c>
      <c r="H105" s="20">
        <v>15</v>
      </c>
      <c r="I105" s="144">
        <v>3</v>
      </c>
      <c r="J105" s="15">
        <v>2</v>
      </c>
      <c r="K105" s="15">
        <v>2</v>
      </c>
      <c r="L105" s="16">
        <v>5</v>
      </c>
      <c r="M105" s="16">
        <v>5</v>
      </c>
      <c r="N105" s="16">
        <v>5</v>
      </c>
      <c r="O105" s="16">
        <v>4</v>
      </c>
      <c r="P105" s="16">
        <v>5</v>
      </c>
      <c r="Q105" s="16">
        <v>3</v>
      </c>
      <c r="R105" s="16">
        <v>5</v>
      </c>
      <c r="S105" s="16">
        <v>5</v>
      </c>
      <c r="T105" s="17">
        <v>3</v>
      </c>
      <c r="U105" s="17">
        <v>5</v>
      </c>
      <c r="V105" s="17">
        <v>5</v>
      </c>
      <c r="W105" s="17">
        <v>5</v>
      </c>
      <c r="X105" s="17">
        <v>4</v>
      </c>
      <c r="Y105" s="17">
        <v>4</v>
      </c>
      <c r="Z105" s="18">
        <v>4</v>
      </c>
      <c r="AA105" s="18">
        <v>4</v>
      </c>
      <c r="AB105" s="18">
        <v>5</v>
      </c>
      <c r="AC105" s="18">
        <v>4</v>
      </c>
      <c r="AD105" s="18">
        <v>4</v>
      </c>
      <c r="AE105" s="18">
        <v>5</v>
      </c>
      <c r="AF105" s="18">
        <v>5</v>
      </c>
      <c r="AG105" s="18">
        <v>5</v>
      </c>
      <c r="AH105" s="18">
        <v>5</v>
      </c>
      <c r="AI105" s="19">
        <v>5</v>
      </c>
      <c r="AJ105" s="19">
        <v>5</v>
      </c>
      <c r="AK105" s="19">
        <v>5</v>
      </c>
      <c r="AL105" s="19">
        <v>5</v>
      </c>
      <c r="AM105" s="19">
        <v>4</v>
      </c>
      <c r="AN105" s="19">
        <v>5</v>
      </c>
      <c r="AO105" s="19">
        <v>5</v>
      </c>
      <c r="AP105" s="19">
        <v>5</v>
      </c>
      <c r="AQ105" s="20">
        <v>4</v>
      </c>
      <c r="AR105" s="20">
        <v>4</v>
      </c>
      <c r="AS105" s="20">
        <v>4</v>
      </c>
      <c r="AT105" s="20">
        <v>4</v>
      </c>
      <c r="AU105" s="20">
        <v>4</v>
      </c>
      <c r="AV105" s="20">
        <v>3</v>
      </c>
      <c r="AW105" s="20">
        <v>3</v>
      </c>
      <c r="AX105" s="20">
        <v>3</v>
      </c>
      <c r="AY105" s="20">
        <v>3</v>
      </c>
      <c r="AZ105" s="20">
        <v>5</v>
      </c>
      <c r="BA105" s="7"/>
      <c r="BB105" s="37">
        <f t="shared" si="11"/>
        <v>4.625</v>
      </c>
      <c r="BC105" s="38">
        <f t="shared" si="7"/>
        <v>4.333333333333333</v>
      </c>
      <c r="BD105" s="39">
        <f t="shared" si="8"/>
        <v>4.5555555555555554</v>
      </c>
      <c r="BE105" s="40">
        <f t="shared" si="9"/>
        <v>4.875</v>
      </c>
      <c r="BF105" s="41">
        <f t="shared" si="10"/>
        <v>3.7</v>
      </c>
    </row>
    <row r="106" spans="1:58" x14ac:dyDescent="0.55000000000000004">
      <c r="A106" s="51">
        <v>104</v>
      </c>
      <c r="B106" s="11">
        <v>2</v>
      </c>
      <c r="C106" s="12">
        <v>45</v>
      </c>
      <c r="D106" s="79">
        <f t="shared" si="6"/>
        <v>3</v>
      </c>
      <c r="E106" s="13">
        <v>3</v>
      </c>
      <c r="F106" s="14">
        <v>2</v>
      </c>
      <c r="G106" s="20" t="s">
        <v>256</v>
      </c>
      <c r="H106" s="20">
        <v>15</v>
      </c>
      <c r="I106" s="144">
        <v>7</v>
      </c>
      <c r="J106" s="15">
        <v>2</v>
      </c>
      <c r="K106" s="15">
        <v>1</v>
      </c>
      <c r="L106" s="16">
        <v>5</v>
      </c>
      <c r="M106" s="16">
        <v>5</v>
      </c>
      <c r="N106" s="16">
        <v>5</v>
      </c>
      <c r="O106" s="16">
        <v>5</v>
      </c>
      <c r="P106" s="16">
        <v>5</v>
      </c>
      <c r="Q106" s="16">
        <v>5</v>
      </c>
      <c r="R106" s="16">
        <v>5</v>
      </c>
      <c r="S106" s="16">
        <v>5</v>
      </c>
      <c r="T106" s="17">
        <v>5</v>
      </c>
      <c r="U106" s="17">
        <v>5</v>
      </c>
      <c r="V106" s="17">
        <v>5</v>
      </c>
      <c r="W106" s="17">
        <v>5</v>
      </c>
      <c r="X106" s="17">
        <v>5</v>
      </c>
      <c r="Y106" s="17">
        <v>5</v>
      </c>
      <c r="Z106" s="18">
        <v>5</v>
      </c>
      <c r="AA106" s="18">
        <v>5</v>
      </c>
      <c r="AB106" s="18">
        <v>5</v>
      </c>
      <c r="AC106" s="18">
        <v>5</v>
      </c>
      <c r="AD106" s="18">
        <v>5</v>
      </c>
      <c r="AE106" s="18">
        <v>5</v>
      </c>
      <c r="AF106" s="18">
        <v>5</v>
      </c>
      <c r="AG106" s="18">
        <v>5</v>
      </c>
      <c r="AH106" s="18">
        <v>5</v>
      </c>
      <c r="AI106" s="19">
        <v>5</v>
      </c>
      <c r="AJ106" s="19">
        <v>5</v>
      </c>
      <c r="AK106" s="19">
        <v>5</v>
      </c>
      <c r="AL106" s="19">
        <v>5</v>
      </c>
      <c r="AM106" s="19">
        <v>5</v>
      </c>
      <c r="AN106" s="19">
        <v>5</v>
      </c>
      <c r="AO106" s="19">
        <v>5</v>
      </c>
      <c r="AP106" s="19">
        <v>5</v>
      </c>
      <c r="AQ106" s="20">
        <v>5</v>
      </c>
      <c r="AR106" s="20">
        <v>5</v>
      </c>
      <c r="AS106" s="20">
        <v>5</v>
      </c>
      <c r="AT106" s="20">
        <v>5</v>
      </c>
      <c r="AU106" s="20">
        <v>5</v>
      </c>
      <c r="AV106" s="20">
        <v>4</v>
      </c>
      <c r="AW106" s="20">
        <v>4</v>
      </c>
      <c r="AX106" s="20">
        <v>4</v>
      </c>
      <c r="AY106" s="20">
        <v>4</v>
      </c>
      <c r="AZ106" s="20">
        <v>4</v>
      </c>
      <c r="BA106" s="7"/>
      <c r="BB106" s="37">
        <f t="shared" si="11"/>
        <v>5</v>
      </c>
      <c r="BC106" s="38">
        <f t="shared" si="7"/>
        <v>5</v>
      </c>
      <c r="BD106" s="39">
        <f t="shared" si="8"/>
        <v>5</v>
      </c>
      <c r="BE106" s="40">
        <f t="shared" si="9"/>
        <v>5</v>
      </c>
      <c r="BF106" s="41">
        <f t="shared" si="10"/>
        <v>4.5</v>
      </c>
    </row>
    <row r="107" spans="1:58" x14ac:dyDescent="0.55000000000000004">
      <c r="A107" s="51">
        <v>105</v>
      </c>
      <c r="B107" s="11">
        <v>1</v>
      </c>
      <c r="C107" s="12">
        <v>49</v>
      </c>
      <c r="D107" s="79">
        <f t="shared" si="6"/>
        <v>3</v>
      </c>
      <c r="E107" s="13">
        <v>4</v>
      </c>
      <c r="F107" s="14">
        <v>2</v>
      </c>
      <c r="G107" s="20" t="s">
        <v>256</v>
      </c>
      <c r="H107" s="20">
        <v>15</v>
      </c>
      <c r="I107" s="144">
        <v>7</v>
      </c>
      <c r="J107" s="15">
        <v>2</v>
      </c>
      <c r="K107" s="15">
        <v>1</v>
      </c>
      <c r="L107" s="16">
        <v>5</v>
      </c>
      <c r="M107" s="16">
        <v>4</v>
      </c>
      <c r="N107" s="16">
        <v>4</v>
      </c>
      <c r="O107" s="16">
        <v>5</v>
      </c>
      <c r="P107" s="16">
        <v>4</v>
      </c>
      <c r="Q107" s="16">
        <v>4</v>
      </c>
      <c r="R107" s="16">
        <v>4</v>
      </c>
      <c r="S107" s="16">
        <v>5</v>
      </c>
      <c r="T107" s="17">
        <v>5</v>
      </c>
      <c r="U107" s="17">
        <v>4</v>
      </c>
      <c r="V107" s="17">
        <v>4</v>
      </c>
      <c r="W107" s="17">
        <v>4</v>
      </c>
      <c r="X107" s="17">
        <v>5</v>
      </c>
      <c r="Y107" s="17">
        <v>4</v>
      </c>
      <c r="Z107" s="18">
        <v>4</v>
      </c>
      <c r="AA107" s="18">
        <v>4</v>
      </c>
      <c r="AB107" s="18">
        <v>4</v>
      </c>
      <c r="AC107" s="18">
        <v>4</v>
      </c>
      <c r="AD107" s="18">
        <v>4</v>
      </c>
      <c r="AE107" s="18">
        <v>4</v>
      </c>
      <c r="AF107" s="18">
        <v>4</v>
      </c>
      <c r="AG107" s="18">
        <v>4</v>
      </c>
      <c r="AH107" s="18">
        <v>4</v>
      </c>
      <c r="AI107" s="19">
        <v>4</v>
      </c>
      <c r="AJ107" s="19">
        <v>4</v>
      </c>
      <c r="AK107" s="19">
        <v>4</v>
      </c>
      <c r="AL107" s="19">
        <v>4</v>
      </c>
      <c r="AM107" s="19">
        <v>4</v>
      </c>
      <c r="AN107" s="19">
        <v>4</v>
      </c>
      <c r="AO107" s="19">
        <v>4</v>
      </c>
      <c r="AP107" s="19">
        <v>4</v>
      </c>
      <c r="AQ107" s="20">
        <v>5</v>
      </c>
      <c r="AR107" s="20">
        <v>4</v>
      </c>
      <c r="AS107" s="20">
        <v>4</v>
      </c>
      <c r="AT107" s="20">
        <v>4</v>
      </c>
      <c r="AU107" s="20">
        <v>4</v>
      </c>
      <c r="AV107" s="20">
        <v>4</v>
      </c>
      <c r="AW107" s="20">
        <v>4</v>
      </c>
      <c r="AX107" s="20">
        <v>4</v>
      </c>
      <c r="AY107" s="20">
        <v>4</v>
      </c>
      <c r="AZ107" s="20">
        <v>5</v>
      </c>
      <c r="BA107" s="7"/>
      <c r="BB107" s="37">
        <f t="shared" si="11"/>
        <v>4.375</v>
      </c>
      <c r="BC107" s="38">
        <f t="shared" si="7"/>
        <v>4.333333333333333</v>
      </c>
      <c r="BD107" s="39">
        <f t="shared" si="8"/>
        <v>4</v>
      </c>
      <c r="BE107" s="40">
        <f t="shared" si="9"/>
        <v>4</v>
      </c>
      <c r="BF107" s="41">
        <f t="shared" si="10"/>
        <v>4.2</v>
      </c>
    </row>
    <row r="108" spans="1:58" x14ac:dyDescent="0.55000000000000004">
      <c r="A108" s="51">
        <v>106</v>
      </c>
      <c r="B108" s="11">
        <v>0</v>
      </c>
      <c r="C108" s="12">
        <v>42</v>
      </c>
      <c r="D108" s="79">
        <f t="shared" si="6"/>
        <v>3</v>
      </c>
      <c r="E108" s="13">
        <v>2</v>
      </c>
      <c r="F108" s="14">
        <v>1</v>
      </c>
      <c r="G108" s="20" t="s">
        <v>256</v>
      </c>
      <c r="H108" s="20">
        <v>15</v>
      </c>
      <c r="I108" s="144">
        <v>7</v>
      </c>
      <c r="J108" s="15">
        <v>2</v>
      </c>
      <c r="K108" s="15">
        <v>1</v>
      </c>
      <c r="L108" s="16">
        <v>4</v>
      </c>
      <c r="M108" s="16">
        <v>4</v>
      </c>
      <c r="N108" s="16">
        <v>4</v>
      </c>
      <c r="O108" s="16">
        <v>4</v>
      </c>
      <c r="P108" s="16">
        <v>4</v>
      </c>
      <c r="Q108" s="16">
        <v>4</v>
      </c>
      <c r="R108" s="16">
        <v>4</v>
      </c>
      <c r="S108" s="16">
        <v>4</v>
      </c>
      <c r="T108" s="17">
        <v>4</v>
      </c>
      <c r="U108" s="17">
        <v>4</v>
      </c>
      <c r="V108" s="17">
        <v>4</v>
      </c>
      <c r="W108" s="17">
        <v>4</v>
      </c>
      <c r="X108" s="17">
        <v>4</v>
      </c>
      <c r="Y108" s="17">
        <v>3</v>
      </c>
      <c r="Z108" s="18">
        <v>3</v>
      </c>
      <c r="AA108" s="18">
        <v>3</v>
      </c>
      <c r="AB108" s="18">
        <v>4</v>
      </c>
      <c r="AC108" s="18">
        <v>4</v>
      </c>
      <c r="AD108" s="18">
        <v>4</v>
      </c>
      <c r="AE108" s="18">
        <v>4</v>
      </c>
      <c r="AF108" s="18">
        <v>4</v>
      </c>
      <c r="AG108" s="18">
        <v>4</v>
      </c>
      <c r="AH108" s="18">
        <v>4</v>
      </c>
      <c r="AI108" s="19">
        <v>4</v>
      </c>
      <c r="AJ108" s="19">
        <v>4</v>
      </c>
      <c r="AK108" s="19">
        <v>4</v>
      </c>
      <c r="AL108" s="19">
        <v>4</v>
      </c>
      <c r="AM108" s="19">
        <v>4</v>
      </c>
      <c r="AN108" s="19">
        <v>4</v>
      </c>
      <c r="AO108" s="19">
        <v>4</v>
      </c>
      <c r="AP108" s="19">
        <v>4</v>
      </c>
      <c r="AQ108" s="20">
        <v>3</v>
      </c>
      <c r="AR108" s="20">
        <v>4</v>
      </c>
      <c r="AS108" s="20">
        <v>4</v>
      </c>
      <c r="AT108" s="20">
        <v>4</v>
      </c>
      <c r="AU108" s="20">
        <v>4</v>
      </c>
      <c r="AV108" s="20">
        <v>3</v>
      </c>
      <c r="AW108" s="20">
        <v>3</v>
      </c>
      <c r="AX108" s="20">
        <v>3</v>
      </c>
      <c r="AY108" s="20">
        <v>3</v>
      </c>
      <c r="AZ108" s="20">
        <v>4</v>
      </c>
      <c r="BA108" s="7"/>
      <c r="BB108" s="37">
        <f t="shared" si="11"/>
        <v>4</v>
      </c>
      <c r="BC108" s="38">
        <f t="shared" si="7"/>
        <v>3.8333333333333335</v>
      </c>
      <c r="BD108" s="39">
        <f t="shared" si="8"/>
        <v>3.7777777777777777</v>
      </c>
      <c r="BE108" s="40">
        <f t="shared" si="9"/>
        <v>4</v>
      </c>
      <c r="BF108" s="41">
        <f t="shared" si="10"/>
        <v>3.5</v>
      </c>
    </row>
    <row r="109" spans="1:58" x14ac:dyDescent="0.55000000000000004">
      <c r="A109" s="51">
        <v>107</v>
      </c>
      <c r="B109" s="11">
        <v>2</v>
      </c>
      <c r="C109" s="12">
        <v>39</v>
      </c>
      <c r="D109" s="79">
        <f t="shared" si="6"/>
        <v>2</v>
      </c>
      <c r="E109" s="13">
        <v>3</v>
      </c>
      <c r="F109" s="14">
        <v>1</v>
      </c>
      <c r="G109" s="20" t="s">
        <v>256</v>
      </c>
      <c r="H109" s="20">
        <v>15</v>
      </c>
      <c r="I109" s="144">
        <v>7</v>
      </c>
      <c r="J109" s="15">
        <v>2</v>
      </c>
      <c r="K109" s="15">
        <v>1</v>
      </c>
      <c r="L109" s="16">
        <v>5</v>
      </c>
      <c r="M109" s="16">
        <v>5</v>
      </c>
      <c r="N109" s="16">
        <v>5</v>
      </c>
      <c r="O109" s="16">
        <v>5</v>
      </c>
      <c r="P109" s="16">
        <v>5</v>
      </c>
      <c r="Q109" s="16">
        <v>5</v>
      </c>
      <c r="R109" s="16">
        <v>5</v>
      </c>
      <c r="S109" s="16">
        <v>5</v>
      </c>
      <c r="T109" s="17">
        <v>5</v>
      </c>
      <c r="U109" s="17">
        <v>5</v>
      </c>
      <c r="V109" s="17">
        <v>5</v>
      </c>
      <c r="W109" s="17">
        <v>5</v>
      </c>
      <c r="X109" s="17">
        <v>4</v>
      </c>
      <c r="Y109" s="17">
        <v>4</v>
      </c>
      <c r="Z109" s="18">
        <v>4</v>
      </c>
      <c r="AA109" s="18">
        <v>4</v>
      </c>
      <c r="AB109" s="18">
        <v>4</v>
      </c>
      <c r="AC109" s="18">
        <v>4</v>
      </c>
      <c r="AD109" s="18">
        <v>4</v>
      </c>
      <c r="AE109" s="18">
        <v>4</v>
      </c>
      <c r="AF109" s="18">
        <v>4</v>
      </c>
      <c r="AG109" s="18">
        <v>4</v>
      </c>
      <c r="AH109" s="18">
        <v>5</v>
      </c>
      <c r="AI109" s="19">
        <v>5</v>
      </c>
      <c r="AJ109" s="19">
        <v>5</v>
      </c>
      <c r="AK109" s="19">
        <v>5</v>
      </c>
      <c r="AL109" s="19">
        <v>5</v>
      </c>
      <c r="AM109" s="19">
        <v>4</v>
      </c>
      <c r="AN109" s="19">
        <v>4</v>
      </c>
      <c r="AO109" s="19">
        <v>4</v>
      </c>
      <c r="AP109" s="19">
        <v>4</v>
      </c>
      <c r="AQ109" s="20">
        <v>4</v>
      </c>
      <c r="AR109" s="20">
        <v>5</v>
      </c>
      <c r="AS109" s="20">
        <v>5</v>
      </c>
      <c r="AT109" s="20">
        <v>5</v>
      </c>
      <c r="AU109" s="20">
        <v>5</v>
      </c>
      <c r="AV109" s="20">
        <v>4</v>
      </c>
      <c r="AW109" s="20">
        <v>4</v>
      </c>
      <c r="AX109" s="20">
        <v>4</v>
      </c>
      <c r="AY109" s="20">
        <v>4</v>
      </c>
      <c r="AZ109" s="20">
        <v>4</v>
      </c>
      <c r="BA109" s="7"/>
      <c r="BB109" s="37">
        <f t="shared" si="11"/>
        <v>5</v>
      </c>
      <c r="BC109" s="38">
        <f t="shared" si="7"/>
        <v>4.666666666666667</v>
      </c>
      <c r="BD109" s="39">
        <f t="shared" si="8"/>
        <v>4.1111111111111107</v>
      </c>
      <c r="BE109" s="40">
        <f t="shared" si="9"/>
        <v>4.5</v>
      </c>
      <c r="BF109" s="41">
        <f t="shared" si="10"/>
        <v>4.4000000000000004</v>
      </c>
    </row>
    <row r="110" spans="1:58" x14ac:dyDescent="0.55000000000000004">
      <c r="A110" s="51">
        <v>108</v>
      </c>
      <c r="B110" s="11">
        <v>0</v>
      </c>
      <c r="C110" s="12"/>
      <c r="D110" s="79">
        <f t="shared" si="6"/>
        <v>5</v>
      </c>
      <c r="E110" s="13">
        <v>4</v>
      </c>
      <c r="F110" s="14">
        <v>1</v>
      </c>
      <c r="G110" s="20" t="s">
        <v>256</v>
      </c>
      <c r="H110" s="20">
        <v>15</v>
      </c>
      <c r="I110" s="144">
        <v>7</v>
      </c>
      <c r="J110" s="15">
        <v>2</v>
      </c>
      <c r="K110" s="15">
        <v>1</v>
      </c>
      <c r="L110" s="16">
        <v>4</v>
      </c>
      <c r="M110" s="16">
        <v>3</v>
      </c>
      <c r="N110" s="16">
        <v>3</v>
      </c>
      <c r="O110" s="16">
        <v>3</v>
      </c>
      <c r="P110" s="16">
        <v>4</v>
      </c>
      <c r="Q110" s="16">
        <v>3</v>
      </c>
      <c r="R110" s="16">
        <v>3</v>
      </c>
      <c r="S110" s="16">
        <v>4</v>
      </c>
      <c r="T110" s="17">
        <v>4</v>
      </c>
      <c r="U110" s="17">
        <v>3</v>
      </c>
      <c r="V110" s="17">
        <v>3</v>
      </c>
      <c r="W110" s="17">
        <v>3</v>
      </c>
      <c r="X110" s="17">
        <v>3</v>
      </c>
      <c r="Y110" s="17">
        <v>3</v>
      </c>
      <c r="Z110" s="18">
        <v>4</v>
      </c>
      <c r="AA110" s="18">
        <v>4</v>
      </c>
      <c r="AB110" s="18">
        <v>3</v>
      </c>
      <c r="AC110" s="18">
        <v>4</v>
      </c>
      <c r="AD110" s="18">
        <v>3</v>
      </c>
      <c r="AE110" s="18">
        <v>4</v>
      </c>
      <c r="AF110" s="18">
        <v>4</v>
      </c>
      <c r="AG110" s="18">
        <v>3</v>
      </c>
      <c r="AH110" s="18">
        <v>3</v>
      </c>
      <c r="AI110" s="19">
        <v>4</v>
      </c>
      <c r="AJ110" s="19">
        <v>4</v>
      </c>
      <c r="AK110" s="19">
        <v>4</v>
      </c>
      <c r="AL110" s="19">
        <v>4</v>
      </c>
      <c r="AM110" s="19">
        <v>4</v>
      </c>
      <c r="AN110" s="19">
        <v>3</v>
      </c>
      <c r="AO110" s="19">
        <v>4</v>
      </c>
      <c r="AP110" s="19">
        <v>4</v>
      </c>
      <c r="AQ110" s="20">
        <v>4</v>
      </c>
      <c r="AR110" s="20">
        <v>4</v>
      </c>
      <c r="AS110" s="20">
        <v>4</v>
      </c>
      <c r="AT110" s="20">
        <v>4</v>
      </c>
      <c r="AU110" s="20">
        <v>5</v>
      </c>
      <c r="AV110" s="20">
        <v>4</v>
      </c>
      <c r="AW110" s="20">
        <v>4</v>
      </c>
      <c r="AX110" s="20">
        <v>5</v>
      </c>
      <c r="AY110" s="20">
        <v>5</v>
      </c>
      <c r="AZ110" s="20">
        <v>5</v>
      </c>
      <c r="BA110" s="7"/>
      <c r="BB110" s="37">
        <f t="shared" si="11"/>
        <v>3.375</v>
      </c>
      <c r="BC110" s="38">
        <f t="shared" si="7"/>
        <v>3.1666666666666665</v>
      </c>
      <c r="BD110" s="39">
        <f t="shared" si="8"/>
        <v>3.5555555555555554</v>
      </c>
      <c r="BE110" s="40">
        <f t="shared" si="9"/>
        <v>3.875</v>
      </c>
      <c r="BF110" s="41">
        <f t="shared" si="10"/>
        <v>4.4000000000000004</v>
      </c>
    </row>
    <row r="111" spans="1:58" x14ac:dyDescent="0.55000000000000004">
      <c r="A111" s="51">
        <v>109</v>
      </c>
      <c r="B111" s="11">
        <v>2</v>
      </c>
      <c r="C111" s="12">
        <v>44</v>
      </c>
      <c r="D111" s="79">
        <f t="shared" si="6"/>
        <v>3</v>
      </c>
      <c r="E111" s="13">
        <v>3</v>
      </c>
      <c r="F111" s="14">
        <v>1</v>
      </c>
      <c r="G111" s="20" t="s">
        <v>256</v>
      </c>
      <c r="H111" s="20">
        <v>15</v>
      </c>
      <c r="I111" s="144">
        <v>7</v>
      </c>
      <c r="J111" s="15">
        <v>1</v>
      </c>
      <c r="K111" s="15">
        <v>2</v>
      </c>
      <c r="L111" s="16">
        <v>5</v>
      </c>
      <c r="M111" s="16">
        <v>5</v>
      </c>
      <c r="N111" s="16">
        <v>5</v>
      </c>
      <c r="O111" s="16">
        <v>5</v>
      </c>
      <c r="P111" s="16">
        <v>5</v>
      </c>
      <c r="Q111" s="16">
        <v>5</v>
      </c>
      <c r="R111" s="16">
        <v>5</v>
      </c>
      <c r="S111" s="16">
        <v>5</v>
      </c>
      <c r="T111" s="17">
        <v>4</v>
      </c>
      <c r="U111" s="17">
        <v>4</v>
      </c>
      <c r="V111" s="17">
        <v>5</v>
      </c>
      <c r="W111" s="17">
        <v>4</v>
      </c>
      <c r="X111" s="17">
        <v>5</v>
      </c>
      <c r="Y111" s="17">
        <v>4</v>
      </c>
      <c r="Z111" s="18">
        <v>4</v>
      </c>
      <c r="AA111" s="18">
        <v>5</v>
      </c>
      <c r="AB111" s="18">
        <v>5</v>
      </c>
      <c r="AC111" s="18">
        <v>5</v>
      </c>
      <c r="AD111" s="18">
        <v>5</v>
      </c>
      <c r="AE111" s="18">
        <v>5</v>
      </c>
      <c r="AF111" s="18">
        <v>5</v>
      </c>
      <c r="AG111" s="18">
        <v>5</v>
      </c>
      <c r="AH111" s="18">
        <v>5</v>
      </c>
      <c r="AI111" s="19">
        <v>5</v>
      </c>
      <c r="AJ111" s="19">
        <v>5</v>
      </c>
      <c r="AK111" s="19">
        <v>5</v>
      </c>
      <c r="AL111" s="19">
        <v>5</v>
      </c>
      <c r="AM111" s="19">
        <v>5</v>
      </c>
      <c r="AN111" s="19">
        <v>5</v>
      </c>
      <c r="AO111" s="19">
        <v>4</v>
      </c>
      <c r="AP111" s="19">
        <v>5</v>
      </c>
      <c r="AQ111" s="20">
        <v>5</v>
      </c>
      <c r="AR111" s="20">
        <v>5</v>
      </c>
      <c r="AS111" s="20">
        <v>5</v>
      </c>
      <c r="AT111" s="20">
        <v>5</v>
      </c>
      <c r="AU111" s="20">
        <v>5</v>
      </c>
      <c r="AV111" s="20">
        <v>4</v>
      </c>
      <c r="AW111" s="20">
        <v>4</v>
      </c>
      <c r="AX111" s="20">
        <v>4</v>
      </c>
      <c r="AY111" s="20">
        <v>4</v>
      </c>
      <c r="AZ111" s="20">
        <v>5</v>
      </c>
      <c r="BA111" s="7"/>
      <c r="BB111" s="37">
        <f t="shared" si="11"/>
        <v>5</v>
      </c>
      <c r="BC111" s="38">
        <f t="shared" si="7"/>
        <v>4.333333333333333</v>
      </c>
      <c r="BD111" s="39">
        <f t="shared" si="8"/>
        <v>4.8888888888888893</v>
      </c>
      <c r="BE111" s="40">
        <f t="shared" si="9"/>
        <v>4.875</v>
      </c>
      <c r="BF111" s="41">
        <f t="shared" si="10"/>
        <v>4.5999999999999996</v>
      </c>
    </row>
    <row r="112" spans="1:58" x14ac:dyDescent="0.55000000000000004">
      <c r="A112" s="51">
        <v>110</v>
      </c>
      <c r="B112" s="11">
        <v>1</v>
      </c>
      <c r="C112" s="12">
        <v>30</v>
      </c>
      <c r="D112" s="79">
        <f t="shared" si="6"/>
        <v>1</v>
      </c>
      <c r="E112" s="13">
        <v>3</v>
      </c>
      <c r="F112" s="14">
        <v>1</v>
      </c>
      <c r="G112" s="20" t="s">
        <v>256</v>
      </c>
      <c r="H112" s="20">
        <v>15</v>
      </c>
      <c r="I112" s="144">
        <v>8</v>
      </c>
      <c r="J112" s="15">
        <v>2</v>
      </c>
      <c r="K112" s="15">
        <v>1</v>
      </c>
      <c r="L112" s="16">
        <v>4</v>
      </c>
      <c r="M112" s="16">
        <v>4</v>
      </c>
      <c r="N112" s="16">
        <v>3</v>
      </c>
      <c r="O112" s="16">
        <v>4</v>
      </c>
      <c r="P112" s="16">
        <v>4</v>
      </c>
      <c r="Q112" s="16">
        <v>4</v>
      </c>
      <c r="R112" s="16">
        <v>4</v>
      </c>
      <c r="S112" s="16">
        <v>4</v>
      </c>
      <c r="T112" s="17">
        <v>5</v>
      </c>
      <c r="U112" s="17">
        <v>4</v>
      </c>
      <c r="V112" s="17">
        <v>4</v>
      </c>
      <c r="W112" s="17">
        <v>3</v>
      </c>
      <c r="X112" s="17">
        <v>3</v>
      </c>
      <c r="Y112" s="17">
        <v>3</v>
      </c>
      <c r="Z112" s="18">
        <v>4</v>
      </c>
      <c r="AA112" s="18">
        <v>4</v>
      </c>
      <c r="AB112" s="18">
        <v>4</v>
      </c>
      <c r="AC112" s="18">
        <v>4</v>
      </c>
      <c r="AD112" s="18">
        <v>3</v>
      </c>
      <c r="AE112" s="18">
        <v>4</v>
      </c>
      <c r="AF112" s="18">
        <v>3</v>
      </c>
      <c r="AG112" s="18">
        <v>4</v>
      </c>
      <c r="AH112" s="18">
        <v>3</v>
      </c>
      <c r="AI112" s="19">
        <v>4</v>
      </c>
      <c r="AJ112" s="19">
        <v>4</v>
      </c>
      <c r="AK112" s="19">
        <v>4</v>
      </c>
      <c r="AL112" s="19">
        <v>3</v>
      </c>
      <c r="AM112" s="19">
        <v>4</v>
      </c>
      <c r="AN112" s="19">
        <v>4</v>
      </c>
      <c r="AO112" s="19">
        <v>3</v>
      </c>
      <c r="AP112" s="19">
        <v>4</v>
      </c>
      <c r="AQ112" s="20">
        <v>4</v>
      </c>
      <c r="AR112" s="20">
        <v>4</v>
      </c>
      <c r="AS112" s="20">
        <v>4</v>
      </c>
      <c r="AT112" s="20">
        <v>4</v>
      </c>
      <c r="AU112" s="20">
        <v>4</v>
      </c>
      <c r="AV112" s="20">
        <v>3</v>
      </c>
      <c r="AW112" s="20">
        <v>3</v>
      </c>
      <c r="AX112" s="20">
        <v>3</v>
      </c>
      <c r="AY112" s="20">
        <v>3</v>
      </c>
      <c r="AZ112" s="20">
        <v>5</v>
      </c>
      <c r="BA112" s="7"/>
      <c r="BB112" s="37">
        <f t="shared" si="11"/>
        <v>3.875</v>
      </c>
      <c r="BC112" s="38">
        <f t="shared" si="7"/>
        <v>3.6666666666666665</v>
      </c>
      <c r="BD112" s="39">
        <f t="shared" si="8"/>
        <v>3.6666666666666665</v>
      </c>
      <c r="BE112" s="40">
        <f t="shared" si="9"/>
        <v>3.75</v>
      </c>
      <c r="BF112" s="41">
        <f t="shared" si="10"/>
        <v>3.7</v>
      </c>
    </row>
    <row r="113" spans="1:58" x14ac:dyDescent="0.55000000000000004">
      <c r="A113" s="51">
        <v>111</v>
      </c>
      <c r="B113" s="11">
        <v>0</v>
      </c>
      <c r="C113" s="12"/>
      <c r="D113" s="79">
        <f t="shared" si="6"/>
        <v>5</v>
      </c>
      <c r="E113" s="13">
        <v>2</v>
      </c>
      <c r="F113" s="14">
        <v>1</v>
      </c>
      <c r="G113" s="20" t="s">
        <v>256</v>
      </c>
      <c r="H113" s="20">
        <v>15</v>
      </c>
      <c r="I113" s="144">
        <v>8</v>
      </c>
      <c r="J113" s="15">
        <v>0</v>
      </c>
      <c r="K113" s="15">
        <v>0</v>
      </c>
      <c r="L113" s="16">
        <v>4</v>
      </c>
      <c r="M113" s="16">
        <v>5</v>
      </c>
      <c r="N113" s="16">
        <v>5</v>
      </c>
      <c r="O113" s="16">
        <v>4</v>
      </c>
      <c r="P113" s="16">
        <v>4</v>
      </c>
      <c r="Q113" s="16">
        <v>5</v>
      </c>
      <c r="R113" s="16">
        <v>4</v>
      </c>
      <c r="S113" s="16">
        <v>5</v>
      </c>
      <c r="T113" s="17">
        <v>4</v>
      </c>
      <c r="U113" s="17">
        <v>4</v>
      </c>
      <c r="V113" s="17">
        <v>4</v>
      </c>
      <c r="W113" s="17">
        <v>4</v>
      </c>
      <c r="X113" s="17">
        <v>4</v>
      </c>
      <c r="Y113" s="17">
        <v>5</v>
      </c>
      <c r="Z113" s="18">
        <v>4</v>
      </c>
      <c r="AA113" s="18">
        <v>5</v>
      </c>
      <c r="AB113" s="18">
        <v>5</v>
      </c>
      <c r="AC113" s="18">
        <v>5</v>
      </c>
      <c r="AD113" s="18">
        <v>4</v>
      </c>
      <c r="AE113" s="18">
        <v>4</v>
      </c>
      <c r="AF113" s="18">
        <v>4</v>
      </c>
      <c r="AG113" s="18">
        <v>4</v>
      </c>
      <c r="AH113" s="18">
        <v>4</v>
      </c>
      <c r="AI113" s="19">
        <v>4</v>
      </c>
      <c r="AJ113" s="19">
        <v>4</v>
      </c>
      <c r="AK113" s="19">
        <v>4</v>
      </c>
      <c r="AL113" s="19">
        <v>4</v>
      </c>
      <c r="AM113" s="19">
        <v>4</v>
      </c>
      <c r="AN113" s="19">
        <v>4</v>
      </c>
      <c r="AO113" s="19">
        <v>5</v>
      </c>
      <c r="AP113" s="19">
        <v>5</v>
      </c>
      <c r="AQ113" s="20"/>
      <c r="AR113" s="20">
        <v>5</v>
      </c>
      <c r="AS113" s="20">
        <v>5</v>
      </c>
      <c r="AT113" s="20">
        <v>5</v>
      </c>
      <c r="AU113" s="20">
        <v>5</v>
      </c>
      <c r="AV113" s="20">
        <v>4</v>
      </c>
      <c r="AW113" s="20">
        <v>4</v>
      </c>
      <c r="AX113" s="20">
        <v>4</v>
      </c>
      <c r="AY113" s="20">
        <v>4</v>
      </c>
      <c r="AZ113" s="20">
        <v>4</v>
      </c>
      <c r="BA113" s="7"/>
      <c r="BB113" s="37">
        <f t="shared" si="11"/>
        <v>4.5</v>
      </c>
      <c r="BC113" s="38">
        <f t="shared" si="7"/>
        <v>4.166666666666667</v>
      </c>
      <c r="BD113" s="39">
        <f t="shared" si="8"/>
        <v>4.333333333333333</v>
      </c>
      <c r="BE113" s="40">
        <f t="shared" si="9"/>
        <v>4.25</v>
      </c>
      <c r="BF113" s="41">
        <f t="shared" si="10"/>
        <v>4.4444444444444446</v>
      </c>
    </row>
    <row r="114" spans="1:58" x14ac:dyDescent="0.55000000000000004">
      <c r="A114" s="51">
        <v>112</v>
      </c>
      <c r="B114" s="11">
        <v>2</v>
      </c>
      <c r="C114" s="12">
        <v>36</v>
      </c>
      <c r="D114" s="79">
        <f t="shared" si="6"/>
        <v>2</v>
      </c>
      <c r="E114" s="13">
        <v>2</v>
      </c>
      <c r="F114" s="14">
        <v>1</v>
      </c>
      <c r="G114" s="20" t="s">
        <v>256</v>
      </c>
      <c r="H114" s="20">
        <v>15</v>
      </c>
      <c r="I114" s="144">
        <v>8</v>
      </c>
      <c r="J114" s="15">
        <v>2</v>
      </c>
      <c r="K114" s="15">
        <v>1</v>
      </c>
      <c r="L114" s="16">
        <v>4</v>
      </c>
      <c r="M114" s="16">
        <v>4</v>
      </c>
      <c r="N114" s="16">
        <v>4</v>
      </c>
      <c r="O114" s="16">
        <v>4</v>
      </c>
      <c r="P114" s="16">
        <v>4</v>
      </c>
      <c r="Q114" s="16">
        <v>4</v>
      </c>
      <c r="R114" s="16">
        <v>4</v>
      </c>
      <c r="S114" s="16">
        <v>4</v>
      </c>
      <c r="T114" s="17">
        <v>4</v>
      </c>
      <c r="U114" s="17">
        <v>4</v>
      </c>
      <c r="V114" s="17">
        <v>4</v>
      </c>
      <c r="W114" s="17">
        <v>4</v>
      </c>
      <c r="X114" s="17">
        <v>4</v>
      </c>
      <c r="Y114" s="17">
        <v>4</v>
      </c>
      <c r="Z114" s="18">
        <v>4</v>
      </c>
      <c r="AA114" s="18">
        <v>4</v>
      </c>
      <c r="AB114" s="18">
        <v>4</v>
      </c>
      <c r="AC114" s="18">
        <v>4</v>
      </c>
      <c r="AD114" s="18">
        <v>4</v>
      </c>
      <c r="AE114" s="18">
        <v>4</v>
      </c>
      <c r="AF114" s="18">
        <v>3</v>
      </c>
      <c r="AG114" s="18">
        <v>3</v>
      </c>
      <c r="AH114" s="18">
        <v>4</v>
      </c>
      <c r="AI114" s="19">
        <v>4</v>
      </c>
      <c r="AJ114" s="19">
        <v>4</v>
      </c>
      <c r="AK114" s="19">
        <v>4</v>
      </c>
      <c r="AL114" s="19">
        <v>4</v>
      </c>
      <c r="AM114" s="19">
        <v>4</v>
      </c>
      <c r="AN114" s="19">
        <v>4</v>
      </c>
      <c r="AO114" s="19">
        <v>3</v>
      </c>
      <c r="AP114" s="19">
        <v>3</v>
      </c>
      <c r="AQ114" s="20">
        <v>3</v>
      </c>
      <c r="AR114" s="20">
        <v>4</v>
      </c>
      <c r="AS114" s="20">
        <v>4</v>
      </c>
      <c r="AT114" s="20">
        <v>4</v>
      </c>
      <c r="AU114" s="20">
        <v>4</v>
      </c>
      <c r="AV114" s="20">
        <v>3</v>
      </c>
      <c r="AW114" s="20">
        <v>3</v>
      </c>
      <c r="AX114" s="20">
        <v>3</v>
      </c>
      <c r="AY114" s="20">
        <v>4</v>
      </c>
      <c r="AZ114" s="20">
        <v>4</v>
      </c>
      <c r="BA114" s="7"/>
      <c r="BB114" s="37">
        <f t="shared" si="11"/>
        <v>4</v>
      </c>
      <c r="BC114" s="38">
        <f t="shared" si="7"/>
        <v>4</v>
      </c>
      <c r="BD114" s="39">
        <f t="shared" si="8"/>
        <v>3.7777777777777777</v>
      </c>
      <c r="BE114" s="40">
        <f t="shared" si="9"/>
        <v>3.75</v>
      </c>
      <c r="BF114" s="41">
        <f t="shared" si="10"/>
        <v>3.6</v>
      </c>
    </row>
    <row r="115" spans="1:58" x14ac:dyDescent="0.55000000000000004">
      <c r="A115" s="51">
        <v>113</v>
      </c>
      <c r="B115" s="11">
        <v>1</v>
      </c>
      <c r="C115" s="12">
        <v>33</v>
      </c>
      <c r="D115" s="79">
        <f t="shared" si="6"/>
        <v>2</v>
      </c>
      <c r="E115" s="13">
        <v>3</v>
      </c>
      <c r="F115" s="14">
        <v>1</v>
      </c>
      <c r="G115" s="20" t="s">
        <v>256</v>
      </c>
      <c r="H115" s="20">
        <v>15</v>
      </c>
      <c r="I115" s="144">
        <v>2</v>
      </c>
      <c r="J115" s="15">
        <v>2</v>
      </c>
      <c r="K115" s="15">
        <v>1</v>
      </c>
      <c r="L115" s="16">
        <v>5</v>
      </c>
      <c r="M115" s="16">
        <v>4</v>
      </c>
      <c r="N115" s="16">
        <v>4</v>
      </c>
      <c r="O115" s="16">
        <v>4</v>
      </c>
      <c r="P115" s="16">
        <v>5</v>
      </c>
      <c r="Q115" s="16">
        <v>5</v>
      </c>
      <c r="R115" s="16">
        <v>4</v>
      </c>
      <c r="S115" s="16">
        <v>4</v>
      </c>
      <c r="T115" s="17">
        <v>4</v>
      </c>
      <c r="U115" s="17">
        <v>4</v>
      </c>
      <c r="V115" s="17">
        <v>4</v>
      </c>
      <c r="W115" s="17">
        <v>4</v>
      </c>
      <c r="X115" s="17">
        <v>5</v>
      </c>
      <c r="Y115" s="17">
        <v>4</v>
      </c>
      <c r="Z115" s="18">
        <v>4</v>
      </c>
      <c r="AA115" s="18">
        <v>4</v>
      </c>
      <c r="AB115" s="18">
        <v>5</v>
      </c>
      <c r="AC115" s="18">
        <v>5</v>
      </c>
      <c r="AD115" s="18">
        <v>5</v>
      </c>
      <c r="AE115" s="18">
        <v>4</v>
      </c>
      <c r="AF115" s="18">
        <v>5</v>
      </c>
      <c r="AG115" s="18">
        <v>4</v>
      </c>
      <c r="AH115" s="18">
        <v>5</v>
      </c>
      <c r="AI115" s="19">
        <v>5</v>
      </c>
      <c r="AJ115" s="19">
        <v>4</v>
      </c>
      <c r="AK115" s="19">
        <v>5</v>
      </c>
      <c r="AL115" s="19">
        <v>5</v>
      </c>
      <c r="AM115" s="19">
        <v>5</v>
      </c>
      <c r="AN115" s="19">
        <v>5</v>
      </c>
      <c r="AO115" s="19">
        <v>5</v>
      </c>
      <c r="AP115" s="19">
        <v>4</v>
      </c>
      <c r="AQ115" s="20">
        <v>4</v>
      </c>
      <c r="AR115" s="20">
        <v>4</v>
      </c>
      <c r="AS115" s="20">
        <v>4</v>
      </c>
      <c r="AT115" s="20">
        <v>5</v>
      </c>
      <c r="AU115" s="20">
        <v>5</v>
      </c>
      <c r="AV115" s="20">
        <v>4</v>
      </c>
      <c r="AW115" s="20">
        <v>4</v>
      </c>
      <c r="AX115" s="20">
        <v>4</v>
      </c>
      <c r="AY115" s="20">
        <v>4</v>
      </c>
      <c r="AZ115" s="20">
        <v>5</v>
      </c>
      <c r="BA115" s="7"/>
      <c r="BB115" s="37">
        <f t="shared" si="11"/>
        <v>4.375</v>
      </c>
      <c r="BC115" s="38">
        <f t="shared" si="7"/>
        <v>4.166666666666667</v>
      </c>
      <c r="BD115" s="39">
        <f t="shared" si="8"/>
        <v>4.5555555555555554</v>
      </c>
      <c r="BE115" s="40">
        <f t="shared" si="9"/>
        <v>4.75</v>
      </c>
      <c r="BF115" s="41">
        <f t="shared" si="10"/>
        <v>4.3</v>
      </c>
    </row>
    <row r="116" spans="1:58" x14ac:dyDescent="0.55000000000000004">
      <c r="A116" s="51">
        <v>114</v>
      </c>
      <c r="B116" s="11">
        <v>0</v>
      </c>
      <c r="C116" s="12"/>
      <c r="D116" s="79">
        <f t="shared" si="6"/>
        <v>5</v>
      </c>
      <c r="E116" s="13">
        <v>0</v>
      </c>
      <c r="F116" s="14"/>
      <c r="G116" s="20" t="s">
        <v>256</v>
      </c>
      <c r="H116" s="20">
        <v>15</v>
      </c>
      <c r="I116" s="144">
        <v>3</v>
      </c>
      <c r="J116" s="15">
        <v>0</v>
      </c>
      <c r="K116" s="15">
        <v>0</v>
      </c>
      <c r="L116" s="16">
        <v>4</v>
      </c>
      <c r="M116" s="16">
        <v>4</v>
      </c>
      <c r="N116" s="16">
        <v>3</v>
      </c>
      <c r="O116" s="16">
        <v>4</v>
      </c>
      <c r="P116" s="16">
        <v>5</v>
      </c>
      <c r="Q116" s="16">
        <v>5</v>
      </c>
      <c r="R116" s="16">
        <v>4</v>
      </c>
      <c r="S116" s="16">
        <v>4</v>
      </c>
      <c r="T116" s="17">
        <v>4</v>
      </c>
      <c r="U116" s="17">
        <v>4</v>
      </c>
      <c r="V116" s="17">
        <v>4</v>
      </c>
      <c r="W116" s="17">
        <v>5</v>
      </c>
      <c r="X116" s="17">
        <v>3</v>
      </c>
      <c r="Y116" s="17">
        <v>4</v>
      </c>
      <c r="Z116" s="18">
        <v>4</v>
      </c>
      <c r="AA116" s="18">
        <v>4</v>
      </c>
      <c r="AB116" s="18">
        <v>4</v>
      </c>
      <c r="AC116" s="18">
        <v>5</v>
      </c>
      <c r="AD116" s="18">
        <v>4</v>
      </c>
      <c r="AE116" s="18">
        <v>4</v>
      </c>
      <c r="AF116" s="18">
        <v>3</v>
      </c>
      <c r="AG116" s="18">
        <v>4</v>
      </c>
      <c r="AH116" s="18">
        <v>4</v>
      </c>
      <c r="AI116" s="19">
        <v>3</v>
      </c>
      <c r="AJ116" s="19">
        <v>3</v>
      </c>
      <c r="AK116" s="19">
        <v>4</v>
      </c>
      <c r="AL116" s="19">
        <v>4</v>
      </c>
      <c r="AM116" s="19">
        <v>5</v>
      </c>
      <c r="AN116" s="19">
        <v>4</v>
      </c>
      <c r="AO116" s="19">
        <v>4</v>
      </c>
      <c r="AP116" s="19">
        <v>4</v>
      </c>
      <c r="AQ116" s="20">
        <v>4</v>
      </c>
      <c r="AR116" s="20">
        <v>4</v>
      </c>
      <c r="AS116" s="20">
        <v>4</v>
      </c>
      <c r="AT116" s="20">
        <v>4</v>
      </c>
      <c r="AU116" s="20">
        <v>4</v>
      </c>
      <c r="AV116" s="20">
        <v>3</v>
      </c>
      <c r="AW116" s="20">
        <v>3</v>
      </c>
      <c r="AX116" s="20">
        <v>3</v>
      </c>
      <c r="AY116" s="20">
        <v>3</v>
      </c>
      <c r="AZ116" s="20">
        <v>3</v>
      </c>
      <c r="BA116" s="7"/>
      <c r="BB116" s="37">
        <f t="shared" si="11"/>
        <v>4.125</v>
      </c>
      <c r="BC116" s="38">
        <f t="shared" si="7"/>
        <v>4</v>
      </c>
      <c r="BD116" s="39">
        <f t="shared" si="8"/>
        <v>4</v>
      </c>
      <c r="BE116" s="40">
        <f t="shared" si="9"/>
        <v>3.875</v>
      </c>
      <c r="BF116" s="41">
        <f t="shared" si="10"/>
        <v>3.5</v>
      </c>
    </row>
    <row r="117" spans="1:58" x14ac:dyDescent="0.55000000000000004">
      <c r="A117" s="51">
        <v>115</v>
      </c>
      <c r="B117" s="11">
        <v>0</v>
      </c>
      <c r="C117" s="12">
        <v>38</v>
      </c>
      <c r="D117" s="79">
        <f t="shared" si="6"/>
        <v>2</v>
      </c>
      <c r="E117" s="13">
        <v>2</v>
      </c>
      <c r="F117" s="14">
        <v>1</v>
      </c>
      <c r="G117" s="20" t="s">
        <v>256</v>
      </c>
      <c r="H117" s="20">
        <v>15</v>
      </c>
      <c r="I117" s="144">
        <v>3</v>
      </c>
      <c r="J117" s="15">
        <v>2</v>
      </c>
      <c r="K117" s="15">
        <v>1</v>
      </c>
      <c r="L117" s="16">
        <v>4</v>
      </c>
      <c r="M117" s="16">
        <v>3</v>
      </c>
      <c r="N117" s="16">
        <v>3</v>
      </c>
      <c r="O117" s="16">
        <v>4</v>
      </c>
      <c r="P117" s="16">
        <v>4</v>
      </c>
      <c r="Q117" s="16">
        <v>4</v>
      </c>
      <c r="R117" s="16">
        <v>5</v>
      </c>
      <c r="S117" s="16">
        <v>3</v>
      </c>
      <c r="T117" s="17">
        <v>4</v>
      </c>
      <c r="U117" s="17">
        <v>4</v>
      </c>
      <c r="V117" s="17">
        <v>4</v>
      </c>
      <c r="W117" s="17">
        <v>3</v>
      </c>
      <c r="X117" s="17">
        <v>4</v>
      </c>
      <c r="Y117" s="17">
        <v>3</v>
      </c>
      <c r="Z117" s="18">
        <v>4</v>
      </c>
      <c r="AA117" s="18">
        <v>3</v>
      </c>
      <c r="AB117" s="18">
        <v>3</v>
      </c>
      <c r="AC117" s="18">
        <v>3</v>
      </c>
      <c r="AD117" s="18">
        <v>3</v>
      </c>
      <c r="AE117" s="18">
        <v>3</v>
      </c>
      <c r="AF117" s="18">
        <v>4</v>
      </c>
      <c r="AG117" s="18">
        <v>4</v>
      </c>
      <c r="AH117" s="18">
        <v>3</v>
      </c>
      <c r="AI117" s="19">
        <v>4</v>
      </c>
      <c r="AJ117" s="19">
        <v>3</v>
      </c>
      <c r="AK117" s="19">
        <v>3</v>
      </c>
      <c r="AL117" s="19">
        <v>4</v>
      </c>
      <c r="AM117" s="19">
        <v>3</v>
      </c>
      <c r="AN117" s="19">
        <v>3</v>
      </c>
      <c r="AO117" s="19">
        <v>4</v>
      </c>
      <c r="AP117" s="19">
        <v>4</v>
      </c>
      <c r="AQ117" s="20">
        <v>4</v>
      </c>
      <c r="AR117" s="20">
        <v>4</v>
      </c>
      <c r="AS117" s="20">
        <v>4</v>
      </c>
      <c r="AT117" s="20">
        <v>4</v>
      </c>
      <c r="AU117" s="20">
        <v>4</v>
      </c>
      <c r="AV117" s="20">
        <v>3</v>
      </c>
      <c r="AW117" s="20">
        <v>3</v>
      </c>
      <c r="AX117" s="20">
        <v>3</v>
      </c>
      <c r="AY117" s="20">
        <v>3</v>
      </c>
      <c r="AZ117" s="20">
        <v>5</v>
      </c>
      <c r="BA117" s="7"/>
      <c r="BB117" s="37">
        <f t="shared" si="11"/>
        <v>3.75</v>
      </c>
      <c r="BC117" s="38">
        <f t="shared" si="7"/>
        <v>3.6666666666666665</v>
      </c>
      <c r="BD117" s="39">
        <f t="shared" si="8"/>
        <v>3.3333333333333335</v>
      </c>
      <c r="BE117" s="40">
        <f t="shared" si="9"/>
        <v>3.5</v>
      </c>
      <c r="BF117" s="41">
        <f t="shared" si="10"/>
        <v>3.7</v>
      </c>
    </row>
    <row r="118" spans="1:58" x14ac:dyDescent="0.55000000000000004">
      <c r="A118" s="51">
        <v>116</v>
      </c>
      <c r="B118" s="11">
        <v>1</v>
      </c>
      <c r="C118" s="12">
        <v>57</v>
      </c>
      <c r="D118" s="79">
        <f t="shared" si="6"/>
        <v>4</v>
      </c>
      <c r="E118" s="13">
        <v>2</v>
      </c>
      <c r="F118" s="14">
        <v>2</v>
      </c>
      <c r="G118" s="20" t="s">
        <v>256</v>
      </c>
      <c r="H118" s="20">
        <v>15</v>
      </c>
      <c r="I118" s="144">
        <v>5</v>
      </c>
      <c r="J118" s="15">
        <v>2</v>
      </c>
      <c r="K118" s="15">
        <v>1</v>
      </c>
      <c r="L118" s="16">
        <v>4</v>
      </c>
      <c r="M118" s="16">
        <v>4</v>
      </c>
      <c r="N118" s="16">
        <v>5</v>
      </c>
      <c r="O118" s="16">
        <v>3</v>
      </c>
      <c r="P118" s="16">
        <v>4</v>
      </c>
      <c r="Q118" s="16">
        <v>5</v>
      </c>
      <c r="R118" s="16">
        <v>4</v>
      </c>
      <c r="S118" s="16">
        <v>4</v>
      </c>
      <c r="T118" s="17">
        <v>4</v>
      </c>
      <c r="U118" s="17">
        <v>5</v>
      </c>
      <c r="V118" s="17">
        <v>4</v>
      </c>
      <c r="W118" s="17">
        <v>3</v>
      </c>
      <c r="X118" s="17">
        <v>3</v>
      </c>
      <c r="Y118" s="17">
        <v>4</v>
      </c>
      <c r="Z118" s="18">
        <v>3</v>
      </c>
      <c r="AA118" s="18">
        <v>4</v>
      </c>
      <c r="AB118" s="18">
        <v>4</v>
      </c>
      <c r="AC118" s="18">
        <v>3</v>
      </c>
      <c r="AD118" s="18">
        <v>3</v>
      </c>
      <c r="AE118" s="18">
        <v>3</v>
      </c>
      <c r="AF118" s="18">
        <v>4</v>
      </c>
      <c r="AG118" s="18">
        <v>3</v>
      </c>
      <c r="AH118" s="18">
        <v>3</v>
      </c>
      <c r="AI118" s="19">
        <v>4</v>
      </c>
      <c r="AJ118" s="19">
        <v>4</v>
      </c>
      <c r="AK118" s="19">
        <v>4</v>
      </c>
      <c r="AL118" s="19">
        <v>4</v>
      </c>
      <c r="AM118" s="19">
        <v>3</v>
      </c>
      <c r="AN118" s="19">
        <v>4</v>
      </c>
      <c r="AO118" s="19">
        <v>4</v>
      </c>
      <c r="AP118" s="19">
        <v>3</v>
      </c>
      <c r="AQ118" s="20"/>
      <c r="AR118" s="20">
        <v>4</v>
      </c>
      <c r="AS118" s="20">
        <v>4</v>
      </c>
      <c r="AT118" s="20">
        <v>4</v>
      </c>
      <c r="AU118" s="20">
        <v>4</v>
      </c>
      <c r="AV118" s="20">
        <v>4</v>
      </c>
      <c r="AW118" s="20">
        <v>4</v>
      </c>
      <c r="AX118" s="20">
        <v>4</v>
      </c>
      <c r="AY118" s="20">
        <v>4</v>
      </c>
      <c r="AZ118" s="20">
        <v>4</v>
      </c>
      <c r="BA118" s="7"/>
      <c r="BB118" s="37">
        <f t="shared" si="11"/>
        <v>4.125</v>
      </c>
      <c r="BC118" s="38">
        <f t="shared" si="7"/>
        <v>3.8333333333333335</v>
      </c>
      <c r="BD118" s="39">
        <f t="shared" si="8"/>
        <v>3.3333333333333335</v>
      </c>
      <c r="BE118" s="40">
        <f t="shared" si="9"/>
        <v>3.75</v>
      </c>
      <c r="BF118" s="41">
        <f t="shared" si="10"/>
        <v>4</v>
      </c>
    </row>
    <row r="119" spans="1:58" x14ac:dyDescent="0.55000000000000004">
      <c r="A119" s="51">
        <v>117</v>
      </c>
      <c r="B119" s="11">
        <v>1</v>
      </c>
      <c r="C119" s="12">
        <v>42</v>
      </c>
      <c r="D119" s="79">
        <f t="shared" si="6"/>
        <v>3</v>
      </c>
      <c r="E119" s="13">
        <v>4</v>
      </c>
      <c r="F119" s="14">
        <v>3</v>
      </c>
      <c r="G119" s="20" t="s">
        <v>256</v>
      </c>
      <c r="H119" s="20">
        <v>15</v>
      </c>
      <c r="I119" s="144">
        <v>2</v>
      </c>
      <c r="J119" s="15">
        <v>2</v>
      </c>
      <c r="K119" s="15">
        <v>1</v>
      </c>
      <c r="L119" s="16">
        <v>5</v>
      </c>
      <c r="M119" s="16">
        <v>4</v>
      </c>
      <c r="N119" s="16">
        <v>4</v>
      </c>
      <c r="O119" s="16">
        <v>5</v>
      </c>
      <c r="P119" s="16">
        <v>4</v>
      </c>
      <c r="Q119" s="16">
        <v>5</v>
      </c>
      <c r="R119" s="16">
        <v>5</v>
      </c>
      <c r="S119" s="16">
        <v>5</v>
      </c>
      <c r="T119" s="17">
        <v>4</v>
      </c>
      <c r="U119" s="17">
        <v>4</v>
      </c>
      <c r="V119" s="17">
        <v>4</v>
      </c>
      <c r="W119" s="17">
        <v>5</v>
      </c>
      <c r="X119" s="17">
        <v>5</v>
      </c>
      <c r="Y119" s="17">
        <v>4</v>
      </c>
      <c r="Z119" s="18">
        <v>4</v>
      </c>
      <c r="AA119" s="18">
        <v>4</v>
      </c>
      <c r="AB119" s="18">
        <v>3</v>
      </c>
      <c r="AC119" s="18">
        <v>4</v>
      </c>
      <c r="AD119" s="18">
        <v>4</v>
      </c>
      <c r="AE119" s="18">
        <v>4</v>
      </c>
      <c r="AF119" s="18">
        <v>3</v>
      </c>
      <c r="AG119" s="18">
        <v>5</v>
      </c>
      <c r="AH119" s="18">
        <v>5</v>
      </c>
      <c r="AI119" s="19">
        <v>5</v>
      </c>
      <c r="AJ119" s="19">
        <v>4</v>
      </c>
      <c r="AK119" s="19">
        <v>4</v>
      </c>
      <c r="AL119" s="19">
        <v>5</v>
      </c>
      <c r="AM119" s="19">
        <v>3</v>
      </c>
      <c r="AN119" s="19">
        <v>5</v>
      </c>
      <c r="AO119" s="19">
        <v>4</v>
      </c>
      <c r="AP119" s="19">
        <v>4</v>
      </c>
      <c r="AQ119" s="20">
        <v>4</v>
      </c>
      <c r="AR119" s="20">
        <v>3</v>
      </c>
      <c r="AS119" s="20">
        <v>4</v>
      </c>
      <c r="AT119" s="20">
        <v>4</v>
      </c>
      <c r="AU119" s="20">
        <v>5</v>
      </c>
      <c r="AV119" s="20">
        <v>3</v>
      </c>
      <c r="AW119" s="20">
        <v>3</v>
      </c>
      <c r="AX119" s="20">
        <v>3</v>
      </c>
      <c r="AY119" s="20">
        <v>3</v>
      </c>
      <c r="AZ119" s="20">
        <v>5</v>
      </c>
      <c r="BA119" s="7"/>
      <c r="BB119" s="37">
        <f t="shared" si="11"/>
        <v>4.625</v>
      </c>
      <c r="BC119" s="38">
        <f t="shared" si="7"/>
        <v>4.333333333333333</v>
      </c>
      <c r="BD119" s="39">
        <f t="shared" si="8"/>
        <v>4</v>
      </c>
      <c r="BE119" s="40">
        <f t="shared" si="9"/>
        <v>4.25</v>
      </c>
      <c r="BF119" s="41">
        <f t="shared" si="10"/>
        <v>3.7</v>
      </c>
    </row>
    <row r="120" spans="1:58" x14ac:dyDescent="0.55000000000000004">
      <c r="A120" s="51">
        <v>118</v>
      </c>
      <c r="B120" s="11">
        <v>2</v>
      </c>
      <c r="C120" s="12">
        <v>27</v>
      </c>
      <c r="D120" s="79">
        <f t="shared" si="6"/>
        <v>1</v>
      </c>
      <c r="E120" s="13">
        <v>4</v>
      </c>
      <c r="F120" s="14">
        <v>1</v>
      </c>
      <c r="G120" s="20" t="s">
        <v>256</v>
      </c>
      <c r="H120" s="20">
        <v>15</v>
      </c>
      <c r="I120" s="144">
        <v>3</v>
      </c>
      <c r="J120" s="15">
        <v>2</v>
      </c>
      <c r="K120" s="15">
        <v>1</v>
      </c>
      <c r="L120" s="16">
        <v>5</v>
      </c>
      <c r="M120" s="16">
        <v>5</v>
      </c>
      <c r="N120" s="16">
        <v>5</v>
      </c>
      <c r="O120" s="16">
        <v>5</v>
      </c>
      <c r="P120" s="16">
        <v>5</v>
      </c>
      <c r="Q120" s="16">
        <v>5</v>
      </c>
      <c r="R120" s="16">
        <v>5</v>
      </c>
      <c r="S120" s="16">
        <v>5</v>
      </c>
      <c r="T120" s="17">
        <v>5</v>
      </c>
      <c r="U120" s="17">
        <v>5</v>
      </c>
      <c r="V120" s="17">
        <v>5</v>
      </c>
      <c r="W120" s="17">
        <v>5</v>
      </c>
      <c r="X120" s="17">
        <v>5</v>
      </c>
      <c r="Y120" s="17">
        <v>5</v>
      </c>
      <c r="Z120" s="18">
        <v>5</v>
      </c>
      <c r="AA120" s="18">
        <v>5</v>
      </c>
      <c r="AB120" s="18">
        <v>5</v>
      </c>
      <c r="AC120" s="18">
        <v>5</v>
      </c>
      <c r="AD120" s="18">
        <v>5</v>
      </c>
      <c r="AE120" s="18">
        <v>5</v>
      </c>
      <c r="AF120" s="18">
        <v>5</v>
      </c>
      <c r="AG120" s="18">
        <v>5</v>
      </c>
      <c r="AH120" s="18">
        <v>5</v>
      </c>
      <c r="AI120" s="19">
        <v>5</v>
      </c>
      <c r="AJ120" s="19">
        <v>5</v>
      </c>
      <c r="AK120" s="19">
        <v>5</v>
      </c>
      <c r="AL120" s="19">
        <v>5</v>
      </c>
      <c r="AM120" s="19">
        <v>5</v>
      </c>
      <c r="AN120" s="19">
        <v>5</v>
      </c>
      <c r="AO120" s="19">
        <v>5</v>
      </c>
      <c r="AP120" s="19">
        <v>5</v>
      </c>
      <c r="AQ120" s="20">
        <v>5</v>
      </c>
      <c r="AR120" s="20">
        <v>5</v>
      </c>
      <c r="AS120" s="20">
        <v>5</v>
      </c>
      <c r="AT120" s="20">
        <v>5</v>
      </c>
      <c r="AU120" s="20">
        <v>5</v>
      </c>
      <c r="AV120" s="20">
        <v>5</v>
      </c>
      <c r="AW120" s="20">
        <v>5</v>
      </c>
      <c r="AX120" s="20">
        <v>5</v>
      </c>
      <c r="AY120" s="20">
        <v>5</v>
      </c>
      <c r="AZ120" s="20">
        <v>5</v>
      </c>
      <c r="BA120" s="7"/>
      <c r="BB120" s="37">
        <f t="shared" si="11"/>
        <v>5</v>
      </c>
      <c r="BC120" s="38">
        <f t="shared" si="7"/>
        <v>5</v>
      </c>
      <c r="BD120" s="39">
        <f t="shared" si="8"/>
        <v>5</v>
      </c>
      <c r="BE120" s="40">
        <f t="shared" si="9"/>
        <v>5</v>
      </c>
      <c r="BF120" s="41">
        <f t="shared" si="10"/>
        <v>5</v>
      </c>
    </row>
    <row r="121" spans="1:58" x14ac:dyDescent="0.55000000000000004">
      <c r="A121" s="51">
        <v>119</v>
      </c>
      <c r="B121" s="11">
        <v>0</v>
      </c>
      <c r="C121" s="12">
        <v>28</v>
      </c>
      <c r="D121" s="79">
        <f t="shared" si="6"/>
        <v>1</v>
      </c>
      <c r="E121" s="13">
        <v>4</v>
      </c>
      <c r="F121" s="14">
        <v>4</v>
      </c>
      <c r="G121" s="20" t="s">
        <v>256</v>
      </c>
      <c r="H121" s="20">
        <v>15</v>
      </c>
      <c r="I121" s="144">
        <v>3</v>
      </c>
      <c r="J121" s="15">
        <v>2</v>
      </c>
      <c r="K121" s="15">
        <v>1</v>
      </c>
      <c r="L121" s="16">
        <v>5</v>
      </c>
      <c r="M121" s="16">
        <v>4</v>
      </c>
      <c r="N121" s="16">
        <v>4</v>
      </c>
      <c r="O121" s="16">
        <v>5</v>
      </c>
      <c r="P121" s="16">
        <v>5</v>
      </c>
      <c r="Q121" s="16">
        <v>5</v>
      </c>
      <c r="R121" s="16">
        <v>5</v>
      </c>
      <c r="S121" s="16">
        <v>4</v>
      </c>
      <c r="T121" s="17">
        <v>3</v>
      </c>
      <c r="U121" s="17">
        <v>4</v>
      </c>
      <c r="V121" s="17">
        <v>5</v>
      </c>
      <c r="W121" s="17">
        <v>5</v>
      </c>
      <c r="X121" s="17">
        <v>4</v>
      </c>
      <c r="Y121" s="17">
        <v>3</v>
      </c>
      <c r="Z121" s="18">
        <v>4</v>
      </c>
      <c r="AA121" s="18">
        <v>4</v>
      </c>
      <c r="AB121" s="18">
        <v>5</v>
      </c>
      <c r="AC121" s="18">
        <v>5</v>
      </c>
      <c r="AD121" s="18">
        <v>5</v>
      </c>
      <c r="AE121" s="18">
        <v>4</v>
      </c>
      <c r="AF121" s="18">
        <v>5</v>
      </c>
      <c r="AG121" s="18">
        <v>4</v>
      </c>
      <c r="AH121" s="18">
        <v>5</v>
      </c>
      <c r="AI121" s="19">
        <v>5</v>
      </c>
      <c r="AJ121" s="19">
        <v>5</v>
      </c>
      <c r="AK121" s="19">
        <v>5</v>
      </c>
      <c r="AL121" s="19">
        <v>4</v>
      </c>
      <c r="AM121" s="19">
        <v>5</v>
      </c>
      <c r="AN121" s="19">
        <v>5</v>
      </c>
      <c r="AO121" s="19">
        <v>4</v>
      </c>
      <c r="AP121" s="19">
        <v>5</v>
      </c>
      <c r="AQ121" s="20">
        <v>4</v>
      </c>
      <c r="AR121" s="20">
        <v>4</v>
      </c>
      <c r="AS121" s="20">
        <v>5</v>
      </c>
      <c r="AT121" s="20">
        <v>4</v>
      </c>
      <c r="AU121" s="20">
        <v>3</v>
      </c>
      <c r="AV121" s="20">
        <v>3</v>
      </c>
      <c r="AW121" s="20">
        <v>3</v>
      </c>
      <c r="AX121" s="20">
        <v>4</v>
      </c>
      <c r="AY121" s="20">
        <v>4</v>
      </c>
      <c r="AZ121" s="20">
        <v>4</v>
      </c>
      <c r="BA121" s="7"/>
      <c r="BB121" s="37">
        <f t="shared" si="11"/>
        <v>4.625</v>
      </c>
      <c r="BC121" s="38">
        <f t="shared" si="7"/>
        <v>4</v>
      </c>
      <c r="BD121" s="39">
        <f t="shared" si="8"/>
        <v>4.5555555555555554</v>
      </c>
      <c r="BE121" s="40">
        <f t="shared" si="9"/>
        <v>4.75</v>
      </c>
      <c r="BF121" s="41">
        <f t="shared" si="10"/>
        <v>3.8</v>
      </c>
    </row>
    <row r="122" spans="1:58" x14ac:dyDescent="0.55000000000000004">
      <c r="A122" s="51">
        <v>120</v>
      </c>
      <c r="B122" s="11">
        <v>0</v>
      </c>
      <c r="C122" s="12">
        <v>43</v>
      </c>
      <c r="D122" s="79">
        <f t="shared" si="6"/>
        <v>3</v>
      </c>
      <c r="E122" s="13">
        <v>3</v>
      </c>
      <c r="F122" s="14">
        <v>2</v>
      </c>
      <c r="G122" s="20" t="s">
        <v>256</v>
      </c>
      <c r="H122" s="20">
        <v>15</v>
      </c>
      <c r="I122" s="144">
        <v>3</v>
      </c>
      <c r="J122" s="15">
        <v>2</v>
      </c>
      <c r="K122" s="15">
        <v>1</v>
      </c>
      <c r="L122" s="16">
        <v>5</v>
      </c>
      <c r="M122" s="16">
        <v>5</v>
      </c>
      <c r="N122" s="16">
        <v>5</v>
      </c>
      <c r="O122" s="16">
        <v>5</v>
      </c>
      <c r="P122" s="16">
        <v>5</v>
      </c>
      <c r="Q122" s="16">
        <v>5</v>
      </c>
      <c r="R122" s="16">
        <v>5</v>
      </c>
      <c r="S122" s="16">
        <v>5</v>
      </c>
      <c r="T122" s="17">
        <v>4</v>
      </c>
      <c r="U122" s="17">
        <v>4</v>
      </c>
      <c r="V122" s="17">
        <v>4</v>
      </c>
      <c r="W122" s="17">
        <v>4</v>
      </c>
      <c r="X122" s="17">
        <v>4</v>
      </c>
      <c r="Y122" s="17">
        <v>4</v>
      </c>
      <c r="Z122" s="18">
        <v>4</v>
      </c>
      <c r="AA122" s="18">
        <v>4</v>
      </c>
      <c r="AB122" s="18">
        <v>3</v>
      </c>
      <c r="AC122" s="18">
        <v>3</v>
      </c>
      <c r="AD122" s="18">
        <v>3</v>
      </c>
      <c r="AE122" s="18">
        <v>4</v>
      </c>
      <c r="AF122" s="18">
        <v>4</v>
      </c>
      <c r="AG122" s="18">
        <v>4</v>
      </c>
      <c r="AH122" s="18">
        <v>4</v>
      </c>
      <c r="AI122" s="19">
        <v>4</v>
      </c>
      <c r="AJ122" s="19">
        <v>4</v>
      </c>
      <c r="AK122" s="19">
        <v>4</v>
      </c>
      <c r="AL122" s="19">
        <v>4</v>
      </c>
      <c r="AM122" s="19">
        <v>4</v>
      </c>
      <c r="AN122" s="19">
        <v>4</v>
      </c>
      <c r="AO122" s="19">
        <v>4</v>
      </c>
      <c r="AP122" s="19">
        <v>4</v>
      </c>
      <c r="AQ122" s="20">
        <v>4</v>
      </c>
      <c r="AR122" s="20">
        <v>4</v>
      </c>
      <c r="AS122" s="20">
        <v>4</v>
      </c>
      <c r="AT122" s="20">
        <v>4</v>
      </c>
      <c r="AU122" s="20">
        <v>4</v>
      </c>
      <c r="AV122" s="20">
        <v>4</v>
      </c>
      <c r="AW122" s="20">
        <v>4</v>
      </c>
      <c r="AX122" s="20">
        <v>4</v>
      </c>
      <c r="AY122" s="20">
        <v>4</v>
      </c>
      <c r="AZ122" s="20">
        <v>4</v>
      </c>
      <c r="BA122" s="7"/>
      <c r="BB122" s="37">
        <f t="shared" si="11"/>
        <v>5</v>
      </c>
      <c r="BC122" s="38">
        <f t="shared" si="7"/>
        <v>4</v>
      </c>
      <c r="BD122" s="39">
        <f t="shared" si="8"/>
        <v>3.6666666666666665</v>
      </c>
      <c r="BE122" s="40">
        <f t="shared" si="9"/>
        <v>4</v>
      </c>
      <c r="BF122" s="41">
        <f t="shared" si="10"/>
        <v>4</v>
      </c>
    </row>
    <row r="123" spans="1:58" x14ac:dyDescent="0.55000000000000004">
      <c r="A123" s="51">
        <v>121</v>
      </c>
      <c r="B123" s="11">
        <v>0</v>
      </c>
      <c r="C123" s="12"/>
      <c r="D123" s="79">
        <f t="shared" si="6"/>
        <v>5</v>
      </c>
      <c r="E123" s="13">
        <v>0</v>
      </c>
      <c r="F123" s="14"/>
      <c r="G123" s="20" t="s">
        <v>256</v>
      </c>
      <c r="H123" s="20">
        <v>15</v>
      </c>
      <c r="I123" s="144">
        <v>3</v>
      </c>
      <c r="J123" s="15">
        <v>0</v>
      </c>
      <c r="K123" s="15">
        <v>0</v>
      </c>
      <c r="L123" s="16">
        <v>5</v>
      </c>
      <c r="M123" s="16">
        <v>5</v>
      </c>
      <c r="N123" s="16">
        <v>4</v>
      </c>
      <c r="O123" s="16">
        <v>4</v>
      </c>
      <c r="P123" s="16">
        <v>5</v>
      </c>
      <c r="Q123" s="16">
        <v>5</v>
      </c>
      <c r="R123" s="16">
        <v>4</v>
      </c>
      <c r="S123" s="16">
        <v>5</v>
      </c>
      <c r="T123" s="17">
        <v>5</v>
      </c>
      <c r="U123" s="17">
        <v>5</v>
      </c>
      <c r="V123" s="17">
        <v>5</v>
      </c>
      <c r="W123" s="17">
        <v>5</v>
      </c>
      <c r="X123" s="17">
        <v>5</v>
      </c>
      <c r="Y123" s="17">
        <v>5</v>
      </c>
      <c r="Z123" s="18">
        <v>4</v>
      </c>
      <c r="AA123" s="18">
        <v>4</v>
      </c>
      <c r="AB123" s="18">
        <v>5</v>
      </c>
      <c r="AC123" s="18">
        <v>5</v>
      </c>
      <c r="AD123" s="18">
        <v>5</v>
      </c>
      <c r="AE123" s="18">
        <v>5</v>
      </c>
      <c r="AF123" s="18">
        <v>5</v>
      </c>
      <c r="AG123" s="18">
        <v>5</v>
      </c>
      <c r="AH123" s="18">
        <v>5</v>
      </c>
      <c r="AI123" s="19">
        <v>5</v>
      </c>
      <c r="AJ123" s="19">
        <v>5</v>
      </c>
      <c r="AK123" s="19">
        <v>5</v>
      </c>
      <c r="AL123" s="19">
        <v>5</v>
      </c>
      <c r="AM123" s="19">
        <v>5</v>
      </c>
      <c r="AN123" s="19">
        <v>4</v>
      </c>
      <c r="AO123" s="19">
        <v>4</v>
      </c>
      <c r="AP123" s="19">
        <v>4</v>
      </c>
      <c r="AQ123" s="20">
        <v>4</v>
      </c>
      <c r="AR123" s="20">
        <v>4</v>
      </c>
      <c r="AS123" s="20">
        <v>4</v>
      </c>
      <c r="AT123" s="20">
        <v>4</v>
      </c>
      <c r="AU123" s="20">
        <v>4</v>
      </c>
      <c r="AV123" s="20">
        <v>4</v>
      </c>
      <c r="AW123" s="20">
        <v>3</v>
      </c>
      <c r="AX123" s="20">
        <v>3</v>
      </c>
      <c r="AY123" s="20">
        <v>3</v>
      </c>
      <c r="AZ123" s="20">
        <v>3</v>
      </c>
      <c r="BA123" s="7"/>
      <c r="BB123" s="37">
        <f t="shared" si="11"/>
        <v>4.625</v>
      </c>
      <c r="BC123" s="38">
        <f t="shared" si="7"/>
        <v>5</v>
      </c>
      <c r="BD123" s="39">
        <f t="shared" si="8"/>
        <v>4.7777777777777777</v>
      </c>
      <c r="BE123" s="40">
        <f t="shared" si="9"/>
        <v>4.625</v>
      </c>
      <c r="BF123" s="41">
        <f t="shared" si="10"/>
        <v>3.6</v>
      </c>
    </row>
    <row r="124" spans="1:58" x14ac:dyDescent="0.55000000000000004">
      <c r="A124" s="51">
        <v>122</v>
      </c>
      <c r="B124" s="11">
        <v>0</v>
      </c>
      <c r="C124" s="12">
        <v>48</v>
      </c>
      <c r="D124" s="79">
        <f t="shared" si="6"/>
        <v>3</v>
      </c>
      <c r="E124" s="13">
        <v>2</v>
      </c>
      <c r="F124" s="14">
        <v>1</v>
      </c>
      <c r="G124" s="20" t="s">
        <v>256</v>
      </c>
      <c r="H124" s="20">
        <v>15</v>
      </c>
      <c r="I124" s="144">
        <v>7</v>
      </c>
      <c r="J124" s="15">
        <v>2</v>
      </c>
      <c r="K124" s="15">
        <v>1</v>
      </c>
      <c r="L124" s="16">
        <v>3</v>
      </c>
      <c r="M124" s="16">
        <v>3</v>
      </c>
      <c r="N124" s="16">
        <v>2</v>
      </c>
      <c r="O124" s="16">
        <v>2</v>
      </c>
      <c r="P124" s="16">
        <v>3</v>
      </c>
      <c r="Q124" s="16">
        <v>3</v>
      </c>
      <c r="R124" s="16">
        <v>2</v>
      </c>
      <c r="S124" s="16">
        <v>3</v>
      </c>
      <c r="T124" s="17">
        <v>3</v>
      </c>
      <c r="U124" s="17">
        <v>3</v>
      </c>
      <c r="V124" s="17">
        <v>3</v>
      </c>
      <c r="W124" s="17">
        <v>2</v>
      </c>
      <c r="X124" s="17">
        <v>3</v>
      </c>
      <c r="Y124" s="17">
        <v>3</v>
      </c>
      <c r="Z124" s="18">
        <v>3</v>
      </c>
      <c r="AA124" s="18">
        <v>3</v>
      </c>
      <c r="AB124" s="18">
        <v>3</v>
      </c>
      <c r="AC124" s="18">
        <v>3</v>
      </c>
      <c r="AD124" s="18">
        <v>3</v>
      </c>
      <c r="AE124" s="18">
        <v>4</v>
      </c>
      <c r="AF124" s="18">
        <v>3</v>
      </c>
      <c r="AG124" s="18">
        <v>3</v>
      </c>
      <c r="AH124" s="18">
        <v>2</v>
      </c>
      <c r="AI124" s="19">
        <v>3</v>
      </c>
      <c r="AJ124" s="19">
        <v>3</v>
      </c>
      <c r="AK124" s="19">
        <v>3</v>
      </c>
      <c r="AL124" s="19">
        <v>4</v>
      </c>
      <c r="AM124" s="19">
        <v>3</v>
      </c>
      <c r="AN124" s="19">
        <v>3</v>
      </c>
      <c r="AO124" s="19">
        <v>3</v>
      </c>
      <c r="AP124" s="19">
        <v>3</v>
      </c>
      <c r="AQ124" s="20">
        <v>4</v>
      </c>
      <c r="AR124" s="20">
        <v>3</v>
      </c>
      <c r="AS124" s="20">
        <v>3</v>
      </c>
      <c r="AT124" s="20">
        <v>4</v>
      </c>
      <c r="AU124" s="20">
        <v>3</v>
      </c>
      <c r="AV124" s="20">
        <v>3</v>
      </c>
      <c r="AW124" s="20">
        <v>3</v>
      </c>
      <c r="AX124" s="20">
        <v>3</v>
      </c>
      <c r="AY124" s="20">
        <v>3</v>
      </c>
      <c r="AZ124" s="20">
        <v>4</v>
      </c>
      <c r="BA124" s="7"/>
      <c r="BB124" s="37">
        <f t="shared" si="11"/>
        <v>2.625</v>
      </c>
      <c r="BC124" s="38">
        <f t="shared" si="7"/>
        <v>2.8333333333333335</v>
      </c>
      <c r="BD124" s="39">
        <f t="shared" si="8"/>
        <v>3</v>
      </c>
      <c r="BE124" s="40">
        <f t="shared" si="9"/>
        <v>3.125</v>
      </c>
      <c r="BF124" s="41">
        <f t="shared" si="10"/>
        <v>3.3</v>
      </c>
    </row>
    <row r="125" spans="1:58" x14ac:dyDescent="0.55000000000000004">
      <c r="A125" s="145"/>
      <c r="B125" s="146"/>
      <c r="C125" s="147"/>
      <c r="D125" s="79"/>
      <c r="E125" s="148"/>
      <c r="F125" s="149"/>
      <c r="G125" s="150"/>
      <c r="H125" s="150"/>
      <c r="I125" s="150"/>
      <c r="J125" s="15"/>
      <c r="K125" s="15"/>
      <c r="L125" s="152"/>
      <c r="M125" s="152"/>
      <c r="N125" s="152"/>
      <c r="O125" s="152"/>
      <c r="P125" s="152"/>
      <c r="Q125" s="152"/>
      <c r="R125" s="152"/>
      <c r="S125" s="152"/>
      <c r="T125" s="153"/>
      <c r="U125" s="153"/>
      <c r="V125" s="153"/>
      <c r="W125" s="153"/>
      <c r="X125" s="153"/>
      <c r="Y125" s="153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5"/>
      <c r="AJ125" s="155"/>
      <c r="AK125" s="155"/>
      <c r="AL125" s="155"/>
      <c r="AM125" s="155"/>
      <c r="AN125" s="155"/>
      <c r="AO125" s="155"/>
      <c r="AP125" s="155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7"/>
      <c r="BB125" s="156"/>
      <c r="BC125" s="157"/>
      <c r="BD125" s="158"/>
      <c r="BE125" s="159"/>
      <c r="BF125" s="160"/>
    </row>
    <row r="126" spans="1:58" x14ac:dyDescent="0.55000000000000004">
      <c r="A126" s="51"/>
      <c r="B126" s="26"/>
      <c r="C126" s="27"/>
      <c r="D126" s="79"/>
      <c r="E126" s="28"/>
      <c r="F126" s="29"/>
      <c r="G126" s="35"/>
      <c r="H126" s="35"/>
      <c r="I126" s="35"/>
      <c r="J126" s="30"/>
      <c r="K126" s="30"/>
      <c r="L126" s="31"/>
      <c r="M126" s="31"/>
      <c r="N126" s="31"/>
      <c r="O126" s="31"/>
      <c r="P126" s="31"/>
      <c r="Q126" s="31"/>
      <c r="R126" s="31"/>
      <c r="S126" s="31"/>
      <c r="T126" s="32"/>
      <c r="U126" s="32"/>
      <c r="V126" s="32"/>
      <c r="W126" s="32"/>
      <c r="X126" s="32"/>
      <c r="Y126" s="32"/>
      <c r="Z126" s="33"/>
      <c r="AA126" s="33"/>
      <c r="AB126" s="33"/>
      <c r="AC126" s="33"/>
      <c r="AD126" s="33"/>
      <c r="AE126" s="33"/>
      <c r="AF126" s="33"/>
      <c r="AG126" s="33"/>
      <c r="AH126" s="33"/>
      <c r="AI126" s="34"/>
      <c r="AJ126" s="34"/>
      <c r="AK126" s="34"/>
      <c r="AL126" s="34"/>
      <c r="AM126" s="34"/>
      <c r="AN126" s="34"/>
      <c r="AO126" s="34"/>
      <c r="AP126" s="34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6"/>
      <c r="BB126" s="37" t="e">
        <f t="shared" ref="BB126:BB127" si="12">(AVERAGE(L126:S126))</f>
        <v>#DIV/0!</v>
      </c>
      <c r="BC126" s="38" t="e">
        <f t="shared" ref="BC126:BC127" si="13">(AVERAGEA(T126:Y126))</f>
        <v>#DIV/0!</v>
      </c>
      <c r="BD126" s="39" t="e">
        <f t="shared" ref="BD126:BD127" si="14">(AVERAGE(Z126:AH126))</f>
        <v>#DIV/0!</v>
      </c>
      <c r="BE126" s="40" t="e">
        <f t="shared" ref="BE126:BE127" si="15">(AVERAGEA(AI126:AP126))</f>
        <v>#DIV/0!</v>
      </c>
      <c r="BF126" s="41" t="e">
        <f t="shared" ref="BF126:BF127" si="16">(AVERAGE(AQ126:AZ126))</f>
        <v>#DIV/0!</v>
      </c>
    </row>
    <row r="127" spans="1:58" x14ac:dyDescent="0.55000000000000004">
      <c r="A127" s="51"/>
      <c r="B127" s="26"/>
      <c r="C127" s="27"/>
      <c r="D127" s="79"/>
      <c r="E127" s="28"/>
      <c r="F127" s="29"/>
      <c r="G127" s="35"/>
      <c r="H127" s="35"/>
      <c r="I127" s="35"/>
      <c r="J127" s="30"/>
      <c r="K127" s="30"/>
      <c r="L127" s="31"/>
      <c r="M127" s="31"/>
      <c r="N127" s="31"/>
      <c r="O127" s="31"/>
      <c r="P127" s="31"/>
      <c r="Q127" s="31"/>
      <c r="R127" s="31"/>
      <c r="S127" s="31"/>
      <c r="T127" s="32"/>
      <c r="U127" s="32"/>
      <c r="V127" s="32"/>
      <c r="W127" s="32"/>
      <c r="X127" s="32"/>
      <c r="Y127" s="32"/>
      <c r="Z127" s="33"/>
      <c r="AA127" s="33"/>
      <c r="AB127" s="33"/>
      <c r="AC127" s="33"/>
      <c r="AD127" s="33"/>
      <c r="AE127" s="33"/>
      <c r="AF127" s="33"/>
      <c r="AG127" s="33"/>
      <c r="AH127" s="33"/>
      <c r="AI127" s="34"/>
      <c r="AJ127" s="34"/>
      <c r="AK127" s="34"/>
      <c r="AL127" s="34"/>
      <c r="AM127" s="34"/>
      <c r="AN127" s="34"/>
      <c r="AO127" s="34"/>
      <c r="AP127" s="34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6"/>
      <c r="BB127" s="37" t="e">
        <f t="shared" si="12"/>
        <v>#DIV/0!</v>
      </c>
      <c r="BC127" s="38" t="e">
        <f t="shared" si="13"/>
        <v>#DIV/0!</v>
      </c>
      <c r="BD127" s="39" t="e">
        <f t="shared" si="14"/>
        <v>#DIV/0!</v>
      </c>
      <c r="BE127" s="40" t="e">
        <f t="shared" si="15"/>
        <v>#DIV/0!</v>
      </c>
      <c r="BF127" s="41" t="e">
        <f t="shared" si="16"/>
        <v>#DIV/0!</v>
      </c>
    </row>
    <row r="128" spans="1:58" x14ac:dyDescent="0.55000000000000004">
      <c r="A128" s="72"/>
      <c r="B128" s="73"/>
      <c r="C128" s="74"/>
      <c r="D128" s="79"/>
      <c r="E128" s="75"/>
      <c r="F128" s="76"/>
      <c r="G128" s="47"/>
      <c r="H128" s="47"/>
      <c r="I128" s="47"/>
      <c r="J128" s="77"/>
      <c r="K128" s="78" t="s">
        <v>51</v>
      </c>
      <c r="L128" s="129">
        <f t="shared" ref="L128:AZ128" si="17">AVERAGE(L3:L127)</f>
        <v>4.4132231404958677</v>
      </c>
      <c r="M128" s="129">
        <f t="shared" si="17"/>
        <v>4.1803278688524594</v>
      </c>
      <c r="N128" s="129">
        <f t="shared" si="17"/>
        <v>4.0655737704918034</v>
      </c>
      <c r="O128" s="129">
        <f t="shared" si="17"/>
        <v>4.1557377049180326</v>
      </c>
      <c r="P128" s="129">
        <f t="shared" si="17"/>
        <v>4.2459016393442619</v>
      </c>
      <c r="Q128" s="129">
        <f t="shared" si="17"/>
        <v>4.278688524590164</v>
      </c>
      <c r="R128" s="129">
        <f t="shared" si="17"/>
        <v>4.1475409836065573</v>
      </c>
      <c r="S128" s="129">
        <f t="shared" si="17"/>
        <v>4.2704918032786887</v>
      </c>
      <c r="T128" s="38">
        <f t="shared" si="17"/>
        <v>4.0330578512396693</v>
      </c>
      <c r="U128" s="38">
        <f t="shared" si="17"/>
        <v>4.0655737704918034</v>
      </c>
      <c r="V128" s="38">
        <f t="shared" si="17"/>
        <v>4.0983606557377046</v>
      </c>
      <c r="W128" s="38">
        <f t="shared" si="17"/>
        <v>4.0983606557377046</v>
      </c>
      <c r="X128" s="38">
        <f t="shared" si="17"/>
        <v>4.0737704918032787</v>
      </c>
      <c r="Y128" s="38">
        <f t="shared" si="17"/>
        <v>3.8360655737704916</v>
      </c>
      <c r="Z128" s="39">
        <f t="shared" si="17"/>
        <v>3.8934426229508197</v>
      </c>
      <c r="AA128" s="39">
        <f t="shared" si="17"/>
        <v>3.9098360655737703</v>
      </c>
      <c r="AB128" s="39">
        <f t="shared" si="17"/>
        <v>3.959016393442623</v>
      </c>
      <c r="AC128" s="39">
        <f t="shared" si="17"/>
        <v>3.901639344262295</v>
      </c>
      <c r="AD128" s="39">
        <f t="shared" si="17"/>
        <v>3.9672131147540983</v>
      </c>
      <c r="AE128" s="39">
        <f t="shared" si="17"/>
        <v>3.8934426229508197</v>
      </c>
      <c r="AF128" s="39">
        <f t="shared" si="17"/>
        <v>4.1557377049180326</v>
      </c>
      <c r="AG128" s="39">
        <f t="shared" si="17"/>
        <v>3.9098360655737703</v>
      </c>
      <c r="AH128" s="39">
        <f t="shared" si="17"/>
        <v>4.0743801652892566</v>
      </c>
      <c r="AI128" s="40">
        <f t="shared" si="17"/>
        <v>4.221311475409836</v>
      </c>
      <c r="AJ128" s="40">
        <f t="shared" si="17"/>
        <v>4.1229508196721314</v>
      </c>
      <c r="AK128" s="40">
        <f t="shared" si="17"/>
        <v>4.2049180327868854</v>
      </c>
      <c r="AL128" s="40">
        <f t="shared" si="17"/>
        <v>4.221311475409836</v>
      </c>
      <c r="AM128" s="40">
        <f t="shared" si="17"/>
        <v>3.9098360655737703</v>
      </c>
      <c r="AN128" s="40">
        <f t="shared" si="17"/>
        <v>4.1147540983606561</v>
      </c>
      <c r="AO128" s="40">
        <f t="shared" si="17"/>
        <v>3.9508196721311477</v>
      </c>
      <c r="AP128" s="40">
        <f t="shared" si="17"/>
        <v>4</v>
      </c>
      <c r="AQ128" s="41">
        <f t="shared" si="17"/>
        <v>3.8103448275862069</v>
      </c>
      <c r="AR128" s="41">
        <f t="shared" si="17"/>
        <v>4.1967213114754101</v>
      </c>
      <c r="AS128" s="41">
        <f t="shared" si="17"/>
        <v>4.2049180327868854</v>
      </c>
      <c r="AT128" s="41">
        <f t="shared" si="17"/>
        <v>4.221311475409836</v>
      </c>
      <c r="AU128" s="41">
        <f t="shared" si="17"/>
        <v>4.139344262295082</v>
      </c>
      <c r="AV128" s="41">
        <f t="shared" si="17"/>
        <v>3.4836065573770494</v>
      </c>
      <c r="AW128" s="41">
        <f t="shared" si="17"/>
        <v>3.5163934426229506</v>
      </c>
      <c r="AX128" s="41">
        <f t="shared" si="17"/>
        <v>3.5655737704918034</v>
      </c>
      <c r="AY128" s="41">
        <f t="shared" si="17"/>
        <v>3.4754098360655736</v>
      </c>
      <c r="AZ128" s="41">
        <f t="shared" si="17"/>
        <v>4.0826446280991737</v>
      </c>
      <c r="BA128" s="81" t="s">
        <v>51</v>
      </c>
      <c r="BB128" s="37">
        <f>AVERAGE(L3:S127)</f>
        <v>4.2194871794871798</v>
      </c>
      <c r="BC128" s="38">
        <f>AVERAGE(T3:Y127)</f>
        <v>4.0341997264021892</v>
      </c>
      <c r="BD128" s="143">
        <f>AVERAGE(Z3:AH127)</f>
        <v>3.9626253418413855</v>
      </c>
      <c r="BE128" s="40">
        <f>AVERAGE(AI3:AP127)</f>
        <v>4.0933333333333337</v>
      </c>
      <c r="BF128" s="41">
        <f>AVERAGE(AQ3:AZ127)</f>
        <v>3.8697444352844186</v>
      </c>
    </row>
    <row r="129" spans="1:58" x14ac:dyDescent="0.55000000000000004">
      <c r="A129" s="72"/>
      <c r="B129" s="73"/>
      <c r="C129" s="74"/>
      <c r="D129" s="79"/>
      <c r="E129" s="75"/>
      <c r="F129" s="76"/>
      <c r="G129" s="76"/>
      <c r="H129" s="76"/>
      <c r="I129" s="76"/>
      <c r="J129" s="77"/>
      <c r="K129" s="78" t="s">
        <v>52</v>
      </c>
      <c r="L129" s="129">
        <f t="shared" ref="L129:AZ129" si="18">STDEVPA(L3:L127)</f>
        <v>0.62548389846031405</v>
      </c>
      <c r="M129" s="129">
        <f t="shared" si="18"/>
        <v>0.71306764494857533</v>
      </c>
      <c r="N129" s="129">
        <f t="shared" si="18"/>
        <v>0.81720941512226342</v>
      </c>
      <c r="O129" s="129">
        <f t="shared" si="18"/>
        <v>0.72451783631303113</v>
      </c>
      <c r="P129" s="129">
        <f t="shared" si="18"/>
        <v>0.6691256272773296</v>
      </c>
      <c r="Q129" s="129">
        <f t="shared" si="18"/>
        <v>0.7043459363587159</v>
      </c>
      <c r="R129" s="129">
        <f t="shared" si="18"/>
        <v>0.74296847171309244</v>
      </c>
      <c r="S129" s="129">
        <f t="shared" si="18"/>
        <v>0.71330315958489721</v>
      </c>
      <c r="T129" s="38">
        <f t="shared" si="18"/>
        <v>0.74892633118738461</v>
      </c>
      <c r="U129" s="38">
        <f t="shared" si="18"/>
        <v>0.68637447263797779</v>
      </c>
      <c r="V129" s="38">
        <f t="shared" si="18"/>
        <v>0.67032945246756959</v>
      </c>
      <c r="W129" s="38">
        <f t="shared" si="18"/>
        <v>0.74006907149480083</v>
      </c>
      <c r="X129" s="38">
        <f t="shared" si="18"/>
        <v>0.67953736416270794</v>
      </c>
      <c r="Y129" s="38">
        <f t="shared" si="18"/>
        <v>0.79300895884903766</v>
      </c>
      <c r="Z129" s="39">
        <f t="shared" si="18"/>
        <v>0.69903184862808565</v>
      </c>
      <c r="AA129" s="39">
        <f t="shared" si="18"/>
        <v>0.71292629882178804</v>
      </c>
      <c r="AB129" s="39">
        <f t="shared" si="18"/>
        <v>0.71743556269291597</v>
      </c>
      <c r="AC129" s="39">
        <f t="shared" si="18"/>
        <v>0.82392340151665988</v>
      </c>
      <c r="AD129" s="39">
        <f t="shared" si="18"/>
        <v>0.74585660105425089</v>
      </c>
      <c r="AE129" s="39">
        <f t="shared" si="18"/>
        <v>0.75538913052224477</v>
      </c>
      <c r="AF129" s="39">
        <f t="shared" si="18"/>
        <v>0.71311475409836067</v>
      </c>
      <c r="AG129" s="39">
        <f t="shared" si="18"/>
        <v>0.71292629882178804</v>
      </c>
      <c r="AH129" s="39">
        <f t="shared" si="18"/>
        <v>0.80458694557829735</v>
      </c>
      <c r="AI129" s="40">
        <f t="shared" si="18"/>
        <v>0.79457479176247503</v>
      </c>
      <c r="AJ129" s="40">
        <f t="shared" si="18"/>
        <v>0.79525095381804378</v>
      </c>
      <c r="AK129" s="40">
        <f t="shared" si="18"/>
        <v>0.71217197902445273</v>
      </c>
      <c r="AL129" s="40">
        <f t="shared" si="18"/>
        <v>0.76299985048198282</v>
      </c>
      <c r="AM129" s="40">
        <f t="shared" si="18"/>
        <v>0.83963397919995075</v>
      </c>
      <c r="AN129" s="40">
        <f t="shared" si="18"/>
        <v>0.62981549876388676</v>
      </c>
      <c r="AO129" s="40">
        <f t="shared" si="18"/>
        <v>0.72261432264046521</v>
      </c>
      <c r="AP129" s="40">
        <f t="shared" si="18"/>
        <v>0.68030134304980749</v>
      </c>
      <c r="AQ129" s="41">
        <f t="shared" si="18"/>
        <v>0.77586206896551724</v>
      </c>
      <c r="AR129" s="41">
        <f t="shared" si="18"/>
        <v>0.60920997298564084</v>
      </c>
      <c r="AS129" s="41">
        <f t="shared" si="18"/>
        <v>0.58587925503306337</v>
      </c>
      <c r="AT129" s="41">
        <f t="shared" si="18"/>
        <v>0.59385231759606416</v>
      </c>
      <c r="AU129" s="41">
        <f t="shared" si="18"/>
        <v>0.6813147099120116</v>
      </c>
      <c r="AV129" s="41">
        <f t="shared" si="18"/>
        <v>0.79169466043850323</v>
      </c>
      <c r="AW129" s="41">
        <f t="shared" si="18"/>
        <v>0.79169466043850323</v>
      </c>
      <c r="AX129" s="41">
        <f t="shared" si="18"/>
        <v>0.76809008306672955</v>
      </c>
      <c r="AY129" s="41">
        <f t="shared" si="18"/>
        <v>0.79148247243103675</v>
      </c>
      <c r="AZ129" s="41">
        <f t="shared" si="18"/>
        <v>0.76694927326414419</v>
      </c>
      <c r="BA129" s="81" t="s">
        <v>52</v>
      </c>
      <c r="BB129" s="37">
        <f>STDEVPA(L3:S127)</f>
        <v>0.72255227374714759</v>
      </c>
      <c r="BC129" s="38">
        <f>STDEVPA(T3:Y127)</f>
        <v>0.72680268534169423</v>
      </c>
      <c r="BD129" s="39">
        <f>STDEVPA(Z3:AH127)</f>
        <v>0.74903014716582705</v>
      </c>
      <c r="BE129" s="40">
        <f>STDEVPA(AI3:AP127)</f>
        <v>0.75413843976075523</v>
      </c>
      <c r="BF129" s="41">
        <f>STDEVPA(AQ3:AZ127)</f>
        <v>0.78601734412925128</v>
      </c>
    </row>
    <row r="130" spans="1:58" x14ac:dyDescent="0.55000000000000004">
      <c r="B130" s="42"/>
      <c r="C130" s="42"/>
      <c r="D130" s="79"/>
      <c r="E130" s="42"/>
      <c r="F130" s="42"/>
      <c r="G130" s="42"/>
      <c r="H130" s="42"/>
      <c r="I130" s="42"/>
      <c r="J130" s="42"/>
      <c r="K130" s="42"/>
      <c r="L130" s="43"/>
      <c r="M130" s="43"/>
      <c r="N130" s="43"/>
      <c r="O130" s="43"/>
      <c r="P130" s="43"/>
      <c r="Q130" s="43"/>
      <c r="R130" s="43"/>
      <c r="S130" s="43"/>
      <c r="T130" s="44"/>
      <c r="U130" s="44"/>
      <c r="V130" s="44"/>
      <c r="W130" s="44"/>
      <c r="X130" s="44"/>
      <c r="Y130" s="44"/>
      <c r="Z130" s="45"/>
      <c r="AA130" s="45"/>
      <c r="AB130" s="45"/>
      <c r="AC130" s="45"/>
      <c r="AD130" s="45"/>
      <c r="AE130" s="45"/>
      <c r="AF130" s="45"/>
      <c r="AG130" s="45"/>
      <c r="AH130" s="45"/>
      <c r="AI130" s="46"/>
      <c r="AJ130" s="46"/>
      <c r="AK130" s="46"/>
      <c r="AL130" s="46"/>
      <c r="AM130" s="46"/>
      <c r="AN130" s="46"/>
      <c r="AO130" s="46"/>
      <c r="AP130" s="46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8"/>
      <c r="BB130" s="49">
        <f>AVERAGE(L3:AZ127)</f>
        <v>4.0262472450410742</v>
      </c>
      <c r="BC130" s="49"/>
      <c r="BD130" s="49"/>
      <c r="BE130" s="42"/>
      <c r="BF130" s="42"/>
    </row>
    <row r="131" spans="1:58" x14ac:dyDescent="0.55000000000000004">
      <c r="B131" s="42"/>
      <c r="C131" s="42"/>
      <c r="D131" s="79"/>
      <c r="E131" s="42"/>
      <c r="F131" s="42" t="s">
        <v>257</v>
      </c>
      <c r="G131" s="42">
        <v>156</v>
      </c>
      <c r="H131" s="42" t="s">
        <v>192</v>
      </c>
      <c r="I131" s="42">
        <f>COUNT(A3:A124)</f>
        <v>122</v>
      </c>
      <c r="J131" s="42" t="s">
        <v>61</v>
      </c>
      <c r="K131" s="229">
        <f>I131*100/G131</f>
        <v>78.205128205128204</v>
      </c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48"/>
      <c r="BB131" s="49">
        <f>STDEVPA(L3:AZ127)</f>
        <v>0.76089055728943955</v>
      </c>
      <c r="BC131" s="49"/>
      <c r="BD131" s="49"/>
      <c r="BE131" s="42"/>
      <c r="BF131" s="42"/>
    </row>
    <row r="132" spans="1:58" x14ac:dyDescent="0.55000000000000004">
      <c r="B132" s="42"/>
      <c r="C132" s="42"/>
      <c r="D132" s="79"/>
      <c r="E132" s="42"/>
      <c r="F132" s="42"/>
      <c r="G132" s="42"/>
      <c r="H132" s="42"/>
      <c r="I132" s="42"/>
      <c r="J132" s="42"/>
      <c r="K132" s="42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48"/>
      <c r="BB132" s="42"/>
      <c r="BC132" s="49"/>
      <c r="BD132" s="49"/>
      <c r="BE132" s="42"/>
      <c r="BF132" s="42"/>
    </row>
    <row r="133" spans="1:58" ht="21.75" x14ac:dyDescent="0.5">
      <c r="A133" s="270" t="s">
        <v>0</v>
      </c>
      <c r="B133" s="271"/>
      <c r="C133" s="257"/>
      <c r="D133" s="79"/>
      <c r="E133" s="257"/>
      <c r="F133" s="257"/>
      <c r="G133" s="257"/>
      <c r="H133" s="42"/>
      <c r="I133" s="42"/>
      <c r="J133" s="42"/>
      <c r="K133" s="42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48"/>
      <c r="BB133" s="42"/>
      <c r="BC133" s="49"/>
      <c r="BD133" s="49"/>
      <c r="BE133" s="42"/>
      <c r="BF133" s="42"/>
    </row>
    <row r="134" spans="1:58" ht="21.75" x14ac:dyDescent="0.5">
      <c r="A134" s="271" t="s">
        <v>43</v>
      </c>
      <c r="B134" s="271">
        <f>COUNTIF(B3:B124,1)</f>
        <v>38</v>
      </c>
      <c r="C134" s="257"/>
      <c r="D134" s="79"/>
      <c r="E134" s="257"/>
      <c r="F134" s="257"/>
      <c r="G134" s="257"/>
      <c r="H134" s="42"/>
      <c r="I134" s="42"/>
      <c r="J134" s="42"/>
      <c r="K134" s="42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48"/>
      <c r="BB134" s="42"/>
      <c r="BC134" s="49"/>
      <c r="BD134" s="49"/>
      <c r="BE134" s="42"/>
      <c r="BF134" s="42"/>
    </row>
    <row r="135" spans="1:58" ht="21.75" x14ac:dyDescent="0.5">
      <c r="A135" s="271" t="s">
        <v>44</v>
      </c>
      <c r="B135" s="271">
        <f>COUNTIF(B3:B124,2)</f>
        <v>60</v>
      </c>
      <c r="C135" s="257"/>
      <c r="D135" s="79"/>
      <c r="E135" s="257"/>
      <c r="F135" s="257"/>
      <c r="G135" s="257"/>
      <c r="L135" s="16">
        <v>1.1000000000000001</v>
      </c>
      <c r="M135" s="16">
        <v>1.2</v>
      </c>
      <c r="N135" s="16">
        <v>1.3</v>
      </c>
      <c r="O135" s="16">
        <v>1.4</v>
      </c>
      <c r="P135" s="16">
        <v>1.5</v>
      </c>
      <c r="Q135" s="16">
        <v>1.6</v>
      </c>
      <c r="R135" s="16">
        <v>1.7</v>
      </c>
      <c r="S135" s="16">
        <v>1.8</v>
      </c>
      <c r="T135" s="17">
        <v>2.1</v>
      </c>
      <c r="U135" s="17">
        <v>2.2000000000000002</v>
      </c>
      <c r="V135" s="17">
        <v>2.2999999999999998</v>
      </c>
      <c r="W135" s="17">
        <v>2.4</v>
      </c>
      <c r="X135" s="17">
        <v>2.5</v>
      </c>
      <c r="Y135" s="17">
        <v>2.6</v>
      </c>
      <c r="Z135" s="18">
        <v>3.1</v>
      </c>
      <c r="AA135" s="18">
        <v>3.2</v>
      </c>
      <c r="AB135" s="18">
        <v>3.3</v>
      </c>
      <c r="AC135" s="18">
        <v>3.4</v>
      </c>
      <c r="AD135" s="18">
        <v>3.5</v>
      </c>
      <c r="AE135" s="18">
        <v>3.6</v>
      </c>
      <c r="AF135" s="18">
        <v>3.7</v>
      </c>
      <c r="AG135" s="18">
        <v>3.8</v>
      </c>
      <c r="AH135" s="18">
        <v>3.9</v>
      </c>
      <c r="AI135" s="19">
        <v>4.0999999999999996</v>
      </c>
      <c r="AJ135" s="19">
        <v>4.2</v>
      </c>
      <c r="AK135" s="19">
        <v>4.3</v>
      </c>
      <c r="AL135" s="19">
        <v>4.4000000000000004</v>
      </c>
      <c r="AM135" s="19">
        <v>4.5</v>
      </c>
      <c r="AN135" s="19">
        <v>4.5999999999999996</v>
      </c>
      <c r="AO135" s="19">
        <v>4.7</v>
      </c>
      <c r="AP135" s="19">
        <v>4.8</v>
      </c>
      <c r="AQ135" s="20">
        <v>5.0999999999999996</v>
      </c>
      <c r="AR135" s="20" t="s">
        <v>11</v>
      </c>
      <c r="AS135" s="20" t="s">
        <v>12</v>
      </c>
      <c r="AT135" s="20" t="s">
        <v>13</v>
      </c>
      <c r="AU135" s="20" t="s">
        <v>14</v>
      </c>
      <c r="AV135" s="20" t="s">
        <v>15</v>
      </c>
      <c r="AW135" s="20" t="s">
        <v>16</v>
      </c>
      <c r="AX135" s="20" t="s">
        <v>17</v>
      </c>
      <c r="AY135" s="20" t="s">
        <v>18</v>
      </c>
      <c r="AZ135" s="20">
        <v>5.4</v>
      </c>
    </row>
    <row r="136" spans="1:58" ht="21.75" x14ac:dyDescent="0.5">
      <c r="A136" s="271" t="s">
        <v>267</v>
      </c>
      <c r="B136" s="271">
        <f>COUNTIF(B3:B124,0)</f>
        <v>24</v>
      </c>
      <c r="C136" s="257"/>
      <c r="D136" s="79"/>
      <c r="E136" s="257"/>
      <c r="F136" s="257"/>
      <c r="G136" s="257"/>
      <c r="J136" s="77"/>
      <c r="K136" s="78" t="s">
        <v>51</v>
      </c>
      <c r="L136" s="129">
        <f t="shared" ref="L136:AZ136" si="19">AVERAGE(L3:L127)</f>
        <v>4.4132231404958677</v>
      </c>
      <c r="M136" s="129">
        <f t="shared" si="19"/>
        <v>4.1803278688524594</v>
      </c>
      <c r="N136" s="129">
        <f t="shared" si="19"/>
        <v>4.0655737704918034</v>
      </c>
      <c r="O136" s="129">
        <f t="shared" si="19"/>
        <v>4.1557377049180326</v>
      </c>
      <c r="P136" s="129">
        <f t="shared" si="19"/>
        <v>4.2459016393442619</v>
      </c>
      <c r="Q136" s="129">
        <f t="shared" si="19"/>
        <v>4.278688524590164</v>
      </c>
      <c r="R136" s="129">
        <f t="shared" si="19"/>
        <v>4.1475409836065573</v>
      </c>
      <c r="S136" s="129">
        <f t="shared" si="19"/>
        <v>4.2704918032786887</v>
      </c>
      <c r="T136" s="129">
        <f t="shared" si="19"/>
        <v>4.0330578512396693</v>
      </c>
      <c r="U136" s="129">
        <f t="shared" si="19"/>
        <v>4.0655737704918034</v>
      </c>
      <c r="V136" s="129">
        <f t="shared" si="19"/>
        <v>4.0983606557377046</v>
      </c>
      <c r="W136" s="129">
        <f t="shared" si="19"/>
        <v>4.0983606557377046</v>
      </c>
      <c r="X136" s="129">
        <f t="shared" si="19"/>
        <v>4.0737704918032787</v>
      </c>
      <c r="Y136" s="129">
        <f t="shared" si="19"/>
        <v>3.8360655737704916</v>
      </c>
      <c r="Z136" s="129">
        <f t="shared" si="19"/>
        <v>3.8934426229508197</v>
      </c>
      <c r="AA136" s="129">
        <f t="shared" si="19"/>
        <v>3.9098360655737703</v>
      </c>
      <c r="AB136" s="129">
        <f t="shared" si="19"/>
        <v>3.959016393442623</v>
      </c>
      <c r="AC136" s="129">
        <f t="shared" si="19"/>
        <v>3.901639344262295</v>
      </c>
      <c r="AD136" s="129">
        <f t="shared" si="19"/>
        <v>3.9672131147540983</v>
      </c>
      <c r="AE136" s="129">
        <f t="shared" si="19"/>
        <v>3.8934426229508197</v>
      </c>
      <c r="AF136" s="129">
        <f t="shared" si="19"/>
        <v>4.1557377049180326</v>
      </c>
      <c r="AG136" s="129">
        <f t="shared" si="19"/>
        <v>3.9098360655737703</v>
      </c>
      <c r="AH136" s="129">
        <f t="shared" si="19"/>
        <v>4.0743801652892566</v>
      </c>
      <c r="AI136" s="129">
        <f t="shared" si="19"/>
        <v>4.221311475409836</v>
      </c>
      <c r="AJ136" s="129">
        <f t="shared" si="19"/>
        <v>4.1229508196721314</v>
      </c>
      <c r="AK136" s="129">
        <f t="shared" si="19"/>
        <v>4.2049180327868854</v>
      </c>
      <c r="AL136" s="129">
        <f t="shared" si="19"/>
        <v>4.221311475409836</v>
      </c>
      <c r="AM136" s="129">
        <f t="shared" si="19"/>
        <v>3.9098360655737703</v>
      </c>
      <c r="AN136" s="129">
        <f t="shared" si="19"/>
        <v>4.1147540983606561</v>
      </c>
      <c r="AO136" s="129">
        <f t="shared" si="19"/>
        <v>3.9508196721311477</v>
      </c>
      <c r="AP136" s="129">
        <f t="shared" si="19"/>
        <v>4</v>
      </c>
      <c r="AQ136" s="129">
        <f t="shared" si="19"/>
        <v>3.8103448275862069</v>
      </c>
      <c r="AR136" s="129">
        <f t="shared" si="19"/>
        <v>4.1967213114754101</v>
      </c>
      <c r="AS136" s="129">
        <f t="shared" si="19"/>
        <v>4.2049180327868854</v>
      </c>
      <c r="AT136" s="129">
        <f t="shared" si="19"/>
        <v>4.221311475409836</v>
      </c>
      <c r="AU136" s="129">
        <f t="shared" si="19"/>
        <v>4.139344262295082</v>
      </c>
      <c r="AV136" s="129">
        <f t="shared" si="19"/>
        <v>3.4836065573770494</v>
      </c>
      <c r="AW136" s="129">
        <f t="shared" si="19"/>
        <v>3.5163934426229506</v>
      </c>
      <c r="AX136" s="129">
        <f t="shared" si="19"/>
        <v>3.5655737704918034</v>
      </c>
      <c r="AY136" s="129">
        <f t="shared" si="19"/>
        <v>3.4754098360655736</v>
      </c>
      <c r="AZ136" s="129">
        <f t="shared" si="19"/>
        <v>4.0826446280991737</v>
      </c>
    </row>
    <row r="137" spans="1:58" ht="21.75" x14ac:dyDescent="0.5">
      <c r="A137" s="271"/>
      <c r="B137" s="271">
        <f>SUM(B134:B136)</f>
        <v>122</v>
      </c>
      <c r="C137" s="257"/>
      <c r="D137" s="79"/>
      <c r="E137" s="257"/>
      <c r="F137" s="257"/>
      <c r="G137" s="257"/>
      <c r="J137" s="77"/>
      <c r="K137" s="78" t="s">
        <v>52</v>
      </c>
      <c r="L137" s="129">
        <f t="shared" ref="L137:AZ137" si="20">STDEVPA(L5:L127)</f>
        <v>0.62840064187697209</v>
      </c>
      <c r="M137" s="129">
        <f t="shared" si="20"/>
        <v>0.71487178337563906</v>
      </c>
      <c r="N137" s="129">
        <f t="shared" si="20"/>
        <v>0.81951035516473014</v>
      </c>
      <c r="O137" s="129">
        <f t="shared" si="20"/>
        <v>0.73024919643152564</v>
      </c>
      <c r="P137" s="129">
        <f t="shared" si="20"/>
        <v>0.67391888730519101</v>
      </c>
      <c r="Q137" s="129">
        <f t="shared" si="20"/>
        <v>0.70666470125512848</v>
      </c>
      <c r="R137" s="129">
        <f t="shared" si="20"/>
        <v>0.74493661177012616</v>
      </c>
      <c r="S137" s="129">
        <f t="shared" si="20"/>
        <v>0.71569701845279632</v>
      </c>
      <c r="T137" s="129">
        <f t="shared" si="20"/>
        <v>0.75518124163566291</v>
      </c>
      <c r="U137" s="129">
        <f t="shared" si="20"/>
        <v>0.69201798306755646</v>
      </c>
      <c r="V137" s="129">
        <f t="shared" si="20"/>
        <v>0.66827929956136023</v>
      </c>
      <c r="W137" s="129">
        <f t="shared" si="20"/>
        <v>0.74610097618664639</v>
      </c>
      <c r="X137" s="129">
        <f t="shared" si="20"/>
        <v>0.67802818689359967</v>
      </c>
      <c r="Y137" s="129">
        <f t="shared" si="20"/>
        <v>0.79577879394269413</v>
      </c>
      <c r="Z137" s="129">
        <f t="shared" si="20"/>
        <v>0.69517184126580445</v>
      </c>
      <c r="AA137" s="129">
        <f t="shared" si="20"/>
        <v>0.70901927571352619</v>
      </c>
      <c r="AB137" s="129">
        <f t="shared" si="20"/>
        <v>0.71253654877019001</v>
      </c>
      <c r="AC137" s="129">
        <f t="shared" si="20"/>
        <v>0.82242865276502186</v>
      </c>
      <c r="AD137" s="129">
        <f t="shared" si="20"/>
        <v>0.74143254731784081</v>
      </c>
      <c r="AE137" s="129">
        <f t="shared" si="20"/>
        <v>0.75272652552053865</v>
      </c>
      <c r="AF137" s="129">
        <f t="shared" si="20"/>
        <v>0.71102430025671803</v>
      </c>
      <c r="AG137" s="129">
        <f t="shared" si="20"/>
        <v>0.70901927571352619</v>
      </c>
      <c r="AH137" s="129">
        <f t="shared" si="20"/>
        <v>0.80190744824796056</v>
      </c>
      <c r="AI137" s="129">
        <f t="shared" si="20"/>
        <v>0.793025150224688</v>
      </c>
      <c r="AJ137" s="129">
        <f t="shared" si="20"/>
        <v>0.79512402945843752</v>
      </c>
      <c r="AK137" s="129">
        <f t="shared" si="20"/>
        <v>0.70926409436510718</v>
      </c>
      <c r="AL137" s="129">
        <f t="shared" si="20"/>
        <v>0.76084748070088848</v>
      </c>
      <c r="AM137" s="129">
        <f t="shared" si="20"/>
        <v>0.83827700274630779</v>
      </c>
      <c r="AN137" s="129">
        <f t="shared" si="20"/>
        <v>0.62666445035069074</v>
      </c>
      <c r="AO137" s="129">
        <f t="shared" si="20"/>
        <v>0.72336981474823014</v>
      </c>
      <c r="AP137" s="129">
        <f t="shared" si="20"/>
        <v>0.67978986272795583</v>
      </c>
      <c r="AQ137" s="129">
        <f t="shared" si="20"/>
        <v>0.77511305383770257</v>
      </c>
      <c r="AR137" s="129">
        <f t="shared" si="20"/>
        <v>0.60409482331464781</v>
      </c>
      <c r="AS137" s="129">
        <f t="shared" si="20"/>
        <v>0.57999042137684387</v>
      </c>
      <c r="AT137" s="129">
        <f t="shared" si="20"/>
        <v>0.58783973628494657</v>
      </c>
      <c r="AU137" s="129">
        <f t="shared" si="20"/>
        <v>0.67884706181387666</v>
      </c>
      <c r="AV137" s="129">
        <f t="shared" si="20"/>
        <v>0.78528126595931647</v>
      </c>
      <c r="AW137" s="129">
        <f t="shared" si="20"/>
        <v>0.78457348639598801</v>
      </c>
      <c r="AX137" s="129">
        <f t="shared" si="20"/>
        <v>0.77095719725546374</v>
      </c>
      <c r="AY137" s="129">
        <f t="shared" si="20"/>
        <v>0.78523704842692077</v>
      </c>
      <c r="AZ137" s="129">
        <f t="shared" si="20"/>
        <v>0.76030685958100985</v>
      </c>
    </row>
    <row r="138" spans="1:58" ht="21.75" x14ac:dyDescent="0.5">
      <c r="A138" s="257"/>
      <c r="B138" s="257"/>
      <c r="C138" s="257"/>
      <c r="D138" s="79"/>
      <c r="E138" s="257"/>
      <c r="F138" s="257"/>
      <c r="G138" s="257"/>
    </row>
    <row r="139" spans="1:58" ht="21.75" x14ac:dyDescent="0.5">
      <c r="A139" s="271" t="s">
        <v>1</v>
      </c>
      <c r="B139" s="271"/>
      <c r="C139" s="271"/>
      <c r="D139" s="79"/>
      <c r="E139" s="257"/>
      <c r="F139" s="257"/>
      <c r="G139" s="257"/>
      <c r="L139" s="134">
        <v>2.4</v>
      </c>
      <c r="M139" s="134">
        <v>4.4000000000000004</v>
      </c>
      <c r="N139" s="134">
        <v>1.4</v>
      </c>
      <c r="O139" s="134">
        <v>1.5</v>
      </c>
      <c r="P139" s="134">
        <v>1.7</v>
      </c>
      <c r="Q139" s="134">
        <v>1.8</v>
      </c>
      <c r="R139" s="134">
        <v>3.7</v>
      </c>
      <c r="S139" s="134" t="s">
        <v>11</v>
      </c>
      <c r="T139" s="134" t="s">
        <v>12</v>
      </c>
      <c r="U139" s="134" t="s">
        <v>13</v>
      </c>
      <c r="V139" s="134" t="s">
        <v>14</v>
      </c>
      <c r="W139" s="134" t="s">
        <v>15</v>
      </c>
      <c r="X139" s="134" t="s">
        <v>16</v>
      </c>
      <c r="Y139" s="134" t="s">
        <v>17</v>
      </c>
      <c r="Z139" s="134" t="s">
        <v>18</v>
      </c>
      <c r="AA139" s="134">
        <v>5.4</v>
      </c>
    </row>
    <row r="140" spans="1:58" ht="21.75" x14ac:dyDescent="0.5">
      <c r="A140" s="271" t="s">
        <v>268</v>
      </c>
      <c r="B140" s="271"/>
      <c r="C140" s="271">
        <f>COUNTIF(D3:D124,1)</f>
        <v>7</v>
      </c>
      <c r="D140" s="79"/>
      <c r="E140" s="257"/>
      <c r="F140" s="257"/>
      <c r="G140" s="257"/>
      <c r="J140" s="290" t="s">
        <v>20</v>
      </c>
      <c r="K140" s="290"/>
      <c r="L140" s="135">
        <f>W136</f>
        <v>4.0983606557377046</v>
      </c>
      <c r="M140" s="135">
        <f>AL136</f>
        <v>4.221311475409836</v>
      </c>
      <c r="N140" s="135">
        <f>O136</f>
        <v>4.1557377049180326</v>
      </c>
      <c r="O140" s="135">
        <f>P136</f>
        <v>4.2459016393442619</v>
      </c>
      <c r="P140" s="135">
        <f>R136</f>
        <v>4.1475409836065573</v>
      </c>
      <c r="Q140" s="135">
        <f>S136</f>
        <v>4.2704918032786887</v>
      </c>
      <c r="R140" s="135">
        <f>AF136</f>
        <v>4.1557377049180326</v>
      </c>
      <c r="S140" s="135">
        <f t="shared" ref="S140:AA141" si="21">AR136</f>
        <v>4.1967213114754101</v>
      </c>
      <c r="T140" s="135">
        <f t="shared" si="21"/>
        <v>4.2049180327868854</v>
      </c>
      <c r="U140" s="135">
        <f t="shared" si="21"/>
        <v>4.221311475409836</v>
      </c>
      <c r="V140" s="135">
        <f t="shared" si="21"/>
        <v>4.139344262295082</v>
      </c>
      <c r="W140" s="135">
        <f t="shared" si="21"/>
        <v>3.4836065573770494</v>
      </c>
      <c r="X140" s="135">
        <f t="shared" si="21"/>
        <v>3.5163934426229506</v>
      </c>
      <c r="Y140" s="135">
        <f t="shared" si="21"/>
        <v>3.5655737704918034</v>
      </c>
      <c r="Z140" s="135">
        <f t="shared" si="21"/>
        <v>3.4754098360655736</v>
      </c>
      <c r="AA140" s="135">
        <f t="shared" si="21"/>
        <v>4.0826446280991737</v>
      </c>
    </row>
    <row r="141" spans="1:58" ht="21.75" x14ac:dyDescent="0.5">
      <c r="A141" s="271" t="s">
        <v>269</v>
      </c>
      <c r="B141" s="271"/>
      <c r="C141" s="271">
        <f>COUNTIF(D3:D124,2)</f>
        <v>27</v>
      </c>
      <c r="D141" s="79"/>
      <c r="E141" s="257"/>
      <c r="F141" s="257"/>
      <c r="G141" s="257"/>
      <c r="J141" s="290"/>
      <c r="K141" s="290"/>
      <c r="L141" s="135">
        <f>W137</f>
        <v>0.74610097618664639</v>
      </c>
      <c r="M141" s="135">
        <f>AM137</f>
        <v>0.83827700274630779</v>
      </c>
      <c r="N141" s="135">
        <f>O137</f>
        <v>0.73024919643152564</v>
      </c>
      <c r="O141" s="135">
        <f>P137</f>
        <v>0.67391888730519101</v>
      </c>
      <c r="P141" s="135">
        <f>R137</f>
        <v>0.74493661177012616</v>
      </c>
      <c r="Q141" s="135">
        <f>S137</f>
        <v>0.71569701845279632</v>
      </c>
      <c r="R141" s="135">
        <f>AF137</f>
        <v>0.71102430025671803</v>
      </c>
      <c r="S141" s="135">
        <f t="shared" si="21"/>
        <v>0.60409482331464781</v>
      </c>
      <c r="T141" s="135">
        <f t="shared" si="21"/>
        <v>0.57999042137684387</v>
      </c>
      <c r="U141" s="135">
        <f t="shared" si="21"/>
        <v>0.58783973628494657</v>
      </c>
      <c r="V141" s="135">
        <f t="shared" si="21"/>
        <v>0.67884706181387666</v>
      </c>
      <c r="W141" s="135">
        <f t="shared" si="21"/>
        <v>0.78528126595931647</v>
      </c>
      <c r="X141" s="135">
        <f t="shared" si="21"/>
        <v>0.78457348639598801</v>
      </c>
      <c r="Y141" s="135">
        <f t="shared" si="21"/>
        <v>0.77095719725546374</v>
      </c>
      <c r="Z141" s="135">
        <f t="shared" si="21"/>
        <v>0.78523704842692077</v>
      </c>
      <c r="AA141" s="135">
        <f t="shared" si="21"/>
        <v>0.76030685958100985</v>
      </c>
    </row>
    <row r="142" spans="1:58" ht="21.75" x14ac:dyDescent="0.5">
      <c r="A142" s="271" t="s">
        <v>270</v>
      </c>
      <c r="B142" s="271"/>
      <c r="C142" s="271">
        <f>COUNTIF(D3:D124,3)</f>
        <v>36</v>
      </c>
      <c r="D142" s="79"/>
      <c r="E142" s="257"/>
      <c r="F142" s="257"/>
      <c r="G142" s="257"/>
      <c r="K142" t="s">
        <v>51</v>
      </c>
      <c r="L142" s="132">
        <f>AVERAGE(L140:AA140)</f>
        <v>4.0113128302398042</v>
      </c>
    </row>
    <row r="143" spans="1:58" ht="21.75" x14ac:dyDescent="0.5">
      <c r="A143" s="271" t="s">
        <v>271</v>
      </c>
      <c r="B143" s="271"/>
      <c r="C143" s="271">
        <f>COUNTIF(D3:D124,4)</f>
        <v>31</v>
      </c>
      <c r="D143" s="79"/>
      <c r="E143" s="257"/>
      <c r="F143" s="257"/>
      <c r="G143" s="257"/>
      <c r="K143" t="s">
        <v>52</v>
      </c>
      <c r="L143" s="132">
        <f>AVERAGE(L141:AA141)</f>
        <v>0.71858324334739554</v>
      </c>
    </row>
    <row r="144" spans="1:58" ht="21.75" x14ac:dyDescent="0.5">
      <c r="A144" s="271" t="s">
        <v>267</v>
      </c>
      <c r="B144" s="271"/>
      <c r="C144" s="271">
        <f>COUNTIF(D3:D124,5)</f>
        <v>21</v>
      </c>
      <c r="D144" s="79"/>
      <c r="E144" s="257"/>
      <c r="F144" s="257"/>
      <c r="G144" s="257"/>
    </row>
    <row r="145" spans="1:28" ht="21.75" x14ac:dyDescent="0.5">
      <c r="A145" s="271"/>
      <c r="B145" s="271"/>
      <c r="C145" s="271">
        <f>SUM(C140:C144)</f>
        <v>122</v>
      </c>
      <c r="D145" s="79"/>
      <c r="E145" s="257"/>
      <c r="F145" s="257"/>
      <c r="G145" s="257"/>
      <c r="L145" s="132"/>
    </row>
    <row r="146" spans="1:28" ht="21.75" x14ac:dyDescent="0.5">
      <c r="A146" s="257"/>
      <c r="B146" s="257"/>
      <c r="C146" s="257"/>
      <c r="D146" s="79"/>
      <c r="E146" s="257"/>
      <c r="F146" s="257"/>
      <c r="G146" s="257"/>
      <c r="L146" s="134">
        <v>4.0999999999999996</v>
      </c>
      <c r="M146" s="134">
        <v>4.2</v>
      </c>
      <c r="N146" s="134">
        <v>1.4</v>
      </c>
      <c r="O146" s="134">
        <v>4.3</v>
      </c>
      <c r="P146" s="134">
        <v>4.8</v>
      </c>
    </row>
    <row r="147" spans="1:28" ht="21.75" x14ac:dyDescent="0.5">
      <c r="A147" s="257" t="s">
        <v>194</v>
      </c>
      <c r="B147" s="257"/>
      <c r="C147" s="257"/>
      <c r="D147" s="79"/>
      <c r="E147" s="257"/>
      <c r="F147" s="257"/>
      <c r="G147" s="257"/>
      <c r="J147" s="290" t="s">
        <v>21</v>
      </c>
      <c r="K147" s="290"/>
      <c r="L147" s="135">
        <f>AI136</f>
        <v>4.221311475409836</v>
      </c>
      <c r="M147" s="135">
        <f>AJ136</f>
        <v>4.1229508196721314</v>
      </c>
      <c r="N147" s="135">
        <f>O136</f>
        <v>4.1557377049180326</v>
      </c>
      <c r="O147" s="135">
        <f>AK136</f>
        <v>4.2049180327868854</v>
      </c>
      <c r="P147" s="135">
        <f>AP136</f>
        <v>4</v>
      </c>
    </row>
    <row r="148" spans="1:28" ht="21.75" x14ac:dyDescent="0.5">
      <c r="A148" s="271" t="s">
        <v>28</v>
      </c>
      <c r="B148" s="271"/>
      <c r="C148" s="271"/>
      <c r="D148" s="277"/>
      <c r="E148" s="271">
        <f>COUNTIF(E3:E124,1)</f>
        <v>7</v>
      </c>
      <c r="F148" s="257"/>
      <c r="G148" s="257"/>
      <c r="J148" s="290"/>
      <c r="K148" s="290"/>
      <c r="L148" s="135">
        <f>AI137</f>
        <v>0.793025150224688</v>
      </c>
      <c r="M148" s="135">
        <f>AJ137</f>
        <v>0.79512402945843752</v>
      </c>
      <c r="N148" s="135">
        <f>O137</f>
        <v>0.73024919643152564</v>
      </c>
      <c r="O148" s="135">
        <f>AK137</f>
        <v>0.70926409436510718</v>
      </c>
      <c r="P148" s="135">
        <f>AP137</f>
        <v>0.67978986272795583</v>
      </c>
    </row>
    <row r="149" spans="1:28" ht="21.75" x14ac:dyDescent="0.5">
      <c r="A149" s="271" t="s">
        <v>30</v>
      </c>
      <c r="B149" s="271"/>
      <c r="C149" s="271"/>
      <c r="D149" s="277"/>
      <c r="E149" s="271">
        <f>COUNTIF(E3:E124,2)</f>
        <v>30</v>
      </c>
      <c r="F149" s="257"/>
      <c r="G149" s="257"/>
      <c r="K149" t="s">
        <v>51</v>
      </c>
      <c r="L149" s="132">
        <f>AVERAGE(L147:P147)</f>
        <v>4.1409836065573771</v>
      </c>
    </row>
    <row r="150" spans="1:28" ht="21.75" x14ac:dyDescent="0.5">
      <c r="A150" s="271" t="s">
        <v>32</v>
      </c>
      <c r="B150" s="271"/>
      <c r="C150" s="271"/>
      <c r="D150" s="277"/>
      <c r="E150" s="271">
        <f>COUNTIF(E3:E124,3)</f>
        <v>57</v>
      </c>
      <c r="F150" s="257"/>
      <c r="G150" s="257"/>
      <c r="K150" t="s">
        <v>52</v>
      </c>
      <c r="L150" s="132">
        <f>AVERAGE(L148:P148)</f>
        <v>0.74149046664154283</v>
      </c>
    </row>
    <row r="151" spans="1:28" ht="21.75" x14ac:dyDescent="0.5">
      <c r="A151" s="271" t="s">
        <v>272</v>
      </c>
      <c r="B151" s="271"/>
      <c r="C151" s="271"/>
      <c r="D151" s="277"/>
      <c r="E151" s="271">
        <f>COUNTIF(E3:E124,4)</f>
        <v>24</v>
      </c>
      <c r="F151" s="257"/>
      <c r="G151" s="257"/>
    </row>
    <row r="152" spans="1:28" ht="21.75" x14ac:dyDescent="0.5">
      <c r="A152" s="271" t="s">
        <v>267</v>
      </c>
      <c r="B152" s="271"/>
      <c r="C152" s="271"/>
      <c r="D152" s="277"/>
      <c r="E152" s="271">
        <f>COUNTIF(E3:E124,0)</f>
        <v>4</v>
      </c>
      <c r="F152" s="257"/>
      <c r="G152" s="257"/>
      <c r="L152" s="134">
        <v>2.5</v>
      </c>
      <c r="M152" s="136">
        <v>3.4</v>
      </c>
      <c r="N152" s="134">
        <v>3.9</v>
      </c>
    </row>
    <row r="153" spans="1:28" ht="21.75" x14ac:dyDescent="0.5">
      <c r="A153" s="271"/>
      <c r="B153" s="271"/>
      <c r="C153" s="271"/>
      <c r="D153" s="277"/>
      <c r="E153" s="271">
        <f>SUM(E148:E152)</f>
        <v>122</v>
      </c>
      <c r="F153" s="257"/>
      <c r="G153" s="257"/>
      <c r="J153" s="290" t="s">
        <v>22</v>
      </c>
      <c r="K153" s="290"/>
      <c r="L153" s="135">
        <f>X128</f>
        <v>4.0737704918032787</v>
      </c>
      <c r="M153" s="137">
        <f>AC128</f>
        <v>3.901639344262295</v>
      </c>
      <c r="N153" s="135">
        <f>AH136</f>
        <v>4.0743801652892566</v>
      </c>
    </row>
    <row r="154" spans="1:28" ht="21.75" x14ac:dyDescent="0.5">
      <c r="A154" s="257"/>
      <c r="B154" s="257"/>
      <c r="C154" s="257"/>
      <c r="D154" s="79"/>
      <c r="E154" s="257"/>
      <c r="F154" s="257"/>
      <c r="G154" s="257"/>
      <c r="J154" s="290"/>
      <c r="K154" s="290"/>
      <c r="L154" s="135">
        <f>X137</f>
        <v>0.67802818689359967</v>
      </c>
      <c r="M154" s="137">
        <f>AC137</f>
        <v>0.82242865276502186</v>
      </c>
      <c r="N154" s="135">
        <f>AH137</f>
        <v>0.80190744824796056</v>
      </c>
    </row>
    <row r="155" spans="1:28" ht="21.75" x14ac:dyDescent="0.5">
      <c r="A155" s="256" t="s">
        <v>273</v>
      </c>
      <c r="B155" s="257"/>
      <c r="C155" s="257"/>
      <c r="E155" s="257"/>
      <c r="F155" s="257"/>
      <c r="G155" s="257"/>
      <c r="K155" t="s">
        <v>51</v>
      </c>
      <c r="L155" s="132">
        <f>AVERAGE(L153:N153)</f>
        <v>4.016596667118276</v>
      </c>
    </row>
    <row r="156" spans="1:28" ht="27.75" x14ac:dyDescent="0.5">
      <c r="A156" s="90">
        <v>1</v>
      </c>
      <c r="B156" s="101" t="s">
        <v>36</v>
      </c>
      <c r="C156" s="284" t="s">
        <v>161</v>
      </c>
      <c r="D156" s="277"/>
      <c r="E156" s="271"/>
      <c r="F156" s="271"/>
      <c r="G156" s="271">
        <f>COUNTIF(I3:I124,1)</f>
        <v>3</v>
      </c>
      <c r="K156" t="s">
        <v>52</v>
      </c>
      <c r="L156" s="132">
        <f>AVERAGE(L154:N154)</f>
        <v>0.76745476263552737</v>
      </c>
    </row>
    <row r="157" spans="1:28" ht="27.75" x14ac:dyDescent="0.5">
      <c r="A157" s="90">
        <v>2</v>
      </c>
      <c r="B157" s="101" t="s">
        <v>36</v>
      </c>
      <c r="C157" s="284" t="s">
        <v>162</v>
      </c>
      <c r="D157" s="277"/>
      <c r="E157" s="271"/>
      <c r="F157" s="271"/>
      <c r="G157" s="271">
        <f>COUNTIF(I3:I124,2)</f>
        <v>13</v>
      </c>
    </row>
    <row r="158" spans="1:28" ht="27.75" x14ac:dyDescent="0.5">
      <c r="A158" s="90">
        <v>3</v>
      </c>
      <c r="B158" s="101" t="s">
        <v>36</v>
      </c>
      <c r="C158" s="284" t="s">
        <v>163</v>
      </c>
      <c r="D158" s="277"/>
      <c r="E158" s="271"/>
      <c r="F158" s="271"/>
      <c r="G158" s="271">
        <f>COUNTIF(I3:I124,3)</f>
        <v>52</v>
      </c>
      <c r="L158" s="134">
        <v>1.1000000000000001</v>
      </c>
      <c r="M158" s="134">
        <v>1.2</v>
      </c>
      <c r="N158" s="134">
        <v>1.3</v>
      </c>
      <c r="O158" s="134">
        <v>1.4</v>
      </c>
      <c r="P158" s="134">
        <v>1.5</v>
      </c>
      <c r="Q158" s="134">
        <v>1.6</v>
      </c>
      <c r="R158" s="134">
        <v>1.7</v>
      </c>
      <c r="S158" s="134">
        <v>1.8</v>
      </c>
      <c r="T158" s="134">
        <v>3.1</v>
      </c>
      <c r="U158" s="134">
        <v>3.2</v>
      </c>
      <c r="V158" s="134">
        <v>3.3</v>
      </c>
      <c r="W158" s="134">
        <v>3.4</v>
      </c>
      <c r="X158" s="134">
        <v>3.5</v>
      </c>
      <c r="Y158" s="134">
        <v>3.6</v>
      </c>
      <c r="Z158" s="134">
        <v>3.7</v>
      </c>
      <c r="AA158" s="134">
        <v>3.8</v>
      </c>
      <c r="AB158" s="134">
        <v>3.9</v>
      </c>
    </row>
    <row r="159" spans="1:28" ht="27.75" x14ac:dyDescent="0.5">
      <c r="A159" s="90">
        <v>4</v>
      </c>
      <c r="B159" s="101" t="s">
        <v>36</v>
      </c>
      <c r="C159" s="284" t="s">
        <v>164</v>
      </c>
      <c r="D159" s="277"/>
      <c r="E159" s="271"/>
      <c r="F159" s="271"/>
      <c r="G159" s="271">
        <f>COUNTIF(I3:I124,4)</f>
        <v>0</v>
      </c>
      <c r="J159" s="290" t="s">
        <v>23</v>
      </c>
      <c r="K159" s="290"/>
      <c r="L159" s="135">
        <f>L128</f>
        <v>4.4132231404958677</v>
      </c>
      <c r="M159" s="135">
        <f t="shared" ref="M159:R160" si="22">M128</f>
        <v>4.1803278688524594</v>
      </c>
      <c r="N159" s="135">
        <f t="shared" si="22"/>
        <v>4.0655737704918034</v>
      </c>
      <c r="O159" s="135">
        <f t="shared" si="22"/>
        <v>4.1557377049180326</v>
      </c>
      <c r="P159" s="135">
        <f t="shared" si="22"/>
        <v>4.2459016393442619</v>
      </c>
      <c r="Q159" s="135">
        <f t="shared" si="22"/>
        <v>4.278688524590164</v>
      </c>
      <c r="R159" s="135">
        <f t="shared" si="22"/>
        <v>4.1475409836065573</v>
      </c>
      <c r="S159" s="135">
        <f>S128</f>
        <v>4.2704918032786887</v>
      </c>
      <c r="T159" s="135">
        <f>Z128</f>
        <v>3.8934426229508197</v>
      </c>
      <c r="U159" s="135">
        <f t="shared" ref="U159:AB160" si="23">AA128</f>
        <v>3.9098360655737703</v>
      </c>
      <c r="V159" s="135">
        <f t="shared" si="23"/>
        <v>3.959016393442623</v>
      </c>
      <c r="W159" s="135">
        <f t="shared" si="23"/>
        <v>3.901639344262295</v>
      </c>
      <c r="X159" s="135">
        <f t="shared" si="23"/>
        <v>3.9672131147540983</v>
      </c>
      <c r="Y159" s="135">
        <f t="shared" si="23"/>
        <v>3.8934426229508197</v>
      </c>
      <c r="Z159" s="135">
        <f t="shared" si="23"/>
        <v>4.1557377049180326</v>
      </c>
      <c r="AA159" s="135">
        <f>AG128</f>
        <v>3.9098360655737703</v>
      </c>
      <c r="AB159" s="135">
        <f t="shared" si="23"/>
        <v>4.0743801652892566</v>
      </c>
    </row>
    <row r="160" spans="1:28" ht="27.75" x14ac:dyDescent="0.5">
      <c r="A160" s="90">
        <v>5</v>
      </c>
      <c r="B160" s="101" t="s">
        <v>36</v>
      </c>
      <c r="C160" s="284" t="s">
        <v>165</v>
      </c>
      <c r="D160" s="277"/>
      <c r="E160" s="271"/>
      <c r="F160" s="271"/>
      <c r="G160" s="271">
        <f>COUNTIF(I3:I124,5)</f>
        <v>31</v>
      </c>
      <c r="J160" s="290"/>
      <c r="K160" s="290"/>
      <c r="L160" s="135">
        <f>L129</f>
        <v>0.62548389846031405</v>
      </c>
      <c r="M160" s="135">
        <f t="shared" si="22"/>
        <v>0.71306764494857533</v>
      </c>
      <c r="N160" s="135">
        <f t="shared" si="22"/>
        <v>0.81720941512226342</v>
      </c>
      <c r="O160" s="135">
        <f t="shared" si="22"/>
        <v>0.72451783631303113</v>
      </c>
      <c r="P160" s="135">
        <f t="shared" si="22"/>
        <v>0.6691256272773296</v>
      </c>
      <c r="Q160" s="135">
        <f t="shared" si="22"/>
        <v>0.7043459363587159</v>
      </c>
      <c r="R160" s="135">
        <f t="shared" si="22"/>
        <v>0.74296847171309244</v>
      </c>
      <c r="S160" s="135">
        <f>S129</f>
        <v>0.71330315958489721</v>
      </c>
      <c r="T160" s="135">
        <f>Z129</f>
        <v>0.69903184862808565</v>
      </c>
      <c r="U160" s="135">
        <f t="shared" si="23"/>
        <v>0.71292629882178804</v>
      </c>
      <c r="V160" s="135">
        <f t="shared" si="23"/>
        <v>0.71743556269291597</v>
      </c>
      <c r="W160" s="135">
        <f t="shared" si="23"/>
        <v>0.82392340151665988</v>
      </c>
      <c r="X160" s="135">
        <f t="shared" si="23"/>
        <v>0.74585660105425089</v>
      </c>
      <c r="Y160" s="135">
        <f t="shared" si="23"/>
        <v>0.75538913052224477</v>
      </c>
      <c r="Z160" s="135">
        <f t="shared" si="23"/>
        <v>0.71311475409836067</v>
      </c>
      <c r="AA160" s="135">
        <f>AG129</f>
        <v>0.71292629882178804</v>
      </c>
      <c r="AB160" s="135">
        <f t="shared" si="23"/>
        <v>0.80458694557829735</v>
      </c>
    </row>
    <row r="161" spans="1:18" ht="27.75" x14ac:dyDescent="0.5">
      <c r="A161" s="90">
        <v>6</v>
      </c>
      <c r="B161" s="101" t="s">
        <v>36</v>
      </c>
      <c r="C161" s="284" t="s">
        <v>166</v>
      </c>
      <c r="D161" s="277"/>
      <c r="E161" s="271"/>
      <c r="F161" s="271"/>
      <c r="G161" s="271">
        <f>COUNTIF(I3:I124,6)</f>
        <v>0</v>
      </c>
      <c r="K161" t="s">
        <v>51</v>
      </c>
      <c r="L161" s="132">
        <f>AVERAGE(L159:AB159)</f>
        <v>4.0836487961937245</v>
      </c>
    </row>
    <row r="162" spans="1:18" ht="27.75" x14ac:dyDescent="0.5">
      <c r="A162" s="90">
        <v>7</v>
      </c>
      <c r="B162" s="101" t="s">
        <v>36</v>
      </c>
      <c r="C162" s="284" t="s">
        <v>167</v>
      </c>
      <c r="D162" s="277"/>
      <c r="E162" s="271"/>
      <c r="F162" s="271"/>
      <c r="G162" s="271">
        <f>COUNTIF(I3:I124,7)</f>
        <v>7</v>
      </c>
      <c r="K162" t="s">
        <v>52</v>
      </c>
      <c r="L162" s="132">
        <f>AVERAGE(L160:AB160)</f>
        <v>0.72913016655956542</v>
      </c>
    </row>
    <row r="163" spans="1:18" ht="27.75" x14ac:dyDescent="0.5">
      <c r="A163" s="92">
        <v>8</v>
      </c>
      <c r="B163" s="101" t="s">
        <v>36</v>
      </c>
      <c r="C163" s="284" t="s">
        <v>168</v>
      </c>
      <c r="D163" s="277"/>
      <c r="E163" s="271"/>
      <c r="F163" s="271"/>
      <c r="G163" s="271">
        <f>COUNTIF(I3:I124,8)</f>
        <v>5</v>
      </c>
    </row>
    <row r="164" spans="1:18" ht="27.75" x14ac:dyDescent="0.5">
      <c r="A164" s="92">
        <v>9</v>
      </c>
      <c r="B164" s="101" t="s">
        <v>36</v>
      </c>
      <c r="C164" s="284" t="s">
        <v>169</v>
      </c>
      <c r="D164" s="277"/>
      <c r="E164" s="271"/>
      <c r="F164" s="271"/>
      <c r="G164" s="271">
        <f>COUNTIF(I3:I124,9)</f>
        <v>0</v>
      </c>
      <c r="L164" s="134">
        <v>3.2</v>
      </c>
      <c r="M164" s="134">
        <v>3.8</v>
      </c>
    </row>
    <row r="165" spans="1:18" ht="27.75" x14ac:dyDescent="0.5">
      <c r="A165" s="92">
        <v>10</v>
      </c>
      <c r="B165" s="101" t="s">
        <v>36</v>
      </c>
      <c r="C165" s="284" t="s">
        <v>170</v>
      </c>
      <c r="D165" s="79"/>
      <c r="E165" s="257"/>
      <c r="F165" s="257"/>
      <c r="G165" s="271">
        <f>COUNTIF(I3:I124,10)</f>
        <v>0</v>
      </c>
      <c r="J165" s="290" t="s">
        <v>24</v>
      </c>
      <c r="K165" s="290"/>
      <c r="L165" s="135">
        <f>AA128</f>
        <v>3.9098360655737703</v>
      </c>
      <c r="M165" s="135">
        <f>AG136</f>
        <v>3.9098360655737703</v>
      </c>
    </row>
    <row r="166" spans="1:18" ht="27.75" x14ac:dyDescent="0.5">
      <c r="A166" s="90">
        <v>11</v>
      </c>
      <c r="B166" s="101" t="s">
        <v>36</v>
      </c>
      <c r="C166" s="284" t="s">
        <v>171</v>
      </c>
      <c r="D166" s="79"/>
      <c r="E166" s="257"/>
      <c r="F166" s="257"/>
      <c r="G166" s="271">
        <f>COUNTIF(I3:I124,11)</f>
        <v>11</v>
      </c>
      <c r="J166" s="290"/>
      <c r="K166" s="290"/>
      <c r="L166" s="135">
        <f>AA129</f>
        <v>0.71292629882178804</v>
      </c>
      <c r="M166" s="135">
        <f>AG137</f>
        <v>0.70901927571352619</v>
      </c>
    </row>
    <row r="167" spans="1:18" ht="27.75" x14ac:dyDescent="0.5">
      <c r="A167" s="90">
        <v>12</v>
      </c>
      <c r="B167" s="101" t="s">
        <v>36</v>
      </c>
      <c r="C167" s="284" t="s">
        <v>172</v>
      </c>
      <c r="D167" s="79"/>
      <c r="E167" s="257"/>
      <c r="F167" s="257"/>
      <c r="G167" s="271">
        <f>COUNTIF(I3:I124,12)</f>
        <v>0</v>
      </c>
      <c r="K167" t="s">
        <v>51</v>
      </c>
      <c r="L167" s="132">
        <f>AVERAGE(L165:M165)</f>
        <v>3.9098360655737703</v>
      </c>
    </row>
    <row r="168" spans="1:18" x14ac:dyDescent="0.55000000000000004">
      <c r="D168" s="79"/>
      <c r="E168" s="257"/>
      <c r="F168" s="257"/>
      <c r="G168" s="271">
        <f>SUM(G156:G167)</f>
        <v>122</v>
      </c>
      <c r="K168" t="s">
        <v>52</v>
      </c>
      <c r="L168" s="132">
        <f>AVERAGE(L166:M166)</f>
        <v>0.71097278726765711</v>
      </c>
    </row>
    <row r="169" spans="1:18" x14ac:dyDescent="0.55000000000000004">
      <c r="D169" s="79"/>
      <c r="E169" s="257"/>
      <c r="F169" s="257"/>
      <c r="G169" s="257"/>
    </row>
    <row r="170" spans="1:18" ht="21.75" x14ac:dyDescent="0.5">
      <c r="A170" s="271" t="s">
        <v>274</v>
      </c>
      <c r="B170" s="271"/>
      <c r="C170" s="271"/>
      <c r="D170" s="79"/>
      <c r="E170" s="257"/>
      <c r="F170" s="257"/>
      <c r="G170" s="257"/>
      <c r="R170" s="132">
        <f>AVERAGE(L140:AA140,L147:P147,L153:N153,L159:AB159,L165:M165)</f>
        <v>4.050637557777196</v>
      </c>
    </row>
    <row r="171" spans="1:18" ht="21.75" x14ac:dyDescent="0.5">
      <c r="A171" s="271" t="s">
        <v>275</v>
      </c>
      <c r="B171" s="271"/>
      <c r="C171" s="271">
        <f>COUNTIF(J3:J124,1)</f>
        <v>3</v>
      </c>
      <c r="D171" s="79"/>
      <c r="E171" s="257"/>
      <c r="F171" s="257"/>
      <c r="G171" s="257"/>
      <c r="J171" s="290" t="s">
        <v>191</v>
      </c>
      <c r="K171" s="290"/>
      <c r="L171" s="133" t="s">
        <v>51</v>
      </c>
      <c r="M171" s="135">
        <f>AVERAGE(L142,L149,L155,L161,L167)</f>
        <v>4.0324755931365903</v>
      </c>
    </row>
    <row r="172" spans="1:18" ht="21.75" x14ac:dyDescent="0.5">
      <c r="A172" s="271" t="s">
        <v>276</v>
      </c>
      <c r="B172" s="271"/>
      <c r="C172" s="271">
        <f>COUNTIF(J3:J124,2)</f>
        <v>101</v>
      </c>
      <c r="D172" s="79"/>
      <c r="E172" s="257"/>
      <c r="F172" s="257"/>
      <c r="G172" s="257"/>
      <c r="J172" s="290"/>
      <c r="K172" s="290"/>
      <c r="L172" s="133" t="s">
        <v>52</v>
      </c>
      <c r="M172" s="135">
        <f>AVERAGE(L143,L150,L156,L162,L168)</f>
        <v>0.7335262852903377</v>
      </c>
    </row>
    <row r="173" spans="1:18" ht="21.75" x14ac:dyDescent="0.5">
      <c r="A173" s="271" t="s">
        <v>267</v>
      </c>
      <c r="B173" s="271"/>
      <c r="C173" s="271">
        <f>COUNTIF(J3:J124,0)</f>
        <v>18</v>
      </c>
      <c r="D173" s="79"/>
      <c r="E173" s="257"/>
      <c r="F173" s="257"/>
      <c r="G173" s="257"/>
    </row>
    <row r="174" spans="1:18" ht="21.75" x14ac:dyDescent="0.5">
      <c r="A174" s="271"/>
      <c r="B174" s="271"/>
      <c r="C174" s="271">
        <f>SUM(C171:C173)</f>
        <v>122</v>
      </c>
      <c r="D174" s="79"/>
      <c r="E174" s="257"/>
      <c r="F174" s="257"/>
      <c r="G174" s="257"/>
    </row>
    <row r="175" spans="1:18" ht="21.75" x14ac:dyDescent="0.5">
      <c r="A175" s="257"/>
      <c r="B175" s="257"/>
      <c r="C175" s="257"/>
      <c r="D175" s="79"/>
      <c r="E175" s="257"/>
      <c r="F175" s="257"/>
      <c r="G175" s="257"/>
    </row>
    <row r="176" spans="1:18" ht="21.75" x14ac:dyDescent="0.5">
      <c r="A176" s="271" t="s">
        <v>277</v>
      </c>
      <c r="B176" s="271"/>
      <c r="C176" s="271"/>
      <c r="D176" s="79"/>
      <c r="E176" s="257"/>
      <c r="F176" s="257"/>
      <c r="G176" s="257"/>
    </row>
    <row r="177" spans="1:7" ht="21.75" x14ac:dyDescent="0.5">
      <c r="A177" s="271" t="s">
        <v>278</v>
      </c>
      <c r="B177" s="271"/>
      <c r="C177" s="271">
        <f>COUNTIF(K3:K124,1)</f>
        <v>76</v>
      </c>
      <c r="D177" s="79"/>
      <c r="E177" s="257"/>
      <c r="F177" s="257"/>
      <c r="G177" s="257"/>
    </row>
    <row r="178" spans="1:7" ht="21.75" x14ac:dyDescent="0.5">
      <c r="A178" s="271" t="s">
        <v>41</v>
      </c>
      <c r="B178" s="271"/>
      <c r="C178" s="271">
        <f>COUNTIF(K3:K124,2)</f>
        <v>27</v>
      </c>
      <c r="D178" s="79"/>
      <c r="E178" s="257"/>
      <c r="F178" s="257"/>
      <c r="G178" s="257"/>
    </row>
    <row r="179" spans="1:7" ht="21.75" x14ac:dyDescent="0.5">
      <c r="A179" s="271" t="s">
        <v>267</v>
      </c>
      <c r="B179" s="271"/>
      <c r="C179" s="271">
        <f>COUNTIF(K3:K124,0)</f>
        <v>19</v>
      </c>
      <c r="D179" s="79"/>
    </row>
    <row r="180" spans="1:7" ht="21.75" x14ac:dyDescent="0.5">
      <c r="A180" s="271"/>
      <c r="B180" s="271"/>
      <c r="C180" s="271">
        <f>SUM(C177:C179)</f>
        <v>122</v>
      </c>
      <c r="D180" s="79"/>
    </row>
    <row r="181" spans="1:7" ht="21.75" x14ac:dyDescent="0.5">
      <c r="A181"/>
      <c r="D181" s="79"/>
    </row>
    <row r="182" spans="1:7" ht="21.75" x14ac:dyDescent="0.5">
      <c r="A182"/>
      <c r="D182" s="79"/>
    </row>
    <row r="183" spans="1:7" ht="21.75" x14ac:dyDescent="0.5">
      <c r="A183"/>
      <c r="D183" s="79"/>
    </row>
    <row r="184" spans="1:7" ht="21.75" x14ac:dyDescent="0.5">
      <c r="A184"/>
      <c r="D184" s="79"/>
    </row>
    <row r="185" spans="1:7" ht="21.75" x14ac:dyDescent="0.5">
      <c r="A185"/>
      <c r="D185" s="79"/>
    </row>
    <row r="186" spans="1:7" ht="21.75" x14ac:dyDescent="0.5">
      <c r="A186"/>
      <c r="D186" s="79"/>
    </row>
    <row r="187" spans="1:7" ht="21.75" x14ac:dyDescent="0.5">
      <c r="A187"/>
      <c r="D187" s="79"/>
    </row>
    <row r="188" spans="1:7" ht="21.75" x14ac:dyDescent="0.5">
      <c r="A188"/>
      <c r="D188" s="79"/>
    </row>
    <row r="189" spans="1:7" ht="21.75" x14ac:dyDescent="0.5">
      <c r="A189"/>
      <c r="D189" s="79"/>
    </row>
    <row r="190" spans="1:7" ht="21.75" x14ac:dyDescent="0.5">
      <c r="A190"/>
      <c r="D190" s="79"/>
    </row>
    <row r="191" spans="1:7" ht="21.75" x14ac:dyDescent="0.5">
      <c r="A191"/>
      <c r="D191" s="79"/>
    </row>
    <row r="192" spans="1:7" ht="21.75" x14ac:dyDescent="0.5">
      <c r="A192"/>
      <c r="D192" s="79"/>
    </row>
    <row r="193" spans="1:4" ht="21.75" x14ac:dyDescent="0.5">
      <c r="A193"/>
      <c r="D193" s="79"/>
    </row>
    <row r="194" spans="1:4" ht="21.75" x14ac:dyDescent="0.5">
      <c r="A194"/>
      <c r="D194" s="79"/>
    </row>
    <row r="195" spans="1:4" ht="21.75" x14ac:dyDescent="0.5">
      <c r="A195"/>
      <c r="D195" s="79"/>
    </row>
    <row r="196" spans="1:4" ht="21.75" x14ac:dyDescent="0.5">
      <c r="A196"/>
      <c r="D196" s="79"/>
    </row>
    <row r="197" spans="1:4" ht="21.75" x14ac:dyDescent="0.5">
      <c r="A197"/>
      <c r="D197" s="79"/>
    </row>
    <row r="198" spans="1:4" ht="21.75" x14ac:dyDescent="0.5">
      <c r="A198"/>
      <c r="D198" s="79"/>
    </row>
    <row r="199" spans="1:4" ht="21.75" x14ac:dyDescent="0.5">
      <c r="A199"/>
      <c r="D199" s="79"/>
    </row>
    <row r="200" spans="1:4" ht="21.75" x14ac:dyDescent="0.5">
      <c r="A200"/>
      <c r="D200" s="79"/>
    </row>
    <row r="201" spans="1:4" ht="21.75" x14ac:dyDescent="0.5">
      <c r="A201"/>
      <c r="D201" s="79"/>
    </row>
    <row r="202" spans="1:4" ht="21.75" x14ac:dyDescent="0.5">
      <c r="A202"/>
      <c r="D202" s="79"/>
    </row>
    <row r="203" spans="1:4" ht="21.75" x14ac:dyDescent="0.5">
      <c r="A203"/>
      <c r="D203" s="79"/>
    </row>
    <row r="204" spans="1:4" ht="21.75" x14ac:dyDescent="0.5">
      <c r="A204"/>
      <c r="D204" s="79"/>
    </row>
    <row r="205" spans="1:4" ht="21.75" x14ac:dyDescent="0.5">
      <c r="A205"/>
      <c r="D205" s="79"/>
    </row>
    <row r="206" spans="1:4" ht="21.75" x14ac:dyDescent="0.5">
      <c r="A206"/>
      <c r="D206" s="79"/>
    </row>
    <row r="207" spans="1:4" ht="21.75" x14ac:dyDescent="0.5">
      <c r="A207"/>
      <c r="D207" s="79"/>
    </row>
    <row r="208" spans="1:4" ht="21.75" x14ac:dyDescent="0.5">
      <c r="A208"/>
      <c r="D208" s="79"/>
    </row>
    <row r="209" spans="1:4" ht="21.75" x14ac:dyDescent="0.5">
      <c r="A209"/>
      <c r="D209" s="79"/>
    </row>
    <row r="210" spans="1:4" ht="21.75" x14ac:dyDescent="0.5">
      <c r="A210"/>
      <c r="D210" s="79"/>
    </row>
    <row r="211" spans="1:4" ht="21.75" x14ac:dyDescent="0.5">
      <c r="A211"/>
      <c r="D211" s="79"/>
    </row>
    <row r="212" spans="1:4" ht="21.75" x14ac:dyDescent="0.5">
      <c r="A212"/>
      <c r="D212" s="79"/>
    </row>
    <row r="213" spans="1:4" ht="21.75" x14ac:dyDescent="0.5">
      <c r="A213"/>
      <c r="D213" s="79"/>
    </row>
    <row r="214" spans="1:4" ht="21.75" x14ac:dyDescent="0.5">
      <c r="A214"/>
      <c r="D214" s="79"/>
    </row>
    <row r="215" spans="1:4" ht="21.75" x14ac:dyDescent="0.5">
      <c r="A215"/>
      <c r="D215" s="79"/>
    </row>
    <row r="216" spans="1:4" ht="21.75" x14ac:dyDescent="0.5">
      <c r="A216"/>
      <c r="D216" s="79"/>
    </row>
    <row r="217" spans="1:4" ht="21.75" x14ac:dyDescent="0.5">
      <c r="A217"/>
      <c r="D217" s="79"/>
    </row>
    <row r="218" spans="1:4" ht="21.75" x14ac:dyDescent="0.5">
      <c r="A218"/>
      <c r="D218" s="79"/>
    </row>
    <row r="219" spans="1:4" ht="21.75" x14ac:dyDescent="0.5">
      <c r="A219"/>
      <c r="D219" s="79"/>
    </row>
    <row r="220" spans="1:4" ht="21.75" x14ac:dyDescent="0.5">
      <c r="A220"/>
      <c r="D220" s="79"/>
    </row>
    <row r="221" spans="1:4" ht="21.75" x14ac:dyDescent="0.5">
      <c r="A221"/>
      <c r="D221" s="79"/>
    </row>
    <row r="222" spans="1:4" ht="21.75" x14ac:dyDescent="0.5">
      <c r="A222"/>
      <c r="D222" s="79"/>
    </row>
    <row r="223" spans="1:4" ht="21.75" x14ac:dyDescent="0.5">
      <c r="A223"/>
      <c r="D223" s="79"/>
    </row>
    <row r="224" spans="1:4" ht="21.75" x14ac:dyDescent="0.5">
      <c r="A224"/>
      <c r="D224" s="79"/>
    </row>
    <row r="225" spans="1:4" ht="21.75" x14ac:dyDescent="0.5">
      <c r="A225"/>
      <c r="D225" s="79"/>
    </row>
    <row r="226" spans="1:4" ht="21.75" x14ac:dyDescent="0.5">
      <c r="A226"/>
      <c r="D226" s="79"/>
    </row>
    <row r="227" spans="1:4" ht="21.75" x14ac:dyDescent="0.5">
      <c r="A227"/>
      <c r="D227" s="79"/>
    </row>
    <row r="228" spans="1:4" ht="21.75" x14ac:dyDescent="0.5">
      <c r="A228"/>
      <c r="D228" s="79"/>
    </row>
    <row r="229" spans="1:4" ht="21.75" x14ac:dyDescent="0.5">
      <c r="A229"/>
      <c r="D229" s="79"/>
    </row>
    <row r="230" spans="1:4" ht="21.75" x14ac:dyDescent="0.5">
      <c r="A230"/>
      <c r="D230" s="79"/>
    </row>
    <row r="231" spans="1:4" ht="21.75" x14ac:dyDescent="0.5">
      <c r="A231"/>
      <c r="D231" s="79"/>
    </row>
    <row r="232" spans="1:4" ht="21.75" x14ac:dyDescent="0.5">
      <c r="A232"/>
      <c r="D232" s="79"/>
    </row>
    <row r="233" spans="1:4" ht="21.75" x14ac:dyDescent="0.5">
      <c r="A233"/>
      <c r="D233" s="79"/>
    </row>
    <row r="234" spans="1:4" ht="21.75" x14ac:dyDescent="0.5">
      <c r="A234"/>
      <c r="D234" s="79"/>
    </row>
    <row r="235" spans="1:4" ht="21.75" x14ac:dyDescent="0.5">
      <c r="A235"/>
      <c r="D235" s="79"/>
    </row>
    <row r="236" spans="1:4" ht="21.75" x14ac:dyDescent="0.5">
      <c r="A236"/>
      <c r="D236" s="79"/>
    </row>
    <row r="237" spans="1:4" ht="21.75" x14ac:dyDescent="0.5">
      <c r="A237"/>
      <c r="D237" s="79"/>
    </row>
    <row r="238" spans="1:4" ht="21.75" x14ac:dyDescent="0.5">
      <c r="A238"/>
      <c r="D238" s="79"/>
    </row>
    <row r="239" spans="1:4" ht="21.75" x14ac:dyDescent="0.5">
      <c r="A239"/>
      <c r="D239" s="79"/>
    </row>
    <row r="240" spans="1:4" ht="21.75" x14ac:dyDescent="0.5">
      <c r="A240"/>
      <c r="D240" s="79"/>
    </row>
    <row r="241" spans="1:4" ht="21.75" x14ac:dyDescent="0.5">
      <c r="A241"/>
      <c r="D241" s="79"/>
    </row>
    <row r="242" spans="1:4" ht="21.75" x14ac:dyDescent="0.5">
      <c r="A242"/>
      <c r="D242" s="79"/>
    </row>
    <row r="243" spans="1:4" ht="21.75" x14ac:dyDescent="0.5">
      <c r="A243"/>
      <c r="D243" s="79"/>
    </row>
    <row r="244" spans="1:4" ht="21.75" x14ac:dyDescent="0.5">
      <c r="A244"/>
      <c r="D244" s="79"/>
    </row>
    <row r="245" spans="1:4" ht="21.75" x14ac:dyDescent="0.5">
      <c r="A245"/>
      <c r="D245" s="79"/>
    </row>
    <row r="246" spans="1:4" ht="21.75" x14ac:dyDescent="0.5">
      <c r="A246"/>
      <c r="D246" s="79"/>
    </row>
    <row r="247" spans="1:4" ht="21.75" x14ac:dyDescent="0.5">
      <c r="A247"/>
      <c r="D247" s="79"/>
    </row>
    <row r="248" spans="1:4" ht="21.75" x14ac:dyDescent="0.5">
      <c r="A248"/>
      <c r="D248" s="79"/>
    </row>
    <row r="249" spans="1:4" ht="21.75" x14ac:dyDescent="0.5">
      <c r="A249"/>
      <c r="D249" s="79"/>
    </row>
    <row r="250" spans="1:4" ht="21.75" x14ac:dyDescent="0.5">
      <c r="A250"/>
      <c r="D250" s="79"/>
    </row>
    <row r="251" spans="1:4" ht="21.75" x14ac:dyDescent="0.5">
      <c r="A251"/>
      <c r="D251" s="79"/>
    </row>
    <row r="252" spans="1:4" ht="21.75" x14ac:dyDescent="0.5">
      <c r="A252"/>
      <c r="D252" s="79"/>
    </row>
    <row r="253" spans="1:4" ht="21.75" x14ac:dyDescent="0.5">
      <c r="A253"/>
      <c r="D253" s="79"/>
    </row>
    <row r="254" spans="1:4" ht="21.75" x14ac:dyDescent="0.5">
      <c r="A254"/>
      <c r="D254" s="79"/>
    </row>
    <row r="255" spans="1:4" ht="21.75" x14ac:dyDescent="0.5">
      <c r="A255"/>
      <c r="D255" s="79"/>
    </row>
    <row r="256" spans="1:4" ht="21.75" x14ac:dyDescent="0.5">
      <c r="A256"/>
      <c r="D256" s="79"/>
    </row>
    <row r="257" spans="1:4" ht="21.75" x14ac:dyDescent="0.5">
      <c r="A257"/>
      <c r="D257" s="79"/>
    </row>
    <row r="258" spans="1:4" ht="21.75" x14ac:dyDescent="0.5">
      <c r="A258"/>
      <c r="D258" s="79"/>
    </row>
    <row r="259" spans="1:4" ht="21.75" x14ac:dyDescent="0.5">
      <c r="A259"/>
      <c r="D259" s="79"/>
    </row>
    <row r="260" spans="1:4" ht="21.75" x14ac:dyDescent="0.5">
      <c r="A260"/>
      <c r="D260" s="79"/>
    </row>
    <row r="261" spans="1:4" ht="21.75" x14ac:dyDescent="0.5">
      <c r="A261"/>
      <c r="D261" s="79"/>
    </row>
    <row r="262" spans="1:4" ht="21.75" x14ac:dyDescent="0.5">
      <c r="A262"/>
      <c r="D262" s="79"/>
    </row>
    <row r="263" spans="1:4" ht="21.75" x14ac:dyDescent="0.5">
      <c r="A263"/>
      <c r="D263" s="79"/>
    </row>
    <row r="264" spans="1:4" ht="21.75" x14ac:dyDescent="0.5">
      <c r="A264"/>
      <c r="D264" s="79"/>
    </row>
    <row r="265" spans="1:4" ht="21.75" x14ac:dyDescent="0.5">
      <c r="A265"/>
      <c r="D265" s="79"/>
    </row>
    <row r="266" spans="1:4" ht="21.75" x14ac:dyDescent="0.5">
      <c r="A266"/>
      <c r="D266" s="79"/>
    </row>
    <row r="267" spans="1:4" ht="21.75" x14ac:dyDescent="0.5">
      <c r="A267"/>
      <c r="D267" s="79"/>
    </row>
    <row r="268" spans="1:4" ht="21.75" x14ac:dyDescent="0.5">
      <c r="A268"/>
      <c r="D268" s="79"/>
    </row>
    <row r="269" spans="1:4" ht="21.75" x14ac:dyDescent="0.5">
      <c r="A269"/>
      <c r="D269" s="79"/>
    </row>
    <row r="270" spans="1:4" ht="21.75" x14ac:dyDescent="0.5">
      <c r="A270"/>
      <c r="D270" s="79"/>
    </row>
    <row r="271" spans="1:4" ht="21.75" x14ac:dyDescent="0.5">
      <c r="A271"/>
      <c r="D271" s="79"/>
    </row>
    <row r="272" spans="1:4" ht="21.75" x14ac:dyDescent="0.5">
      <c r="A272"/>
      <c r="D272" s="79"/>
    </row>
    <row r="273" spans="1:4" ht="21.75" x14ac:dyDescent="0.5">
      <c r="A273"/>
      <c r="D273" s="79"/>
    </row>
    <row r="274" spans="1:4" ht="21.75" x14ac:dyDescent="0.5">
      <c r="A274"/>
      <c r="D274" s="79"/>
    </row>
    <row r="275" spans="1:4" ht="21.75" x14ac:dyDescent="0.5">
      <c r="A275"/>
      <c r="D275" s="79"/>
    </row>
    <row r="276" spans="1:4" ht="21.75" x14ac:dyDescent="0.5">
      <c r="A276"/>
      <c r="D276" s="79"/>
    </row>
    <row r="277" spans="1:4" ht="21.75" x14ac:dyDescent="0.5">
      <c r="A277"/>
      <c r="D277" s="79"/>
    </row>
    <row r="278" spans="1:4" ht="21.75" x14ac:dyDescent="0.5">
      <c r="A278"/>
      <c r="D278" s="79"/>
    </row>
    <row r="279" spans="1:4" ht="21.75" x14ac:dyDescent="0.5">
      <c r="A279"/>
      <c r="D279" s="79"/>
    </row>
    <row r="280" spans="1:4" ht="21.75" x14ac:dyDescent="0.5">
      <c r="A280"/>
      <c r="D280" s="79"/>
    </row>
    <row r="281" spans="1:4" ht="21.75" x14ac:dyDescent="0.5">
      <c r="A281"/>
      <c r="D281" s="79"/>
    </row>
    <row r="282" spans="1:4" ht="21.75" x14ac:dyDescent="0.5">
      <c r="A282"/>
      <c r="D282" s="79"/>
    </row>
    <row r="283" spans="1:4" ht="21.75" x14ac:dyDescent="0.5">
      <c r="A283"/>
      <c r="D283" s="79"/>
    </row>
    <row r="284" spans="1:4" ht="21.75" x14ac:dyDescent="0.5">
      <c r="A284"/>
      <c r="D284" s="79"/>
    </row>
    <row r="285" spans="1:4" ht="21.75" x14ac:dyDescent="0.5">
      <c r="A285"/>
      <c r="D285" s="79"/>
    </row>
    <row r="286" spans="1:4" ht="21.75" x14ac:dyDescent="0.5">
      <c r="A286"/>
      <c r="D286" s="79"/>
    </row>
    <row r="287" spans="1:4" ht="21.75" x14ac:dyDescent="0.5">
      <c r="A287"/>
      <c r="D287" s="79"/>
    </row>
    <row r="288" spans="1:4" ht="21.75" x14ac:dyDescent="0.5">
      <c r="A288"/>
      <c r="D288" s="79"/>
    </row>
    <row r="289" spans="1:4" ht="21.75" x14ac:dyDescent="0.5">
      <c r="A289"/>
      <c r="D289" s="79"/>
    </row>
    <row r="290" spans="1:4" ht="21.75" x14ac:dyDescent="0.5">
      <c r="A290"/>
      <c r="D290" s="79"/>
    </row>
    <row r="291" spans="1:4" ht="21.75" x14ac:dyDescent="0.5">
      <c r="A291"/>
      <c r="D291" s="79"/>
    </row>
    <row r="292" spans="1:4" ht="21.75" x14ac:dyDescent="0.5">
      <c r="A292"/>
      <c r="D292" s="79"/>
    </row>
    <row r="293" spans="1:4" ht="21.75" x14ac:dyDescent="0.5">
      <c r="A293"/>
      <c r="D293" s="79"/>
    </row>
    <row r="294" spans="1:4" ht="21.75" x14ac:dyDescent="0.5">
      <c r="A294"/>
      <c r="D294" s="79"/>
    </row>
    <row r="295" spans="1:4" ht="21.75" x14ac:dyDescent="0.5">
      <c r="A295"/>
      <c r="D295" s="79"/>
    </row>
    <row r="296" spans="1:4" ht="21.75" x14ac:dyDescent="0.5">
      <c r="A296"/>
      <c r="D296" s="79"/>
    </row>
    <row r="297" spans="1:4" ht="21.75" x14ac:dyDescent="0.5">
      <c r="A297"/>
      <c r="D297" s="79"/>
    </row>
    <row r="298" spans="1:4" ht="21.75" x14ac:dyDescent="0.5">
      <c r="A298"/>
      <c r="D298" s="79"/>
    </row>
    <row r="299" spans="1:4" ht="21.75" x14ac:dyDescent="0.5">
      <c r="A299"/>
      <c r="D299" s="79"/>
    </row>
    <row r="300" spans="1:4" ht="21.75" x14ac:dyDescent="0.5">
      <c r="A300"/>
      <c r="D300" s="79"/>
    </row>
    <row r="301" spans="1:4" ht="21.75" x14ac:dyDescent="0.5">
      <c r="A301"/>
      <c r="D301" s="79"/>
    </row>
    <row r="302" spans="1:4" ht="21.75" x14ac:dyDescent="0.5">
      <c r="A302"/>
      <c r="D302" s="79"/>
    </row>
    <row r="303" spans="1:4" ht="21.75" x14ac:dyDescent="0.5">
      <c r="A303"/>
      <c r="D303" s="79"/>
    </row>
    <row r="304" spans="1:4" ht="21.75" x14ac:dyDescent="0.5">
      <c r="A304"/>
      <c r="D304" s="79"/>
    </row>
    <row r="305" spans="1:4" ht="21.75" x14ac:dyDescent="0.5">
      <c r="A305"/>
      <c r="D305" s="79"/>
    </row>
    <row r="306" spans="1:4" ht="21.75" x14ac:dyDescent="0.5">
      <c r="A306"/>
      <c r="D306" s="79"/>
    </row>
    <row r="307" spans="1:4" ht="21.75" x14ac:dyDescent="0.5">
      <c r="A307"/>
      <c r="D307" s="79"/>
    </row>
    <row r="308" spans="1:4" ht="21.75" x14ac:dyDescent="0.5">
      <c r="A308"/>
      <c r="D308" s="79"/>
    </row>
    <row r="309" spans="1:4" ht="21.75" x14ac:dyDescent="0.5">
      <c r="A309"/>
      <c r="D309" s="79"/>
    </row>
    <row r="310" spans="1:4" ht="21.75" x14ac:dyDescent="0.5">
      <c r="A310"/>
      <c r="D310" s="79"/>
    </row>
    <row r="311" spans="1:4" ht="21.75" x14ac:dyDescent="0.5">
      <c r="A311"/>
      <c r="D311" s="79"/>
    </row>
    <row r="312" spans="1:4" ht="21.75" x14ac:dyDescent="0.5">
      <c r="A312"/>
      <c r="D312" s="79"/>
    </row>
    <row r="313" spans="1:4" ht="21.75" x14ac:dyDescent="0.5">
      <c r="A313"/>
      <c r="D313" s="79"/>
    </row>
    <row r="314" spans="1:4" ht="21.75" x14ac:dyDescent="0.5">
      <c r="A314"/>
      <c r="D314" s="79"/>
    </row>
    <row r="315" spans="1:4" ht="21.75" x14ac:dyDescent="0.5">
      <c r="A315"/>
      <c r="D315" s="79"/>
    </row>
    <row r="316" spans="1:4" ht="21.75" x14ac:dyDescent="0.5">
      <c r="A316"/>
      <c r="D316" s="79"/>
    </row>
    <row r="317" spans="1:4" ht="21.75" x14ac:dyDescent="0.5">
      <c r="A317"/>
      <c r="D317" s="79"/>
    </row>
    <row r="318" spans="1:4" ht="21.75" x14ac:dyDescent="0.5">
      <c r="A318"/>
      <c r="D318" s="79"/>
    </row>
    <row r="319" spans="1:4" ht="21.75" x14ac:dyDescent="0.5">
      <c r="A319"/>
      <c r="D319" s="79"/>
    </row>
    <row r="320" spans="1:4" ht="21.75" x14ac:dyDescent="0.5">
      <c r="A320"/>
      <c r="D320" s="79"/>
    </row>
    <row r="321" spans="1:4" ht="21.75" x14ac:dyDescent="0.5">
      <c r="A321"/>
      <c r="D321" s="79"/>
    </row>
    <row r="322" spans="1:4" ht="21.75" x14ac:dyDescent="0.5">
      <c r="A322"/>
      <c r="D322" s="79"/>
    </row>
    <row r="323" spans="1:4" ht="21.75" x14ac:dyDescent="0.5">
      <c r="A323"/>
      <c r="D323" s="79"/>
    </row>
    <row r="324" spans="1:4" ht="21.75" x14ac:dyDescent="0.5">
      <c r="A324"/>
      <c r="D324" s="79"/>
    </row>
    <row r="325" spans="1:4" ht="21.75" x14ac:dyDescent="0.5">
      <c r="A325"/>
      <c r="D325" s="79"/>
    </row>
    <row r="326" spans="1:4" ht="21.75" x14ac:dyDescent="0.5">
      <c r="A326"/>
      <c r="D326" s="79"/>
    </row>
    <row r="327" spans="1:4" ht="21.75" x14ac:dyDescent="0.5">
      <c r="A327"/>
      <c r="D327" s="79"/>
    </row>
    <row r="328" spans="1:4" ht="21.75" x14ac:dyDescent="0.5">
      <c r="A328"/>
      <c r="D328" s="79"/>
    </row>
    <row r="329" spans="1:4" ht="21.75" x14ac:dyDescent="0.5">
      <c r="A329"/>
      <c r="D329" s="79"/>
    </row>
    <row r="330" spans="1:4" ht="21.75" x14ac:dyDescent="0.5">
      <c r="A330"/>
      <c r="D330" s="79"/>
    </row>
    <row r="331" spans="1:4" ht="21.75" x14ac:dyDescent="0.5">
      <c r="A331"/>
      <c r="D331" s="79"/>
    </row>
    <row r="332" spans="1:4" ht="21.75" x14ac:dyDescent="0.5">
      <c r="A332"/>
      <c r="D332" s="79"/>
    </row>
    <row r="333" spans="1:4" ht="21.75" x14ac:dyDescent="0.5">
      <c r="A333"/>
      <c r="D333" s="79"/>
    </row>
    <row r="334" spans="1:4" ht="21.75" x14ac:dyDescent="0.5">
      <c r="A334"/>
      <c r="D334" s="79"/>
    </row>
    <row r="335" spans="1:4" ht="21.75" x14ac:dyDescent="0.5">
      <c r="A335"/>
      <c r="D335" s="79"/>
    </row>
    <row r="336" spans="1:4" ht="21.75" x14ac:dyDescent="0.5">
      <c r="A336"/>
      <c r="D336" s="79"/>
    </row>
    <row r="337" spans="1:4" ht="21.75" x14ac:dyDescent="0.5">
      <c r="A337"/>
      <c r="D337" s="79"/>
    </row>
    <row r="338" spans="1:4" ht="21.75" x14ac:dyDescent="0.5">
      <c r="A338"/>
      <c r="D338" s="79"/>
    </row>
    <row r="339" spans="1:4" ht="21.75" x14ac:dyDescent="0.5">
      <c r="A339"/>
      <c r="D339" s="79"/>
    </row>
    <row r="340" spans="1:4" ht="21.75" x14ac:dyDescent="0.5">
      <c r="A340"/>
      <c r="D340" s="79"/>
    </row>
    <row r="341" spans="1:4" ht="21.75" x14ac:dyDescent="0.5">
      <c r="A341"/>
      <c r="D341" s="79"/>
    </row>
    <row r="342" spans="1:4" ht="21.75" x14ac:dyDescent="0.5">
      <c r="A342"/>
      <c r="D342" s="79"/>
    </row>
    <row r="343" spans="1:4" ht="21.75" x14ac:dyDescent="0.5">
      <c r="A343"/>
      <c r="D343" s="79"/>
    </row>
    <row r="344" spans="1:4" ht="21.75" x14ac:dyDescent="0.5">
      <c r="A344"/>
      <c r="D344" s="79"/>
    </row>
    <row r="345" spans="1:4" ht="21.75" x14ac:dyDescent="0.5">
      <c r="A345"/>
      <c r="D345" s="79"/>
    </row>
    <row r="346" spans="1:4" ht="21.75" x14ac:dyDescent="0.5">
      <c r="A346"/>
      <c r="D346" s="79"/>
    </row>
    <row r="347" spans="1:4" ht="21.75" x14ac:dyDescent="0.5">
      <c r="A347"/>
      <c r="D347" s="79"/>
    </row>
    <row r="348" spans="1:4" ht="21.75" x14ac:dyDescent="0.5">
      <c r="A348"/>
      <c r="D348" s="79"/>
    </row>
    <row r="349" spans="1:4" ht="21.75" x14ac:dyDescent="0.5">
      <c r="A349"/>
      <c r="D349" s="79"/>
    </row>
    <row r="350" spans="1:4" ht="21.75" x14ac:dyDescent="0.5">
      <c r="A350"/>
      <c r="D350" s="79"/>
    </row>
    <row r="351" spans="1:4" ht="21.75" x14ac:dyDescent="0.5">
      <c r="A351"/>
      <c r="D351" s="79"/>
    </row>
    <row r="352" spans="1:4" ht="21.75" x14ac:dyDescent="0.5">
      <c r="A352"/>
      <c r="D352" s="79"/>
    </row>
    <row r="353" spans="1:4" ht="21.75" x14ac:dyDescent="0.5">
      <c r="A353"/>
      <c r="D353" s="79"/>
    </row>
    <row r="354" spans="1:4" ht="21.75" x14ac:dyDescent="0.5">
      <c r="A354"/>
      <c r="D354" s="79"/>
    </row>
    <row r="355" spans="1:4" ht="21.75" x14ac:dyDescent="0.5">
      <c r="A355"/>
      <c r="D355" s="79"/>
    </row>
    <row r="356" spans="1:4" ht="21.75" x14ac:dyDescent="0.5">
      <c r="A356"/>
      <c r="D356" s="79"/>
    </row>
    <row r="357" spans="1:4" ht="21.75" x14ac:dyDescent="0.5">
      <c r="A357"/>
      <c r="D357" s="79"/>
    </row>
    <row r="358" spans="1:4" ht="21.75" x14ac:dyDescent="0.5">
      <c r="A358"/>
      <c r="D358" s="79"/>
    </row>
    <row r="359" spans="1:4" ht="21.75" x14ac:dyDescent="0.5">
      <c r="A359"/>
      <c r="D359" s="79"/>
    </row>
    <row r="360" spans="1:4" ht="21.75" x14ac:dyDescent="0.5">
      <c r="A360"/>
      <c r="D360" s="79"/>
    </row>
    <row r="361" spans="1:4" ht="21.75" x14ac:dyDescent="0.5">
      <c r="A361"/>
      <c r="D361" s="79"/>
    </row>
    <row r="362" spans="1:4" ht="21.75" x14ac:dyDescent="0.5">
      <c r="A362"/>
      <c r="D362" s="79"/>
    </row>
    <row r="363" spans="1:4" ht="21.75" x14ac:dyDescent="0.5">
      <c r="A363"/>
      <c r="D363" s="79"/>
    </row>
    <row r="364" spans="1:4" ht="21.75" x14ac:dyDescent="0.5">
      <c r="A364"/>
      <c r="D364" s="79"/>
    </row>
    <row r="365" spans="1:4" ht="21.75" x14ac:dyDescent="0.5">
      <c r="A365"/>
      <c r="D365" s="79"/>
    </row>
    <row r="366" spans="1:4" ht="21.75" x14ac:dyDescent="0.5">
      <c r="A366"/>
      <c r="D366" s="79"/>
    </row>
    <row r="367" spans="1:4" ht="21.75" x14ac:dyDescent="0.5">
      <c r="A367"/>
      <c r="D367" s="79"/>
    </row>
    <row r="368" spans="1:4" ht="21.75" x14ac:dyDescent="0.5">
      <c r="A368"/>
      <c r="D368" s="79"/>
    </row>
    <row r="369" spans="1:4" ht="21.75" x14ac:dyDescent="0.5">
      <c r="A369"/>
      <c r="D369" s="79"/>
    </row>
    <row r="370" spans="1:4" ht="21.75" x14ac:dyDescent="0.5">
      <c r="A370"/>
      <c r="D370" s="79"/>
    </row>
    <row r="371" spans="1:4" ht="21.75" x14ac:dyDescent="0.5">
      <c r="A371"/>
      <c r="D371" s="79"/>
    </row>
    <row r="372" spans="1:4" ht="21.75" x14ac:dyDescent="0.5">
      <c r="A372"/>
      <c r="D372" s="79"/>
    </row>
    <row r="373" spans="1:4" ht="21.75" x14ac:dyDescent="0.5">
      <c r="A373"/>
      <c r="D373" s="79"/>
    </row>
    <row r="374" spans="1:4" ht="21.75" x14ac:dyDescent="0.5">
      <c r="A374"/>
      <c r="D374" s="79"/>
    </row>
    <row r="375" spans="1:4" ht="21.75" x14ac:dyDescent="0.5">
      <c r="A375"/>
      <c r="D375" s="79"/>
    </row>
    <row r="376" spans="1:4" ht="21.75" x14ac:dyDescent="0.5">
      <c r="A376"/>
      <c r="D376" s="79"/>
    </row>
    <row r="377" spans="1:4" ht="21.75" x14ac:dyDescent="0.5">
      <c r="A377"/>
      <c r="D377" s="79"/>
    </row>
    <row r="378" spans="1:4" ht="21.75" x14ac:dyDescent="0.5">
      <c r="A378"/>
      <c r="D378" s="79"/>
    </row>
    <row r="379" spans="1:4" ht="21.75" x14ac:dyDescent="0.5">
      <c r="A379"/>
      <c r="D379" s="79"/>
    </row>
    <row r="380" spans="1:4" ht="21.75" x14ac:dyDescent="0.5">
      <c r="A380"/>
      <c r="D380" s="79"/>
    </row>
    <row r="381" spans="1:4" ht="21.75" x14ac:dyDescent="0.5">
      <c r="A381"/>
      <c r="D381" s="79"/>
    </row>
    <row r="382" spans="1:4" ht="21.75" x14ac:dyDescent="0.5">
      <c r="A382"/>
      <c r="D382" s="79"/>
    </row>
    <row r="383" spans="1:4" ht="21.75" x14ac:dyDescent="0.5">
      <c r="A383"/>
      <c r="D383" s="79"/>
    </row>
    <row r="384" spans="1:4" ht="21.75" x14ac:dyDescent="0.5">
      <c r="A384"/>
      <c r="D384" s="79"/>
    </row>
    <row r="385" spans="1:4" ht="21.75" x14ac:dyDescent="0.5">
      <c r="A385"/>
      <c r="D385" s="79"/>
    </row>
    <row r="386" spans="1:4" ht="21.75" x14ac:dyDescent="0.5">
      <c r="A386"/>
      <c r="D386" s="79"/>
    </row>
    <row r="387" spans="1:4" ht="21.75" x14ac:dyDescent="0.5">
      <c r="A387"/>
      <c r="D387" s="79"/>
    </row>
    <row r="388" spans="1:4" ht="21.75" x14ac:dyDescent="0.5">
      <c r="A388"/>
      <c r="D388" s="79"/>
    </row>
    <row r="389" spans="1:4" ht="21.75" x14ac:dyDescent="0.5">
      <c r="A389"/>
      <c r="D389" s="79"/>
    </row>
    <row r="390" spans="1:4" ht="21.75" x14ac:dyDescent="0.5">
      <c r="A390"/>
      <c r="D390" s="79"/>
    </row>
    <row r="391" spans="1:4" ht="21.75" x14ac:dyDescent="0.5">
      <c r="A391"/>
      <c r="D391" s="79"/>
    </row>
    <row r="392" spans="1:4" ht="21.75" x14ac:dyDescent="0.5">
      <c r="A392"/>
      <c r="D392" s="79"/>
    </row>
    <row r="393" spans="1:4" ht="21.75" x14ac:dyDescent="0.5">
      <c r="A393"/>
      <c r="D393" s="79"/>
    </row>
    <row r="394" spans="1:4" ht="21.75" x14ac:dyDescent="0.5">
      <c r="A394"/>
      <c r="D394" s="79"/>
    </row>
    <row r="395" spans="1:4" ht="21.75" x14ac:dyDescent="0.5">
      <c r="A395"/>
      <c r="D395" s="79"/>
    </row>
    <row r="396" spans="1:4" ht="21.75" x14ac:dyDescent="0.5">
      <c r="A396"/>
      <c r="D396" s="79"/>
    </row>
    <row r="397" spans="1:4" ht="21.75" x14ac:dyDescent="0.5">
      <c r="A397"/>
      <c r="D397" s="79"/>
    </row>
    <row r="398" spans="1:4" ht="21.75" x14ac:dyDescent="0.5">
      <c r="A398"/>
      <c r="D398" s="79"/>
    </row>
    <row r="399" spans="1:4" ht="21.75" x14ac:dyDescent="0.5">
      <c r="A399"/>
      <c r="D399" s="79"/>
    </row>
    <row r="400" spans="1:4" ht="21.75" x14ac:dyDescent="0.5">
      <c r="A400"/>
      <c r="D400" s="79"/>
    </row>
    <row r="401" spans="1:4" ht="21.75" x14ac:dyDescent="0.5">
      <c r="A401"/>
      <c r="D401" s="79"/>
    </row>
    <row r="402" spans="1:4" ht="21.75" x14ac:dyDescent="0.5">
      <c r="A402"/>
      <c r="D402" s="79"/>
    </row>
    <row r="403" spans="1:4" ht="21.75" x14ac:dyDescent="0.5">
      <c r="A403"/>
      <c r="D403" s="79"/>
    </row>
    <row r="404" spans="1:4" ht="21.75" x14ac:dyDescent="0.5">
      <c r="A404"/>
      <c r="D404" s="79"/>
    </row>
    <row r="405" spans="1:4" ht="21.75" x14ac:dyDescent="0.5">
      <c r="A405"/>
      <c r="D405" s="79"/>
    </row>
    <row r="406" spans="1:4" ht="21.75" x14ac:dyDescent="0.5">
      <c r="A406"/>
      <c r="D406" s="79"/>
    </row>
    <row r="407" spans="1:4" ht="21.75" x14ac:dyDescent="0.5">
      <c r="A407"/>
      <c r="D407" s="79"/>
    </row>
    <row r="408" spans="1:4" ht="21.75" x14ac:dyDescent="0.5">
      <c r="A408"/>
      <c r="D408" s="79"/>
    </row>
    <row r="409" spans="1:4" ht="21.75" x14ac:dyDescent="0.5">
      <c r="A409"/>
      <c r="D409" s="79"/>
    </row>
    <row r="410" spans="1:4" ht="21.75" x14ac:dyDescent="0.5">
      <c r="A410"/>
      <c r="D410" s="79"/>
    </row>
    <row r="411" spans="1:4" ht="21.75" x14ac:dyDescent="0.5">
      <c r="A411"/>
      <c r="D411" s="79"/>
    </row>
    <row r="412" spans="1:4" ht="21.75" x14ac:dyDescent="0.5">
      <c r="A412"/>
      <c r="D412" s="79"/>
    </row>
    <row r="413" spans="1:4" ht="21.75" x14ac:dyDescent="0.5">
      <c r="A413"/>
      <c r="D413" s="79"/>
    </row>
    <row r="414" spans="1:4" ht="21.75" x14ac:dyDescent="0.5">
      <c r="A414"/>
      <c r="D414" s="79"/>
    </row>
    <row r="415" spans="1:4" ht="21.75" x14ac:dyDescent="0.5">
      <c r="A415"/>
      <c r="D415" s="79"/>
    </row>
    <row r="416" spans="1:4" ht="21.75" x14ac:dyDescent="0.5">
      <c r="A416"/>
      <c r="D416" s="79"/>
    </row>
    <row r="417" spans="1:4" ht="21.75" x14ac:dyDescent="0.5">
      <c r="A417"/>
      <c r="D417" s="79"/>
    </row>
    <row r="418" spans="1:4" ht="21.75" x14ac:dyDescent="0.5">
      <c r="A418"/>
      <c r="D418" s="79"/>
    </row>
    <row r="419" spans="1:4" ht="21.75" x14ac:dyDescent="0.5">
      <c r="A419"/>
      <c r="D419" s="79"/>
    </row>
    <row r="420" spans="1:4" ht="21.75" x14ac:dyDescent="0.5">
      <c r="A420"/>
      <c r="D420" s="79"/>
    </row>
    <row r="421" spans="1:4" ht="21.75" x14ac:dyDescent="0.5">
      <c r="A421"/>
      <c r="D421" s="79"/>
    </row>
    <row r="422" spans="1:4" ht="21.75" x14ac:dyDescent="0.5">
      <c r="A422"/>
      <c r="D422" s="79"/>
    </row>
    <row r="423" spans="1:4" ht="21.75" x14ac:dyDescent="0.5">
      <c r="A423"/>
      <c r="D423" s="79"/>
    </row>
    <row r="424" spans="1:4" ht="21.75" x14ac:dyDescent="0.5">
      <c r="A424"/>
      <c r="D424" s="79"/>
    </row>
    <row r="425" spans="1:4" ht="21.75" x14ac:dyDescent="0.5">
      <c r="A425"/>
      <c r="D425" s="79"/>
    </row>
    <row r="426" spans="1:4" ht="21.75" x14ac:dyDescent="0.5">
      <c r="A426"/>
      <c r="D426" s="79"/>
    </row>
    <row r="427" spans="1:4" ht="21.75" x14ac:dyDescent="0.5">
      <c r="A427"/>
      <c r="D427" s="79"/>
    </row>
    <row r="428" spans="1:4" ht="21.75" x14ac:dyDescent="0.5">
      <c r="A428"/>
      <c r="D428" s="79"/>
    </row>
    <row r="429" spans="1:4" ht="21.75" x14ac:dyDescent="0.5">
      <c r="A429"/>
      <c r="D429" s="79"/>
    </row>
    <row r="430" spans="1:4" ht="21.75" x14ac:dyDescent="0.5">
      <c r="A430"/>
      <c r="D430" s="79"/>
    </row>
    <row r="431" spans="1:4" ht="21.75" x14ac:dyDescent="0.5">
      <c r="A431"/>
      <c r="D431" s="79"/>
    </row>
    <row r="432" spans="1:4" ht="21.75" x14ac:dyDescent="0.5">
      <c r="A432"/>
      <c r="D432" s="79"/>
    </row>
    <row r="433" spans="1:4" ht="21.75" x14ac:dyDescent="0.5">
      <c r="A433"/>
      <c r="D433" s="79"/>
    </row>
    <row r="434" spans="1:4" ht="21.75" x14ac:dyDescent="0.5">
      <c r="A434"/>
      <c r="D434" s="79"/>
    </row>
    <row r="435" spans="1:4" ht="21.75" x14ac:dyDescent="0.5">
      <c r="A435"/>
      <c r="D435" s="79"/>
    </row>
    <row r="436" spans="1:4" ht="21.75" x14ac:dyDescent="0.5">
      <c r="A436"/>
      <c r="D436" s="79"/>
    </row>
    <row r="437" spans="1:4" ht="21.75" x14ac:dyDescent="0.5">
      <c r="A437"/>
      <c r="D437" s="79"/>
    </row>
    <row r="438" spans="1:4" ht="21.75" x14ac:dyDescent="0.5">
      <c r="A438"/>
      <c r="D438" s="79"/>
    </row>
    <row r="439" spans="1:4" ht="21.75" x14ac:dyDescent="0.5">
      <c r="A439"/>
      <c r="D439" s="79"/>
    </row>
    <row r="440" spans="1:4" ht="21.75" x14ac:dyDescent="0.5">
      <c r="A440"/>
      <c r="D440" s="79"/>
    </row>
    <row r="441" spans="1:4" ht="21.75" x14ac:dyDescent="0.5">
      <c r="A441"/>
      <c r="D441" s="79"/>
    </row>
    <row r="442" spans="1:4" ht="21.75" x14ac:dyDescent="0.5">
      <c r="A442"/>
      <c r="D442" s="79"/>
    </row>
    <row r="443" spans="1:4" ht="21.75" x14ac:dyDescent="0.5">
      <c r="A443"/>
      <c r="D443" s="79"/>
    </row>
    <row r="444" spans="1:4" ht="21.75" x14ac:dyDescent="0.5">
      <c r="A444"/>
      <c r="D444" s="79"/>
    </row>
    <row r="445" spans="1:4" ht="21.75" x14ac:dyDescent="0.5">
      <c r="A445"/>
      <c r="D445" s="79"/>
    </row>
    <row r="446" spans="1:4" ht="21.75" x14ac:dyDescent="0.5">
      <c r="A446"/>
      <c r="D446" s="79"/>
    </row>
    <row r="447" spans="1:4" ht="21.75" x14ac:dyDescent="0.5">
      <c r="A447"/>
      <c r="D447" s="79"/>
    </row>
    <row r="448" spans="1:4" ht="21.75" x14ac:dyDescent="0.5">
      <c r="A448"/>
      <c r="D448" s="79"/>
    </row>
    <row r="449" spans="1:4" ht="21.75" x14ac:dyDescent="0.5">
      <c r="A449"/>
      <c r="D449" s="79"/>
    </row>
    <row r="450" spans="1:4" ht="21.75" x14ac:dyDescent="0.5">
      <c r="A450"/>
      <c r="D450" s="79"/>
    </row>
    <row r="451" spans="1:4" ht="21.75" x14ac:dyDescent="0.5">
      <c r="A451"/>
      <c r="D451" s="79"/>
    </row>
    <row r="452" spans="1:4" ht="21.75" x14ac:dyDescent="0.5">
      <c r="A452"/>
      <c r="D452" s="79"/>
    </row>
    <row r="453" spans="1:4" ht="21.75" x14ac:dyDescent="0.5">
      <c r="A453"/>
      <c r="D453" s="79"/>
    </row>
    <row r="454" spans="1:4" ht="21.75" x14ac:dyDescent="0.5">
      <c r="A454"/>
      <c r="D454" s="79"/>
    </row>
    <row r="455" spans="1:4" ht="21.75" x14ac:dyDescent="0.5">
      <c r="A455"/>
      <c r="D455" s="79"/>
    </row>
    <row r="456" spans="1:4" ht="21.75" x14ac:dyDescent="0.5">
      <c r="A456"/>
      <c r="D456" s="79"/>
    </row>
    <row r="457" spans="1:4" ht="21.75" x14ac:dyDescent="0.5">
      <c r="A457"/>
      <c r="D457" s="79"/>
    </row>
    <row r="458" spans="1:4" ht="21.75" x14ac:dyDescent="0.5">
      <c r="A458"/>
      <c r="D458" s="79"/>
    </row>
    <row r="459" spans="1:4" ht="21.75" x14ac:dyDescent="0.5">
      <c r="A459"/>
      <c r="D459" s="79"/>
    </row>
    <row r="460" spans="1:4" ht="21.75" x14ac:dyDescent="0.5">
      <c r="A460"/>
      <c r="D460" s="79"/>
    </row>
    <row r="461" spans="1:4" ht="21.75" x14ac:dyDescent="0.5">
      <c r="A461"/>
      <c r="D461" s="79"/>
    </row>
    <row r="462" spans="1:4" ht="21.75" x14ac:dyDescent="0.5">
      <c r="A462"/>
      <c r="D462" s="79"/>
    </row>
    <row r="463" spans="1:4" ht="21.75" x14ac:dyDescent="0.5">
      <c r="A463"/>
      <c r="D463" s="79"/>
    </row>
    <row r="464" spans="1:4" ht="21.75" x14ac:dyDescent="0.5">
      <c r="A464"/>
      <c r="D464" s="79"/>
    </row>
    <row r="465" spans="1:4" ht="21.75" x14ac:dyDescent="0.5">
      <c r="A465"/>
      <c r="D465" s="79"/>
    </row>
    <row r="466" spans="1:4" ht="21.75" x14ac:dyDescent="0.5">
      <c r="A466"/>
      <c r="D466" s="79"/>
    </row>
    <row r="467" spans="1:4" ht="21.75" x14ac:dyDescent="0.5">
      <c r="A467"/>
      <c r="D467" s="79"/>
    </row>
    <row r="468" spans="1:4" ht="21.75" x14ac:dyDescent="0.5">
      <c r="A468"/>
      <c r="D468" s="79"/>
    </row>
    <row r="469" spans="1:4" ht="21.75" x14ac:dyDescent="0.5">
      <c r="A469"/>
      <c r="D469" s="79"/>
    </row>
    <row r="470" spans="1:4" ht="21.75" x14ac:dyDescent="0.5">
      <c r="A470"/>
      <c r="D470" s="79"/>
    </row>
    <row r="471" spans="1:4" ht="21.75" x14ac:dyDescent="0.5">
      <c r="A471"/>
      <c r="D471" s="79"/>
    </row>
    <row r="473" spans="1:4" ht="21.75" x14ac:dyDescent="0.5">
      <c r="A473"/>
      <c r="D473" s="53"/>
    </row>
    <row r="481" spans="1:4" ht="14.25" x14ac:dyDescent="0.2">
      <c r="A481"/>
      <c r="D481"/>
    </row>
    <row r="482" spans="1:4" ht="14.25" x14ac:dyDescent="0.2">
      <c r="A482"/>
      <c r="D482"/>
    </row>
    <row r="483" spans="1:4" ht="14.25" x14ac:dyDescent="0.2">
      <c r="A483"/>
      <c r="D483"/>
    </row>
    <row r="484" spans="1:4" ht="14.25" x14ac:dyDescent="0.2">
      <c r="A484"/>
      <c r="D484"/>
    </row>
    <row r="485" spans="1:4" ht="14.25" x14ac:dyDescent="0.2">
      <c r="A485"/>
      <c r="D485"/>
    </row>
    <row r="486" spans="1:4" ht="14.25" x14ac:dyDescent="0.2">
      <c r="A486"/>
      <c r="D486"/>
    </row>
    <row r="487" spans="1:4" ht="14.25" x14ac:dyDescent="0.2">
      <c r="A487"/>
      <c r="D487"/>
    </row>
    <row r="488" spans="1:4" ht="14.25" x14ac:dyDescent="0.2">
      <c r="A488"/>
      <c r="D488"/>
    </row>
    <row r="489" spans="1:4" ht="14.25" x14ac:dyDescent="0.2">
      <c r="A489"/>
      <c r="D489"/>
    </row>
    <row r="490" spans="1:4" ht="14.25" x14ac:dyDescent="0.2">
      <c r="A490"/>
      <c r="D490"/>
    </row>
    <row r="491" spans="1:4" ht="14.25" x14ac:dyDescent="0.2">
      <c r="A491"/>
      <c r="D491"/>
    </row>
    <row r="492" spans="1:4" ht="14.25" x14ac:dyDescent="0.2">
      <c r="A492"/>
      <c r="D492"/>
    </row>
    <row r="493" spans="1:4" ht="14.25" x14ac:dyDescent="0.2">
      <c r="A493"/>
      <c r="D493"/>
    </row>
    <row r="494" spans="1:4" ht="14.25" x14ac:dyDescent="0.2">
      <c r="A494"/>
      <c r="D494"/>
    </row>
    <row r="495" spans="1:4" ht="14.25" x14ac:dyDescent="0.2">
      <c r="A495"/>
      <c r="D495"/>
    </row>
    <row r="496" spans="1:4" ht="14.25" x14ac:dyDescent="0.2">
      <c r="A496"/>
      <c r="D496"/>
    </row>
    <row r="497" spans="1:4" ht="14.25" x14ac:dyDescent="0.2">
      <c r="A497"/>
      <c r="D497"/>
    </row>
    <row r="498" spans="1:4" ht="14.25" x14ac:dyDescent="0.2">
      <c r="A498"/>
      <c r="D498"/>
    </row>
    <row r="499" spans="1:4" ht="14.25" x14ac:dyDescent="0.2">
      <c r="A499"/>
      <c r="D499"/>
    </row>
    <row r="500" spans="1:4" ht="14.25" x14ac:dyDescent="0.2">
      <c r="A500"/>
      <c r="D500"/>
    </row>
    <row r="501" spans="1:4" ht="14.25" x14ac:dyDescent="0.2">
      <c r="A501"/>
      <c r="D501"/>
    </row>
    <row r="502" spans="1:4" ht="14.25" x14ac:dyDescent="0.2">
      <c r="A502"/>
      <c r="D502"/>
    </row>
    <row r="503" spans="1:4" ht="14.25" x14ac:dyDescent="0.2">
      <c r="A503"/>
      <c r="D503"/>
    </row>
    <row r="504" spans="1:4" ht="14.25" x14ac:dyDescent="0.2">
      <c r="A504"/>
      <c r="D504"/>
    </row>
    <row r="505" spans="1:4" ht="14.25" x14ac:dyDescent="0.2">
      <c r="A505"/>
      <c r="D505"/>
    </row>
    <row r="506" spans="1:4" ht="14.25" x14ac:dyDescent="0.2">
      <c r="A506"/>
      <c r="D506"/>
    </row>
    <row r="507" spans="1:4" ht="14.25" x14ac:dyDescent="0.2">
      <c r="A507"/>
      <c r="D507"/>
    </row>
    <row r="508" spans="1:4" ht="14.25" x14ac:dyDescent="0.2">
      <c r="A508"/>
      <c r="D508"/>
    </row>
    <row r="509" spans="1:4" ht="14.25" x14ac:dyDescent="0.2">
      <c r="A509"/>
      <c r="D509"/>
    </row>
    <row r="510" spans="1:4" ht="14.25" x14ac:dyDescent="0.2">
      <c r="A510"/>
      <c r="D510"/>
    </row>
    <row r="511" spans="1:4" ht="14.25" x14ac:dyDescent="0.2">
      <c r="A511"/>
      <c r="D511"/>
    </row>
    <row r="512" spans="1:4" ht="14.25" x14ac:dyDescent="0.2">
      <c r="A512"/>
      <c r="D512"/>
    </row>
    <row r="514" spans="1:4" ht="14.25" x14ac:dyDescent="0.2">
      <c r="A514"/>
      <c r="D514"/>
    </row>
  </sheetData>
  <mergeCells count="6">
    <mergeCell ref="J171:K172"/>
    <mergeCell ref="J140:K141"/>
    <mergeCell ref="J147:K148"/>
    <mergeCell ref="J153:K154"/>
    <mergeCell ref="J159:K160"/>
    <mergeCell ref="J165:K166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0"/>
  <sheetViews>
    <sheetView topLeftCell="A34" workbookViewId="0">
      <selection activeCell="A41" sqref="A41:G86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51">
        <v>1</v>
      </c>
      <c r="B2" s="11">
        <v>1</v>
      </c>
      <c r="C2" s="12">
        <v>46</v>
      </c>
      <c r="D2" s="79">
        <f t="shared" ref="D2:D32" si="0">IF(C2&gt;50,4,IF(C2&gt;40,3,IF(C2&gt;30,2,IF(C2&gt;0,1,IF(C2=0,5)))))</f>
        <v>3</v>
      </c>
      <c r="E2" s="13">
        <v>0</v>
      </c>
      <c r="F2" s="14">
        <v>1</v>
      </c>
      <c r="G2" s="20">
        <v>2</v>
      </c>
      <c r="H2" s="20">
        <v>16</v>
      </c>
      <c r="I2" s="144">
        <v>4</v>
      </c>
      <c r="J2" s="15">
        <v>2</v>
      </c>
      <c r="K2" s="15">
        <v>1</v>
      </c>
      <c r="L2" s="16">
        <v>4</v>
      </c>
      <c r="M2" s="16">
        <v>4</v>
      </c>
      <c r="N2" s="16">
        <v>4</v>
      </c>
      <c r="O2" s="16">
        <v>4</v>
      </c>
      <c r="P2" s="16">
        <v>4</v>
      </c>
      <c r="Q2" s="16">
        <v>4</v>
      </c>
      <c r="R2" s="16">
        <v>4</v>
      </c>
      <c r="S2" s="16">
        <v>4</v>
      </c>
      <c r="T2" s="17">
        <v>4</v>
      </c>
      <c r="U2" s="17">
        <v>4</v>
      </c>
      <c r="V2" s="17">
        <v>4</v>
      </c>
      <c r="W2" s="17">
        <v>4</v>
      </c>
      <c r="X2" s="17">
        <v>4</v>
      </c>
      <c r="Y2" s="17">
        <v>4</v>
      </c>
      <c r="Z2" s="18">
        <v>4</v>
      </c>
      <c r="AA2" s="18">
        <v>4</v>
      </c>
      <c r="AB2" s="18">
        <v>4</v>
      </c>
      <c r="AC2" s="18">
        <v>4</v>
      </c>
      <c r="AD2" s="18">
        <v>4</v>
      </c>
      <c r="AE2" s="18">
        <v>3</v>
      </c>
      <c r="AF2" s="18">
        <v>4</v>
      </c>
      <c r="AG2" s="18">
        <v>4</v>
      </c>
      <c r="AH2" s="18">
        <v>4</v>
      </c>
      <c r="AI2" s="19">
        <v>4</v>
      </c>
      <c r="AJ2" s="19">
        <v>4</v>
      </c>
      <c r="AK2" s="19">
        <v>4</v>
      </c>
      <c r="AL2" s="19">
        <v>4</v>
      </c>
      <c r="AM2" s="19">
        <v>4</v>
      </c>
      <c r="AN2" s="19">
        <v>4</v>
      </c>
      <c r="AO2" s="19">
        <v>4</v>
      </c>
      <c r="AP2" s="19">
        <v>4</v>
      </c>
      <c r="AQ2" s="20">
        <v>4</v>
      </c>
      <c r="AR2" s="20">
        <v>4</v>
      </c>
      <c r="AS2" s="20">
        <v>4</v>
      </c>
      <c r="AT2" s="20">
        <v>4</v>
      </c>
      <c r="AU2" s="20">
        <v>4</v>
      </c>
      <c r="AV2" s="20">
        <v>3</v>
      </c>
      <c r="AW2" s="20">
        <v>3</v>
      </c>
      <c r="AX2" s="20">
        <v>3</v>
      </c>
      <c r="AY2" s="20">
        <v>3</v>
      </c>
      <c r="AZ2" s="20">
        <v>3</v>
      </c>
      <c r="BA2" s="7"/>
      <c r="BB2" s="37">
        <f t="shared" ref="BB2:BB21" si="1">(AVERAGE(L2:S2))</f>
        <v>4</v>
      </c>
      <c r="BC2" s="38">
        <f t="shared" ref="BC2:BC32" si="2">(AVERAGEA(T2:Y2))</f>
        <v>4</v>
      </c>
      <c r="BD2" s="39">
        <f t="shared" ref="BD2:BD32" si="3">(AVERAGE(Z2:AH2))</f>
        <v>3.8888888888888888</v>
      </c>
      <c r="BE2" s="40">
        <f t="shared" ref="BE2:BE32" si="4">(AVERAGEA(AI2:AP2))</f>
        <v>4</v>
      </c>
      <c r="BF2" s="41">
        <f t="shared" ref="BF2:BF32" si="5">(AVERAGE(AQ2:AZ2))</f>
        <v>3.5</v>
      </c>
    </row>
    <row r="3" spans="1:58" x14ac:dyDescent="0.55000000000000004">
      <c r="A3" s="51">
        <v>2</v>
      </c>
      <c r="B3" s="11">
        <v>2</v>
      </c>
      <c r="C3" s="12"/>
      <c r="D3" s="79">
        <f t="shared" si="0"/>
        <v>5</v>
      </c>
      <c r="E3" s="13">
        <v>1</v>
      </c>
      <c r="F3" s="14">
        <v>3</v>
      </c>
      <c r="G3" s="20">
        <v>2</v>
      </c>
      <c r="H3" s="20">
        <v>16</v>
      </c>
      <c r="I3" s="144">
        <v>4</v>
      </c>
      <c r="J3" s="15">
        <v>2</v>
      </c>
      <c r="K3" s="15">
        <v>2</v>
      </c>
      <c r="L3" s="16">
        <v>5</v>
      </c>
      <c r="M3" s="16">
        <v>4</v>
      </c>
      <c r="N3" s="16">
        <v>4</v>
      </c>
      <c r="O3" s="16">
        <v>4</v>
      </c>
      <c r="P3" s="16">
        <v>4</v>
      </c>
      <c r="Q3" s="16">
        <v>4</v>
      </c>
      <c r="R3" s="16">
        <v>4</v>
      </c>
      <c r="S3" s="16">
        <v>4</v>
      </c>
      <c r="T3" s="17">
        <v>4</v>
      </c>
      <c r="U3" s="17">
        <v>4</v>
      </c>
      <c r="V3" s="17">
        <v>4</v>
      </c>
      <c r="W3" s="17">
        <v>4</v>
      </c>
      <c r="X3" s="17">
        <v>4</v>
      </c>
      <c r="Y3" s="17">
        <v>4</v>
      </c>
      <c r="Z3" s="18">
        <v>4</v>
      </c>
      <c r="AA3" s="18">
        <v>4</v>
      </c>
      <c r="AB3" s="18">
        <v>4</v>
      </c>
      <c r="AC3" s="18">
        <v>4</v>
      </c>
      <c r="AD3" s="18">
        <v>4</v>
      </c>
      <c r="AE3" s="18">
        <v>4</v>
      </c>
      <c r="AF3" s="18">
        <v>5</v>
      </c>
      <c r="AG3" s="18">
        <v>4</v>
      </c>
      <c r="AH3" s="18">
        <v>5</v>
      </c>
      <c r="AI3" s="19">
        <v>4</v>
      </c>
      <c r="AJ3" s="19">
        <v>4</v>
      </c>
      <c r="AK3" s="19">
        <v>4</v>
      </c>
      <c r="AL3" s="19">
        <v>4</v>
      </c>
      <c r="AM3" s="19">
        <v>5</v>
      </c>
      <c r="AN3" s="19">
        <v>5</v>
      </c>
      <c r="AO3" s="19">
        <v>5</v>
      </c>
      <c r="AP3" s="19">
        <v>4</v>
      </c>
      <c r="AQ3" s="20">
        <v>4</v>
      </c>
      <c r="AR3" s="20">
        <v>5</v>
      </c>
      <c r="AS3" s="20">
        <v>5</v>
      </c>
      <c r="AT3" s="20">
        <v>5</v>
      </c>
      <c r="AU3" s="20">
        <v>5</v>
      </c>
      <c r="AV3" s="20">
        <v>3</v>
      </c>
      <c r="AW3" s="20">
        <v>3</v>
      </c>
      <c r="AX3" s="20">
        <v>3</v>
      </c>
      <c r="AY3" s="20">
        <v>3</v>
      </c>
      <c r="AZ3" s="20">
        <v>3</v>
      </c>
      <c r="BA3" s="7"/>
      <c r="BB3" s="37">
        <f t="shared" si="1"/>
        <v>4.125</v>
      </c>
      <c r="BC3" s="38">
        <f t="shared" si="2"/>
        <v>4</v>
      </c>
      <c r="BD3" s="39">
        <f t="shared" si="3"/>
        <v>4.2222222222222223</v>
      </c>
      <c r="BE3" s="40">
        <f t="shared" si="4"/>
        <v>4.375</v>
      </c>
      <c r="BF3" s="41">
        <f t="shared" si="5"/>
        <v>3.9</v>
      </c>
    </row>
    <row r="4" spans="1:58" x14ac:dyDescent="0.55000000000000004">
      <c r="A4" s="51">
        <v>3</v>
      </c>
      <c r="B4" s="11">
        <v>1</v>
      </c>
      <c r="C4" s="12"/>
      <c r="D4" s="79">
        <f t="shared" si="0"/>
        <v>5</v>
      </c>
      <c r="E4" s="13">
        <v>2</v>
      </c>
      <c r="F4" s="14">
        <v>1</v>
      </c>
      <c r="G4" s="20">
        <v>2</v>
      </c>
      <c r="H4" s="20">
        <v>16</v>
      </c>
      <c r="I4" s="144">
        <v>5</v>
      </c>
      <c r="J4" s="15">
        <v>3</v>
      </c>
      <c r="K4" s="15">
        <v>1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5</v>
      </c>
      <c r="R4" s="16">
        <v>4</v>
      </c>
      <c r="S4" s="16">
        <v>4</v>
      </c>
      <c r="T4" s="17">
        <v>4</v>
      </c>
      <c r="U4" s="17">
        <v>5</v>
      </c>
      <c r="V4" s="17">
        <v>4</v>
      </c>
      <c r="W4" s="17">
        <v>5</v>
      </c>
      <c r="X4" s="17">
        <v>4</v>
      </c>
      <c r="Y4" s="17">
        <v>4</v>
      </c>
      <c r="Z4" s="18">
        <v>4</v>
      </c>
      <c r="AA4" s="18">
        <v>4</v>
      </c>
      <c r="AB4" s="18">
        <v>4</v>
      </c>
      <c r="AC4" s="18">
        <v>4</v>
      </c>
      <c r="AD4" s="18">
        <v>4</v>
      </c>
      <c r="AE4" s="18">
        <v>4</v>
      </c>
      <c r="AF4" s="18">
        <v>4</v>
      </c>
      <c r="AG4" s="18">
        <v>5</v>
      </c>
      <c r="AH4" s="18">
        <v>5</v>
      </c>
      <c r="AI4" s="19">
        <v>4</v>
      </c>
      <c r="AJ4" s="19">
        <v>4</v>
      </c>
      <c r="AK4" s="19">
        <v>4</v>
      </c>
      <c r="AL4" s="19">
        <v>4</v>
      </c>
      <c r="AM4" s="19">
        <v>5</v>
      </c>
      <c r="AN4" s="19">
        <v>5</v>
      </c>
      <c r="AO4" s="19">
        <v>4</v>
      </c>
      <c r="AP4" s="19">
        <v>4</v>
      </c>
      <c r="AQ4" s="20">
        <v>4</v>
      </c>
      <c r="AR4" s="20">
        <v>4</v>
      </c>
      <c r="AS4" s="20">
        <v>4</v>
      </c>
      <c r="AT4" s="20">
        <v>4</v>
      </c>
      <c r="AU4" s="20">
        <v>4</v>
      </c>
      <c r="AV4" s="20">
        <v>2</v>
      </c>
      <c r="AW4" s="20">
        <v>3</v>
      </c>
      <c r="AX4" s="20">
        <v>3</v>
      </c>
      <c r="AY4" s="20">
        <v>4</v>
      </c>
      <c r="AZ4" s="20">
        <v>4</v>
      </c>
      <c r="BA4" s="7"/>
      <c r="BB4" s="37">
        <f t="shared" si="1"/>
        <v>4.125</v>
      </c>
      <c r="BC4" s="38">
        <f t="shared" si="2"/>
        <v>4.333333333333333</v>
      </c>
      <c r="BD4" s="39">
        <f t="shared" si="3"/>
        <v>4.2222222222222223</v>
      </c>
      <c r="BE4" s="40">
        <f t="shared" si="4"/>
        <v>4.25</v>
      </c>
      <c r="BF4" s="41">
        <f t="shared" si="5"/>
        <v>3.6</v>
      </c>
    </row>
    <row r="5" spans="1:58" x14ac:dyDescent="0.55000000000000004">
      <c r="A5" s="51">
        <v>4</v>
      </c>
      <c r="B5" s="11">
        <v>1</v>
      </c>
      <c r="C5" s="12">
        <v>40</v>
      </c>
      <c r="D5" s="79">
        <f t="shared" si="0"/>
        <v>2</v>
      </c>
      <c r="E5" s="13">
        <v>0</v>
      </c>
      <c r="F5" s="14">
        <v>1</v>
      </c>
      <c r="G5" s="20">
        <v>2</v>
      </c>
      <c r="H5" s="20">
        <v>16</v>
      </c>
      <c r="I5" s="144">
        <v>5</v>
      </c>
      <c r="J5" s="15">
        <v>3</v>
      </c>
      <c r="K5" s="15">
        <v>0</v>
      </c>
      <c r="L5" s="16">
        <v>5</v>
      </c>
      <c r="M5" s="16">
        <v>5</v>
      </c>
      <c r="N5" s="16">
        <v>5</v>
      </c>
      <c r="O5" s="16">
        <v>5</v>
      </c>
      <c r="P5" s="16">
        <v>5</v>
      </c>
      <c r="Q5" s="16">
        <v>5</v>
      </c>
      <c r="R5" s="16">
        <v>4</v>
      </c>
      <c r="S5" s="16">
        <v>5</v>
      </c>
      <c r="T5" s="17">
        <v>4</v>
      </c>
      <c r="U5" s="17">
        <v>5</v>
      </c>
      <c r="V5" s="17">
        <v>5</v>
      </c>
      <c r="W5" s="17">
        <v>5</v>
      </c>
      <c r="X5" s="17">
        <v>4</v>
      </c>
      <c r="Y5" s="17">
        <v>4</v>
      </c>
      <c r="Z5" s="18">
        <v>5</v>
      </c>
      <c r="AA5" s="18">
        <v>5</v>
      </c>
      <c r="AB5" s="18">
        <v>4</v>
      </c>
      <c r="AC5" s="18">
        <v>5</v>
      </c>
      <c r="AD5" s="18">
        <v>5</v>
      </c>
      <c r="AE5" s="18">
        <v>5</v>
      </c>
      <c r="AF5" s="18">
        <v>5</v>
      </c>
      <c r="AG5" s="18">
        <v>4</v>
      </c>
      <c r="AH5" s="18">
        <v>5</v>
      </c>
      <c r="AI5" s="19">
        <v>5</v>
      </c>
      <c r="AJ5" s="19">
        <v>5</v>
      </c>
      <c r="AK5" s="19">
        <v>5</v>
      </c>
      <c r="AL5" s="19">
        <v>5</v>
      </c>
      <c r="AM5" s="19">
        <v>5</v>
      </c>
      <c r="AN5" s="19">
        <v>5</v>
      </c>
      <c r="AO5" s="19">
        <v>5</v>
      </c>
      <c r="AP5" s="19">
        <v>5</v>
      </c>
      <c r="AQ5" s="20">
        <v>4</v>
      </c>
      <c r="AR5" s="20">
        <v>5</v>
      </c>
      <c r="AS5" s="20">
        <v>5</v>
      </c>
      <c r="AT5" s="20">
        <v>4</v>
      </c>
      <c r="AU5" s="20">
        <v>4</v>
      </c>
      <c r="AV5" s="20">
        <v>5</v>
      </c>
      <c r="AW5" s="20">
        <v>5</v>
      </c>
      <c r="AX5" s="20">
        <v>5</v>
      </c>
      <c r="AY5" s="20">
        <v>5</v>
      </c>
      <c r="AZ5" s="20">
        <v>5</v>
      </c>
      <c r="BA5" s="7"/>
      <c r="BB5" s="37">
        <f t="shared" si="1"/>
        <v>4.875</v>
      </c>
      <c r="BC5" s="38">
        <f t="shared" si="2"/>
        <v>4.5</v>
      </c>
      <c r="BD5" s="39">
        <f t="shared" si="3"/>
        <v>4.7777777777777777</v>
      </c>
      <c r="BE5" s="40">
        <f t="shared" si="4"/>
        <v>5</v>
      </c>
      <c r="BF5" s="41">
        <f t="shared" si="5"/>
        <v>4.7</v>
      </c>
    </row>
    <row r="6" spans="1:58" x14ac:dyDescent="0.55000000000000004">
      <c r="A6" s="51">
        <v>5</v>
      </c>
      <c r="B6" s="11">
        <v>1</v>
      </c>
      <c r="C6" s="12">
        <v>50</v>
      </c>
      <c r="D6" s="79">
        <f t="shared" si="0"/>
        <v>3</v>
      </c>
      <c r="E6" s="13">
        <v>2</v>
      </c>
      <c r="F6" s="14">
        <v>1</v>
      </c>
      <c r="G6" s="20">
        <v>2</v>
      </c>
      <c r="H6" s="20">
        <v>16</v>
      </c>
      <c r="I6" s="144">
        <v>2</v>
      </c>
      <c r="J6" s="15">
        <v>3</v>
      </c>
      <c r="K6" s="15">
        <v>0</v>
      </c>
      <c r="L6" s="16">
        <v>5</v>
      </c>
      <c r="M6" s="16">
        <v>5</v>
      </c>
      <c r="N6" s="16">
        <v>4</v>
      </c>
      <c r="O6" s="16">
        <v>4</v>
      </c>
      <c r="P6" s="16">
        <v>4</v>
      </c>
      <c r="Q6" s="16">
        <v>5</v>
      </c>
      <c r="R6" s="16">
        <v>4</v>
      </c>
      <c r="S6" s="16">
        <v>5</v>
      </c>
      <c r="T6" s="17">
        <v>5</v>
      </c>
      <c r="U6" s="17">
        <v>5</v>
      </c>
      <c r="V6" s="17">
        <v>4</v>
      </c>
      <c r="W6" s="17">
        <v>4</v>
      </c>
      <c r="X6" s="17">
        <v>5</v>
      </c>
      <c r="Y6" s="17">
        <v>5</v>
      </c>
      <c r="Z6" s="18">
        <v>4</v>
      </c>
      <c r="AA6" s="18">
        <v>4</v>
      </c>
      <c r="AB6" s="18">
        <v>4</v>
      </c>
      <c r="AC6" s="18">
        <v>4</v>
      </c>
      <c r="AD6" s="18">
        <v>4</v>
      </c>
      <c r="AE6" s="18">
        <v>4</v>
      </c>
      <c r="AF6" s="18">
        <v>4</v>
      </c>
      <c r="AG6" s="18">
        <v>4</v>
      </c>
      <c r="AH6" s="18">
        <v>5</v>
      </c>
      <c r="AI6" s="19">
        <v>5</v>
      </c>
      <c r="AJ6" s="19">
        <v>5</v>
      </c>
      <c r="AK6" s="19">
        <v>5</v>
      </c>
      <c r="AL6" s="19">
        <v>4</v>
      </c>
      <c r="AM6" s="19">
        <v>5</v>
      </c>
      <c r="AN6" s="19">
        <v>5</v>
      </c>
      <c r="AO6" s="19">
        <v>4</v>
      </c>
      <c r="AP6" s="19">
        <v>5</v>
      </c>
      <c r="AQ6" s="20">
        <v>5</v>
      </c>
      <c r="AR6" s="20">
        <v>5</v>
      </c>
      <c r="AS6" s="20">
        <v>5</v>
      </c>
      <c r="AT6" s="20">
        <v>5</v>
      </c>
      <c r="AU6" s="20">
        <v>5</v>
      </c>
      <c r="AV6" s="20">
        <v>4</v>
      </c>
      <c r="AW6" s="20">
        <v>4</v>
      </c>
      <c r="AX6" s="20">
        <v>4</v>
      </c>
      <c r="AY6" s="20">
        <v>4</v>
      </c>
      <c r="AZ6" s="20">
        <v>4</v>
      </c>
      <c r="BA6" s="7"/>
      <c r="BB6" s="37">
        <f t="shared" si="1"/>
        <v>4.5</v>
      </c>
      <c r="BC6" s="38">
        <f t="shared" si="2"/>
        <v>4.666666666666667</v>
      </c>
      <c r="BD6" s="39">
        <f t="shared" si="3"/>
        <v>4.1111111111111107</v>
      </c>
      <c r="BE6" s="40">
        <f t="shared" si="4"/>
        <v>4.75</v>
      </c>
      <c r="BF6" s="41">
        <f t="shared" si="5"/>
        <v>4.5</v>
      </c>
    </row>
    <row r="7" spans="1:58" x14ac:dyDescent="0.55000000000000004">
      <c r="A7" s="51">
        <v>6</v>
      </c>
      <c r="B7" s="11">
        <v>1</v>
      </c>
      <c r="C7" s="12">
        <v>57</v>
      </c>
      <c r="D7" s="79">
        <f t="shared" si="0"/>
        <v>4</v>
      </c>
      <c r="E7" s="13">
        <v>0</v>
      </c>
      <c r="F7" s="14">
        <v>1</v>
      </c>
      <c r="G7" s="20">
        <v>2</v>
      </c>
      <c r="H7" s="20">
        <v>16</v>
      </c>
      <c r="I7" s="144">
        <v>2</v>
      </c>
      <c r="J7" s="15">
        <v>3</v>
      </c>
      <c r="K7" s="15">
        <v>1</v>
      </c>
      <c r="L7" s="16">
        <v>4</v>
      </c>
      <c r="M7" s="16">
        <v>4</v>
      </c>
      <c r="N7" s="16">
        <v>4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7">
        <v>5</v>
      </c>
      <c r="U7" s="17">
        <v>4</v>
      </c>
      <c r="V7" s="17">
        <v>4</v>
      </c>
      <c r="W7" s="17">
        <v>4</v>
      </c>
      <c r="X7" s="17">
        <v>4</v>
      </c>
      <c r="Y7" s="17">
        <v>4</v>
      </c>
      <c r="Z7" s="18">
        <v>4</v>
      </c>
      <c r="AA7" s="18">
        <v>4</v>
      </c>
      <c r="AB7" s="18">
        <v>4</v>
      </c>
      <c r="AC7" s="18">
        <v>4</v>
      </c>
      <c r="AD7" s="18">
        <v>4</v>
      </c>
      <c r="AE7" s="18">
        <v>4</v>
      </c>
      <c r="AF7" s="18">
        <v>4</v>
      </c>
      <c r="AG7" s="18">
        <v>4</v>
      </c>
      <c r="AH7" s="18">
        <v>4</v>
      </c>
      <c r="AI7" s="19">
        <v>4</v>
      </c>
      <c r="AJ7" s="19">
        <v>5</v>
      </c>
      <c r="AK7" s="19">
        <v>4</v>
      </c>
      <c r="AL7" s="19">
        <v>4</v>
      </c>
      <c r="AM7" s="19">
        <v>4</v>
      </c>
      <c r="AN7" s="19">
        <v>4</v>
      </c>
      <c r="AO7" s="19">
        <v>4</v>
      </c>
      <c r="AP7" s="19">
        <v>4</v>
      </c>
      <c r="AQ7" s="20">
        <v>4</v>
      </c>
      <c r="AR7" s="20">
        <v>4</v>
      </c>
      <c r="AS7" s="20">
        <v>4</v>
      </c>
      <c r="AT7" s="20">
        <v>4</v>
      </c>
      <c r="AU7" s="20">
        <v>4</v>
      </c>
      <c r="AV7" s="20">
        <v>4</v>
      </c>
      <c r="AW7" s="20">
        <v>4</v>
      </c>
      <c r="AX7" s="20">
        <v>4</v>
      </c>
      <c r="AY7" s="20">
        <v>4</v>
      </c>
      <c r="AZ7" s="20">
        <v>5</v>
      </c>
      <c r="BA7" s="7"/>
      <c r="BB7" s="37">
        <f t="shared" si="1"/>
        <v>4</v>
      </c>
      <c r="BC7" s="38">
        <f t="shared" si="2"/>
        <v>4.166666666666667</v>
      </c>
      <c r="BD7" s="39">
        <f t="shared" si="3"/>
        <v>4</v>
      </c>
      <c r="BE7" s="40">
        <f t="shared" si="4"/>
        <v>4.125</v>
      </c>
      <c r="BF7" s="41">
        <f t="shared" si="5"/>
        <v>4.0999999999999996</v>
      </c>
    </row>
    <row r="8" spans="1:58" x14ac:dyDescent="0.55000000000000004">
      <c r="A8" s="51">
        <v>7</v>
      </c>
      <c r="B8" s="11">
        <v>1</v>
      </c>
      <c r="C8" s="12">
        <v>44</v>
      </c>
      <c r="D8" s="79">
        <f t="shared" si="0"/>
        <v>3</v>
      </c>
      <c r="E8" s="13">
        <v>3</v>
      </c>
      <c r="F8" s="14">
        <v>2</v>
      </c>
      <c r="G8" s="20">
        <v>2</v>
      </c>
      <c r="H8" s="20">
        <v>16</v>
      </c>
      <c r="I8" s="144">
        <v>2</v>
      </c>
      <c r="J8" s="15">
        <v>3</v>
      </c>
      <c r="K8" s="15">
        <v>1</v>
      </c>
      <c r="L8" s="16">
        <v>4</v>
      </c>
      <c r="M8" s="16">
        <v>4</v>
      </c>
      <c r="N8" s="16">
        <v>4</v>
      </c>
      <c r="O8" s="16">
        <v>4</v>
      </c>
      <c r="P8" s="16">
        <v>4</v>
      </c>
      <c r="Q8" s="16">
        <v>4</v>
      </c>
      <c r="R8" s="16">
        <v>4</v>
      </c>
      <c r="S8" s="16">
        <v>4</v>
      </c>
      <c r="T8" s="17">
        <v>4</v>
      </c>
      <c r="U8" s="17">
        <v>4</v>
      </c>
      <c r="V8" s="17">
        <v>4</v>
      </c>
      <c r="W8" s="17">
        <v>4</v>
      </c>
      <c r="X8" s="17">
        <v>3</v>
      </c>
      <c r="Y8" s="17">
        <v>4</v>
      </c>
      <c r="Z8" s="18">
        <v>4</v>
      </c>
      <c r="AA8" s="18">
        <v>4</v>
      </c>
      <c r="AB8" s="18">
        <v>4</v>
      </c>
      <c r="AC8" s="18">
        <v>4</v>
      </c>
      <c r="AD8" s="18">
        <v>3</v>
      </c>
      <c r="AE8" s="18">
        <v>4</v>
      </c>
      <c r="AF8" s="18">
        <v>4</v>
      </c>
      <c r="AG8" s="18">
        <v>4</v>
      </c>
      <c r="AH8" s="18">
        <v>4</v>
      </c>
      <c r="AI8" s="19">
        <v>4</v>
      </c>
      <c r="AJ8" s="19">
        <v>4</v>
      </c>
      <c r="AK8" s="19">
        <v>4</v>
      </c>
      <c r="AL8" s="19">
        <v>4</v>
      </c>
      <c r="AM8" s="19">
        <v>4</v>
      </c>
      <c r="AN8" s="19">
        <v>4</v>
      </c>
      <c r="AO8" s="19">
        <v>4</v>
      </c>
      <c r="AP8" s="19">
        <v>4</v>
      </c>
      <c r="AQ8" s="20">
        <v>3</v>
      </c>
      <c r="AR8" s="20">
        <v>4</v>
      </c>
      <c r="AS8" s="20">
        <v>4</v>
      </c>
      <c r="AT8" s="20">
        <v>4</v>
      </c>
      <c r="AU8" s="20">
        <v>4</v>
      </c>
      <c r="AV8" s="20">
        <v>3</v>
      </c>
      <c r="AW8" s="20">
        <v>3</v>
      </c>
      <c r="AX8" s="20">
        <v>3</v>
      </c>
      <c r="AY8" s="20">
        <v>3</v>
      </c>
      <c r="AZ8" s="20">
        <v>4</v>
      </c>
      <c r="BA8" s="7"/>
      <c r="BB8" s="37">
        <f t="shared" si="1"/>
        <v>4</v>
      </c>
      <c r="BC8" s="38">
        <f t="shared" si="2"/>
        <v>3.8333333333333335</v>
      </c>
      <c r="BD8" s="39">
        <f t="shared" si="3"/>
        <v>3.8888888888888888</v>
      </c>
      <c r="BE8" s="40">
        <f t="shared" si="4"/>
        <v>4</v>
      </c>
      <c r="BF8" s="41">
        <f t="shared" si="5"/>
        <v>3.5</v>
      </c>
    </row>
    <row r="9" spans="1:58" x14ac:dyDescent="0.55000000000000004">
      <c r="A9" s="51">
        <v>8</v>
      </c>
      <c r="B9" s="11">
        <v>1</v>
      </c>
      <c r="C9" s="12">
        <v>51</v>
      </c>
      <c r="D9" s="79">
        <f t="shared" si="0"/>
        <v>4</v>
      </c>
      <c r="E9" s="13">
        <v>3</v>
      </c>
      <c r="F9" s="14">
        <v>1</v>
      </c>
      <c r="G9" s="20">
        <v>2</v>
      </c>
      <c r="H9" s="20">
        <v>16</v>
      </c>
      <c r="I9" s="144">
        <v>2</v>
      </c>
      <c r="J9" s="15">
        <v>2</v>
      </c>
      <c r="K9" s="15">
        <v>2</v>
      </c>
      <c r="L9" s="16">
        <v>5</v>
      </c>
      <c r="M9" s="16">
        <v>5</v>
      </c>
      <c r="N9" s="16">
        <v>5</v>
      </c>
      <c r="O9" s="16">
        <v>5</v>
      </c>
      <c r="P9" s="16">
        <v>5</v>
      </c>
      <c r="Q9" s="16">
        <v>5</v>
      </c>
      <c r="R9" s="16">
        <v>5</v>
      </c>
      <c r="S9" s="16">
        <v>5</v>
      </c>
      <c r="T9" s="17">
        <v>4</v>
      </c>
      <c r="U9" s="17">
        <v>4</v>
      </c>
      <c r="V9" s="17">
        <v>4</v>
      </c>
      <c r="W9" s="17">
        <v>4</v>
      </c>
      <c r="X9" s="17">
        <v>5</v>
      </c>
      <c r="Y9" s="17">
        <v>4</v>
      </c>
      <c r="Z9" s="18">
        <v>5</v>
      </c>
      <c r="AA9" s="18">
        <v>5</v>
      </c>
      <c r="AB9" s="18">
        <v>4</v>
      </c>
      <c r="AC9" s="18">
        <v>4</v>
      </c>
      <c r="AD9" s="18">
        <v>4</v>
      </c>
      <c r="AE9" s="18">
        <v>4</v>
      </c>
      <c r="AF9" s="18">
        <v>5</v>
      </c>
      <c r="AG9" s="18">
        <v>3</v>
      </c>
      <c r="AH9" s="18">
        <v>5</v>
      </c>
      <c r="AI9" s="19">
        <v>5</v>
      </c>
      <c r="AJ9" s="19">
        <v>5</v>
      </c>
      <c r="AK9" s="19">
        <v>5</v>
      </c>
      <c r="AL9" s="19">
        <v>5</v>
      </c>
      <c r="AM9" s="19">
        <v>5</v>
      </c>
      <c r="AN9" s="19">
        <v>5</v>
      </c>
      <c r="AO9" s="19">
        <v>5</v>
      </c>
      <c r="AP9" s="19">
        <v>5</v>
      </c>
      <c r="AQ9" s="20">
        <v>5</v>
      </c>
      <c r="AR9" s="20">
        <v>5</v>
      </c>
      <c r="AS9" s="20">
        <v>5</v>
      </c>
      <c r="AT9" s="20">
        <v>5</v>
      </c>
      <c r="AU9" s="20">
        <v>5</v>
      </c>
      <c r="AV9" s="20">
        <v>4</v>
      </c>
      <c r="AW9" s="20">
        <v>4</v>
      </c>
      <c r="AX9" s="20">
        <v>4</v>
      </c>
      <c r="AY9" s="20">
        <v>4</v>
      </c>
      <c r="AZ9" s="20">
        <v>4</v>
      </c>
      <c r="BA9" s="7"/>
      <c r="BB9" s="37">
        <f t="shared" si="1"/>
        <v>5</v>
      </c>
      <c r="BC9" s="38">
        <f t="shared" si="2"/>
        <v>4.166666666666667</v>
      </c>
      <c r="BD9" s="39">
        <f t="shared" si="3"/>
        <v>4.333333333333333</v>
      </c>
      <c r="BE9" s="40">
        <f t="shared" si="4"/>
        <v>5</v>
      </c>
      <c r="BF9" s="41">
        <f t="shared" si="5"/>
        <v>4.5</v>
      </c>
    </row>
    <row r="10" spans="1:58" x14ac:dyDescent="0.55000000000000004">
      <c r="A10" s="51">
        <v>9</v>
      </c>
      <c r="B10" s="11">
        <v>1</v>
      </c>
      <c r="C10" s="12">
        <v>33</v>
      </c>
      <c r="D10" s="79">
        <f t="shared" si="0"/>
        <v>2</v>
      </c>
      <c r="E10" s="13">
        <v>3</v>
      </c>
      <c r="F10" s="14">
        <v>1</v>
      </c>
      <c r="G10" s="20">
        <v>2</v>
      </c>
      <c r="H10" s="20">
        <v>16</v>
      </c>
      <c r="I10" s="144">
        <v>2</v>
      </c>
      <c r="J10" s="15">
        <v>1</v>
      </c>
      <c r="K10" s="15">
        <v>1</v>
      </c>
      <c r="L10" s="16">
        <v>5</v>
      </c>
      <c r="M10" s="16">
        <v>5</v>
      </c>
      <c r="N10" s="16">
        <v>5</v>
      </c>
      <c r="O10" s="16">
        <v>5</v>
      </c>
      <c r="P10" s="16">
        <v>5</v>
      </c>
      <c r="Q10" s="16">
        <v>5</v>
      </c>
      <c r="R10" s="16">
        <v>5</v>
      </c>
      <c r="S10" s="16">
        <v>5</v>
      </c>
      <c r="T10" s="17">
        <v>4</v>
      </c>
      <c r="U10" s="17">
        <v>5</v>
      </c>
      <c r="V10" s="17">
        <v>5</v>
      </c>
      <c r="W10" s="17">
        <v>5</v>
      </c>
      <c r="X10" s="17">
        <v>5</v>
      </c>
      <c r="Y10" s="17">
        <v>5</v>
      </c>
      <c r="Z10" s="18">
        <v>5</v>
      </c>
      <c r="AA10" s="18">
        <v>5</v>
      </c>
      <c r="AB10" s="18">
        <v>4</v>
      </c>
      <c r="AC10" s="18">
        <v>5</v>
      </c>
      <c r="AD10" s="18">
        <v>5</v>
      </c>
      <c r="AE10" s="18">
        <v>5</v>
      </c>
      <c r="AF10" s="18">
        <v>5</v>
      </c>
      <c r="AG10" s="18">
        <v>5</v>
      </c>
      <c r="AH10" s="18">
        <v>5</v>
      </c>
      <c r="AI10" s="19">
        <v>5</v>
      </c>
      <c r="AJ10" s="19">
        <v>4</v>
      </c>
      <c r="AK10" s="19">
        <v>5</v>
      </c>
      <c r="AL10" s="19">
        <v>5</v>
      </c>
      <c r="AM10" s="19">
        <v>5</v>
      </c>
      <c r="AN10" s="19">
        <v>5</v>
      </c>
      <c r="AO10" s="19">
        <v>5</v>
      </c>
      <c r="AP10" s="19">
        <v>4</v>
      </c>
      <c r="AQ10" s="20">
        <v>5</v>
      </c>
      <c r="AR10" s="20">
        <v>5</v>
      </c>
      <c r="AS10" s="20">
        <v>5</v>
      </c>
      <c r="AT10" s="20">
        <v>5</v>
      </c>
      <c r="AU10" s="20">
        <v>5</v>
      </c>
      <c r="AV10" s="20">
        <v>4</v>
      </c>
      <c r="AW10" s="20">
        <v>4</v>
      </c>
      <c r="AX10" s="20">
        <v>4</v>
      </c>
      <c r="AY10" s="20">
        <v>5</v>
      </c>
      <c r="AZ10" s="20">
        <v>5</v>
      </c>
      <c r="BA10" s="7"/>
      <c r="BB10" s="37">
        <f t="shared" si="1"/>
        <v>5</v>
      </c>
      <c r="BC10" s="38">
        <f t="shared" si="2"/>
        <v>4.833333333333333</v>
      </c>
      <c r="BD10" s="39">
        <f t="shared" si="3"/>
        <v>4.8888888888888893</v>
      </c>
      <c r="BE10" s="40">
        <f t="shared" si="4"/>
        <v>4.75</v>
      </c>
      <c r="BF10" s="41">
        <f t="shared" si="5"/>
        <v>4.7</v>
      </c>
    </row>
    <row r="11" spans="1:58" x14ac:dyDescent="0.55000000000000004">
      <c r="A11" s="51">
        <v>10</v>
      </c>
      <c r="B11" s="11">
        <v>1</v>
      </c>
      <c r="C11" s="12">
        <v>34</v>
      </c>
      <c r="D11" s="79">
        <f t="shared" si="0"/>
        <v>2</v>
      </c>
      <c r="E11" s="13">
        <v>3</v>
      </c>
      <c r="F11" s="14">
        <v>1</v>
      </c>
      <c r="G11" s="20">
        <v>2</v>
      </c>
      <c r="H11" s="20">
        <v>16</v>
      </c>
      <c r="I11" s="144">
        <v>2</v>
      </c>
      <c r="J11" s="15">
        <v>3</v>
      </c>
      <c r="K11" s="15">
        <v>0</v>
      </c>
      <c r="L11" s="16">
        <v>5</v>
      </c>
      <c r="M11" s="16">
        <v>5</v>
      </c>
      <c r="N11" s="16">
        <v>5</v>
      </c>
      <c r="O11" s="16">
        <v>5</v>
      </c>
      <c r="P11" s="16">
        <v>5</v>
      </c>
      <c r="Q11" s="16">
        <v>5</v>
      </c>
      <c r="R11" s="16">
        <v>5</v>
      </c>
      <c r="S11" s="16">
        <v>5</v>
      </c>
      <c r="T11" s="17">
        <v>5</v>
      </c>
      <c r="U11" s="17">
        <v>5</v>
      </c>
      <c r="V11" s="17">
        <v>5</v>
      </c>
      <c r="W11" s="17">
        <v>5</v>
      </c>
      <c r="X11" s="17">
        <v>5</v>
      </c>
      <c r="Y11" s="17">
        <v>5</v>
      </c>
      <c r="Z11" s="18">
        <v>4</v>
      </c>
      <c r="AA11" s="18">
        <v>4</v>
      </c>
      <c r="AB11" s="18">
        <v>4</v>
      </c>
      <c r="AC11" s="18">
        <v>4</v>
      </c>
      <c r="AD11" s="18">
        <v>4</v>
      </c>
      <c r="AE11" s="18">
        <v>4</v>
      </c>
      <c r="AF11" s="18">
        <v>5</v>
      </c>
      <c r="AG11" s="18">
        <v>5</v>
      </c>
      <c r="AH11" s="18">
        <v>5</v>
      </c>
      <c r="AI11" s="19">
        <v>4</v>
      </c>
      <c r="AJ11" s="19">
        <v>4</v>
      </c>
      <c r="AK11" s="19">
        <v>5</v>
      </c>
      <c r="AL11" s="19">
        <v>5</v>
      </c>
      <c r="AM11" s="19">
        <v>5</v>
      </c>
      <c r="AN11" s="19">
        <v>5</v>
      </c>
      <c r="AO11" s="19">
        <v>5</v>
      </c>
      <c r="AP11" s="19">
        <v>5</v>
      </c>
      <c r="AQ11" s="20">
        <v>5</v>
      </c>
      <c r="AR11" s="20">
        <v>5</v>
      </c>
      <c r="AS11" s="20">
        <v>5</v>
      </c>
      <c r="AT11" s="20">
        <v>5</v>
      </c>
      <c r="AU11" s="20">
        <v>5</v>
      </c>
      <c r="AV11" s="20">
        <v>3</v>
      </c>
      <c r="AW11" s="20">
        <v>4</v>
      </c>
      <c r="AX11" s="20">
        <v>4</v>
      </c>
      <c r="AY11" s="20">
        <v>4</v>
      </c>
      <c r="AZ11" s="20">
        <v>4</v>
      </c>
      <c r="BA11" s="7"/>
      <c r="BB11" s="37">
        <f t="shared" si="1"/>
        <v>5</v>
      </c>
      <c r="BC11" s="38">
        <f t="shared" si="2"/>
        <v>5</v>
      </c>
      <c r="BD11" s="39">
        <f t="shared" si="3"/>
        <v>4.333333333333333</v>
      </c>
      <c r="BE11" s="40">
        <f t="shared" si="4"/>
        <v>4.75</v>
      </c>
      <c r="BF11" s="41">
        <f t="shared" si="5"/>
        <v>4.4000000000000004</v>
      </c>
    </row>
    <row r="12" spans="1:58" x14ac:dyDescent="0.55000000000000004">
      <c r="A12" s="51">
        <v>11</v>
      </c>
      <c r="B12" s="11">
        <v>1</v>
      </c>
      <c r="C12" s="12">
        <v>42</v>
      </c>
      <c r="D12" s="79">
        <f t="shared" si="0"/>
        <v>3</v>
      </c>
      <c r="E12" s="13">
        <v>3</v>
      </c>
      <c r="F12" s="14">
        <v>1</v>
      </c>
      <c r="G12" s="20">
        <v>2</v>
      </c>
      <c r="H12" s="20">
        <v>16</v>
      </c>
      <c r="I12" s="144">
        <v>2</v>
      </c>
      <c r="J12" s="15">
        <v>2</v>
      </c>
      <c r="K12" s="15">
        <v>1</v>
      </c>
      <c r="L12" s="16">
        <v>5</v>
      </c>
      <c r="M12" s="16">
        <v>5</v>
      </c>
      <c r="N12" s="16">
        <v>5</v>
      </c>
      <c r="O12" s="16">
        <v>5</v>
      </c>
      <c r="P12" s="16">
        <v>5</v>
      </c>
      <c r="Q12" s="16">
        <v>5</v>
      </c>
      <c r="R12" s="16">
        <v>5</v>
      </c>
      <c r="S12" s="16">
        <v>5</v>
      </c>
      <c r="T12" s="17">
        <v>5</v>
      </c>
      <c r="U12" s="17">
        <v>5</v>
      </c>
      <c r="V12" s="17">
        <v>4</v>
      </c>
      <c r="W12" s="17">
        <v>5</v>
      </c>
      <c r="X12" s="17">
        <v>5</v>
      </c>
      <c r="Y12" s="17">
        <v>5</v>
      </c>
      <c r="Z12" s="18">
        <v>5</v>
      </c>
      <c r="AA12" s="18">
        <v>5</v>
      </c>
      <c r="AB12" s="18">
        <v>5</v>
      </c>
      <c r="AC12" s="18">
        <v>5</v>
      </c>
      <c r="AD12" s="18">
        <v>5</v>
      </c>
      <c r="AE12" s="18">
        <v>5</v>
      </c>
      <c r="AF12" s="18">
        <v>5</v>
      </c>
      <c r="AG12" s="18">
        <v>4</v>
      </c>
      <c r="AH12" s="18">
        <v>5</v>
      </c>
      <c r="AI12" s="19">
        <v>5</v>
      </c>
      <c r="AJ12" s="19">
        <v>5</v>
      </c>
      <c r="AK12" s="19">
        <v>5</v>
      </c>
      <c r="AL12" s="19">
        <v>5</v>
      </c>
      <c r="AM12" s="19">
        <v>5</v>
      </c>
      <c r="AN12" s="19">
        <v>5</v>
      </c>
      <c r="AO12" s="19">
        <v>5</v>
      </c>
      <c r="AP12" s="19">
        <v>5</v>
      </c>
      <c r="AQ12" s="20">
        <v>5</v>
      </c>
      <c r="AR12" s="20">
        <v>5</v>
      </c>
      <c r="AS12" s="20">
        <v>5</v>
      </c>
      <c r="AT12" s="20">
        <v>5</v>
      </c>
      <c r="AU12" s="20">
        <v>5</v>
      </c>
      <c r="AV12" s="20">
        <v>3</v>
      </c>
      <c r="AW12" s="20">
        <v>3</v>
      </c>
      <c r="AX12" s="20">
        <v>3</v>
      </c>
      <c r="AY12" s="20">
        <v>3</v>
      </c>
      <c r="AZ12" s="20">
        <v>5</v>
      </c>
      <c r="BA12" s="7"/>
      <c r="BB12" s="37">
        <f t="shared" si="1"/>
        <v>5</v>
      </c>
      <c r="BC12" s="38">
        <f t="shared" si="2"/>
        <v>4.833333333333333</v>
      </c>
      <c r="BD12" s="39">
        <f t="shared" si="3"/>
        <v>4.8888888888888893</v>
      </c>
      <c r="BE12" s="40">
        <f t="shared" si="4"/>
        <v>5</v>
      </c>
      <c r="BF12" s="41">
        <f t="shared" si="5"/>
        <v>4.2</v>
      </c>
    </row>
    <row r="13" spans="1:58" x14ac:dyDescent="0.55000000000000004">
      <c r="A13" s="51">
        <v>12</v>
      </c>
      <c r="B13" s="11">
        <v>1</v>
      </c>
      <c r="C13" s="12">
        <v>53</v>
      </c>
      <c r="D13" s="79">
        <f t="shared" si="0"/>
        <v>4</v>
      </c>
      <c r="E13" s="13">
        <v>2</v>
      </c>
      <c r="F13" s="14">
        <v>1</v>
      </c>
      <c r="G13" s="20">
        <v>2</v>
      </c>
      <c r="H13" s="20">
        <v>16</v>
      </c>
      <c r="I13" s="144">
        <v>2</v>
      </c>
      <c r="J13" s="15">
        <v>2</v>
      </c>
      <c r="K13" s="15">
        <v>0</v>
      </c>
      <c r="L13" s="16">
        <v>4</v>
      </c>
      <c r="M13" s="16">
        <v>4</v>
      </c>
      <c r="N13" s="16">
        <v>4</v>
      </c>
      <c r="O13" s="16">
        <v>4</v>
      </c>
      <c r="P13" s="16">
        <v>4</v>
      </c>
      <c r="Q13" s="16">
        <v>3</v>
      </c>
      <c r="R13" s="16">
        <v>4</v>
      </c>
      <c r="S13" s="16">
        <v>4</v>
      </c>
      <c r="T13" s="17">
        <v>4</v>
      </c>
      <c r="U13" s="17">
        <v>4</v>
      </c>
      <c r="V13" s="17">
        <v>5</v>
      </c>
      <c r="W13" s="17">
        <v>4</v>
      </c>
      <c r="X13" s="17">
        <v>4</v>
      </c>
      <c r="Y13" s="17">
        <v>4</v>
      </c>
      <c r="Z13" s="18">
        <v>4</v>
      </c>
      <c r="AA13" s="18">
        <v>4</v>
      </c>
      <c r="AB13" s="18">
        <v>3</v>
      </c>
      <c r="AC13" s="18">
        <v>3</v>
      </c>
      <c r="AD13" s="18">
        <v>4</v>
      </c>
      <c r="AE13" s="18">
        <v>4</v>
      </c>
      <c r="AF13" s="18">
        <v>4</v>
      </c>
      <c r="AG13" s="18">
        <v>4</v>
      </c>
      <c r="AH13" s="18">
        <v>4</v>
      </c>
      <c r="AI13" s="19">
        <v>4</v>
      </c>
      <c r="AJ13" s="19">
        <v>4</v>
      </c>
      <c r="AK13" s="19">
        <v>4</v>
      </c>
      <c r="AL13" s="19">
        <v>4</v>
      </c>
      <c r="AM13" s="19">
        <v>4</v>
      </c>
      <c r="AN13" s="19">
        <v>4</v>
      </c>
      <c r="AO13" s="19">
        <v>4</v>
      </c>
      <c r="AP13" s="19">
        <v>3</v>
      </c>
      <c r="AQ13" s="20">
        <v>3</v>
      </c>
      <c r="AR13" s="20">
        <v>4</v>
      </c>
      <c r="AS13" s="20">
        <v>4</v>
      </c>
      <c r="AT13" s="20">
        <v>4</v>
      </c>
      <c r="AU13" s="20">
        <v>4</v>
      </c>
      <c r="AV13" s="20">
        <v>3</v>
      </c>
      <c r="AW13" s="20">
        <v>3</v>
      </c>
      <c r="AX13" s="20">
        <v>3</v>
      </c>
      <c r="AY13" s="20">
        <v>3</v>
      </c>
      <c r="AZ13" s="20">
        <v>4</v>
      </c>
      <c r="BA13" s="7"/>
      <c r="BB13" s="37">
        <f t="shared" si="1"/>
        <v>3.875</v>
      </c>
      <c r="BC13" s="38">
        <f t="shared" si="2"/>
        <v>4.166666666666667</v>
      </c>
      <c r="BD13" s="39">
        <f t="shared" si="3"/>
        <v>3.7777777777777777</v>
      </c>
      <c r="BE13" s="40">
        <f t="shared" si="4"/>
        <v>3.875</v>
      </c>
      <c r="BF13" s="41">
        <f t="shared" si="5"/>
        <v>3.5</v>
      </c>
    </row>
    <row r="14" spans="1:58" x14ac:dyDescent="0.55000000000000004">
      <c r="A14" s="51">
        <v>13</v>
      </c>
      <c r="B14" s="11">
        <v>2</v>
      </c>
      <c r="C14" s="12">
        <v>46</v>
      </c>
      <c r="D14" s="79">
        <f t="shared" si="0"/>
        <v>3</v>
      </c>
      <c r="E14" s="13">
        <v>3</v>
      </c>
      <c r="F14" s="14">
        <v>2</v>
      </c>
      <c r="G14" s="20">
        <v>2</v>
      </c>
      <c r="H14" s="20">
        <v>16</v>
      </c>
      <c r="I14" s="144">
        <v>2</v>
      </c>
      <c r="J14" s="15">
        <v>3</v>
      </c>
      <c r="K14" s="15">
        <v>2</v>
      </c>
      <c r="L14" s="16">
        <v>5</v>
      </c>
      <c r="M14" s="16">
        <v>4</v>
      </c>
      <c r="N14" s="16">
        <v>3</v>
      </c>
      <c r="O14" s="16">
        <v>5</v>
      </c>
      <c r="P14" s="16">
        <v>5</v>
      </c>
      <c r="Q14" s="16">
        <v>5</v>
      </c>
      <c r="R14" s="16">
        <v>5</v>
      </c>
      <c r="S14" s="16">
        <v>5</v>
      </c>
      <c r="T14" s="17">
        <v>4</v>
      </c>
      <c r="U14" s="17">
        <v>5</v>
      </c>
      <c r="V14" s="17">
        <v>5</v>
      </c>
      <c r="W14" s="17">
        <v>4</v>
      </c>
      <c r="X14" s="17">
        <v>5</v>
      </c>
      <c r="Y14" s="17">
        <v>4</v>
      </c>
      <c r="Z14" s="18">
        <v>4</v>
      </c>
      <c r="AA14" s="18">
        <v>4</v>
      </c>
      <c r="AB14" s="18">
        <v>4</v>
      </c>
      <c r="AC14" s="18">
        <v>4</v>
      </c>
      <c r="AD14" s="18">
        <v>5</v>
      </c>
      <c r="AE14" s="18">
        <v>5</v>
      </c>
      <c r="AF14" s="18">
        <v>5</v>
      </c>
      <c r="AG14" s="18">
        <v>5</v>
      </c>
      <c r="AH14" s="18">
        <v>5</v>
      </c>
      <c r="AI14" s="19">
        <v>5</v>
      </c>
      <c r="AJ14" s="19">
        <v>5</v>
      </c>
      <c r="AK14" s="19">
        <v>5</v>
      </c>
      <c r="AL14" s="19">
        <v>5</v>
      </c>
      <c r="AM14" s="19">
        <v>4</v>
      </c>
      <c r="AN14" s="19">
        <v>5</v>
      </c>
      <c r="AO14" s="19">
        <v>5</v>
      </c>
      <c r="AP14" s="19">
        <v>5</v>
      </c>
      <c r="AQ14" s="20">
        <v>5</v>
      </c>
      <c r="AR14" s="20">
        <v>5</v>
      </c>
      <c r="AS14" s="20">
        <v>5</v>
      </c>
      <c r="AT14" s="20">
        <v>5</v>
      </c>
      <c r="AU14" s="20">
        <v>5</v>
      </c>
      <c r="AV14" s="20">
        <v>3</v>
      </c>
      <c r="AW14" s="20">
        <v>3</v>
      </c>
      <c r="AX14" s="20">
        <v>3</v>
      </c>
      <c r="AY14" s="20">
        <v>3</v>
      </c>
      <c r="AZ14" s="20">
        <v>5</v>
      </c>
      <c r="BA14" s="7"/>
      <c r="BB14" s="37">
        <f t="shared" si="1"/>
        <v>4.625</v>
      </c>
      <c r="BC14" s="38">
        <f t="shared" si="2"/>
        <v>4.5</v>
      </c>
      <c r="BD14" s="39">
        <f t="shared" si="3"/>
        <v>4.5555555555555554</v>
      </c>
      <c r="BE14" s="40">
        <f t="shared" si="4"/>
        <v>4.875</v>
      </c>
      <c r="BF14" s="41">
        <f t="shared" si="5"/>
        <v>4.2</v>
      </c>
    </row>
    <row r="15" spans="1:58" x14ac:dyDescent="0.55000000000000004">
      <c r="A15" s="51">
        <v>14</v>
      </c>
      <c r="B15" s="11">
        <v>1</v>
      </c>
      <c r="C15" s="12">
        <v>51</v>
      </c>
      <c r="D15" s="79">
        <f t="shared" si="0"/>
        <v>4</v>
      </c>
      <c r="E15" s="13">
        <v>0</v>
      </c>
      <c r="F15" s="14">
        <v>1</v>
      </c>
      <c r="G15" s="20">
        <v>2</v>
      </c>
      <c r="H15" s="20">
        <v>16</v>
      </c>
      <c r="I15" s="144">
        <v>2</v>
      </c>
      <c r="J15" s="15">
        <v>2</v>
      </c>
      <c r="K15" s="15">
        <v>1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  <c r="R15" s="16">
        <v>4</v>
      </c>
      <c r="S15" s="16">
        <v>4</v>
      </c>
      <c r="T15" s="17">
        <v>5</v>
      </c>
      <c r="U15" s="17">
        <v>5</v>
      </c>
      <c r="V15" s="17">
        <v>4</v>
      </c>
      <c r="W15" s="17">
        <v>5</v>
      </c>
      <c r="X15" s="17">
        <v>5</v>
      </c>
      <c r="Y15" s="17">
        <v>4</v>
      </c>
      <c r="Z15" s="18">
        <v>4</v>
      </c>
      <c r="AA15" s="18">
        <v>4</v>
      </c>
      <c r="AB15" s="18">
        <v>5</v>
      </c>
      <c r="AC15" s="18">
        <v>4</v>
      </c>
      <c r="AD15" s="18">
        <v>4</v>
      </c>
      <c r="AE15" s="18">
        <v>4</v>
      </c>
      <c r="AF15" s="18">
        <v>4</v>
      </c>
      <c r="AG15" s="18">
        <v>5</v>
      </c>
      <c r="AH15" s="18">
        <v>4</v>
      </c>
      <c r="AI15" s="19">
        <v>5</v>
      </c>
      <c r="AJ15" s="19">
        <v>4</v>
      </c>
      <c r="AK15" s="19">
        <v>5</v>
      </c>
      <c r="AL15" s="19">
        <v>5</v>
      </c>
      <c r="AM15" s="19">
        <v>4</v>
      </c>
      <c r="AN15" s="19">
        <v>4</v>
      </c>
      <c r="AO15" s="19">
        <v>4</v>
      </c>
      <c r="AP15" s="19">
        <v>4</v>
      </c>
      <c r="AQ15" s="20">
        <v>4</v>
      </c>
      <c r="AR15" s="20">
        <v>4</v>
      </c>
      <c r="AS15" s="20">
        <v>5</v>
      </c>
      <c r="AT15" s="20">
        <v>4</v>
      </c>
      <c r="AU15" s="20">
        <v>4</v>
      </c>
      <c r="AV15" s="20">
        <v>4</v>
      </c>
      <c r="AW15" s="20">
        <v>4</v>
      </c>
      <c r="AX15" s="20">
        <v>4</v>
      </c>
      <c r="AY15" s="20">
        <v>4</v>
      </c>
      <c r="AZ15" s="20">
        <v>4</v>
      </c>
      <c r="BA15" s="7"/>
      <c r="BB15" s="37">
        <f t="shared" si="1"/>
        <v>4.75</v>
      </c>
      <c r="BC15" s="38">
        <f t="shared" si="2"/>
        <v>4.666666666666667</v>
      </c>
      <c r="BD15" s="39">
        <f t="shared" si="3"/>
        <v>4.2222222222222223</v>
      </c>
      <c r="BE15" s="40">
        <f t="shared" si="4"/>
        <v>4.375</v>
      </c>
      <c r="BF15" s="41">
        <f t="shared" si="5"/>
        <v>4.0999999999999996</v>
      </c>
    </row>
    <row r="16" spans="1:58" x14ac:dyDescent="0.55000000000000004">
      <c r="A16" s="51">
        <v>15</v>
      </c>
      <c r="B16" s="11">
        <v>1</v>
      </c>
      <c r="C16" s="12">
        <v>53</v>
      </c>
      <c r="D16" s="79">
        <f t="shared" si="0"/>
        <v>4</v>
      </c>
      <c r="E16" s="13">
        <v>1</v>
      </c>
      <c r="F16" s="14">
        <v>3</v>
      </c>
      <c r="G16" s="20">
        <v>2</v>
      </c>
      <c r="H16" s="20">
        <v>16</v>
      </c>
      <c r="I16" s="144">
        <v>2</v>
      </c>
      <c r="J16" s="15">
        <v>3</v>
      </c>
      <c r="K16" s="15">
        <v>1</v>
      </c>
      <c r="L16" s="16">
        <v>5</v>
      </c>
      <c r="M16" s="16">
        <v>5</v>
      </c>
      <c r="N16" s="16">
        <v>5</v>
      </c>
      <c r="O16" s="16">
        <v>5</v>
      </c>
      <c r="P16" s="16">
        <v>5</v>
      </c>
      <c r="Q16" s="16">
        <v>5</v>
      </c>
      <c r="R16" s="16">
        <v>5</v>
      </c>
      <c r="S16" s="16">
        <v>5</v>
      </c>
      <c r="T16" s="17">
        <v>4</v>
      </c>
      <c r="U16" s="17">
        <v>5</v>
      </c>
      <c r="V16" s="17">
        <v>4</v>
      </c>
      <c r="W16" s="17">
        <v>5</v>
      </c>
      <c r="X16" s="17">
        <v>5</v>
      </c>
      <c r="Y16" s="17">
        <v>4</v>
      </c>
      <c r="Z16" s="18">
        <v>4</v>
      </c>
      <c r="AA16" s="18">
        <v>5</v>
      </c>
      <c r="AB16" s="18">
        <v>5</v>
      </c>
      <c r="AC16" s="18">
        <v>4</v>
      </c>
      <c r="AD16" s="18">
        <v>4</v>
      </c>
      <c r="AE16" s="18">
        <v>5</v>
      </c>
      <c r="AF16" s="18">
        <v>4</v>
      </c>
      <c r="AG16" s="18">
        <v>5</v>
      </c>
      <c r="AH16" s="18">
        <v>5</v>
      </c>
      <c r="AI16" s="19">
        <v>5</v>
      </c>
      <c r="AJ16" s="19">
        <v>5</v>
      </c>
      <c r="AK16" s="19">
        <v>4</v>
      </c>
      <c r="AL16" s="19">
        <v>4</v>
      </c>
      <c r="AM16" s="19">
        <v>5</v>
      </c>
      <c r="AN16" s="19">
        <v>5</v>
      </c>
      <c r="AO16" s="19">
        <v>5</v>
      </c>
      <c r="AP16" s="19">
        <v>5</v>
      </c>
      <c r="AQ16" s="20">
        <v>4</v>
      </c>
      <c r="AR16" s="20">
        <v>5</v>
      </c>
      <c r="AS16" s="20">
        <v>5</v>
      </c>
      <c r="AT16" s="20">
        <v>5</v>
      </c>
      <c r="AU16" s="20">
        <v>5</v>
      </c>
      <c r="AV16" s="20">
        <v>3</v>
      </c>
      <c r="AW16" s="20">
        <v>3</v>
      </c>
      <c r="AX16" s="20">
        <v>3</v>
      </c>
      <c r="AY16" s="20">
        <v>3</v>
      </c>
      <c r="AZ16" s="20">
        <v>3</v>
      </c>
      <c r="BA16" s="7"/>
      <c r="BB16" s="37">
        <f t="shared" si="1"/>
        <v>5</v>
      </c>
      <c r="BC16" s="38">
        <f t="shared" si="2"/>
        <v>4.5</v>
      </c>
      <c r="BD16" s="39">
        <f t="shared" si="3"/>
        <v>4.5555555555555554</v>
      </c>
      <c r="BE16" s="40">
        <f t="shared" si="4"/>
        <v>4.75</v>
      </c>
      <c r="BF16" s="41">
        <f t="shared" si="5"/>
        <v>3.9</v>
      </c>
    </row>
    <row r="17" spans="1:58" x14ac:dyDescent="0.55000000000000004">
      <c r="A17" s="51">
        <v>16</v>
      </c>
      <c r="B17" s="11">
        <v>1</v>
      </c>
      <c r="C17" s="12">
        <v>44</v>
      </c>
      <c r="D17" s="79">
        <f t="shared" si="0"/>
        <v>3</v>
      </c>
      <c r="E17" s="13">
        <v>2</v>
      </c>
      <c r="F17" s="14">
        <v>1</v>
      </c>
      <c r="G17" s="20">
        <v>2</v>
      </c>
      <c r="H17" s="20">
        <v>16</v>
      </c>
      <c r="I17" s="144">
        <v>2</v>
      </c>
      <c r="J17" s="15">
        <v>2</v>
      </c>
      <c r="K17" s="15">
        <v>2</v>
      </c>
      <c r="L17" s="16">
        <v>4</v>
      </c>
      <c r="M17" s="16">
        <v>4</v>
      </c>
      <c r="N17" s="16">
        <v>4</v>
      </c>
      <c r="O17" s="16">
        <v>4</v>
      </c>
      <c r="P17" s="16">
        <v>4</v>
      </c>
      <c r="Q17" s="16">
        <v>4</v>
      </c>
      <c r="R17" s="16">
        <v>4</v>
      </c>
      <c r="S17" s="16">
        <v>4</v>
      </c>
      <c r="T17" s="17">
        <v>5</v>
      </c>
      <c r="U17" s="17">
        <v>5</v>
      </c>
      <c r="V17" s="17">
        <v>5</v>
      </c>
      <c r="W17" s="17">
        <v>4</v>
      </c>
      <c r="X17" s="17">
        <v>4</v>
      </c>
      <c r="Y17" s="17">
        <v>4</v>
      </c>
      <c r="Z17" s="18">
        <v>4</v>
      </c>
      <c r="AA17" s="18">
        <v>4</v>
      </c>
      <c r="AB17" s="18">
        <v>5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I17" s="19">
        <v>4</v>
      </c>
      <c r="AJ17" s="19">
        <v>4</v>
      </c>
      <c r="AK17" s="19">
        <v>4</v>
      </c>
      <c r="AL17" s="19">
        <v>5</v>
      </c>
      <c r="AM17" s="19">
        <v>4</v>
      </c>
      <c r="AN17" s="19">
        <v>4</v>
      </c>
      <c r="AO17" s="19">
        <v>5</v>
      </c>
      <c r="AP17" s="19">
        <v>4</v>
      </c>
      <c r="AQ17" s="20">
        <v>4</v>
      </c>
      <c r="AR17" s="20">
        <v>4</v>
      </c>
      <c r="AS17" s="20">
        <v>4</v>
      </c>
      <c r="AT17" s="20">
        <v>4</v>
      </c>
      <c r="AU17" s="20">
        <v>4</v>
      </c>
      <c r="AV17" s="20">
        <v>2</v>
      </c>
      <c r="AW17" s="20">
        <v>3</v>
      </c>
      <c r="AX17" s="20">
        <v>3</v>
      </c>
      <c r="AY17" s="20">
        <v>3</v>
      </c>
      <c r="AZ17" s="20">
        <v>3</v>
      </c>
      <c r="BA17" s="7"/>
      <c r="BB17" s="37">
        <f t="shared" si="1"/>
        <v>4</v>
      </c>
      <c r="BC17" s="38">
        <f t="shared" si="2"/>
        <v>4.5</v>
      </c>
      <c r="BD17" s="39">
        <f t="shared" si="3"/>
        <v>4.1111111111111107</v>
      </c>
      <c r="BE17" s="40">
        <f t="shared" si="4"/>
        <v>4.25</v>
      </c>
      <c r="BF17" s="41">
        <f t="shared" si="5"/>
        <v>3.4</v>
      </c>
    </row>
    <row r="18" spans="1:58" x14ac:dyDescent="0.55000000000000004">
      <c r="A18" s="51">
        <v>17</v>
      </c>
      <c r="B18" s="11">
        <v>1</v>
      </c>
      <c r="C18" s="12">
        <v>52</v>
      </c>
      <c r="D18" s="79">
        <f t="shared" si="0"/>
        <v>4</v>
      </c>
      <c r="E18" s="13">
        <v>2</v>
      </c>
      <c r="F18" s="14">
        <v>1</v>
      </c>
      <c r="G18" s="20">
        <v>2</v>
      </c>
      <c r="H18" s="20">
        <v>16</v>
      </c>
      <c r="I18" s="144">
        <v>2</v>
      </c>
      <c r="J18" s="15">
        <v>3</v>
      </c>
      <c r="K18" s="15">
        <v>1</v>
      </c>
      <c r="L18" s="16">
        <v>5</v>
      </c>
      <c r="M18" s="16">
        <v>5</v>
      </c>
      <c r="N18" s="16">
        <v>5</v>
      </c>
      <c r="O18" s="16">
        <v>5</v>
      </c>
      <c r="P18" s="16">
        <v>5</v>
      </c>
      <c r="Q18" s="16">
        <v>4</v>
      </c>
      <c r="R18" s="16">
        <v>5</v>
      </c>
      <c r="S18" s="16">
        <v>5</v>
      </c>
      <c r="T18" s="17">
        <v>5</v>
      </c>
      <c r="U18" s="17">
        <v>5</v>
      </c>
      <c r="V18" s="17">
        <v>4</v>
      </c>
      <c r="W18" s="17">
        <v>5</v>
      </c>
      <c r="X18" s="17">
        <v>5</v>
      </c>
      <c r="Y18" s="17">
        <v>5</v>
      </c>
      <c r="Z18" s="18">
        <v>4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4</v>
      </c>
      <c r="AH18" s="18">
        <v>5</v>
      </c>
      <c r="AI18" s="19">
        <v>5</v>
      </c>
      <c r="AJ18" s="19">
        <v>4</v>
      </c>
      <c r="AK18" s="19">
        <v>5</v>
      </c>
      <c r="AL18" s="19">
        <v>5</v>
      </c>
      <c r="AM18" s="19">
        <v>5</v>
      </c>
      <c r="AN18" s="19">
        <v>5</v>
      </c>
      <c r="AO18" s="19">
        <v>5</v>
      </c>
      <c r="AP18" s="19">
        <v>5</v>
      </c>
      <c r="AQ18" s="20">
        <v>5</v>
      </c>
      <c r="AR18" s="20">
        <v>5</v>
      </c>
      <c r="AS18" s="20">
        <v>4</v>
      </c>
      <c r="AT18" s="20">
        <v>5</v>
      </c>
      <c r="AU18" s="20">
        <v>5</v>
      </c>
      <c r="AV18" s="20">
        <v>5</v>
      </c>
      <c r="AW18" s="20">
        <v>5</v>
      </c>
      <c r="AX18" s="20">
        <v>5</v>
      </c>
      <c r="AY18" s="20">
        <v>4</v>
      </c>
      <c r="AZ18" s="20">
        <v>5</v>
      </c>
      <c r="BA18" s="7"/>
      <c r="BB18" s="37">
        <f t="shared" si="1"/>
        <v>4.875</v>
      </c>
      <c r="BC18" s="38">
        <f t="shared" si="2"/>
        <v>4.833333333333333</v>
      </c>
      <c r="BD18" s="39">
        <f t="shared" si="3"/>
        <v>4.7777777777777777</v>
      </c>
      <c r="BE18" s="40">
        <f t="shared" si="4"/>
        <v>4.875</v>
      </c>
      <c r="BF18" s="41">
        <f t="shared" si="5"/>
        <v>4.8</v>
      </c>
    </row>
    <row r="19" spans="1:58" x14ac:dyDescent="0.55000000000000004">
      <c r="A19" s="51">
        <v>18</v>
      </c>
      <c r="B19" s="11">
        <v>1</v>
      </c>
      <c r="C19" s="12">
        <v>44</v>
      </c>
      <c r="D19" s="79">
        <f t="shared" si="0"/>
        <v>3</v>
      </c>
      <c r="E19" s="13">
        <v>1</v>
      </c>
      <c r="F19" s="14">
        <v>1</v>
      </c>
      <c r="G19" s="20">
        <v>2</v>
      </c>
      <c r="H19" s="20">
        <v>16</v>
      </c>
      <c r="I19" s="144">
        <v>2</v>
      </c>
      <c r="J19" s="15">
        <v>2</v>
      </c>
      <c r="K19" s="15">
        <v>1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  <c r="R19" s="16">
        <v>3</v>
      </c>
      <c r="S19" s="16">
        <v>4</v>
      </c>
      <c r="T19" s="17">
        <v>4</v>
      </c>
      <c r="U19" s="17">
        <v>4</v>
      </c>
      <c r="V19" s="17">
        <v>4</v>
      </c>
      <c r="W19" s="17">
        <v>4</v>
      </c>
      <c r="X19" s="17">
        <v>4</v>
      </c>
      <c r="Y19" s="17">
        <v>4</v>
      </c>
      <c r="Z19" s="18">
        <v>4</v>
      </c>
      <c r="AA19" s="18">
        <v>4</v>
      </c>
      <c r="AB19" s="18">
        <v>4</v>
      </c>
      <c r="AC19" s="18">
        <v>3</v>
      </c>
      <c r="AD19" s="18">
        <v>4</v>
      </c>
      <c r="AE19" s="18">
        <v>4</v>
      </c>
      <c r="AF19" s="18">
        <v>4</v>
      </c>
      <c r="AG19" s="18">
        <v>4</v>
      </c>
      <c r="AH19" s="18">
        <v>4</v>
      </c>
      <c r="AI19" s="19">
        <v>4</v>
      </c>
      <c r="AJ19" s="19">
        <v>4</v>
      </c>
      <c r="AK19" s="19">
        <v>4</v>
      </c>
      <c r="AL19" s="19">
        <v>4</v>
      </c>
      <c r="AM19" s="19">
        <v>3</v>
      </c>
      <c r="AN19" s="19">
        <v>3</v>
      </c>
      <c r="AO19" s="19">
        <v>4</v>
      </c>
      <c r="AP19" s="19">
        <v>3</v>
      </c>
      <c r="AQ19" s="20">
        <v>3</v>
      </c>
      <c r="AR19" s="20">
        <v>5</v>
      </c>
      <c r="AS19" s="20">
        <v>5</v>
      </c>
      <c r="AT19" s="20">
        <v>5</v>
      </c>
      <c r="AU19" s="20">
        <v>5</v>
      </c>
      <c r="AV19" s="20">
        <v>3</v>
      </c>
      <c r="AW19" s="20">
        <v>3</v>
      </c>
      <c r="AX19" s="20">
        <v>3</v>
      </c>
      <c r="AY19" s="20">
        <v>3</v>
      </c>
      <c r="AZ19" s="20">
        <v>3</v>
      </c>
      <c r="BA19" s="7"/>
      <c r="BB19" s="37">
        <f t="shared" si="1"/>
        <v>3.875</v>
      </c>
      <c r="BC19" s="38">
        <f t="shared" si="2"/>
        <v>4</v>
      </c>
      <c r="BD19" s="39">
        <f t="shared" si="3"/>
        <v>3.8888888888888888</v>
      </c>
      <c r="BE19" s="40">
        <f t="shared" si="4"/>
        <v>3.625</v>
      </c>
      <c r="BF19" s="41">
        <f t="shared" si="5"/>
        <v>3.8</v>
      </c>
    </row>
    <row r="20" spans="1:58" x14ac:dyDescent="0.55000000000000004">
      <c r="A20" s="51">
        <v>19</v>
      </c>
      <c r="B20" s="11">
        <v>1</v>
      </c>
      <c r="C20" s="12">
        <v>47</v>
      </c>
      <c r="D20" s="79">
        <f t="shared" si="0"/>
        <v>3</v>
      </c>
      <c r="E20" s="13">
        <v>2</v>
      </c>
      <c r="F20" s="14">
        <v>1</v>
      </c>
      <c r="G20" s="20">
        <v>2</v>
      </c>
      <c r="H20" s="20">
        <v>16</v>
      </c>
      <c r="I20" s="144">
        <v>2</v>
      </c>
      <c r="J20" s="15">
        <v>3</v>
      </c>
      <c r="K20" s="15">
        <v>0</v>
      </c>
      <c r="L20" s="16">
        <v>5</v>
      </c>
      <c r="M20" s="16">
        <v>4</v>
      </c>
      <c r="N20" s="16">
        <v>4</v>
      </c>
      <c r="O20" s="16">
        <v>5</v>
      </c>
      <c r="P20" s="16">
        <v>5</v>
      </c>
      <c r="Q20" s="16">
        <v>4</v>
      </c>
      <c r="R20" s="16">
        <v>5</v>
      </c>
      <c r="S20" s="16">
        <v>4</v>
      </c>
      <c r="T20" s="17">
        <v>4</v>
      </c>
      <c r="U20" s="17">
        <v>4</v>
      </c>
      <c r="V20" s="17">
        <v>4</v>
      </c>
      <c r="W20" s="17">
        <v>3</v>
      </c>
      <c r="X20" s="17">
        <v>5</v>
      </c>
      <c r="Y20" s="17">
        <v>4</v>
      </c>
      <c r="Z20" s="18">
        <v>4</v>
      </c>
      <c r="AA20" s="18">
        <v>4</v>
      </c>
      <c r="AB20" s="18">
        <v>3</v>
      </c>
      <c r="AC20" s="18">
        <v>3</v>
      </c>
      <c r="AD20" s="18">
        <v>3</v>
      </c>
      <c r="AE20" s="18">
        <v>3</v>
      </c>
      <c r="AF20" s="18">
        <v>4</v>
      </c>
      <c r="AG20" s="18">
        <v>4</v>
      </c>
      <c r="AH20" s="18">
        <v>3</v>
      </c>
      <c r="AI20" s="19">
        <v>5</v>
      </c>
      <c r="AJ20" s="19">
        <v>5</v>
      </c>
      <c r="AK20" s="19">
        <v>5</v>
      </c>
      <c r="AL20" s="19">
        <v>4</v>
      </c>
      <c r="AM20" s="19">
        <v>3</v>
      </c>
      <c r="AN20" s="19">
        <v>5</v>
      </c>
      <c r="AO20" s="19">
        <v>4</v>
      </c>
      <c r="AP20" s="19">
        <v>5</v>
      </c>
      <c r="AQ20" s="20">
        <v>3</v>
      </c>
      <c r="AR20" s="20">
        <v>4</v>
      </c>
      <c r="AS20" s="20">
        <v>5</v>
      </c>
      <c r="AT20" s="20">
        <v>5</v>
      </c>
      <c r="AU20" s="20">
        <v>5</v>
      </c>
      <c r="AV20" s="20">
        <v>3</v>
      </c>
      <c r="AW20" s="20">
        <v>4</v>
      </c>
      <c r="AX20" s="20">
        <v>4</v>
      </c>
      <c r="AY20" s="20">
        <v>3</v>
      </c>
      <c r="AZ20" s="20">
        <v>4</v>
      </c>
      <c r="BA20" s="7"/>
      <c r="BB20" s="37">
        <f t="shared" si="1"/>
        <v>4.5</v>
      </c>
      <c r="BC20" s="38">
        <f t="shared" si="2"/>
        <v>4</v>
      </c>
      <c r="BD20" s="39">
        <f t="shared" si="3"/>
        <v>3.4444444444444446</v>
      </c>
      <c r="BE20" s="40">
        <f t="shared" si="4"/>
        <v>4.5</v>
      </c>
      <c r="BF20" s="41">
        <f t="shared" si="5"/>
        <v>4</v>
      </c>
    </row>
    <row r="21" spans="1:58" x14ac:dyDescent="0.55000000000000004">
      <c r="A21" s="51">
        <v>20</v>
      </c>
      <c r="B21" s="11">
        <v>2</v>
      </c>
      <c r="C21" s="12"/>
      <c r="D21" s="79">
        <f t="shared" si="0"/>
        <v>5</v>
      </c>
      <c r="E21" s="13">
        <v>0</v>
      </c>
      <c r="F21" s="14">
        <v>1</v>
      </c>
      <c r="G21" s="20">
        <v>2</v>
      </c>
      <c r="H21" s="20">
        <v>16</v>
      </c>
      <c r="I21" s="144">
        <v>2</v>
      </c>
      <c r="J21" s="15">
        <v>1</v>
      </c>
      <c r="K21" s="15">
        <v>1</v>
      </c>
      <c r="L21" s="16">
        <v>4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16">
        <v>3</v>
      </c>
      <c r="S21" s="16">
        <v>3</v>
      </c>
      <c r="T21" s="17">
        <v>4</v>
      </c>
      <c r="U21" s="17">
        <v>4</v>
      </c>
      <c r="V21" s="17">
        <v>3</v>
      </c>
      <c r="W21" s="17">
        <v>3</v>
      </c>
      <c r="X21" s="17">
        <v>4</v>
      </c>
      <c r="Y21" s="17">
        <v>3</v>
      </c>
      <c r="Z21" s="18">
        <v>3</v>
      </c>
      <c r="AA21" s="18">
        <v>3</v>
      </c>
      <c r="AB21" s="18">
        <v>3</v>
      </c>
      <c r="AC21" s="18">
        <v>3</v>
      </c>
      <c r="AD21" s="18">
        <v>4</v>
      </c>
      <c r="AE21" s="18">
        <v>3</v>
      </c>
      <c r="AF21" s="18">
        <v>3</v>
      </c>
      <c r="AG21" s="18">
        <v>3</v>
      </c>
      <c r="AH21" s="18">
        <v>3</v>
      </c>
      <c r="AI21" s="19">
        <v>4</v>
      </c>
      <c r="AJ21" s="19">
        <v>3</v>
      </c>
      <c r="AK21" s="19">
        <v>4</v>
      </c>
      <c r="AL21" s="19">
        <v>4</v>
      </c>
      <c r="AM21" s="19">
        <v>3</v>
      </c>
      <c r="AN21" s="19">
        <v>3</v>
      </c>
      <c r="AO21" s="19">
        <v>3</v>
      </c>
      <c r="AP21" s="19">
        <v>3</v>
      </c>
      <c r="AQ21" s="20">
        <v>4</v>
      </c>
      <c r="AR21" s="20">
        <v>4</v>
      </c>
      <c r="AS21" s="20">
        <v>4</v>
      </c>
      <c r="AT21" s="20">
        <v>4</v>
      </c>
      <c r="AU21" s="20">
        <v>4</v>
      </c>
      <c r="AV21" s="20">
        <v>3</v>
      </c>
      <c r="AW21" s="20">
        <v>3</v>
      </c>
      <c r="AX21" s="20">
        <v>3</v>
      </c>
      <c r="AY21" s="20">
        <v>3</v>
      </c>
      <c r="AZ21" s="20">
        <v>3</v>
      </c>
      <c r="BA21" s="7"/>
      <c r="BB21" s="37">
        <f t="shared" si="1"/>
        <v>3.125</v>
      </c>
      <c r="BC21" s="38">
        <f t="shared" si="2"/>
        <v>3.5</v>
      </c>
      <c r="BD21" s="39">
        <f t="shared" si="3"/>
        <v>3.1111111111111112</v>
      </c>
      <c r="BE21" s="40">
        <f t="shared" si="4"/>
        <v>3.375</v>
      </c>
      <c r="BF21" s="41">
        <f t="shared" si="5"/>
        <v>3.5</v>
      </c>
    </row>
    <row r="22" spans="1:58" x14ac:dyDescent="0.55000000000000004">
      <c r="A22" s="51">
        <v>21</v>
      </c>
      <c r="B22" s="11">
        <v>2</v>
      </c>
      <c r="C22" s="12">
        <v>49</v>
      </c>
      <c r="D22" s="79">
        <f t="shared" si="0"/>
        <v>3</v>
      </c>
      <c r="E22" s="13">
        <v>2</v>
      </c>
      <c r="F22" s="14">
        <v>1</v>
      </c>
      <c r="G22" s="20">
        <v>2</v>
      </c>
      <c r="H22" s="20">
        <v>16</v>
      </c>
      <c r="I22" s="144">
        <v>2</v>
      </c>
      <c r="J22" s="15">
        <v>3</v>
      </c>
      <c r="K22" s="15">
        <v>1</v>
      </c>
      <c r="L22" s="16">
        <v>4</v>
      </c>
      <c r="M22" s="16">
        <v>5</v>
      </c>
      <c r="N22" s="16">
        <v>4</v>
      </c>
      <c r="O22" s="16">
        <v>4</v>
      </c>
      <c r="P22" s="16">
        <v>4</v>
      </c>
      <c r="Q22" s="16">
        <v>4</v>
      </c>
      <c r="R22" s="16">
        <v>4</v>
      </c>
      <c r="S22" s="16">
        <v>4</v>
      </c>
      <c r="T22" s="17">
        <v>4</v>
      </c>
      <c r="U22" s="17">
        <v>4</v>
      </c>
      <c r="V22" s="17">
        <v>4</v>
      </c>
      <c r="W22" s="17">
        <v>4</v>
      </c>
      <c r="X22" s="17">
        <v>4</v>
      </c>
      <c r="Y22" s="17">
        <v>4</v>
      </c>
      <c r="Z22" s="18">
        <v>5</v>
      </c>
      <c r="AA22" s="18">
        <v>4</v>
      </c>
      <c r="AB22" s="18">
        <v>4</v>
      </c>
      <c r="AC22" s="18">
        <v>4</v>
      </c>
      <c r="AD22" s="18">
        <v>4</v>
      </c>
      <c r="AE22" s="18">
        <v>4</v>
      </c>
      <c r="AF22" s="18">
        <v>4</v>
      </c>
      <c r="AG22" s="18">
        <v>4</v>
      </c>
      <c r="AH22" s="18">
        <v>4</v>
      </c>
      <c r="AI22" s="19">
        <v>5</v>
      </c>
      <c r="AJ22" s="19">
        <v>4</v>
      </c>
      <c r="AK22" s="19">
        <v>4</v>
      </c>
      <c r="AL22" s="19">
        <v>4</v>
      </c>
      <c r="AM22" s="19">
        <v>4</v>
      </c>
      <c r="AN22" s="19">
        <v>4</v>
      </c>
      <c r="AO22" s="19">
        <v>4</v>
      </c>
      <c r="AP22" s="19">
        <v>5</v>
      </c>
      <c r="AQ22" s="20">
        <v>4</v>
      </c>
      <c r="AR22" s="20">
        <v>4</v>
      </c>
      <c r="AS22" s="20">
        <v>4</v>
      </c>
      <c r="AT22" s="20">
        <v>4</v>
      </c>
      <c r="AU22" s="20">
        <v>4</v>
      </c>
      <c r="AV22" s="20">
        <v>4</v>
      </c>
      <c r="AW22" s="20">
        <v>4</v>
      </c>
      <c r="AX22" s="20">
        <v>4</v>
      </c>
      <c r="AY22" s="20">
        <v>4</v>
      </c>
      <c r="AZ22" s="20">
        <v>4</v>
      </c>
      <c r="BA22" s="7"/>
      <c r="BB22" s="37">
        <f>(AVERAGE(L22:S22))</f>
        <v>4.125</v>
      </c>
      <c r="BC22" s="38">
        <f t="shared" si="2"/>
        <v>4</v>
      </c>
      <c r="BD22" s="39">
        <f t="shared" si="3"/>
        <v>4.1111111111111107</v>
      </c>
      <c r="BE22" s="40">
        <f t="shared" si="4"/>
        <v>4.25</v>
      </c>
      <c r="BF22" s="41">
        <f t="shared" si="5"/>
        <v>4</v>
      </c>
    </row>
    <row r="23" spans="1:58" x14ac:dyDescent="0.55000000000000004">
      <c r="A23" s="51">
        <v>22</v>
      </c>
      <c r="B23" s="11">
        <v>1</v>
      </c>
      <c r="C23" s="12">
        <v>42</v>
      </c>
      <c r="D23" s="79">
        <f t="shared" si="0"/>
        <v>3</v>
      </c>
      <c r="E23" s="13">
        <v>2</v>
      </c>
      <c r="F23" s="14">
        <v>3</v>
      </c>
      <c r="G23" s="20">
        <v>2</v>
      </c>
      <c r="H23" s="20">
        <v>16</v>
      </c>
      <c r="I23" s="144">
        <v>2</v>
      </c>
      <c r="J23" s="15">
        <v>3</v>
      </c>
      <c r="K23" s="15">
        <v>1</v>
      </c>
      <c r="L23" s="16">
        <v>4</v>
      </c>
      <c r="M23" s="16">
        <v>4</v>
      </c>
      <c r="N23" s="16">
        <v>4</v>
      </c>
      <c r="O23" s="16">
        <v>4</v>
      </c>
      <c r="P23" s="16">
        <v>4</v>
      </c>
      <c r="Q23" s="16">
        <v>4</v>
      </c>
      <c r="R23" s="16">
        <v>4</v>
      </c>
      <c r="S23" s="16">
        <v>4</v>
      </c>
      <c r="T23" s="17">
        <v>4</v>
      </c>
      <c r="U23" s="17">
        <v>4</v>
      </c>
      <c r="V23" s="17">
        <v>4</v>
      </c>
      <c r="W23" s="17">
        <v>4</v>
      </c>
      <c r="X23" s="17">
        <v>4</v>
      </c>
      <c r="Y23" s="17">
        <v>4</v>
      </c>
      <c r="Z23" s="18">
        <v>4</v>
      </c>
      <c r="AA23" s="18">
        <v>4</v>
      </c>
      <c r="AB23" s="18">
        <v>4</v>
      </c>
      <c r="AC23" s="18">
        <v>4</v>
      </c>
      <c r="AD23" s="18">
        <v>4</v>
      </c>
      <c r="AE23" s="18">
        <v>4</v>
      </c>
      <c r="AF23" s="18">
        <v>4</v>
      </c>
      <c r="AG23" s="18">
        <v>4</v>
      </c>
      <c r="AH23" s="18">
        <v>4</v>
      </c>
      <c r="AI23" s="19">
        <v>4</v>
      </c>
      <c r="AJ23" s="19">
        <v>4</v>
      </c>
      <c r="AK23" s="19">
        <v>4</v>
      </c>
      <c r="AL23" s="19">
        <v>4</v>
      </c>
      <c r="AM23" s="19">
        <v>4</v>
      </c>
      <c r="AN23" s="19">
        <v>5</v>
      </c>
      <c r="AO23" s="19">
        <v>4</v>
      </c>
      <c r="AP23" s="19">
        <v>4</v>
      </c>
      <c r="AQ23" s="20">
        <v>4</v>
      </c>
      <c r="AR23" s="20">
        <v>4</v>
      </c>
      <c r="AS23" s="20">
        <v>4</v>
      </c>
      <c r="AT23" s="20">
        <v>4</v>
      </c>
      <c r="AU23" s="20">
        <v>4</v>
      </c>
      <c r="AV23" s="20">
        <v>4</v>
      </c>
      <c r="AW23" s="20">
        <v>4</v>
      </c>
      <c r="AX23" s="20">
        <v>4</v>
      </c>
      <c r="AY23" s="20">
        <v>4</v>
      </c>
      <c r="AZ23" s="20">
        <v>4</v>
      </c>
      <c r="BA23" s="7"/>
      <c r="BB23" s="37">
        <f t="shared" ref="BB23:BB32" si="6">(AVERAGE(L23:S23))</f>
        <v>4</v>
      </c>
      <c r="BC23" s="38">
        <f t="shared" si="2"/>
        <v>4</v>
      </c>
      <c r="BD23" s="39">
        <f t="shared" si="3"/>
        <v>4</v>
      </c>
      <c r="BE23" s="40">
        <f t="shared" si="4"/>
        <v>4.125</v>
      </c>
      <c r="BF23" s="41">
        <f t="shared" si="5"/>
        <v>4</v>
      </c>
    </row>
    <row r="24" spans="1:58" x14ac:dyDescent="0.55000000000000004">
      <c r="A24" s="51">
        <v>23</v>
      </c>
      <c r="B24" s="11">
        <v>2</v>
      </c>
      <c r="C24" s="12">
        <v>51</v>
      </c>
      <c r="D24" s="79">
        <f t="shared" si="0"/>
        <v>4</v>
      </c>
      <c r="E24" s="13">
        <v>0</v>
      </c>
      <c r="F24" s="14">
        <v>3</v>
      </c>
      <c r="G24" s="20">
        <v>2</v>
      </c>
      <c r="H24" s="20">
        <v>16</v>
      </c>
      <c r="I24" s="144">
        <v>2</v>
      </c>
      <c r="J24" s="15">
        <v>3</v>
      </c>
      <c r="K24" s="15">
        <v>1</v>
      </c>
      <c r="L24" s="16">
        <v>4</v>
      </c>
      <c r="M24" s="16">
        <v>4</v>
      </c>
      <c r="N24" s="16">
        <v>4</v>
      </c>
      <c r="O24" s="16">
        <v>4</v>
      </c>
      <c r="P24" s="16">
        <v>4</v>
      </c>
      <c r="Q24" s="16">
        <v>4</v>
      </c>
      <c r="R24" s="16">
        <v>4</v>
      </c>
      <c r="S24" s="16">
        <v>5</v>
      </c>
      <c r="T24" s="17">
        <v>5</v>
      </c>
      <c r="U24" s="17">
        <v>5</v>
      </c>
      <c r="V24" s="17">
        <v>5</v>
      </c>
      <c r="W24" s="17">
        <v>5</v>
      </c>
      <c r="X24" s="17">
        <v>5</v>
      </c>
      <c r="Y24" s="17">
        <v>5</v>
      </c>
      <c r="Z24" s="18">
        <v>4</v>
      </c>
      <c r="AA24" s="18">
        <v>4</v>
      </c>
      <c r="AB24" s="18">
        <v>4</v>
      </c>
      <c r="AC24" s="18">
        <v>4</v>
      </c>
      <c r="AD24" s="18">
        <v>4</v>
      </c>
      <c r="AE24" s="18">
        <v>4</v>
      </c>
      <c r="AF24" s="18">
        <v>4</v>
      </c>
      <c r="AG24" s="18">
        <v>4</v>
      </c>
      <c r="AH24" s="18">
        <v>4</v>
      </c>
      <c r="AI24" s="19">
        <v>4</v>
      </c>
      <c r="AJ24" s="19">
        <v>4</v>
      </c>
      <c r="AK24" s="19">
        <v>4</v>
      </c>
      <c r="AL24" s="19">
        <v>4</v>
      </c>
      <c r="AM24" s="19">
        <v>4</v>
      </c>
      <c r="AN24" s="19">
        <v>4</v>
      </c>
      <c r="AO24" s="19">
        <v>4</v>
      </c>
      <c r="AP24" s="19">
        <v>4</v>
      </c>
      <c r="AQ24" s="20">
        <v>4</v>
      </c>
      <c r="AR24" s="20">
        <v>4</v>
      </c>
      <c r="AS24" s="20">
        <v>4</v>
      </c>
      <c r="AT24" s="20">
        <v>4</v>
      </c>
      <c r="AU24" s="20">
        <v>4</v>
      </c>
      <c r="AV24" s="20">
        <v>4</v>
      </c>
      <c r="AW24" s="20">
        <v>4</v>
      </c>
      <c r="AX24" s="20">
        <v>4</v>
      </c>
      <c r="AY24" s="20">
        <v>4</v>
      </c>
      <c r="AZ24" s="20">
        <v>4</v>
      </c>
      <c r="BA24" s="7"/>
      <c r="BB24" s="37">
        <f t="shared" si="6"/>
        <v>4.125</v>
      </c>
      <c r="BC24" s="38">
        <f t="shared" si="2"/>
        <v>5</v>
      </c>
      <c r="BD24" s="39">
        <f t="shared" si="3"/>
        <v>4</v>
      </c>
      <c r="BE24" s="40">
        <f t="shared" si="4"/>
        <v>4</v>
      </c>
      <c r="BF24" s="41">
        <f t="shared" si="5"/>
        <v>4</v>
      </c>
    </row>
    <row r="25" spans="1:58" x14ac:dyDescent="0.55000000000000004">
      <c r="A25" s="51">
        <v>24</v>
      </c>
      <c r="B25" s="11">
        <v>2</v>
      </c>
      <c r="C25" s="12">
        <v>49</v>
      </c>
      <c r="D25" s="79">
        <f t="shared" si="0"/>
        <v>3</v>
      </c>
      <c r="E25" s="13">
        <v>3</v>
      </c>
      <c r="F25" s="14">
        <v>3</v>
      </c>
      <c r="G25" s="20">
        <v>2</v>
      </c>
      <c r="H25" s="20">
        <v>16</v>
      </c>
      <c r="I25" s="144">
        <v>2</v>
      </c>
      <c r="J25" s="15">
        <v>3</v>
      </c>
      <c r="K25" s="15">
        <v>1</v>
      </c>
      <c r="L25" s="16">
        <v>5</v>
      </c>
      <c r="M25" s="16">
        <v>5</v>
      </c>
      <c r="N25" s="16">
        <v>4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7">
        <v>5</v>
      </c>
      <c r="U25" s="17">
        <v>5</v>
      </c>
      <c r="V25" s="17">
        <v>4</v>
      </c>
      <c r="W25" s="17">
        <v>4</v>
      </c>
      <c r="X25" s="17">
        <v>4</v>
      </c>
      <c r="Y25" s="17">
        <v>4</v>
      </c>
      <c r="Z25" s="18">
        <v>4</v>
      </c>
      <c r="AA25" s="18">
        <v>4</v>
      </c>
      <c r="AB25" s="18">
        <v>4</v>
      </c>
      <c r="AC25" s="18">
        <v>4</v>
      </c>
      <c r="AD25" s="18">
        <v>4</v>
      </c>
      <c r="AE25" s="18">
        <v>4</v>
      </c>
      <c r="AF25" s="18">
        <v>4</v>
      </c>
      <c r="AG25" s="18">
        <v>4</v>
      </c>
      <c r="AH25" s="18">
        <v>4</v>
      </c>
      <c r="AI25" s="19">
        <v>4</v>
      </c>
      <c r="AJ25" s="19">
        <v>4</v>
      </c>
      <c r="AK25" s="19">
        <v>4</v>
      </c>
      <c r="AL25" s="19">
        <v>4</v>
      </c>
      <c r="AM25" s="19">
        <v>4</v>
      </c>
      <c r="AN25" s="19">
        <v>4</v>
      </c>
      <c r="AO25" s="19">
        <v>4</v>
      </c>
      <c r="AP25" s="19">
        <v>4</v>
      </c>
      <c r="AQ25" s="20">
        <v>4</v>
      </c>
      <c r="AR25" s="20">
        <v>4</v>
      </c>
      <c r="AS25" s="20">
        <v>4</v>
      </c>
      <c r="AT25" s="20">
        <v>4</v>
      </c>
      <c r="AU25" s="20">
        <v>4</v>
      </c>
      <c r="AV25" s="20">
        <v>4</v>
      </c>
      <c r="AW25" s="20">
        <v>4</v>
      </c>
      <c r="AX25" s="20">
        <v>4</v>
      </c>
      <c r="AY25" s="20">
        <v>4</v>
      </c>
      <c r="AZ25" s="20">
        <v>4</v>
      </c>
      <c r="BA25" s="7"/>
      <c r="BB25" s="37">
        <f t="shared" si="6"/>
        <v>4.25</v>
      </c>
      <c r="BC25" s="38">
        <f t="shared" si="2"/>
        <v>4.333333333333333</v>
      </c>
      <c r="BD25" s="39">
        <f t="shared" si="3"/>
        <v>4</v>
      </c>
      <c r="BE25" s="40">
        <f t="shared" si="4"/>
        <v>4</v>
      </c>
      <c r="BF25" s="41">
        <f t="shared" si="5"/>
        <v>4</v>
      </c>
    </row>
    <row r="26" spans="1:58" x14ac:dyDescent="0.55000000000000004">
      <c r="A26" s="51">
        <v>25</v>
      </c>
      <c r="B26" s="11">
        <v>1</v>
      </c>
      <c r="C26" s="12">
        <v>52</v>
      </c>
      <c r="D26" s="79">
        <f t="shared" si="0"/>
        <v>4</v>
      </c>
      <c r="E26" s="13">
        <v>2</v>
      </c>
      <c r="F26" s="14">
        <v>1</v>
      </c>
      <c r="G26" s="20">
        <v>2</v>
      </c>
      <c r="H26" s="20">
        <v>16</v>
      </c>
      <c r="I26" s="144">
        <v>2</v>
      </c>
      <c r="J26" s="15">
        <v>3</v>
      </c>
      <c r="K26" s="15">
        <v>1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4</v>
      </c>
      <c r="T26" s="17">
        <v>5</v>
      </c>
      <c r="U26" s="17">
        <v>5</v>
      </c>
      <c r="V26" s="17">
        <v>4</v>
      </c>
      <c r="W26" s="17">
        <v>4</v>
      </c>
      <c r="X26" s="17">
        <v>4</v>
      </c>
      <c r="Y26" s="17">
        <v>4</v>
      </c>
      <c r="Z26" s="18">
        <v>5</v>
      </c>
      <c r="AA26" s="18">
        <v>4</v>
      </c>
      <c r="AB26" s="18">
        <v>4</v>
      </c>
      <c r="AC26" s="18">
        <v>4</v>
      </c>
      <c r="AD26" s="18">
        <v>4</v>
      </c>
      <c r="AE26" s="18">
        <v>4</v>
      </c>
      <c r="AF26" s="18">
        <v>4</v>
      </c>
      <c r="AG26" s="18">
        <v>4</v>
      </c>
      <c r="AH26" s="18">
        <v>4</v>
      </c>
      <c r="AI26" s="19">
        <v>4</v>
      </c>
      <c r="AJ26" s="19">
        <v>4</v>
      </c>
      <c r="AK26" s="19">
        <v>4</v>
      </c>
      <c r="AL26" s="19">
        <v>4</v>
      </c>
      <c r="AM26" s="19">
        <v>4</v>
      </c>
      <c r="AN26" s="19">
        <v>4</v>
      </c>
      <c r="AO26" s="19">
        <v>4</v>
      </c>
      <c r="AP26" s="19">
        <v>4</v>
      </c>
      <c r="AQ26" s="20">
        <v>4</v>
      </c>
      <c r="AR26" s="20">
        <v>4</v>
      </c>
      <c r="AS26" s="20">
        <v>4</v>
      </c>
      <c r="AT26" s="20">
        <v>4</v>
      </c>
      <c r="AU26" s="20">
        <v>4</v>
      </c>
      <c r="AV26" s="20">
        <v>4</v>
      </c>
      <c r="AW26" s="20">
        <v>4</v>
      </c>
      <c r="AX26" s="20">
        <v>4</v>
      </c>
      <c r="AY26" s="20">
        <v>4</v>
      </c>
      <c r="AZ26" s="20">
        <v>4</v>
      </c>
      <c r="BA26" s="7"/>
      <c r="BB26" s="37">
        <f t="shared" si="6"/>
        <v>4</v>
      </c>
      <c r="BC26" s="38">
        <f t="shared" si="2"/>
        <v>4.333333333333333</v>
      </c>
      <c r="BD26" s="39">
        <f t="shared" si="3"/>
        <v>4.1111111111111107</v>
      </c>
      <c r="BE26" s="40">
        <f t="shared" si="4"/>
        <v>4</v>
      </c>
      <c r="BF26" s="41">
        <f t="shared" si="5"/>
        <v>4</v>
      </c>
    </row>
    <row r="27" spans="1:58" x14ac:dyDescent="0.55000000000000004">
      <c r="A27" s="51">
        <v>26</v>
      </c>
      <c r="B27" s="11">
        <v>2</v>
      </c>
      <c r="C27" s="12">
        <v>44</v>
      </c>
      <c r="D27" s="79">
        <f t="shared" si="0"/>
        <v>3</v>
      </c>
      <c r="E27" s="13">
        <v>2</v>
      </c>
      <c r="F27" s="14">
        <v>1</v>
      </c>
      <c r="G27" s="20">
        <v>2</v>
      </c>
      <c r="H27" s="20">
        <v>16</v>
      </c>
      <c r="I27" s="144">
        <v>2</v>
      </c>
      <c r="J27" s="15">
        <v>3</v>
      </c>
      <c r="K27" s="15">
        <v>2</v>
      </c>
      <c r="L27" s="16">
        <v>5</v>
      </c>
      <c r="M27" s="16">
        <v>5</v>
      </c>
      <c r="N27" s="16">
        <v>4</v>
      </c>
      <c r="O27" s="16">
        <v>4</v>
      </c>
      <c r="P27" s="16">
        <v>4</v>
      </c>
      <c r="Q27" s="16">
        <v>5</v>
      </c>
      <c r="R27" s="16">
        <v>4</v>
      </c>
      <c r="S27" s="16">
        <v>4</v>
      </c>
      <c r="T27" s="17">
        <v>4</v>
      </c>
      <c r="U27" s="17">
        <v>4</v>
      </c>
      <c r="V27" s="17">
        <v>5</v>
      </c>
      <c r="W27" s="17">
        <v>4</v>
      </c>
      <c r="X27" s="17">
        <v>4</v>
      </c>
      <c r="Y27" s="17">
        <v>4</v>
      </c>
      <c r="Z27" s="18">
        <v>4</v>
      </c>
      <c r="AA27" s="18">
        <v>4</v>
      </c>
      <c r="AB27" s="18">
        <v>4</v>
      </c>
      <c r="AC27" s="18">
        <v>4</v>
      </c>
      <c r="AD27" s="18">
        <v>4</v>
      </c>
      <c r="AE27" s="18">
        <v>4</v>
      </c>
      <c r="AF27" s="18">
        <v>4</v>
      </c>
      <c r="AG27" s="18">
        <v>4</v>
      </c>
      <c r="AH27" s="18">
        <v>4</v>
      </c>
      <c r="AI27" s="19">
        <v>5</v>
      </c>
      <c r="AJ27" s="19">
        <v>4</v>
      </c>
      <c r="AK27" s="19">
        <v>4</v>
      </c>
      <c r="AL27" s="19">
        <v>4</v>
      </c>
      <c r="AM27" s="19">
        <v>4</v>
      </c>
      <c r="AN27" s="19">
        <v>4</v>
      </c>
      <c r="AO27" s="19">
        <v>4</v>
      </c>
      <c r="AP27" s="19">
        <v>4</v>
      </c>
      <c r="AQ27" s="20">
        <v>4</v>
      </c>
      <c r="AR27" s="20">
        <v>4</v>
      </c>
      <c r="AS27" s="20">
        <v>4</v>
      </c>
      <c r="AT27" s="20">
        <v>4</v>
      </c>
      <c r="AU27" s="20">
        <v>4</v>
      </c>
      <c r="AV27" s="20">
        <v>4</v>
      </c>
      <c r="AW27" s="20">
        <v>4</v>
      </c>
      <c r="AX27" s="20">
        <v>4</v>
      </c>
      <c r="AY27" s="20">
        <v>4</v>
      </c>
      <c r="AZ27" s="20">
        <v>4</v>
      </c>
      <c r="BA27" s="7"/>
      <c r="BB27" s="37">
        <f t="shared" si="6"/>
        <v>4.375</v>
      </c>
      <c r="BC27" s="38">
        <f t="shared" si="2"/>
        <v>4.166666666666667</v>
      </c>
      <c r="BD27" s="39">
        <f t="shared" si="3"/>
        <v>4</v>
      </c>
      <c r="BE27" s="40">
        <f t="shared" si="4"/>
        <v>4.125</v>
      </c>
      <c r="BF27" s="41">
        <f t="shared" si="5"/>
        <v>4</v>
      </c>
    </row>
    <row r="28" spans="1:58" x14ac:dyDescent="0.55000000000000004">
      <c r="A28" s="51">
        <v>27</v>
      </c>
      <c r="B28" s="11">
        <v>2</v>
      </c>
      <c r="C28" s="12">
        <v>38</v>
      </c>
      <c r="D28" s="79">
        <f t="shared" si="0"/>
        <v>2</v>
      </c>
      <c r="E28" s="13">
        <v>3</v>
      </c>
      <c r="F28" s="14">
        <v>3</v>
      </c>
      <c r="G28" s="20">
        <v>2</v>
      </c>
      <c r="H28" s="20">
        <v>16</v>
      </c>
      <c r="I28" s="144">
        <v>2</v>
      </c>
      <c r="J28" s="15">
        <v>3</v>
      </c>
      <c r="K28" s="15">
        <v>1</v>
      </c>
      <c r="L28" s="16">
        <v>4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  <c r="R28" s="16">
        <v>4</v>
      </c>
      <c r="S28" s="16">
        <v>5</v>
      </c>
      <c r="T28" s="17">
        <v>4</v>
      </c>
      <c r="U28" s="17">
        <v>4</v>
      </c>
      <c r="V28" s="17">
        <v>4</v>
      </c>
      <c r="W28" s="17">
        <v>4</v>
      </c>
      <c r="X28" s="17">
        <v>4</v>
      </c>
      <c r="Y28" s="17">
        <v>4</v>
      </c>
      <c r="Z28" s="18">
        <v>5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9">
        <v>4</v>
      </c>
      <c r="AJ28" s="19">
        <v>3</v>
      </c>
      <c r="AK28" s="19">
        <v>4</v>
      </c>
      <c r="AL28" s="19">
        <v>4</v>
      </c>
      <c r="AM28" s="19">
        <v>4</v>
      </c>
      <c r="AN28" s="19">
        <v>4</v>
      </c>
      <c r="AO28" s="19">
        <v>4</v>
      </c>
      <c r="AP28" s="19">
        <v>4</v>
      </c>
      <c r="AQ28" s="20">
        <v>5</v>
      </c>
      <c r="AR28" s="20">
        <v>4</v>
      </c>
      <c r="AS28" s="20">
        <v>4</v>
      </c>
      <c r="AT28" s="20">
        <v>4</v>
      </c>
      <c r="AU28" s="20">
        <v>4</v>
      </c>
      <c r="AV28" s="20">
        <v>4</v>
      </c>
      <c r="AW28" s="20">
        <v>4</v>
      </c>
      <c r="AX28" s="20">
        <v>4</v>
      </c>
      <c r="AY28" s="20">
        <v>4</v>
      </c>
      <c r="AZ28" s="20">
        <v>4</v>
      </c>
      <c r="BA28" s="7"/>
      <c r="BB28" s="37">
        <f t="shared" si="6"/>
        <v>4.125</v>
      </c>
      <c r="BC28" s="38">
        <f t="shared" si="2"/>
        <v>4</v>
      </c>
      <c r="BD28" s="39">
        <f t="shared" si="3"/>
        <v>4.1111111111111107</v>
      </c>
      <c r="BE28" s="40">
        <f t="shared" si="4"/>
        <v>3.875</v>
      </c>
      <c r="BF28" s="41">
        <f t="shared" si="5"/>
        <v>4.0999999999999996</v>
      </c>
    </row>
    <row r="29" spans="1:58" x14ac:dyDescent="0.55000000000000004">
      <c r="A29" s="51">
        <v>28</v>
      </c>
      <c r="B29" s="11">
        <v>1</v>
      </c>
      <c r="C29" s="12">
        <v>42</v>
      </c>
      <c r="D29" s="79">
        <f t="shared" si="0"/>
        <v>3</v>
      </c>
      <c r="E29" s="13">
        <v>2</v>
      </c>
      <c r="F29" s="14">
        <v>1</v>
      </c>
      <c r="G29" s="20">
        <v>2</v>
      </c>
      <c r="H29" s="20">
        <v>16</v>
      </c>
      <c r="I29" s="144">
        <v>2</v>
      </c>
      <c r="J29" s="15">
        <v>3</v>
      </c>
      <c r="K29" s="15">
        <v>1</v>
      </c>
      <c r="L29" s="16">
        <v>5</v>
      </c>
      <c r="M29" s="16">
        <v>5</v>
      </c>
      <c r="N29" s="16">
        <v>4</v>
      </c>
      <c r="O29" s="16">
        <v>4</v>
      </c>
      <c r="P29" s="16">
        <v>4</v>
      </c>
      <c r="Q29" s="16">
        <v>5</v>
      </c>
      <c r="R29" s="16">
        <v>4</v>
      </c>
      <c r="S29" s="16">
        <v>4</v>
      </c>
      <c r="T29" s="17">
        <v>4</v>
      </c>
      <c r="U29" s="17">
        <v>4</v>
      </c>
      <c r="V29" s="17">
        <v>4</v>
      </c>
      <c r="W29" s="17">
        <v>5</v>
      </c>
      <c r="X29" s="17">
        <v>4</v>
      </c>
      <c r="Y29" s="17">
        <v>4</v>
      </c>
      <c r="Z29" s="18">
        <v>4</v>
      </c>
      <c r="AA29" s="18">
        <v>4</v>
      </c>
      <c r="AB29" s="18">
        <v>4</v>
      </c>
      <c r="AC29" s="18">
        <v>4</v>
      </c>
      <c r="AD29" s="18">
        <v>4</v>
      </c>
      <c r="AE29" s="18">
        <v>4</v>
      </c>
      <c r="AF29" s="18">
        <v>4</v>
      </c>
      <c r="AG29" s="18">
        <v>4</v>
      </c>
      <c r="AH29" s="18">
        <v>5</v>
      </c>
      <c r="AI29" s="19">
        <v>4</v>
      </c>
      <c r="AJ29" s="19">
        <v>4</v>
      </c>
      <c r="AK29" s="19">
        <v>5</v>
      </c>
      <c r="AL29" s="19">
        <v>4</v>
      </c>
      <c r="AM29" s="19">
        <v>4</v>
      </c>
      <c r="AN29" s="19">
        <v>4</v>
      </c>
      <c r="AO29" s="19">
        <v>4</v>
      </c>
      <c r="AP29" s="19">
        <v>4</v>
      </c>
      <c r="AQ29" s="20">
        <v>4</v>
      </c>
      <c r="AR29" s="20">
        <v>4</v>
      </c>
      <c r="AS29" s="20">
        <v>4</v>
      </c>
      <c r="AT29" s="20">
        <v>4</v>
      </c>
      <c r="AU29" s="20">
        <v>4</v>
      </c>
      <c r="AV29" s="20">
        <v>4</v>
      </c>
      <c r="AW29" s="20">
        <v>4</v>
      </c>
      <c r="AX29" s="20">
        <v>4</v>
      </c>
      <c r="AY29" s="20">
        <v>5</v>
      </c>
      <c r="AZ29" s="20">
        <v>5</v>
      </c>
      <c r="BA29" s="7"/>
      <c r="BB29" s="37">
        <f t="shared" si="6"/>
        <v>4.375</v>
      </c>
      <c r="BC29" s="38">
        <f t="shared" si="2"/>
        <v>4.166666666666667</v>
      </c>
      <c r="BD29" s="39">
        <f t="shared" si="3"/>
        <v>4.1111111111111107</v>
      </c>
      <c r="BE29" s="40">
        <f t="shared" si="4"/>
        <v>4.125</v>
      </c>
      <c r="BF29" s="41">
        <f t="shared" si="5"/>
        <v>4.2</v>
      </c>
    </row>
    <row r="30" spans="1:58" x14ac:dyDescent="0.55000000000000004">
      <c r="A30" s="51">
        <v>29</v>
      </c>
      <c r="B30" s="11">
        <v>1</v>
      </c>
      <c r="C30" s="12">
        <v>48</v>
      </c>
      <c r="D30" s="79">
        <f t="shared" si="0"/>
        <v>3</v>
      </c>
      <c r="E30" s="13">
        <v>3</v>
      </c>
      <c r="F30" s="14">
        <v>3</v>
      </c>
      <c r="G30" s="20">
        <v>2</v>
      </c>
      <c r="H30" s="20">
        <v>16</v>
      </c>
      <c r="I30" s="144">
        <v>2</v>
      </c>
      <c r="J30" s="15">
        <v>3</v>
      </c>
      <c r="K30" s="15">
        <v>1</v>
      </c>
      <c r="L30" s="16">
        <v>4</v>
      </c>
      <c r="M30" s="16">
        <v>4</v>
      </c>
      <c r="N30" s="16">
        <v>4</v>
      </c>
      <c r="O30" s="16">
        <v>3</v>
      </c>
      <c r="P30" s="16">
        <v>4</v>
      </c>
      <c r="Q30" s="16">
        <v>4</v>
      </c>
      <c r="R30" s="16">
        <v>4</v>
      </c>
      <c r="S30" s="16">
        <v>4</v>
      </c>
      <c r="T30" s="17">
        <v>4</v>
      </c>
      <c r="U30" s="17">
        <v>4</v>
      </c>
      <c r="V30" s="17">
        <v>4</v>
      </c>
      <c r="W30" s="17">
        <v>4</v>
      </c>
      <c r="X30" s="17">
        <v>4</v>
      </c>
      <c r="Y30" s="17">
        <v>4</v>
      </c>
      <c r="Z30" s="18">
        <v>4</v>
      </c>
      <c r="AA30" s="18">
        <v>4</v>
      </c>
      <c r="AB30" s="18">
        <v>4</v>
      </c>
      <c r="AC30" s="18">
        <v>4</v>
      </c>
      <c r="AD30" s="18">
        <v>4</v>
      </c>
      <c r="AE30" s="18">
        <v>4</v>
      </c>
      <c r="AF30" s="18">
        <v>4</v>
      </c>
      <c r="AG30" s="18">
        <v>4</v>
      </c>
      <c r="AH30" s="18">
        <v>4</v>
      </c>
      <c r="AI30" s="19">
        <v>4</v>
      </c>
      <c r="AJ30" s="19">
        <v>4</v>
      </c>
      <c r="AK30" s="19">
        <v>4</v>
      </c>
      <c r="AL30" s="19">
        <v>4</v>
      </c>
      <c r="AM30" s="19">
        <v>4</v>
      </c>
      <c r="AN30" s="19">
        <v>4</v>
      </c>
      <c r="AO30" s="19">
        <v>4</v>
      </c>
      <c r="AP30" s="19">
        <v>4</v>
      </c>
      <c r="AQ30" s="20">
        <v>4</v>
      </c>
      <c r="AR30" s="20">
        <v>4</v>
      </c>
      <c r="AS30" s="20">
        <v>4</v>
      </c>
      <c r="AT30" s="20">
        <v>4</v>
      </c>
      <c r="AU30" s="20">
        <v>4</v>
      </c>
      <c r="AV30" s="20">
        <v>5</v>
      </c>
      <c r="AW30" s="20">
        <v>4</v>
      </c>
      <c r="AX30" s="20">
        <v>4</v>
      </c>
      <c r="AY30" s="20">
        <v>4</v>
      </c>
      <c r="AZ30" s="20">
        <v>4</v>
      </c>
      <c r="BA30" s="7"/>
      <c r="BB30" s="37">
        <f t="shared" si="6"/>
        <v>3.875</v>
      </c>
      <c r="BC30" s="38">
        <f t="shared" si="2"/>
        <v>4</v>
      </c>
      <c r="BD30" s="39">
        <f t="shared" si="3"/>
        <v>4</v>
      </c>
      <c r="BE30" s="40">
        <f t="shared" si="4"/>
        <v>4</v>
      </c>
      <c r="BF30" s="41">
        <f t="shared" si="5"/>
        <v>4.0999999999999996</v>
      </c>
    </row>
    <row r="31" spans="1:58" x14ac:dyDescent="0.55000000000000004">
      <c r="A31" s="51">
        <v>30</v>
      </c>
      <c r="B31" s="11">
        <v>2</v>
      </c>
      <c r="C31" s="12">
        <v>36</v>
      </c>
      <c r="D31" s="79">
        <f t="shared" si="0"/>
        <v>2</v>
      </c>
      <c r="E31" s="13">
        <v>0</v>
      </c>
      <c r="F31" s="14">
        <v>0</v>
      </c>
      <c r="G31" s="20">
        <v>2</v>
      </c>
      <c r="H31" s="20">
        <v>16</v>
      </c>
      <c r="I31" s="144">
        <v>2</v>
      </c>
      <c r="J31" s="15">
        <v>3</v>
      </c>
      <c r="K31" s="15">
        <v>1</v>
      </c>
      <c r="L31" s="16">
        <v>4</v>
      </c>
      <c r="M31" s="16">
        <v>4</v>
      </c>
      <c r="N31" s="16">
        <v>4</v>
      </c>
      <c r="O31" s="16">
        <v>4</v>
      </c>
      <c r="P31" s="16">
        <v>5</v>
      </c>
      <c r="Q31" s="16">
        <v>5</v>
      </c>
      <c r="R31" s="16">
        <v>5</v>
      </c>
      <c r="S31" s="16">
        <v>4</v>
      </c>
      <c r="T31" s="17">
        <v>4</v>
      </c>
      <c r="U31" s="17">
        <v>4</v>
      </c>
      <c r="V31" s="17">
        <v>4</v>
      </c>
      <c r="W31" s="17">
        <v>4</v>
      </c>
      <c r="X31" s="17">
        <v>3</v>
      </c>
      <c r="Y31" s="17">
        <v>4</v>
      </c>
      <c r="Z31" s="18">
        <v>4</v>
      </c>
      <c r="AA31" s="18">
        <v>3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3</v>
      </c>
      <c r="AH31" s="18">
        <v>4</v>
      </c>
      <c r="AI31" s="19">
        <v>5</v>
      </c>
      <c r="AJ31" s="19">
        <v>4</v>
      </c>
      <c r="AK31" s="19">
        <v>4</v>
      </c>
      <c r="AL31" s="19">
        <v>4</v>
      </c>
      <c r="AM31" s="19">
        <v>4</v>
      </c>
      <c r="AN31" s="19">
        <v>4</v>
      </c>
      <c r="AO31" s="19">
        <v>4</v>
      </c>
      <c r="AP31" s="19">
        <v>4</v>
      </c>
      <c r="AQ31" s="20">
        <v>4</v>
      </c>
      <c r="AR31" s="20">
        <v>4</v>
      </c>
      <c r="AS31" s="20">
        <v>4</v>
      </c>
      <c r="AT31" s="20">
        <v>4</v>
      </c>
      <c r="AU31" s="20">
        <v>4</v>
      </c>
      <c r="AV31" s="20">
        <v>4</v>
      </c>
      <c r="AW31" s="20">
        <v>4</v>
      </c>
      <c r="AX31" s="20">
        <v>4</v>
      </c>
      <c r="AY31" s="20">
        <v>4</v>
      </c>
      <c r="AZ31" s="20">
        <v>5</v>
      </c>
      <c r="BA31" s="7"/>
      <c r="BB31" s="37">
        <f t="shared" si="6"/>
        <v>4.375</v>
      </c>
      <c r="BC31" s="38">
        <f t="shared" si="2"/>
        <v>3.8333333333333335</v>
      </c>
      <c r="BD31" s="39">
        <f t="shared" si="3"/>
        <v>3.7777777777777777</v>
      </c>
      <c r="BE31" s="40">
        <f t="shared" si="4"/>
        <v>4.125</v>
      </c>
      <c r="BF31" s="41">
        <f t="shared" si="5"/>
        <v>4.0999999999999996</v>
      </c>
    </row>
    <row r="32" spans="1:58" x14ac:dyDescent="0.55000000000000004">
      <c r="A32" s="51">
        <v>31</v>
      </c>
      <c r="B32" s="11">
        <v>2</v>
      </c>
      <c r="C32" s="12">
        <v>40</v>
      </c>
      <c r="D32" s="79">
        <f t="shared" si="0"/>
        <v>2</v>
      </c>
      <c r="E32" s="13">
        <v>0</v>
      </c>
      <c r="F32" s="14">
        <v>0</v>
      </c>
      <c r="G32" s="20">
        <v>2</v>
      </c>
      <c r="H32" s="20">
        <v>16</v>
      </c>
      <c r="I32" s="144">
        <v>2</v>
      </c>
      <c r="J32" s="15">
        <v>3</v>
      </c>
      <c r="K32" s="15">
        <v>1</v>
      </c>
      <c r="L32" s="16">
        <v>5</v>
      </c>
      <c r="M32" s="16">
        <v>4</v>
      </c>
      <c r="N32" s="16">
        <v>3</v>
      </c>
      <c r="O32" s="16">
        <v>4</v>
      </c>
      <c r="P32" s="16">
        <v>4</v>
      </c>
      <c r="Q32" s="16">
        <v>4</v>
      </c>
      <c r="R32" s="16">
        <v>5</v>
      </c>
      <c r="S32" s="16">
        <v>4</v>
      </c>
      <c r="T32" s="17">
        <v>5</v>
      </c>
      <c r="U32" s="17">
        <v>5</v>
      </c>
      <c r="V32" s="17">
        <v>4</v>
      </c>
      <c r="W32" s="17">
        <v>4</v>
      </c>
      <c r="X32" s="17">
        <v>4</v>
      </c>
      <c r="Y32" s="17">
        <v>4</v>
      </c>
      <c r="Z32" s="18">
        <v>3</v>
      </c>
      <c r="AA32" s="18">
        <v>3</v>
      </c>
      <c r="AB32" s="18">
        <v>4</v>
      </c>
      <c r="AC32" s="18">
        <v>3</v>
      </c>
      <c r="AD32" s="18">
        <v>4</v>
      </c>
      <c r="AE32" s="18">
        <v>5</v>
      </c>
      <c r="AF32" s="18">
        <v>3</v>
      </c>
      <c r="AG32" s="18">
        <v>5</v>
      </c>
      <c r="AH32" s="18">
        <v>5</v>
      </c>
      <c r="AI32" s="19">
        <v>4</v>
      </c>
      <c r="AJ32" s="19">
        <v>5</v>
      </c>
      <c r="AK32" s="19">
        <v>5</v>
      </c>
      <c r="AL32" s="19">
        <v>4</v>
      </c>
      <c r="AM32" s="19">
        <v>5</v>
      </c>
      <c r="AN32" s="19">
        <v>4</v>
      </c>
      <c r="AO32" s="19">
        <v>4</v>
      </c>
      <c r="AP32" s="19">
        <v>4</v>
      </c>
      <c r="AQ32" s="20">
        <v>4</v>
      </c>
      <c r="AR32" s="20">
        <v>4</v>
      </c>
      <c r="AS32" s="20">
        <v>4</v>
      </c>
      <c r="AT32" s="20">
        <v>4</v>
      </c>
      <c r="AU32" s="20">
        <v>4</v>
      </c>
      <c r="AV32" s="20">
        <v>4</v>
      </c>
      <c r="AW32" s="20">
        <v>4</v>
      </c>
      <c r="AX32" s="20">
        <v>4</v>
      </c>
      <c r="AY32" s="20">
        <v>4</v>
      </c>
      <c r="AZ32" s="20">
        <v>4</v>
      </c>
      <c r="BA32" s="7"/>
      <c r="BB32" s="37">
        <f t="shared" si="6"/>
        <v>4.125</v>
      </c>
      <c r="BC32" s="38">
        <f t="shared" si="2"/>
        <v>4.333333333333333</v>
      </c>
      <c r="BD32" s="39">
        <f t="shared" si="3"/>
        <v>3.8888888888888888</v>
      </c>
      <c r="BE32" s="40">
        <f t="shared" si="4"/>
        <v>4.375</v>
      </c>
      <c r="BF32" s="41">
        <f t="shared" si="5"/>
        <v>4</v>
      </c>
    </row>
    <row r="33" spans="1:58" x14ac:dyDescent="0.55000000000000004">
      <c r="A33" s="51"/>
      <c r="B33" s="26"/>
      <c r="C33" s="27"/>
      <c r="D33" s="79"/>
      <c r="E33" s="28"/>
      <c r="F33" s="29"/>
      <c r="G33" s="35"/>
      <c r="H33" s="35"/>
      <c r="I33" s="35"/>
      <c r="J33" s="30"/>
      <c r="K33" s="30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34"/>
      <c r="AK33" s="34"/>
      <c r="AL33" s="34"/>
      <c r="AM33" s="34"/>
      <c r="AN33" s="34"/>
      <c r="AO33" s="34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7" t="e">
        <f t="shared" ref="BB33:BB34" si="7">(AVERAGE(L33:S33))</f>
        <v>#DIV/0!</v>
      </c>
      <c r="BC33" s="38" t="e">
        <f t="shared" ref="BC33:BC34" si="8">(AVERAGEA(T33:Y33))</f>
        <v>#DIV/0!</v>
      </c>
      <c r="BD33" s="39" t="e">
        <f t="shared" ref="BD33:BD34" si="9">(AVERAGE(Z33:AH33))</f>
        <v>#DIV/0!</v>
      </c>
      <c r="BE33" s="40" t="e">
        <f t="shared" ref="BE33:BE34" si="10">(AVERAGEA(AI33:AP33))</f>
        <v>#DIV/0!</v>
      </c>
      <c r="BF33" s="41" t="e">
        <f t="shared" ref="BF33:BF34" si="11">(AVERAGE(AQ33:AZ33))</f>
        <v>#DIV/0!</v>
      </c>
    </row>
    <row r="34" spans="1:58" x14ac:dyDescent="0.55000000000000004">
      <c r="A34" s="51"/>
      <c r="B34" s="26"/>
      <c r="C34" s="27"/>
      <c r="D34" s="79"/>
      <c r="E34" s="28"/>
      <c r="F34" s="29"/>
      <c r="G34" s="35"/>
      <c r="H34" s="35"/>
      <c r="I34" s="35"/>
      <c r="J34" s="30"/>
      <c r="K34" s="30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34"/>
      <c r="AK34" s="34"/>
      <c r="AL34" s="34"/>
      <c r="AM34" s="34"/>
      <c r="AN34" s="34"/>
      <c r="AO34" s="34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7" t="e">
        <f t="shared" si="7"/>
        <v>#DIV/0!</v>
      </c>
      <c r="BC34" s="38" t="e">
        <f t="shared" si="8"/>
        <v>#DIV/0!</v>
      </c>
      <c r="BD34" s="39" t="e">
        <f t="shared" si="9"/>
        <v>#DIV/0!</v>
      </c>
      <c r="BE34" s="40" t="e">
        <f t="shared" si="10"/>
        <v>#DIV/0!</v>
      </c>
      <c r="BF34" s="41" t="e">
        <f t="shared" si="11"/>
        <v>#DIV/0!</v>
      </c>
    </row>
    <row r="35" spans="1:58" x14ac:dyDescent="0.55000000000000004">
      <c r="A35" s="72"/>
      <c r="B35" s="73"/>
      <c r="C35" s="74"/>
      <c r="D35" s="79"/>
      <c r="E35" s="75"/>
      <c r="F35" s="76"/>
      <c r="G35" s="47"/>
      <c r="H35" s="47"/>
      <c r="I35" s="47"/>
      <c r="J35" s="77"/>
      <c r="K35" s="78" t="s">
        <v>51</v>
      </c>
      <c r="L35" s="129">
        <f t="shared" ref="L35:AZ35" si="12">AVERAGE(L2:L34)</f>
        <v>4.5161290322580649</v>
      </c>
      <c r="M35" s="129">
        <f t="shared" si="12"/>
        <v>4.387096774193548</v>
      </c>
      <c r="N35" s="129">
        <f t="shared" si="12"/>
        <v>4.161290322580645</v>
      </c>
      <c r="O35" s="129">
        <f t="shared" si="12"/>
        <v>4.258064516129032</v>
      </c>
      <c r="P35" s="129">
        <f t="shared" si="12"/>
        <v>4.32258064516129</v>
      </c>
      <c r="Q35" s="129">
        <f t="shared" si="12"/>
        <v>4.354838709677419</v>
      </c>
      <c r="R35" s="129">
        <f t="shared" si="12"/>
        <v>4.258064516129032</v>
      </c>
      <c r="S35" s="129">
        <f t="shared" si="12"/>
        <v>4.32258064516129</v>
      </c>
      <c r="T35" s="38">
        <f t="shared" si="12"/>
        <v>4.354838709677419</v>
      </c>
      <c r="U35" s="38">
        <f t="shared" si="12"/>
        <v>4.4838709677419351</v>
      </c>
      <c r="V35" s="38">
        <f t="shared" si="12"/>
        <v>4.225806451612903</v>
      </c>
      <c r="W35" s="38">
        <f t="shared" si="12"/>
        <v>4.258064516129032</v>
      </c>
      <c r="X35" s="38">
        <f t="shared" si="12"/>
        <v>4.290322580645161</v>
      </c>
      <c r="Y35" s="38">
        <f t="shared" si="12"/>
        <v>4.161290322580645</v>
      </c>
      <c r="Z35" s="39">
        <f t="shared" si="12"/>
        <v>4.161290322580645</v>
      </c>
      <c r="AA35" s="39">
        <f t="shared" si="12"/>
        <v>4.096774193548387</v>
      </c>
      <c r="AB35" s="39">
        <f t="shared" si="12"/>
        <v>4.064516129032258</v>
      </c>
      <c r="AC35" s="39">
        <f t="shared" si="12"/>
        <v>3.967741935483871</v>
      </c>
      <c r="AD35" s="39">
        <f t="shared" si="12"/>
        <v>4.096774193548387</v>
      </c>
      <c r="AE35" s="39">
        <f t="shared" si="12"/>
        <v>4.129032258064516</v>
      </c>
      <c r="AF35" s="39">
        <f t="shared" si="12"/>
        <v>4.193548387096774</v>
      </c>
      <c r="AG35" s="39">
        <f t="shared" si="12"/>
        <v>4.129032258064516</v>
      </c>
      <c r="AH35" s="39">
        <f t="shared" si="12"/>
        <v>4.354838709677419</v>
      </c>
      <c r="AI35" s="40">
        <f t="shared" si="12"/>
        <v>4.419354838709677</v>
      </c>
      <c r="AJ35" s="40">
        <f t="shared" si="12"/>
        <v>4.225806451612903</v>
      </c>
      <c r="AK35" s="40">
        <f t="shared" si="12"/>
        <v>4.387096774193548</v>
      </c>
      <c r="AL35" s="40">
        <f t="shared" si="12"/>
        <v>4.290322580645161</v>
      </c>
      <c r="AM35" s="40">
        <f t="shared" si="12"/>
        <v>4.258064516129032</v>
      </c>
      <c r="AN35" s="40">
        <f t="shared" si="12"/>
        <v>4.354838709677419</v>
      </c>
      <c r="AO35" s="40">
        <f t="shared" si="12"/>
        <v>4.290322580645161</v>
      </c>
      <c r="AP35" s="40">
        <f t="shared" si="12"/>
        <v>4.225806451612903</v>
      </c>
      <c r="AQ35" s="41">
        <f t="shared" si="12"/>
        <v>4.129032258064516</v>
      </c>
      <c r="AR35" s="41">
        <f t="shared" si="12"/>
        <v>4.354838709677419</v>
      </c>
      <c r="AS35" s="41">
        <f t="shared" si="12"/>
        <v>4.387096774193548</v>
      </c>
      <c r="AT35" s="41">
        <f t="shared" si="12"/>
        <v>4.354838709677419</v>
      </c>
      <c r="AU35" s="41">
        <f t="shared" si="12"/>
        <v>4.354838709677419</v>
      </c>
      <c r="AV35" s="41">
        <f t="shared" si="12"/>
        <v>3.6129032258064515</v>
      </c>
      <c r="AW35" s="41">
        <f t="shared" si="12"/>
        <v>3.7096774193548385</v>
      </c>
      <c r="AX35" s="41">
        <f t="shared" si="12"/>
        <v>3.7096774193548385</v>
      </c>
      <c r="AY35" s="41">
        <f t="shared" si="12"/>
        <v>3.7419354838709675</v>
      </c>
      <c r="AZ35" s="41">
        <f t="shared" si="12"/>
        <v>4.064516129032258</v>
      </c>
      <c r="BA35" s="81" t="s">
        <v>51</v>
      </c>
      <c r="BB35" s="37">
        <f>AVERAGE(L2:S34)</f>
        <v>4.32258064516129</v>
      </c>
      <c r="BC35" s="38">
        <f>AVERAGE(T2:Y34)</f>
        <v>4.295698924731183</v>
      </c>
      <c r="BD35" s="143">
        <f>AVERAGE(Z2:AH34)</f>
        <v>4.1326164874551967</v>
      </c>
      <c r="BE35" s="40">
        <f>AVERAGE(AI2:AP34)</f>
        <v>4.306451612903226</v>
      </c>
      <c r="BF35" s="41">
        <f>AVERAGE(AQ2:AZ34)</f>
        <v>4.0419354838709678</v>
      </c>
    </row>
    <row r="36" spans="1:58" x14ac:dyDescent="0.55000000000000004">
      <c r="A36" s="72"/>
      <c r="B36" s="73"/>
      <c r="C36" s="74"/>
      <c r="D36" s="79"/>
      <c r="E36" s="75"/>
      <c r="F36" s="76"/>
      <c r="G36" s="76"/>
      <c r="H36" s="76"/>
      <c r="I36" s="76"/>
      <c r="J36" s="77"/>
      <c r="K36" s="78" t="s">
        <v>52</v>
      </c>
      <c r="L36" s="129">
        <f t="shared" ref="L36:AZ36" si="13">STDEVPA(L2:L34)</f>
        <v>0.49973978660740864</v>
      </c>
      <c r="M36" s="129">
        <f t="shared" si="13"/>
        <v>0.54933504406214195</v>
      </c>
      <c r="N36" s="129">
        <f t="shared" si="13"/>
        <v>0.57343189789132831</v>
      </c>
      <c r="O36" s="129">
        <f t="shared" si="13"/>
        <v>0.56612673467045949</v>
      </c>
      <c r="P36" s="129">
        <f t="shared" si="13"/>
        <v>0.53201362911195615</v>
      </c>
      <c r="Q36" s="129">
        <f t="shared" si="13"/>
        <v>0.59829796745133568</v>
      </c>
      <c r="R36" s="129">
        <f t="shared" si="13"/>
        <v>0.56612673467045949</v>
      </c>
      <c r="S36" s="129">
        <f t="shared" si="13"/>
        <v>0.53201362911195615</v>
      </c>
      <c r="T36" s="38">
        <f t="shared" si="13"/>
        <v>0.47846441852230082</v>
      </c>
      <c r="U36" s="38">
        <f t="shared" si="13"/>
        <v>0.49973978660740864</v>
      </c>
      <c r="V36" s="38">
        <f t="shared" si="13"/>
        <v>0.48921777058397103</v>
      </c>
      <c r="W36" s="38">
        <f t="shared" si="13"/>
        <v>0.56612673467045949</v>
      </c>
      <c r="X36" s="38">
        <f t="shared" si="13"/>
        <v>0.57885027241697939</v>
      </c>
      <c r="Y36" s="38">
        <f t="shared" si="13"/>
        <v>0.44698085356616185</v>
      </c>
      <c r="Z36" s="39">
        <f t="shared" si="13"/>
        <v>0.51410895001642665</v>
      </c>
      <c r="AA36" s="39">
        <f t="shared" si="13"/>
        <v>0.53005408790822528</v>
      </c>
      <c r="AB36" s="39">
        <f t="shared" si="13"/>
        <v>0.50388707586494541</v>
      </c>
      <c r="AC36" s="39">
        <f t="shared" si="13"/>
        <v>0.53784941937203434</v>
      </c>
      <c r="AD36" s="39">
        <f t="shared" si="13"/>
        <v>0.46523242264051473</v>
      </c>
      <c r="AE36" s="39">
        <f t="shared" si="13"/>
        <v>0.55311058708007244</v>
      </c>
      <c r="AF36" s="39">
        <f t="shared" si="13"/>
        <v>0.5339659792660274</v>
      </c>
      <c r="AG36" s="39">
        <f t="shared" si="13"/>
        <v>0.55311058708007244</v>
      </c>
      <c r="AH36" s="39">
        <f t="shared" si="13"/>
        <v>0.59829796745133568</v>
      </c>
      <c r="AI36" s="40">
        <f t="shared" si="13"/>
        <v>0.49345350131543081</v>
      </c>
      <c r="AJ36" s="40">
        <f t="shared" si="13"/>
        <v>0.55122604808500197</v>
      </c>
      <c r="AK36" s="40">
        <f t="shared" si="13"/>
        <v>0.48708609259811286</v>
      </c>
      <c r="AL36" s="40">
        <f t="shared" si="13"/>
        <v>0.45391120256355766</v>
      </c>
      <c r="AM36" s="40">
        <f t="shared" si="13"/>
        <v>0.62049626005391434</v>
      </c>
      <c r="AN36" s="40">
        <f t="shared" si="13"/>
        <v>0.59829796745133568</v>
      </c>
      <c r="AO36" s="40">
        <f t="shared" si="13"/>
        <v>0.52014566118055161</v>
      </c>
      <c r="AP36" s="40">
        <f t="shared" si="13"/>
        <v>0.60693186200731541</v>
      </c>
      <c r="AQ36" s="41">
        <f t="shared" si="13"/>
        <v>0.60864394400365185</v>
      </c>
      <c r="AR36" s="41">
        <f t="shared" si="13"/>
        <v>0.47846441852230082</v>
      </c>
      <c r="AS36" s="41">
        <f t="shared" si="13"/>
        <v>0.48708609259811286</v>
      </c>
      <c r="AT36" s="41">
        <f t="shared" si="13"/>
        <v>0.47846441852230082</v>
      </c>
      <c r="AU36" s="41">
        <f t="shared" si="13"/>
        <v>0.47846441852230082</v>
      </c>
      <c r="AV36" s="41">
        <f t="shared" si="13"/>
        <v>0.74822022611246464</v>
      </c>
      <c r="AW36" s="41">
        <f t="shared" si="13"/>
        <v>0.57885027241697939</v>
      </c>
      <c r="AX36" s="41">
        <f t="shared" si="13"/>
        <v>0.57885027241697939</v>
      </c>
      <c r="AY36" s="41">
        <f t="shared" si="13"/>
        <v>0.62049626005391434</v>
      </c>
      <c r="AZ36" s="41">
        <f t="shared" si="13"/>
        <v>0.66891746301057164</v>
      </c>
      <c r="BA36" s="81" t="s">
        <v>52</v>
      </c>
      <c r="BB36" s="37">
        <f>STDEVPA(L2:S34)</f>
        <v>0.56151274792029715</v>
      </c>
      <c r="BC36" s="38">
        <f>STDEVPA(T2:Y34)</f>
        <v>0.52228076709396754</v>
      </c>
      <c r="BD36" s="39">
        <f>STDEVPA(Z2:AH34)</f>
        <v>0.54243969641269141</v>
      </c>
      <c r="BE36" s="40">
        <f>STDEVPA(AI2:AP34)</f>
        <v>0.54886127507011473</v>
      </c>
      <c r="BF36" s="41">
        <f>STDEVPA(AQ2:AZ34)</f>
        <v>0.65366174223142659</v>
      </c>
    </row>
    <row r="37" spans="1:58" x14ac:dyDescent="0.55000000000000004">
      <c r="B37" s="42"/>
      <c r="C37" s="42"/>
      <c r="D37" s="79"/>
      <c r="E37" s="42"/>
      <c r="F37" s="42"/>
      <c r="G37" s="42"/>
      <c r="H37" s="42"/>
      <c r="I37" s="42"/>
      <c r="J37" s="42"/>
      <c r="K37" s="42"/>
      <c r="L37" s="43"/>
      <c r="M37" s="43"/>
      <c r="N37" s="43"/>
      <c r="O37" s="43"/>
      <c r="P37" s="43"/>
      <c r="Q37" s="43"/>
      <c r="R37" s="43"/>
      <c r="S37" s="43"/>
      <c r="T37" s="44"/>
      <c r="U37" s="44"/>
      <c r="V37" s="44"/>
      <c r="W37" s="44"/>
      <c r="X37" s="4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6"/>
      <c r="AJ37" s="46"/>
      <c r="AK37" s="46"/>
      <c r="AL37" s="46"/>
      <c r="AM37" s="46"/>
      <c r="AN37" s="46"/>
      <c r="AO37" s="46"/>
      <c r="AP37" s="46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8"/>
      <c r="BB37" s="49">
        <f>AVERAGE(L2:AZ34)</f>
        <v>4.205350118017309</v>
      </c>
      <c r="BC37" s="49"/>
      <c r="BD37" s="49"/>
      <c r="BE37" s="42"/>
      <c r="BF37" s="42"/>
    </row>
    <row r="38" spans="1:58" x14ac:dyDescent="0.55000000000000004">
      <c r="B38" s="42"/>
      <c r="C38" s="42"/>
      <c r="D38" s="79"/>
      <c r="E38" s="42"/>
      <c r="F38" s="42"/>
      <c r="G38" s="42"/>
      <c r="H38" s="42"/>
      <c r="I38" s="42"/>
      <c r="J38" s="42"/>
      <c r="K38" s="42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48"/>
      <c r="BB38" s="49">
        <f>STDEVPA(L2:AZ34)</f>
        <v>0.5852928814189684</v>
      </c>
      <c r="BC38" s="49"/>
      <c r="BD38" s="49"/>
      <c r="BE38" s="42"/>
      <c r="BF38" s="42"/>
    </row>
    <row r="39" spans="1:58" x14ac:dyDescent="0.55000000000000004">
      <c r="B39" s="42"/>
      <c r="C39" s="42"/>
      <c r="D39" s="79"/>
      <c r="E39" s="42"/>
      <c r="F39" s="42" t="s">
        <v>257</v>
      </c>
      <c r="G39" s="42">
        <v>137</v>
      </c>
      <c r="H39" s="42" t="s">
        <v>192</v>
      </c>
      <c r="I39" s="42">
        <f>COUNT(A2:A32)</f>
        <v>31</v>
      </c>
      <c r="J39" s="42" t="s">
        <v>61</v>
      </c>
      <c r="K39" s="229">
        <f>I39*100/G39</f>
        <v>22.627737226277372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48"/>
      <c r="BB39" s="42"/>
      <c r="BC39" s="49"/>
      <c r="BD39" s="49"/>
      <c r="BE39" s="42"/>
      <c r="BF39" s="42"/>
    </row>
    <row r="40" spans="1:58" x14ac:dyDescent="0.55000000000000004">
      <c r="B40" s="42"/>
      <c r="C40" s="42"/>
      <c r="D40" s="79"/>
      <c r="E40" s="42"/>
      <c r="F40" s="42"/>
      <c r="G40" s="42"/>
      <c r="H40" s="42"/>
      <c r="I40" s="42"/>
      <c r="J40" s="42"/>
      <c r="K40" s="42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48"/>
      <c r="BB40" s="42"/>
      <c r="BC40" s="49"/>
      <c r="BD40" s="49"/>
      <c r="BE40" s="42"/>
      <c r="BF40" s="42"/>
    </row>
    <row r="41" spans="1:58" ht="21.75" x14ac:dyDescent="0.5">
      <c r="A41" s="270" t="s">
        <v>0</v>
      </c>
      <c r="B41" s="271"/>
      <c r="C41" s="257"/>
      <c r="D41" s="79"/>
      <c r="E41" s="257"/>
      <c r="F41" s="257"/>
      <c r="G41" s="257"/>
      <c r="H41" s="42"/>
      <c r="I41" s="42"/>
      <c r="J41" s="42"/>
      <c r="K41" s="42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48"/>
      <c r="BB41" s="42"/>
      <c r="BC41" s="49"/>
      <c r="BD41" s="49"/>
      <c r="BE41" s="42"/>
      <c r="BF41" s="42"/>
    </row>
    <row r="42" spans="1:58" ht="21.75" x14ac:dyDescent="0.5">
      <c r="A42" s="271" t="s">
        <v>43</v>
      </c>
      <c r="B42" s="271">
        <f>COUNTIF(B2:B32,1)</f>
        <v>21</v>
      </c>
      <c r="C42" s="257"/>
      <c r="D42" s="79"/>
      <c r="E42" s="257"/>
      <c r="F42" s="257"/>
      <c r="G42" s="257"/>
      <c r="L42" s="16">
        <v>1.1000000000000001</v>
      </c>
      <c r="M42" s="16">
        <v>1.2</v>
      </c>
      <c r="N42" s="16">
        <v>1.3</v>
      </c>
      <c r="O42" s="16">
        <v>1.4</v>
      </c>
      <c r="P42" s="16">
        <v>1.5</v>
      </c>
      <c r="Q42" s="16">
        <v>1.6</v>
      </c>
      <c r="R42" s="16">
        <v>1.7</v>
      </c>
      <c r="S42" s="16">
        <v>1.8</v>
      </c>
      <c r="T42" s="17">
        <v>2.1</v>
      </c>
      <c r="U42" s="17">
        <v>2.2000000000000002</v>
      </c>
      <c r="V42" s="17">
        <v>2.2999999999999998</v>
      </c>
      <c r="W42" s="17">
        <v>2.4</v>
      </c>
      <c r="X42" s="17">
        <v>2.5</v>
      </c>
      <c r="Y42" s="17">
        <v>2.6</v>
      </c>
      <c r="Z42" s="18">
        <v>3.1</v>
      </c>
      <c r="AA42" s="18">
        <v>3.2</v>
      </c>
      <c r="AB42" s="18">
        <v>3.3</v>
      </c>
      <c r="AC42" s="18">
        <v>3.4</v>
      </c>
      <c r="AD42" s="18">
        <v>3.5</v>
      </c>
      <c r="AE42" s="18">
        <v>3.6</v>
      </c>
      <c r="AF42" s="18">
        <v>3.7</v>
      </c>
      <c r="AG42" s="18">
        <v>3.8</v>
      </c>
      <c r="AH42" s="18">
        <v>3.9</v>
      </c>
      <c r="AI42" s="19">
        <v>4.0999999999999996</v>
      </c>
      <c r="AJ42" s="19">
        <v>4.2</v>
      </c>
      <c r="AK42" s="19">
        <v>4.3</v>
      </c>
      <c r="AL42" s="19">
        <v>4.4000000000000004</v>
      </c>
      <c r="AM42" s="19">
        <v>4.5</v>
      </c>
      <c r="AN42" s="19">
        <v>4.5999999999999996</v>
      </c>
      <c r="AO42" s="19">
        <v>4.7</v>
      </c>
      <c r="AP42" s="19">
        <v>4.8</v>
      </c>
      <c r="AQ42" s="20">
        <v>5.0999999999999996</v>
      </c>
      <c r="AR42" s="20" t="s">
        <v>11</v>
      </c>
      <c r="AS42" s="20" t="s">
        <v>12</v>
      </c>
      <c r="AT42" s="20" t="s">
        <v>13</v>
      </c>
      <c r="AU42" s="20" t="s">
        <v>14</v>
      </c>
      <c r="AV42" s="20" t="s">
        <v>15</v>
      </c>
      <c r="AW42" s="20" t="s">
        <v>16</v>
      </c>
      <c r="AX42" s="20" t="s">
        <v>17</v>
      </c>
      <c r="AY42" s="20" t="s">
        <v>18</v>
      </c>
      <c r="AZ42" s="20">
        <v>5.4</v>
      </c>
    </row>
    <row r="43" spans="1:58" ht="21.75" x14ac:dyDescent="0.5">
      <c r="A43" s="271" t="s">
        <v>44</v>
      </c>
      <c r="B43" s="271">
        <f>COUNTIF(B2:B32,2)</f>
        <v>10</v>
      </c>
      <c r="C43" s="257"/>
      <c r="D43" s="79"/>
      <c r="E43" s="257"/>
      <c r="F43" s="257"/>
      <c r="G43" s="257"/>
      <c r="J43" s="77"/>
      <c r="K43" s="78" t="s">
        <v>51</v>
      </c>
      <c r="L43" s="129">
        <f t="shared" ref="L43:AZ43" si="14">AVERAGE(L2:L34)</f>
        <v>4.5161290322580649</v>
      </c>
      <c r="M43" s="129">
        <f t="shared" si="14"/>
        <v>4.387096774193548</v>
      </c>
      <c r="N43" s="129">
        <f t="shared" si="14"/>
        <v>4.161290322580645</v>
      </c>
      <c r="O43" s="129">
        <f t="shared" si="14"/>
        <v>4.258064516129032</v>
      </c>
      <c r="P43" s="129">
        <f t="shared" si="14"/>
        <v>4.32258064516129</v>
      </c>
      <c r="Q43" s="129">
        <f t="shared" si="14"/>
        <v>4.354838709677419</v>
      </c>
      <c r="R43" s="129">
        <f t="shared" si="14"/>
        <v>4.258064516129032</v>
      </c>
      <c r="S43" s="129">
        <f t="shared" si="14"/>
        <v>4.32258064516129</v>
      </c>
      <c r="T43" s="129">
        <f t="shared" si="14"/>
        <v>4.354838709677419</v>
      </c>
      <c r="U43" s="129">
        <f t="shared" si="14"/>
        <v>4.4838709677419351</v>
      </c>
      <c r="V43" s="129">
        <f t="shared" si="14"/>
        <v>4.225806451612903</v>
      </c>
      <c r="W43" s="129">
        <f t="shared" si="14"/>
        <v>4.258064516129032</v>
      </c>
      <c r="X43" s="129">
        <f t="shared" si="14"/>
        <v>4.290322580645161</v>
      </c>
      <c r="Y43" s="129">
        <f t="shared" si="14"/>
        <v>4.161290322580645</v>
      </c>
      <c r="Z43" s="129">
        <f t="shared" si="14"/>
        <v>4.161290322580645</v>
      </c>
      <c r="AA43" s="129">
        <f t="shared" si="14"/>
        <v>4.096774193548387</v>
      </c>
      <c r="AB43" s="129">
        <f t="shared" si="14"/>
        <v>4.064516129032258</v>
      </c>
      <c r="AC43" s="129">
        <f t="shared" si="14"/>
        <v>3.967741935483871</v>
      </c>
      <c r="AD43" s="129">
        <f t="shared" si="14"/>
        <v>4.096774193548387</v>
      </c>
      <c r="AE43" s="129">
        <f t="shared" si="14"/>
        <v>4.129032258064516</v>
      </c>
      <c r="AF43" s="129">
        <f t="shared" si="14"/>
        <v>4.193548387096774</v>
      </c>
      <c r="AG43" s="129">
        <f t="shared" si="14"/>
        <v>4.129032258064516</v>
      </c>
      <c r="AH43" s="129">
        <f t="shared" si="14"/>
        <v>4.354838709677419</v>
      </c>
      <c r="AI43" s="129">
        <f t="shared" si="14"/>
        <v>4.419354838709677</v>
      </c>
      <c r="AJ43" s="129">
        <f t="shared" si="14"/>
        <v>4.225806451612903</v>
      </c>
      <c r="AK43" s="129">
        <f t="shared" si="14"/>
        <v>4.387096774193548</v>
      </c>
      <c r="AL43" s="129">
        <f t="shared" si="14"/>
        <v>4.290322580645161</v>
      </c>
      <c r="AM43" s="129">
        <f t="shared" si="14"/>
        <v>4.258064516129032</v>
      </c>
      <c r="AN43" s="129">
        <f t="shared" si="14"/>
        <v>4.354838709677419</v>
      </c>
      <c r="AO43" s="129">
        <f t="shared" si="14"/>
        <v>4.290322580645161</v>
      </c>
      <c r="AP43" s="129">
        <f t="shared" si="14"/>
        <v>4.225806451612903</v>
      </c>
      <c r="AQ43" s="129">
        <f t="shared" si="14"/>
        <v>4.129032258064516</v>
      </c>
      <c r="AR43" s="129">
        <f t="shared" si="14"/>
        <v>4.354838709677419</v>
      </c>
      <c r="AS43" s="129">
        <f t="shared" si="14"/>
        <v>4.387096774193548</v>
      </c>
      <c r="AT43" s="129">
        <f t="shared" si="14"/>
        <v>4.354838709677419</v>
      </c>
      <c r="AU43" s="129">
        <f t="shared" si="14"/>
        <v>4.354838709677419</v>
      </c>
      <c r="AV43" s="129">
        <f t="shared" si="14"/>
        <v>3.6129032258064515</v>
      </c>
      <c r="AW43" s="129">
        <f t="shared" si="14"/>
        <v>3.7096774193548385</v>
      </c>
      <c r="AX43" s="129">
        <f t="shared" si="14"/>
        <v>3.7096774193548385</v>
      </c>
      <c r="AY43" s="129">
        <f t="shared" si="14"/>
        <v>3.7419354838709675</v>
      </c>
      <c r="AZ43" s="129">
        <f t="shared" si="14"/>
        <v>4.064516129032258</v>
      </c>
    </row>
    <row r="44" spans="1:58" ht="21.75" x14ac:dyDescent="0.5">
      <c r="A44" s="271" t="s">
        <v>267</v>
      </c>
      <c r="B44" s="271">
        <f>COUNTIF(B2:B32,0)</f>
        <v>0</v>
      </c>
      <c r="C44" s="257"/>
      <c r="D44" s="79"/>
      <c r="E44" s="257"/>
      <c r="F44" s="257"/>
      <c r="G44" s="257"/>
      <c r="J44" s="77"/>
      <c r="K44" s="78" t="s">
        <v>52</v>
      </c>
      <c r="L44" s="129">
        <f t="shared" ref="L44:AZ44" si="15">STDEVPA(L2:L34)</f>
        <v>0.49973978660740864</v>
      </c>
      <c r="M44" s="129">
        <f t="shared" si="15"/>
        <v>0.54933504406214195</v>
      </c>
      <c r="N44" s="129">
        <f t="shared" si="15"/>
        <v>0.57343189789132831</v>
      </c>
      <c r="O44" s="129">
        <f t="shared" si="15"/>
        <v>0.56612673467045949</v>
      </c>
      <c r="P44" s="129">
        <f t="shared" si="15"/>
        <v>0.53201362911195615</v>
      </c>
      <c r="Q44" s="129">
        <f t="shared" si="15"/>
        <v>0.59829796745133568</v>
      </c>
      <c r="R44" s="129">
        <f t="shared" si="15"/>
        <v>0.56612673467045949</v>
      </c>
      <c r="S44" s="129">
        <f t="shared" si="15"/>
        <v>0.53201362911195615</v>
      </c>
      <c r="T44" s="129">
        <f t="shared" si="15"/>
        <v>0.47846441852230082</v>
      </c>
      <c r="U44" s="129">
        <f t="shared" si="15"/>
        <v>0.49973978660740864</v>
      </c>
      <c r="V44" s="129">
        <f t="shared" si="15"/>
        <v>0.48921777058397103</v>
      </c>
      <c r="W44" s="129">
        <f t="shared" si="15"/>
        <v>0.56612673467045949</v>
      </c>
      <c r="X44" s="129">
        <f t="shared" si="15"/>
        <v>0.57885027241697939</v>
      </c>
      <c r="Y44" s="129">
        <f t="shared" si="15"/>
        <v>0.44698085356616185</v>
      </c>
      <c r="Z44" s="129">
        <f t="shared" si="15"/>
        <v>0.51410895001642665</v>
      </c>
      <c r="AA44" s="129">
        <f t="shared" si="15"/>
        <v>0.53005408790822528</v>
      </c>
      <c r="AB44" s="129">
        <f t="shared" si="15"/>
        <v>0.50388707586494541</v>
      </c>
      <c r="AC44" s="129">
        <f t="shared" si="15"/>
        <v>0.53784941937203434</v>
      </c>
      <c r="AD44" s="129">
        <f t="shared" si="15"/>
        <v>0.46523242264051473</v>
      </c>
      <c r="AE44" s="129">
        <f t="shared" si="15"/>
        <v>0.55311058708007244</v>
      </c>
      <c r="AF44" s="129">
        <f t="shared" si="15"/>
        <v>0.5339659792660274</v>
      </c>
      <c r="AG44" s="129">
        <f t="shared" si="15"/>
        <v>0.55311058708007244</v>
      </c>
      <c r="AH44" s="129">
        <f t="shared" si="15"/>
        <v>0.59829796745133568</v>
      </c>
      <c r="AI44" s="129">
        <f t="shared" si="15"/>
        <v>0.49345350131543081</v>
      </c>
      <c r="AJ44" s="129">
        <f t="shared" si="15"/>
        <v>0.55122604808500197</v>
      </c>
      <c r="AK44" s="129">
        <f t="shared" si="15"/>
        <v>0.48708609259811286</v>
      </c>
      <c r="AL44" s="129">
        <f t="shared" si="15"/>
        <v>0.45391120256355766</v>
      </c>
      <c r="AM44" s="129">
        <f t="shared" si="15"/>
        <v>0.62049626005391434</v>
      </c>
      <c r="AN44" s="129">
        <f t="shared" si="15"/>
        <v>0.59829796745133568</v>
      </c>
      <c r="AO44" s="129">
        <f t="shared" si="15"/>
        <v>0.52014566118055161</v>
      </c>
      <c r="AP44" s="129">
        <f t="shared" si="15"/>
        <v>0.60693186200731541</v>
      </c>
      <c r="AQ44" s="129">
        <f t="shared" si="15"/>
        <v>0.60864394400365185</v>
      </c>
      <c r="AR44" s="129">
        <f t="shared" si="15"/>
        <v>0.47846441852230082</v>
      </c>
      <c r="AS44" s="129">
        <f t="shared" si="15"/>
        <v>0.48708609259811286</v>
      </c>
      <c r="AT44" s="129">
        <f t="shared" si="15"/>
        <v>0.47846441852230082</v>
      </c>
      <c r="AU44" s="129">
        <f t="shared" si="15"/>
        <v>0.47846441852230082</v>
      </c>
      <c r="AV44" s="129">
        <f t="shared" si="15"/>
        <v>0.74822022611246464</v>
      </c>
      <c r="AW44" s="129">
        <f t="shared" si="15"/>
        <v>0.57885027241697939</v>
      </c>
      <c r="AX44" s="129">
        <f t="shared" si="15"/>
        <v>0.57885027241697939</v>
      </c>
      <c r="AY44" s="129">
        <f t="shared" si="15"/>
        <v>0.62049626005391434</v>
      </c>
      <c r="AZ44" s="129">
        <f t="shared" si="15"/>
        <v>0.66891746301057164</v>
      </c>
    </row>
    <row r="45" spans="1:58" ht="21.75" x14ac:dyDescent="0.5">
      <c r="A45" s="271"/>
      <c r="B45" s="271">
        <f>SUM(B42:B44)</f>
        <v>31</v>
      </c>
      <c r="C45" s="257"/>
      <c r="D45" s="79"/>
      <c r="E45" s="257"/>
      <c r="F45" s="257"/>
      <c r="G45" s="257"/>
    </row>
    <row r="46" spans="1:58" ht="21.75" x14ac:dyDescent="0.5">
      <c r="A46" s="257"/>
      <c r="B46" s="257"/>
      <c r="C46" s="257"/>
      <c r="D46" s="79"/>
      <c r="E46" s="257"/>
      <c r="F46" s="257"/>
      <c r="G46" s="257"/>
      <c r="L46" s="134">
        <v>2.4</v>
      </c>
      <c r="M46" s="134">
        <v>4.4000000000000004</v>
      </c>
      <c r="N46" s="134">
        <v>1.4</v>
      </c>
      <c r="O46" s="134">
        <v>1.5</v>
      </c>
      <c r="P46" s="134">
        <v>1.7</v>
      </c>
      <c r="Q46" s="134">
        <v>1.8</v>
      </c>
      <c r="R46" s="134">
        <v>3.7</v>
      </c>
      <c r="S46" s="134" t="s">
        <v>11</v>
      </c>
      <c r="T46" s="134" t="s">
        <v>12</v>
      </c>
      <c r="U46" s="134" t="s">
        <v>13</v>
      </c>
      <c r="V46" s="134" t="s">
        <v>14</v>
      </c>
      <c r="W46" s="134" t="s">
        <v>15</v>
      </c>
      <c r="X46" s="134" t="s">
        <v>16</v>
      </c>
      <c r="Y46" s="134" t="s">
        <v>17</v>
      </c>
      <c r="Z46" s="134" t="s">
        <v>18</v>
      </c>
      <c r="AA46" s="134">
        <v>5.4</v>
      </c>
    </row>
    <row r="47" spans="1:58" ht="21.75" x14ac:dyDescent="0.5">
      <c r="A47" s="271" t="s">
        <v>1</v>
      </c>
      <c r="B47" s="271"/>
      <c r="C47" s="271"/>
      <c r="D47" s="79"/>
      <c r="E47" s="257"/>
      <c r="F47" s="257"/>
      <c r="G47" s="257"/>
      <c r="J47" s="290" t="s">
        <v>20</v>
      </c>
      <c r="K47" s="290"/>
      <c r="L47" s="135">
        <f>W43</f>
        <v>4.258064516129032</v>
      </c>
      <c r="M47" s="135">
        <f>AL43</f>
        <v>4.290322580645161</v>
      </c>
      <c r="N47" s="135">
        <f>O43</f>
        <v>4.258064516129032</v>
      </c>
      <c r="O47" s="135">
        <f>P43</f>
        <v>4.32258064516129</v>
      </c>
      <c r="P47" s="135">
        <f>R43</f>
        <v>4.258064516129032</v>
      </c>
      <c r="Q47" s="135">
        <f>S43</f>
        <v>4.32258064516129</v>
      </c>
      <c r="R47" s="135">
        <f>AF43</f>
        <v>4.193548387096774</v>
      </c>
      <c r="S47" s="135">
        <f t="shared" ref="S47:AA48" si="16">AR43</f>
        <v>4.354838709677419</v>
      </c>
      <c r="T47" s="135">
        <f t="shared" si="16"/>
        <v>4.387096774193548</v>
      </c>
      <c r="U47" s="135">
        <f t="shared" si="16"/>
        <v>4.354838709677419</v>
      </c>
      <c r="V47" s="135">
        <f t="shared" si="16"/>
        <v>4.354838709677419</v>
      </c>
      <c r="W47" s="135">
        <f t="shared" si="16"/>
        <v>3.6129032258064515</v>
      </c>
      <c r="X47" s="135">
        <f t="shared" si="16"/>
        <v>3.7096774193548385</v>
      </c>
      <c r="Y47" s="135">
        <f t="shared" si="16"/>
        <v>3.7096774193548385</v>
      </c>
      <c r="Z47" s="135">
        <f t="shared" si="16"/>
        <v>3.7419354838709675</v>
      </c>
      <c r="AA47" s="135">
        <f t="shared" si="16"/>
        <v>4.064516129032258</v>
      </c>
    </row>
    <row r="48" spans="1:58" ht="21.75" x14ac:dyDescent="0.5">
      <c r="A48" s="271" t="s">
        <v>268</v>
      </c>
      <c r="B48" s="271"/>
      <c r="C48" s="271">
        <f>COUNTIF(D2:D32,1)</f>
        <v>0</v>
      </c>
      <c r="D48" s="79"/>
      <c r="E48" s="257"/>
      <c r="F48" s="257"/>
      <c r="G48" s="257"/>
      <c r="J48" s="290"/>
      <c r="K48" s="290"/>
      <c r="L48" s="135">
        <f>W44</f>
        <v>0.56612673467045949</v>
      </c>
      <c r="M48" s="135">
        <f>AM44</f>
        <v>0.62049626005391434</v>
      </c>
      <c r="N48" s="135">
        <f>O44</f>
        <v>0.56612673467045949</v>
      </c>
      <c r="O48" s="135">
        <f>P44</f>
        <v>0.53201362911195615</v>
      </c>
      <c r="P48" s="135">
        <f>R44</f>
        <v>0.56612673467045949</v>
      </c>
      <c r="Q48" s="135">
        <f>S44</f>
        <v>0.53201362911195615</v>
      </c>
      <c r="R48" s="135">
        <f>AF44</f>
        <v>0.5339659792660274</v>
      </c>
      <c r="S48" s="135">
        <f t="shared" si="16"/>
        <v>0.47846441852230082</v>
      </c>
      <c r="T48" s="135">
        <f t="shared" si="16"/>
        <v>0.48708609259811286</v>
      </c>
      <c r="U48" s="135">
        <f t="shared" si="16"/>
        <v>0.47846441852230082</v>
      </c>
      <c r="V48" s="135">
        <f t="shared" si="16"/>
        <v>0.47846441852230082</v>
      </c>
      <c r="W48" s="135">
        <f t="shared" si="16"/>
        <v>0.74822022611246464</v>
      </c>
      <c r="X48" s="135">
        <f t="shared" si="16"/>
        <v>0.57885027241697939</v>
      </c>
      <c r="Y48" s="135">
        <f t="shared" si="16"/>
        <v>0.57885027241697939</v>
      </c>
      <c r="Z48" s="135">
        <f t="shared" si="16"/>
        <v>0.62049626005391434</v>
      </c>
      <c r="AA48" s="135">
        <f t="shared" si="16"/>
        <v>0.66891746301057164</v>
      </c>
    </row>
    <row r="49" spans="1:16" ht="21.75" x14ac:dyDescent="0.5">
      <c r="A49" s="271" t="s">
        <v>269</v>
      </c>
      <c r="B49" s="271"/>
      <c r="C49" s="271">
        <f>COUNTIF(D2:D32,2)</f>
        <v>6</v>
      </c>
      <c r="D49" s="79"/>
      <c r="E49" s="257"/>
      <c r="F49" s="257"/>
      <c r="G49" s="257"/>
      <c r="K49" t="s">
        <v>51</v>
      </c>
      <c r="L49" s="132">
        <f>AVERAGE(L47:AA47)</f>
        <v>4.137096774193548</v>
      </c>
    </row>
    <row r="50" spans="1:16" ht="21.75" x14ac:dyDescent="0.5">
      <c r="A50" s="271" t="s">
        <v>270</v>
      </c>
      <c r="B50" s="271"/>
      <c r="C50" s="271">
        <f>COUNTIF(D2:D32,3)</f>
        <v>14</v>
      </c>
      <c r="D50" s="79"/>
      <c r="E50" s="257"/>
      <c r="F50" s="257"/>
      <c r="G50" s="257"/>
      <c r="K50" t="s">
        <v>52</v>
      </c>
      <c r="L50" s="132">
        <f>AVERAGE(L48:AA48)</f>
        <v>0.56466772148319744</v>
      </c>
    </row>
    <row r="51" spans="1:16" ht="21.75" x14ac:dyDescent="0.5">
      <c r="A51" s="271" t="s">
        <v>271</v>
      </c>
      <c r="B51" s="271"/>
      <c r="C51" s="271">
        <f>COUNTIF(D2:D32,4)</f>
        <v>8</v>
      </c>
      <c r="D51" s="79"/>
      <c r="E51" s="257"/>
      <c r="F51" s="257"/>
      <c r="G51" s="257"/>
    </row>
    <row r="52" spans="1:16" ht="21.75" x14ac:dyDescent="0.5">
      <c r="A52" s="271" t="s">
        <v>267</v>
      </c>
      <c r="B52" s="271"/>
      <c r="C52" s="271">
        <f>COUNTIF(D2:D32,5)</f>
        <v>3</v>
      </c>
      <c r="D52" s="79"/>
      <c r="E52" s="257"/>
      <c r="F52" s="257"/>
      <c r="G52" s="257"/>
      <c r="L52" s="132"/>
    </row>
    <row r="53" spans="1:16" ht="21.75" x14ac:dyDescent="0.5">
      <c r="A53" s="271"/>
      <c r="B53" s="271"/>
      <c r="C53" s="271">
        <f>SUM(C48:C52)</f>
        <v>31</v>
      </c>
      <c r="D53" s="79"/>
      <c r="E53" s="257"/>
      <c r="F53" s="257"/>
      <c r="G53" s="257"/>
      <c r="L53" s="134">
        <v>4.0999999999999996</v>
      </c>
      <c r="M53" s="134">
        <v>4.2</v>
      </c>
      <c r="N53" s="134">
        <v>1.4</v>
      </c>
      <c r="O53" s="134">
        <v>4.3</v>
      </c>
      <c r="P53" s="134">
        <v>4.8</v>
      </c>
    </row>
    <row r="54" spans="1:16" ht="21.75" x14ac:dyDescent="0.5">
      <c r="A54" s="257"/>
      <c r="B54" s="257"/>
      <c r="C54" s="257"/>
      <c r="D54" s="79"/>
      <c r="E54" s="257"/>
      <c r="F54" s="257"/>
      <c r="G54" s="257"/>
      <c r="J54" s="290" t="s">
        <v>21</v>
      </c>
      <c r="K54" s="290"/>
      <c r="L54" s="135">
        <f>AI43</f>
        <v>4.419354838709677</v>
      </c>
      <c r="M54" s="135">
        <f>AJ43</f>
        <v>4.225806451612903</v>
      </c>
      <c r="N54" s="135">
        <f>O43</f>
        <v>4.258064516129032</v>
      </c>
      <c r="O54" s="135">
        <f>AK43</f>
        <v>4.387096774193548</v>
      </c>
      <c r="P54" s="135">
        <f>AP43</f>
        <v>4.225806451612903</v>
      </c>
    </row>
    <row r="55" spans="1:16" ht="21.75" x14ac:dyDescent="0.5">
      <c r="A55" s="257" t="s">
        <v>194</v>
      </c>
      <c r="B55" s="257"/>
      <c r="C55" s="257"/>
      <c r="D55" s="79"/>
      <c r="E55" s="257"/>
      <c r="F55" s="257"/>
      <c r="G55" s="257"/>
      <c r="J55" s="290"/>
      <c r="K55" s="290"/>
      <c r="L55" s="135">
        <f>AI44</f>
        <v>0.49345350131543081</v>
      </c>
      <c r="M55" s="135">
        <f>AJ44</f>
        <v>0.55122604808500197</v>
      </c>
      <c r="N55" s="135">
        <f>O44</f>
        <v>0.56612673467045949</v>
      </c>
      <c r="O55" s="135">
        <f>AK44</f>
        <v>0.48708609259811286</v>
      </c>
      <c r="P55" s="135">
        <f>AP44</f>
        <v>0.60693186200731541</v>
      </c>
    </row>
    <row r="56" spans="1:16" ht="21.75" x14ac:dyDescent="0.5">
      <c r="A56" s="271" t="s">
        <v>28</v>
      </c>
      <c r="B56" s="271"/>
      <c r="C56" s="271"/>
      <c r="D56" s="277"/>
      <c r="E56" s="271">
        <f>COUNTIF(E2:E32,1)</f>
        <v>3</v>
      </c>
      <c r="F56" s="257"/>
      <c r="G56" s="257"/>
      <c r="K56" t="s">
        <v>51</v>
      </c>
      <c r="L56" s="132">
        <f>AVERAGE(L54:P54)</f>
        <v>4.3032258064516125</v>
      </c>
    </row>
    <row r="57" spans="1:16" ht="21.75" x14ac:dyDescent="0.5">
      <c r="A57" s="271" t="s">
        <v>30</v>
      </c>
      <c r="B57" s="271"/>
      <c r="C57" s="271"/>
      <c r="D57" s="277"/>
      <c r="E57" s="271">
        <f>COUNTIF(E2:E32,2)</f>
        <v>11</v>
      </c>
      <c r="F57" s="257"/>
      <c r="G57" s="257"/>
      <c r="K57" t="s">
        <v>52</v>
      </c>
      <c r="L57" s="132">
        <f>AVERAGE(L55:P55)</f>
        <v>0.54096484773526421</v>
      </c>
    </row>
    <row r="58" spans="1:16" ht="21.75" x14ac:dyDescent="0.5">
      <c r="A58" s="271" t="s">
        <v>32</v>
      </c>
      <c r="B58" s="271"/>
      <c r="C58" s="271"/>
      <c r="D58" s="277"/>
      <c r="E58" s="271">
        <f>COUNTIF(E2:E32,3)</f>
        <v>9</v>
      </c>
      <c r="F58" s="257"/>
      <c r="G58" s="257"/>
    </row>
    <row r="59" spans="1:16" ht="21.75" x14ac:dyDescent="0.5">
      <c r="A59" s="271" t="s">
        <v>272</v>
      </c>
      <c r="B59" s="271"/>
      <c r="C59" s="271"/>
      <c r="D59" s="277"/>
      <c r="E59" s="271">
        <f>COUNTIF(E2:E32,4)</f>
        <v>0</v>
      </c>
      <c r="F59" s="257"/>
      <c r="G59" s="257"/>
      <c r="L59" s="134">
        <v>2.5</v>
      </c>
      <c r="M59" s="136">
        <v>3.4</v>
      </c>
      <c r="N59" s="134">
        <v>3.9</v>
      </c>
    </row>
    <row r="60" spans="1:16" ht="21.75" x14ac:dyDescent="0.5">
      <c r="A60" s="271" t="s">
        <v>267</v>
      </c>
      <c r="B60" s="271"/>
      <c r="C60" s="271"/>
      <c r="D60" s="277"/>
      <c r="E60" s="271">
        <f>COUNTIF(E2:E32,0)</f>
        <v>8</v>
      </c>
      <c r="F60" s="257"/>
      <c r="G60" s="257"/>
      <c r="J60" s="290" t="s">
        <v>22</v>
      </c>
      <c r="K60" s="290"/>
      <c r="L60" s="135">
        <f>X35</f>
        <v>4.290322580645161</v>
      </c>
      <c r="M60" s="137">
        <f>AC35</f>
        <v>3.967741935483871</v>
      </c>
      <c r="N60" s="135">
        <f>AH43</f>
        <v>4.354838709677419</v>
      </c>
    </row>
    <row r="61" spans="1:16" ht="21.75" x14ac:dyDescent="0.5">
      <c r="A61" s="271"/>
      <c r="B61" s="271"/>
      <c r="C61" s="271"/>
      <c r="D61" s="277"/>
      <c r="E61" s="271">
        <f>SUM(E56:E60)</f>
        <v>31</v>
      </c>
      <c r="F61" s="257"/>
      <c r="G61" s="257"/>
      <c r="J61" s="290"/>
      <c r="K61" s="290"/>
      <c r="L61" s="135">
        <f>X44</f>
        <v>0.57885027241697939</v>
      </c>
      <c r="M61" s="137">
        <f>AC44</f>
        <v>0.53784941937203434</v>
      </c>
      <c r="N61" s="135">
        <f>AH44</f>
        <v>0.59829796745133568</v>
      </c>
    </row>
    <row r="62" spans="1:16" ht="21.75" x14ac:dyDescent="0.5">
      <c r="A62" s="257"/>
      <c r="B62" s="257"/>
      <c r="C62" s="257"/>
      <c r="D62" s="79"/>
      <c r="E62" s="257"/>
      <c r="F62" s="257"/>
      <c r="G62" s="257"/>
      <c r="K62" t="s">
        <v>51</v>
      </c>
      <c r="L62" s="132">
        <f>AVERAGE(L60:N60)</f>
        <v>4.204301075268817</v>
      </c>
    </row>
    <row r="63" spans="1:16" ht="21.75" x14ac:dyDescent="0.5">
      <c r="A63" s="256" t="s">
        <v>273</v>
      </c>
      <c r="B63" s="257"/>
      <c r="C63" s="257"/>
      <c r="E63" s="257"/>
      <c r="F63" s="257"/>
      <c r="G63" s="257"/>
      <c r="K63" t="s">
        <v>52</v>
      </c>
      <c r="L63" s="132">
        <f>AVERAGE(L61:N61)</f>
        <v>0.57166588641344973</v>
      </c>
    </row>
    <row r="64" spans="1:16" ht="21.75" x14ac:dyDescent="0.5">
      <c r="A64" s="90">
        <v>1</v>
      </c>
      <c r="B64" s="98"/>
      <c r="C64" s="284" t="s">
        <v>182</v>
      </c>
      <c r="D64" s="277"/>
      <c r="E64" s="271"/>
      <c r="F64" s="271"/>
      <c r="G64" s="271">
        <f>COUNTIF(I2:I32,1)</f>
        <v>0</v>
      </c>
    </row>
    <row r="65" spans="1:28" ht="21.75" x14ac:dyDescent="0.5">
      <c r="A65" s="90">
        <v>2</v>
      </c>
      <c r="B65" s="98"/>
      <c r="C65" s="284" t="s">
        <v>183</v>
      </c>
      <c r="D65" s="277"/>
      <c r="E65" s="271"/>
      <c r="F65" s="271"/>
      <c r="G65" s="271">
        <f>COUNTIF(I2:I32,2)</f>
        <v>27</v>
      </c>
      <c r="L65" s="134">
        <v>1.1000000000000001</v>
      </c>
      <c r="M65" s="134">
        <v>1.2</v>
      </c>
      <c r="N65" s="134">
        <v>1.3</v>
      </c>
      <c r="O65" s="134">
        <v>1.4</v>
      </c>
      <c r="P65" s="134">
        <v>1.5</v>
      </c>
      <c r="Q65" s="134">
        <v>1.6</v>
      </c>
      <c r="R65" s="134">
        <v>1.7</v>
      </c>
      <c r="S65" s="134">
        <v>1.8</v>
      </c>
      <c r="T65" s="134">
        <v>3.1</v>
      </c>
      <c r="U65" s="134">
        <v>3.2</v>
      </c>
      <c r="V65" s="134">
        <v>3.3</v>
      </c>
      <c r="W65" s="134">
        <v>3.4</v>
      </c>
      <c r="X65" s="134">
        <v>3.5</v>
      </c>
      <c r="Y65" s="134">
        <v>3.6</v>
      </c>
      <c r="Z65" s="134">
        <v>3.7</v>
      </c>
      <c r="AA65" s="134">
        <v>3.8</v>
      </c>
      <c r="AB65" s="134">
        <v>3.9</v>
      </c>
    </row>
    <row r="66" spans="1:28" ht="21.75" x14ac:dyDescent="0.5">
      <c r="A66" s="90">
        <v>3</v>
      </c>
      <c r="B66" s="98"/>
      <c r="C66" s="284" t="s">
        <v>184</v>
      </c>
      <c r="D66" s="277"/>
      <c r="E66" s="271"/>
      <c r="F66" s="271"/>
      <c r="G66" s="271">
        <f>COUNTIF(I2:I32,3)</f>
        <v>0</v>
      </c>
      <c r="J66" s="290" t="s">
        <v>23</v>
      </c>
      <c r="K66" s="290"/>
      <c r="L66" s="135">
        <f>L35</f>
        <v>4.5161290322580649</v>
      </c>
      <c r="M66" s="135">
        <f t="shared" ref="M66:R67" si="17">M35</f>
        <v>4.387096774193548</v>
      </c>
      <c r="N66" s="135">
        <f t="shared" si="17"/>
        <v>4.161290322580645</v>
      </c>
      <c r="O66" s="135">
        <f t="shared" si="17"/>
        <v>4.258064516129032</v>
      </c>
      <c r="P66" s="135">
        <f t="shared" si="17"/>
        <v>4.32258064516129</v>
      </c>
      <c r="Q66" s="135">
        <f t="shared" si="17"/>
        <v>4.354838709677419</v>
      </c>
      <c r="R66" s="135">
        <f t="shared" si="17"/>
        <v>4.258064516129032</v>
      </c>
      <c r="S66" s="135">
        <f>S35</f>
        <v>4.32258064516129</v>
      </c>
      <c r="T66" s="135">
        <f>Z35</f>
        <v>4.161290322580645</v>
      </c>
      <c r="U66" s="135">
        <f t="shared" ref="U66:AB67" si="18">AA35</f>
        <v>4.096774193548387</v>
      </c>
      <c r="V66" s="135">
        <f t="shared" si="18"/>
        <v>4.064516129032258</v>
      </c>
      <c r="W66" s="135">
        <f t="shared" si="18"/>
        <v>3.967741935483871</v>
      </c>
      <c r="X66" s="135">
        <f t="shared" si="18"/>
        <v>4.096774193548387</v>
      </c>
      <c r="Y66" s="135">
        <f t="shared" si="18"/>
        <v>4.129032258064516</v>
      </c>
      <c r="Z66" s="135">
        <f t="shared" si="18"/>
        <v>4.193548387096774</v>
      </c>
      <c r="AA66" s="135">
        <f>AG35</f>
        <v>4.129032258064516</v>
      </c>
      <c r="AB66" s="135">
        <f t="shared" si="18"/>
        <v>4.354838709677419</v>
      </c>
    </row>
    <row r="67" spans="1:28" ht="21.75" x14ac:dyDescent="0.5">
      <c r="A67" s="90">
        <v>4</v>
      </c>
      <c r="B67" s="98"/>
      <c r="C67" s="284" t="s">
        <v>185</v>
      </c>
      <c r="D67" s="277"/>
      <c r="E67" s="271"/>
      <c r="F67" s="271"/>
      <c r="G67" s="271">
        <f>COUNTIF(I2:I32,4)</f>
        <v>2</v>
      </c>
      <c r="J67" s="290"/>
      <c r="K67" s="290"/>
      <c r="L67" s="135">
        <f>L36</f>
        <v>0.49973978660740864</v>
      </c>
      <c r="M67" s="135">
        <f t="shared" si="17"/>
        <v>0.54933504406214195</v>
      </c>
      <c r="N67" s="135">
        <f t="shared" si="17"/>
        <v>0.57343189789132831</v>
      </c>
      <c r="O67" s="135">
        <f t="shared" si="17"/>
        <v>0.56612673467045949</v>
      </c>
      <c r="P67" s="135">
        <f t="shared" si="17"/>
        <v>0.53201362911195615</v>
      </c>
      <c r="Q67" s="135">
        <f t="shared" si="17"/>
        <v>0.59829796745133568</v>
      </c>
      <c r="R67" s="135">
        <f t="shared" si="17"/>
        <v>0.56612673467045949</v>
      </c>
      <c r="S67" s="135">
        <f>S36</f>
        <v>0.53201362911195615</v>
      </c>
      <c r="T67" s="135">
        <f>Z36</f>
        <v>0.51410895001642665</v>
      </c>
      <c r="U67" s="135">
        <f t="shared" si="18"/>
        <v>0.53005408790822528</v>
      </c>
      <c r="V67" s="135">
        <f t="shared" si="18"/>
        <v>0.50388707586494541</v>
      </c>
      <c r="W67" s="135">
        <f t="shared" si="18"/>
        <v>0.53784941937203434</v>
      </c>
      <c r="X67" s="135">
        <f t="shared" si="18"/>
        <v>0.46523242264051473</v>
      </c>
      <c r="Y67" s="135">
        <f t="shared" si="18"/>
        <v>0.55311058708007244</v>
      </c>
      <c r="Z67" s="135">
        <f t="shared" si="18"/>
        <v>0.5339659792660274</v>
      </c>
      <c r="AA67" s="135">
        <f>AG36</f>
        <v>0.55311058708007244</v>
      </c>
      <c r="AB67" s="135">
        <f t="shared" si="18"/>
        <v>0.59829796745133568</v>
      </c>
    </row>
    <row r="68" spans="1:28" ht="21.75" x14ac:dyDescent="0.5">
      <c r="A68" s="90">
        <v>5</v>
      </c>
      <c r="B68" s="98"/>
      <c r="C68" s="284" t="s">
        <v>186</v>
      </c>
      <c r="D68" s="277"/>
      <c r="E68" s="271"/>
      <c r="F68" s="271"/>
      <c r="G68" s="271">
        <f>COUNTIF(I2:I32,5)</f>
        <v>2</v>
      </c>
      <c r="K68" t="s">
        <v>51</v>
      </c>
      <c r="L68" s="132">
        <f>AVERAGE(L66:AB66)</f>
        <v>4.2220113851992416</v>
      </c>
    </row>
    <row r="69" spans="1:28" ht="21.75" x14ac:dyDescent="0.5">
      <c r="A69" s="54"/>
      <c r="B69" s="54"/>
      <c r="C69" s="271"/>
      <c r="D69" s="277"/>
      <c r="E69" s="271"/>
      <c r="F69" s="271"/>
      <c r="G69" s="271"/>
      <c r="K69" t="s">
        <v>52</v>
      </c>
      <c r="L69" s="132">
        <f>AVERAGE(L67:AB67)</f>
        <v>0.54157073530921762</v>
      </c>
    </row>
    <row r="70" spans="1:28" ht="21.75" x14ac:dyDescent="0.5">
      <c r="A70" s="54"/>
      <c r="B70" s="54"/>
      <c r="C70" s="271"/>
      <c r="D70" s="277"/>
      <c r="E70" s="271"/>
      <c r="F70" s="271"/>
      <c r="G70" s="271"/>
    </row>
    <row r="71" spans="1:28" ht="21.75" x14ac:dyDescent="0.5">
      <c r="A71" s="54"/>
      <c r="B71" s="54"/>
      <c r="C71" s="271"/>
      <c r="D71" s="277"/>
      <c r="E71" s="271"/>
      <c r="F71" s="271"/>
      <c r="G71" s="271"/>
      <c r="L71" s="134">
        <v>3.2</v>
      </c>
      <c r="M71" s="134">
        <v>3.8</v>
      </c>
    </row>
    <row r="72" spans="1:28" ht="21.75" x14ac:dyDescent="0.5">
      <c r="A72" s="280"/>
      <c r="B72" s="281"/>
      <c r="C72" s="271"/>
      <c r="D72" s="277"/>
      <c r="E72" s="271"/>
      <c r="F72" s="271"/>
      <c r="G72" s="271">
        <f>SUM(G64:G71)</f>
        <v>31</v>
      </c>
      <c r="J72" s="290" t="s">
        <v>24</v>
      </c>
      <c r="K72" s="290"/>
      <c r="L72" s="135">
        <f>AA35</f>
        <v>4.096774193548387</v>
      </c>
      <c r="M72" s="135">
        <f>AG43</f>
        <v>4.129032258064516</v>
      </c>
    </row>
    <row r="73" spans="1:28" ht="21.75" x14ac:dyDescent="0.5">
      <c r="A73" s="278"/>
      <c r="B73" s="279"/>
      <c r="C73" s="257"/>
      <c r="D73" s="79"/>
      <c r="E73" s="257"/>
      <c r="F73" s="257"/>
      <c r="G73" s="257"/>
      <c r="J73" s="290"/>
      <c r="K73" s="290"/>
      <c r="L73" s="135">
        <f>AA36</f>
        <v>0.53005408790822528</v>
      </c>
      <c r="M73" s="135">
        <f>AG44</f>
        <v>0.55311058708007244</v>
      </c>
    </row>
    <row r="74" spans="1:28" ht="21.75" x14ac:dyDescent="0.5">
      <c r="A74" s="257"/>
      <c r="B74" s="257"/>
      <c r="C74" s="257"/>
      <c r="D74" s="79"/>
      <c r="E74" s="257"/>
      <c r="F74" s="257"/>
      <c r="G74" s="257"/>
      <c r="K74" t="s">
        <v>51</v>
      </c>
      <c r="L74" s="132">
        <f>AVERAGE(L72:M72)</f>
        <v>4.112903225806452</v>
      </c>
    </row>
    <row r="75" spans="1:28" ht="21.75" x14ac:dyDescent="0.5">
      <c r="A75" s="257"/>
      <c r="B75" s="257"/>
      <c r="C75" s="257"/>
      <c r="D75" s="79"/>
      <c r="E75" s="257"/>
      <c r="F75" s="257"/>
      <c r="G75" s="257"/>
      <c r="K75" t="s">
        <v>52</v>
      </c>
      <c r="L75" s="132">
        <f>AVERAGE(L73:M73)</f>
        <v>0.54158233749414886</v>
      </c>
    </row>
    <row r="76" spans="1:28" ht="21.75" x14ac:dyDescent="0.5">
      <c r="A76" s="271" t="s">
        <v>274</v>
      </c>
      <c r="B76" s="271"/>
      <c r="C76" s="271"/>
      <c r="D76" s="79"/>
      <c r="E76" s="257"/>
      <c r="F76" s="257"/>
      <c r="G76" s="257"/>
    </row>
    <row r="77" spans="1:28" ht="21.75" x14ac:dyDescent="0.5">
      <c r="A77" s="271" t="s">
        <v>275</v>
      </c>
      <c r="B77" s="271"/>
      <c r="C77" s="271">
        <f>COUNTIF(J2:J32,1)</f>
        <v>2</v>
      </c>
      <c r="D77" s="79"/>
      <c r="E77" s="257"/>
      <c r="F77" s="257"/>
      <c r="G77" s="257"/>
    </row>
    <row r="78" spans="1:28" ht="21.75" x14ac:dyDescent="0.5">
      <c r="A78" s="271" t="s">
        <v>276</v>
      </c>
      <c r="B78" s="271"/>
      <c r="C78" s="271">
        <f>COUNTIF(J2:J32,2)</f>
        <v>8</v>
      </c>
      <c r="D78" s="79"/>
      <c r="E78" s="257"/>
      <c r="F78" s="257"/>
      <c r="G78" s="257"/>
      <c r="J78" s="290" t="s">
        <v>191</v>
      </c>
      <c r="K78" s="290"/>
      <c r="L78" s="133" t="s">
        <v>51</v>
      </c>
      <c r="M78" s="135">
        <f>AVERAGE(L49,L56,L62,L68,L74)</f>
        <v>4.1959076533839346</v>
      </c>
    </row>
    <row r="79" spans="1:28" ht="21.75" x14ac:dyDescent="0.5">
      <c r="A79" s="271" t="s">
        <v>267</v>
      </c>
      <c r="B79" s="271"/>
      <c r="C79" s="271">
        <f>COUNTIF(J2:J32,3)</f>
        <v>21</v>
      </c>
      <c r="D79" s="79"/>
      <c r="E79" s="257"/>
      <c r="F79" s="257"/>
      <c r="G79" s="257"/>
      <c r="J79" s="290"/>
      <c r="K79" s="290"/>
      <c r="L79" s="133" t="s">
        <v>52</v>
      </c>
      <c r="M79" s="135">
        <f>AVERAGE(L50,L57,L63,L69,L75)</f>
        <v>0.55209030568705553</v>
      </c>
    </row>
    <row r="80" spans="1:28" ht="21.75" x14ac:dyDescent="0.5">
      <c r="A80" s="271"/>
      <c r="B80" s="271"/>
      <c r="C80" s="271">
        <f>SUM(C77:C79)</f>
        <v>31</v>
      </c>
      <c r="D80" s="79"/>
      <c r="E80" s="257"/>
      <c r="F80" s="257"/>
      <c r="G80" s="257"/>
    </row>
    <row r="81" spans="1:9" ht="21.75" x14ac:dyDescent="0.5">
      <c r="A81" s="257"/>
      <c r="B81" s="257"/>
      <c r="C81" s="257"/>
      <c r="D81" s="79"/>
      <c r="E81" s="257"/>
      <c r="F81" s="257"/>
      <c r="G81" s="257"/>
    </row>
    <row r="82" spans="1:9" ht="21.75" x14ac:dyDescent="0.5">
      <c r="A82" s="271" t="s">
        <v>277</v>
      </c>
      <c r="B82" s="271"/>
      <c r="C82" s="271"/>
      <c r="D82" s="79"/>
      <c r="E82" s="257"/>
      <c r="F82" s="257"/>
      <c r="G82" s="257"/>
    </row>
    <row r="83" spans="1:9" ht="21.75" x14ac:dyDescent="0.5">
      <c r="A83" s="271" t="s">
        <v>278</v>
      </c>
      <c r="B83" s="271"/>
      <c r="C83" s="271">
        <f>COUNTIF(K2:K32,1)</f>
        <v>21</v>
      </c>
      <c r="D83" s="79"/>
      <c r="E83" s="257"/>
      <c r="F83" s="257"/>
      <c r="G83" s="257"/>
    </row>
    <row r="84" spans="1:9" ht="21.75" x14ac:dyDescent="0.5">
      <c r="A84" s="271" t="s">
        <v>41</v>
      </c>
      <c r="B84" s="271"/>
      <c r="C84" s="271">
        <f>COUNTIF(K2:K32,2)</f>
        <v>5</v>
      </c>
      <c r="D84" s="79"/>
      <c r="E84" s="257"/>
      <c r="F84" s="257"/>
      <c r="G84" s="257"/>
    </row>
    <row r="85" spans="1:9" ht="21.75" x14ac:dyDescent="0.5">
      <c r="A85" s="271" t="s">
        <v>267</v>
      </c>
      <c r="B85" s="271"/>
      <c r="C85" s="271">
        <f>COUNTIF(K2:K32,0)</f>
        <v>5</v>
      </c>
      <c r="D85" s="79"/>
      <c r="E85" s="257"/>
      <c r="F85" s="257"/>
      <c r="G85" s="257"/>
    </row>
    <row r="86" spans="1:9" ht="21.75" x14ac:dyDescent="0.5">
      <c r="A86" s="271"/>
      <c r="B86" s="271"/>
      <c r="C86" s="271">
        <f>SUM(C83:C85)</f>
        <v>31</v>
      </c>
      <c r="D86" s="79"/>
      <c r="E86" s="257"/>
      <c r="F86" s="257"/>
      <c r="G86" s="257"/>
    </row>
    <row r="87" spans="1:9" ht="21.75" x14ac:dyDescent="0.5">
      <c r="A87"/>
      <c r="D87" s="79"/>
    </row>
    <row r="88" spans="1:9" ht="21.75" x14ac:dyDescent="0.5">
      <c r="A88"/>
      <c r="D88" s="79"/>
    </row>
    <row r="89" spans="1:9" ht="21.75" x14ac:dyDescent="0.5">
      <c r="A89"/>
      <c r="D89" s="79"/>
    </row>
    <row r="90" spans="1:9" ht="21.75" x14ac:dyDescent="0.5">
      <c r="A90"/>
      <c r="D90" s="79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1" spans="1:9" ht="21.75" x14ac:dyDescent="0.5">
      <c r="A361"/>
      <c r="D361" s="79"/>
      <c r="I361"/>
    </row>
    <row r="362" spans="1:9" ht="21.75" x14ac:dyDescent="0.5">
      <c r="A362"/>
      <c r="D362" s="79"/>
      <c r="I362"/>
    </row>
    <row r="363" spans="1:9" ht="21.75" x14ac:dyDescent="0.5">
      <c r="A363"/>
      <c r="D363" s="79"/>
      <c r="I363"/>
    </row>
    <row r="364" spans="1:9" ht="21.75" x14ac:dyDescent="0.5">
      <c r="A364"/>
      <c r="D364" s="79"/>
      <c r="I364"/>
    </row>
    <row r="365" spans="1:9" ht="21.75" x14ac:dyDescent="0.5">
      <c r="A365"/>
      <c r="D365" s="79"/>
      <c r="I365"/>
    </row>
    <row r="366" spans="1:9" ht="21.75" x14ac:dyDescent="0.5">
      <c r="A366"/>
      <c r="D366" s="79"/>
      <c r="I366"/>
    </row>
    <row r="367" spans="1:9" ht="21.75" x14ac:dyDescent="0.5">
      <c r="A367"/>
      <c r="D367" s="79"/>
      <c r="I367"/>
    </row>
    <row r="368" spans="1:9" ht="21.75" x14ac:dyDescent="0.5">
      <c r="A368"/>
      <c r="D368" s="79"/>
      <c r="I368"/>
    </row>
    <row r="369" spans="1:9" ht="21.75" x14ac:dyDescent="0.5">
      <c r="A369"/>
      <c r="D369" s="79"/>
      <c r="I369"/>
    </row>
    <row r="370" spans="1:9" ht="21.75" x14ac:dyDescent="0.5">
      <c r="A370"/>
      <c r="D370" s="79"/>
      <c r="I370"/>
    </row>
    <row r="371" spans="1:9" ht="21.75" x14ac:dyDescent="0.5">
      <c r="A371"/>
      <c r="D371" s="79"/>
      <c r="I371"/>
    </row>
    <row r="372" spans="1:9" ht="21.75" x14ac:dyDescent="0.5">
      <c r="A372"/>
      <c r="D372" s="79"/>
      <c r="I372"/>
    </row>
    <row r="373" spans="1:9" ht="21.75" x14ac:dyDescent="0.5">
      <c r="A373"/>
      <c r="D373" s="79"/>
      <c r="I373"/>
    </row>
    <row r="374" spans="1:9" ht="21.75" x14ac:dyDescent="0.5">
      <c r="A374"/>
      <c r="D374" s="79"/>
      <c r="I374"/>
    </row>
    <row r="375" spans="1:9" ht="21.75" x14ac:dyDescent="0.5">
      <c r="A375"/>
      <c r="D375" s="79"/>
      <c r="I375"/>
    </row>
    <row r="376" spans="1:9" ht="21.75" x14ac:dyDescent="0.5">
      <c r="A376"/>
      <c r="D376" s="79"/>
      <c r="I376"/>
    </row>
    <row r="377" spans="1:9" ht="21.75" x14ac:dyDescent="0.5">
      <c r="A377"/>
      <c r="D377" s="79"/>
      <c r="I377"/>
    </row>
    <row r="378" spans="1:9" ht="21.75" x14ac:dyDescent="0.5">
      <c r="A378"/>
      <c r="D378" s="79"/>
      <c r="I378"/>
    </row>
    <row r="380" spans="1:9" ht="21.75" x14ac:dyDescent="0.5">
      <c r="A380"/>
      <c r="D380" s="53"/>
      <c r="I380"/>
    </row>
  </sheetData>
  <mergeCells count="6">
    <mergeCell ref="J78:K79"/>
    <mergeCell ref="J47:K48"/>
    <mergeCell ref="J54:K55"/>
    <mergeCell ref="J60:K61"/>
    <mergeCell ref="J66:K67"/>
    <mergeCell ref="J72:K73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45"/>
  <sheetViews>
    <sheetView topLeftCell="A7" workbookViewId="0">
      <selection activeCell="A18" sqref="A18:G28"/>
    </sheetView>
  </sheetViews>
  <sheetFormatPr defaultRowHeight="24" x14ac:dyDescent="0.55000000000000004"/>
  <cols>
    <col min="1" max="1" width="27.875" style="165" customWidth="1"/>
    <col min="2" max="2" width="6.5" style="99" customWidth="1"/>
    <col min="3" max="3" width="4.75" style="99" customWidth="1"/>
    <col min="4" max="4" width="7.125" style="99" customWidth="1"/>
    <col min="5" max="5" width="4.375" style="99" customWidth="1"/>
    <col min="6" max="6" width="5.5" style="99" customWidth="1"/>
    <col min="7" max="7" width="4.375" style="99" customWidth="1"/>
    <col min="8" max="9" width="5.375" style="99" customWidth="1"/>
    <col min="10" max="10" width="5.75" style="99" customWidth="1"/>
    <col min="11" max="11" width="6.75" style="99" customWidth="1"/>
    <col min="12" max="16" width="5.375" style="99" customWidth="1"/>
    <col min="17" max="17" width="6.5" style="99" customWidth="1"/>
    <col min="18" max="20" width="7.25" style="99" customWidth="1"/>
    <col min="21" max="27" width="5.375" style="99" customWidth="1"/>
    <col min="28" max="28" width="6.5" style="99" customWidth="1"/>
    <col min="29" max="32" width="5.375" style="99" customWidth="1"/>
    <col min="33" max="36" width="4.375" style="99" customWidth="1"/>
    <col min="37" max="46" width="4.375" style="165" customWidth="1"/>
    <col min="47" max="47" width="4.375" style="165" bestFit="1" customWidth="1"/>
    <col min="48" max="48" width="4.75" style="165" bestFit="1" customWidth="1"/>
    <col min="49" max="270" width="9" style="165"/>
    <col min="271" max="271" width="27.875" style="165" customWidth="1"/>
    <col min="272" max="277" width="5.375" style="165" bestFit="1" customWidth="1"/>
    <col min="278" max="278" width="5.75" style="165" customWidth="1"/>
    <col min="279" max="284" width="5.375" style="165" bestFit="1" customWidth="1"/>
    <col min="285" max="285" width="6" style="165" customWidth="1"/>
    <col min="286" max="290" width="5.375" style="165" bestFit="1" customWidth="1"/>
    <col min="291" max="291" width="5.375" style="165" customWidth="1"/>
    <col min="292" max="297" width="5.375" style="165" bestFit="1" customWidth="1"/>
    <col min="298" max="298" width="6.125" style="165" customWidth="1"/>
    <col min="299" max="302" width="5.375" style="165" bestFit="1" customWidth="1"/>
    <col min="303" max="303" width="6" style="165" customWidth="1"/>
    <col min="304" max="304" width="8" style="165" bestFit="1" customWidth="1"/>
    <col min="305" max="526" width="9" style="165"/>
    <col min="527" max="527" width="27.875" style="165" customWidth="1"/>
    <col min="528" max="533" width="5.375" style="165" bestFit="1" customWidth="1"/>
    <col min="534" max="534" width="5.75" style="165" customWidth="1"/>
    <col min="535" max="540" width="5.375" style="165" bestFit="1" customWidth="1"/>
    <col min="541" max="541" width="6" style="165" customWidth="1"/>
    <col min="542" max="546" width="5.375" style="165" bestFit="1" customWidth="1"/>
    <col min="547" max="547" width="5.375" style="165" customWidth="1"/>
    <col min="548" max="553" width="5.375" style="165" bestFit="1" customWidth="1"/>
    <col min="554" max="554" width="6.125" style="165" customWidth="1"/>
    <col min="555" max="558" width="5.375" style="165" bestFit="1" customWidth="1"/>
    <col min="559" max="559" width="6" style="165" customWidth="1"/>
    <col min="560" max="560" width="8" style="165" bestFit="1" customWidth="1"/>
    <col min="561" max="782" width="9" style="165"/>
    <col min="783" max="783" width="27.875" style="165" customWidth="1"/>
    <col min="784" max="789" width="5.375" style="165" bestFit="1" customWidth="1"/>
    <col min="790" max="790" width="5.75" style="165" customWidth="1"/>
    <col min="791" max="796" width="5.375" style="165" bestFit="1" customWidth="1"/>
    <col min="797" max="797" width="6" style="165" customWidth="1"/>
    <col min="798" max="802" width="5.375" style="165" bestFit="1" customWidth="1"/>
    <col min="803" max="803" width="5.375" style="165" customWidth="1"/>
    <col min="804" max="809" width="5.375" style="165" bestFit="1" customWidth="1"/>
    <col min="810" max="810" width="6.125" style="165" customWidth="1"/>
    <col min="811" max="814" width="5.375" style="165" bestFit="1" customWidth="1"/>
    <col min="815" max="815" width="6" style="165" customWidth="1"/>
    <col min="816" max="816" width="8" style="165" bestFit="1" customWidth="1"/>
    <col min="817" max="1038" width="9" style="165"/>
    <col min="1039" max="1039" width="27.875" style="165" customWidth="1"/>
    <col min="1040" max="1045" width="5.375" style="165" bestFit="1" customWidth="1"/>
    <col min="1046" max="1046" width="5.75" style="165" customWidth="1"/>
    <col min="1047" max="1052" width="5.375" style="165" bestFit="1" customWidth="1"/>
    <col min="1053" max="1053" width="6" style="165" customWidth="1"/>
    <col min="1054" max="1058" width="5.375" style="165" bestFit="1" customWidth="1"/>
    <col min="1059" max="1059" width="5.375" style="165" customWidth="1"/>
    <col min="1060" max="1065" width="5.375" style="165" bestFit="1" customWidth="1"/>
    <col min="1066" max="1066" width="6.125" style="165" customWidth="1"/>
    <col min="1067" max="1070" width="5.375" style="165" bestFit="1" customWidth="1"/>
    <col min="1071" max="1071" width="6" style="165" customWidth="1"/>
    <col min="1072" max="1072" width="8" style="165" bestFit="1" customWidth="1"/>
    <col min="1073" max="1294" width="9" style="165"/>
    <col min="1295" max="1295" width="27.875" style="165" customWidth="1"/>
    <col min="1296" max="1301" width="5.375" style="165" bestFit="1" customWidth="1"/>
    <col min="1302" max="1302" width="5.75" style="165" customWidth="1"/>
    <col min="1303" max="1308" width="5.375" style="165" bestFit="1" customWidth="1"/>
    <col min="1309" max="1309" width="6" style="165" customWidth="1"/>
    <col min="1310" max="1314" width="5.375" style="165" bestFit="1" customWidth="1"/>
    <col min="1315" max="1315" width="5.375" style="165" customWidth="1"/>
    <col min="1316" max="1321" width="5.375" style="165" bestFit="1" customWidth="1"/>
    <col min="1322" max="1322" width="6.125" style="165" customWidth="1"/>
    <col min="1323" max="1326" width="5.375" style="165" bestFit="1" customWidth="1"/>
    <col min="1327" max="1327" width="6" style="165" customWidth="1"/>
    <col min="1328" max="1328" width="8" style="165" bestFit="1" customWidth="1"/>
    <col min="1329" max="1550" width="9" style="165"/>
    <col min="1551" max="1551" width="27.875" style="165" customWidth="1"/>
    <col min="1552" max="1557" width="5.375" style="165" bestFit="1" customWidth="1"/>
    <col min="1558" max="1558" width="5.75" style="165" customWidth="1"/>
    <col min="1559" max="1564" width="5.375" style="165" bestFit="1" customWidth="1"/>
    <col min="1565" max="1565" width="6" style="165" customWidth="1"/>
    <col min="1566" max="1570" width="5.375" style="165" bestFit="1" customWidth="1"/>
    <col min="1571" max="1571" width="5.375" style="165" customWidth="1"/>
    <col min="1572" max="1577" width="5.375" style="165" bestFit="1" customWidth="1"/>
    <col min="1578" max="1578" width="6.125" style="165" customWidth="1"/>
    <col min="1579" max="1582" width="5.375" style="165" bestFit="1" customWidth="1"/>
    <col min="1583" max="1583" width="6" style="165" customWidth="1"/>
    <col min="1584" max="1584" width="8" style="165" bestFit="1" customWidth="1"/>
    <col min="1585" max="1806" width="9" style="165"/>
    <col min="1807" max="1807" width="27.875" style="165" customWidth="1"/>
    <col min="1808" max="1813" width="5.375" style="165" bestFit="1" customWidth="1"/>
    <col min="1814" max="1814" width="5.75" style="165" customWidth="1"/>
    <col min="1815" max="1820" width="5.375" style="165" bestFit="1" customWidth="1"/>
    <col min="1821" max="1821" width="6" style="165" customWidth="1"/>
    <col min="1822" max="1826" width="5.375" style="165" bestFit="1" customWidth="1"/>
    <col min="1827" max="1827" width="5.375" style="165" customWidth="1"/>
    <col min="1828" max="1833" width="5.375" style="165" bestFit="1" customWidth="1"/>
    <col min="1834" max="1834" width="6.125" style="165" customWidth="1"/>
    <col min="1835" max="1838" width="5.375" style="165" bestFit="1" customWidth="1"/>
    <col min="1839" max="1839" width="6" style="165" customWidth="1"/>
    <col min="1840" max="1840" width="8" style="165" bestFit="1" customWidth="1"/>
    <col min="1841" max="2062" width="9" style="165"/>
    <col min="2063" max="2063" width="27.875" style="165" customWidth="1"/>
    <col min="2064" max="2069" width="5.375" style="165" bestFit="1" customWidth="1"/>
    <col min="2070" max="2070" width="5.75" style="165" customWidth="1"/>
    <col min="2071" max="2076" width="5.375" style="165" bestFit="1" customWidth="1"/>
    <col min="2077" max="2077" width="6" style="165" customWidth="1"/>
    <col min="2078" max="2082" width="5.375" style="165" bestFit="1" customWidth="1"/>
    <col min="2083" max="2083" width="5.375" style="165" customWidth="1"/>
    <col min="2084" max="2089" width="5.375" style="165" bestFit="1" customWidth="1"/>
    <col min="2090" max="2090" width="6.125" style="165" customWidth="1"/>
    <col min="2091" max="2094" width="5.375" style="165" bestFit="1" customWidth="1"/>
    <col min="2095" max="2095" width="6" style="165" customWidth="1"/>
    <col min="2096" max="2096" width="8" style="165" bestFit="1" customWidth="1"/>
    <col min="2097" max="2318" width="9" style="165"/>
    <col min="2319" max="2319" width="27.875" style="165" customWidth="1"/>
    <col min="2320" max="2325" width="5.375" style="165" bestFit="1" customWidth="1"/>
    <col min="2326" max="2326" width="5.75" style="165" customWidth="1"/>
    <col min="2327" max="2332" width="5.375" style="165" bestFit="1" customWidth="1"/>
    <col min="2333" max="2333" width="6" style="165" customWidth="1"/>
    <col min="2334" max="2338" width="5.375" style="165" bestFit="1" customWidth="1"/>
    <col min="2339" max="2339" width="5.375" style="165" customWidth="1"/>
    <col min="2340" max="2345" width="5.375" style="165" bestFit="1" customWidth="1"/>
    <col min="2346" max="2346" width="6.125" style="165" customWidth="1"/>
    <col min="2347" max="2350" width="5.375" style="165" bestFit="1" customWidth="1"/>
    <col min="2351" max="2351" width="6" style="165" customWidth="1"/>
    <col min="2352" max="2352" width="8" style="165" bestFit="1" customWidth="1"/>
    <col min="2353" max="2574" width="9" style="165"/>
    <col min="2575" max="2575" width="27.875" style="165" customWidth="1"/>
    <col min="2576" max="2581" width="5.375" style="165" bestFit="1" customWidth="1"/>
    <col min="2582" max="2582" width="5.75" style="165" customWidth="1"/>
    <col min="2583" max="2588" width="5.375" style="165" bestFit="1" customWidth="1"/>
    <col min="2589" max="2589" width="6" style="165" customWidth="1"/>
    <col min="2590" max="2594" width="5.375" style="165" bestFit="1" customWidth="1"/>
    <col min="2595" max="2595" width="5.375" style="165" customWidth="1"/>
    <col min="2596" max="2601" width="5.375" style="165" bestFit="1" customWidth="1"/>
    <col min="2602" max="2602" width="6.125" style="165" customWidth="1"/>
    <col min="2603" max="2606" width="5.375" style="165" bestFit="1" customWidth="1"/>
    <col min="2607" max="2607" width="6" style="165" customWidth="1"/>
    <col min="2608" max="2608" width="8" style="165" bestFit="1" customWidth="1"/>
    <col min="2609" max="2830" width="9" style="165"/>
    <col min="2831" max="2831" width="27.875" style="165" customWidth="1"/>
    <col min="2832" max="2837" width="5.375" style="165" bestFit="1" customWidth="1"/>
    <col min="2838" max="2838" width="5.75" style="165" customWidth="1"/>
    <col min="2839" max="2844" width="5.375" style="165" bestFit="1" customWidth="1"/>
    <col min="2845" max="2845" width="6" style="165" customWidth="1"/>
    <col min="2846" max="2850" width="5.375" style="165" bestFit="1" customWidth="1"/>
    <col min="2851" max="2851" width="5.375" style="165" customWidth="1"/>
    <col min="2852" max="2857" width="5.375" style="165" bestFit="1" customWidth="1"/>
    <col min="2858" max="2858" width="6.125" style="165" customWidth="1"/>
    <col min="2859" max="2862" width="5.375" style="165" bestFit="1" customWidth="1"/>
    <col min="2863" max="2863" width="6" style="165" customWidth="1"/>
    <col min="2864" max="2864" width="8" style="165" bestFit="1" customWidth="1"/>
    <col min="2865" max="3086" width="9" style="165"/>
    <col min="3087" max="3087" width="27.875" style="165" customWidth="1"/>
    <col min="3088" max="3093" width="5.375" style="165" bestFit="1" customWidth="1"/>
    <col min="3094" max="3094" width="5.75" style="165" customWidth="1"/>
    <col min="3095" max="3100" width="5.375" style="165" bestFit="1" customWidth="1"/>
    <col min="3101" max="3101" width="6" style="165" customWidth="1"/>
    <col min="3102" max="3106" width="5.375" style="165" bestFit="1" customWidth="1"/>
    <col min="3107" max="3107" width="5.375" style="165" customWidth="1"/>
    <col min="3108" max="3113" width="5.375" style="165" bestFit="1" customWidth="1"/>
    <col min="3114" max="3114" width="6.125" style="165" customWidth="1"/>
    <col min="3115" max="3118" width="5.375" style="165" bestFit="1" customWidth="1"/>
    <col min="3119" max="3119" width="6" style="165" customWidth="1"/>
    <col min="3120" max="3120" width="8" style="165" bestFit="1" customWidth="1"/>
    <col min="3121" max="3342" width="9" style="165"/>
    <col min="3343" max="3343" width="27.875" style="165" customWidth="1"/>
    <col min="3344" max="3349" width="5.375" style="165" bestFit="1" customWidth="1"/>
    <col min="3350" max="3350" width="5.75" style="165" customWidth="1"/>
    <col min="3351" max="3356" width="5.375" style="165" bestFit="1" customWidth="1"/>
    <col min="3357" max="3357" width="6" style="165" customWidth="1"/>
    <col min="3358" max="3362" width="5.375" style="165" bestFit="1" customWidth="1"/>
    <col min="3363" max="3363" width="5.375" style="165" customWidth="1"/>
    <col min="3364" max="3369" width="5.375" style="165" bestFit="1" customWidth="1"/>
    <col min="3370" max="3370" width="6.125" style="165" customWidth="1"/>
    <col min="3371" max="3374" width="5.375" style="165" bestFit="1" customWidth="1"/>
    <col min="3375" max="3375" width="6" style="165" customWidth="1"/>
    <col min="3376" max="3376" width="8" style="165" bestFit="1" customWidth="1"/>
    <col min="3377" max="3598" width="9" style="165"/>
    <col min="3599" max="3599" width="27.875" style="165" customWidth="1"/>
    <col min="3600" max="3605" width="5.375" style="165" bestFit="1" customWidth="1"/>
    <col min="3606" max="3606" width="5.75" style="165" customWidth="1"/>
    <col min="3607" max="3612" width="5.375" style="165" bestFit="1" customWidth="1"/>
    <col min="3613" max="3613" width="6" style="165" customWidth="1"/>
    <col min="3614" max="3618" width="5.375" style="165" bestFit="1" customWidth="1"/>
    <col min="3619" max="3619" width="5.375" style="165" customWidth="1"/>
    <col min="3620" max="3625" width="5.375" style="165" bestFit="1" customWidth="1"/>
    <col min="3626" max="3626" width="6.125" style="165" customWidth="1"/>
    <col min="3627" max="3630" width="5.375" style="165" bestFit="1" customWidth="1"/>
    <col min="3631" max="3631" width="6" style="165" customWidth="1"/>
    <col min="3632" max="3632" width="8" style="165" bestFit="1" customWidth="1"/>
    <col min="3633" max="3854" width="9" style="165"/>
    <col min="3855" max="3855" width="27.875" style="165" customWidth="1"/>
    <col min="3856" max="3861" width="5.375" style="165" bestFit="1" customWidth="1"/>
    <col min="3862" max="3862" width="5.75" style="165" customWidth="1"/>
    <col min="3863" max="3868" width="5.375" style="165" bestFit="1" customWidth="1"/>
    <col min="3869" max="3869" width="6" style="165" customWidth="1"/>
    <col min="3870" max="3874" width="5.375" style="165" bestFit="1" customWidth="1"/>
    <col min="3875" max="3875" width="5.375" style="165" customWidth="1"/>
    <col min="3876" max="3881" width="5.375" style="165" bestFit="1" customWidth="1"/>
    <col min="3882" max="3882" width="6.125" style="165" customWidth="1"/>
    <col min="3883" max="3886" width="5.375" style="165" bestFit="1" customWidth="1"/>
    <col min="3887" max="3887" width="6" style="165" customWidth="1"/>
    <col min="3888" max="3888" width="8" style="165" bestFit="1" customWidth="1"/>
    <col min="3889" max="4110" width="9" style="165"/>
    <col min="4111" max="4111" width="27.875" style="165" customWidth="1"/>
    <col min="4112" max="4117" width="5.375" style="165" bestFit="1" customWidth="1"/>
    <col min="4118" max="4118" width="5.75" style="165" customWidth="1"/>
    <col min="4119" max="4124" width="5.375" style="165" bestFit="1" customWidth="1"/>
    <col min="4125" max="4125" width="6" style="165" customWidth="1"/>
    <col min="4126" max="4130" width="5.375" style="165" bestFit="1" customWidth="1"/>
    <col min="4131" max="4131" width="5.375" style="165" customWidth="1"/>
    <col min="4132" max="4137" width="5.375" style="165" bestFit="1" customWidth="1"/>
    <col min="4138" max="4138" width="6.125" style="165" customWidth="1"/>
    <col min="4139" max="4142" width="5.375" style="165" bestFit="1" customWidth="1"/>
    <col min="4143" max="4143" width="6" style="165" customWidth="1"/>
    <col min="4144" max="4144" width="8" style="165" bestFit="1" customWidth="1"/>
    <col min="4145" max="4366" width="9" style="165"/>
    <col min="4367" max="4367" width="27.875" style="165" customWidth="1"/>
    <col min="4368" max="4373" width="5.375" style="165" bestFit="1" customWidth="1"/>
    <col min="4374" max="4374" width="5.75" style="165" customWidth="1"/>
    <col min="4375" max="4380" width="5.375" style="165" bestFit="1" customWidth="1"/>
    <col min="4381" max="4381" width="6" style="165" customWidth="1"/>
    <col min="4382" max="4386" width="5.375" style="165" bestFit="1" customWidth="1"/>
    <col min="4387" max="4387" width="5.375" style="165" customWidth="1"/>
    <col min="4388" max="4393" width="5.375" style="165" bestFit="1" customWidth="1"/>
    <col min="4394" max="4394" width="6.125" style="165" customWidth="1"/>
    <col min="4395" max="4398" width="5.375" style="165" bestFit="1" customWidth="1"/>
    <col min="4399" max="4399" width="6" style="165" customWidth="1"/>
    <col min="4400" max="4400" width="8" style="165" bestFit="1" customWidth="1"/>
    <col min="4401" max="4622" width="9" style="165"/>
    <col min="4623" max="4623" width="27.875" style="165" customWidth="1"/>
    <col min="4624" max="4629" width="5.375" style="165" bestFit="1" customWidth="1"/>
    <col min="4630" max="4630" width="5.75" style="165" customWidth="1"/>
    <col min="4631" max="4636" width="5.375" style="165" bestFit="1" customWidth="1"/>
    <col min="4637" max="4637" width="6" style="165" customWidth="1"/>
    <col min="4638" max="4642" width="5.375" style="165" bestFit="1" customWidth="1"/>
    <col min="4643" max="4643" width="5.375" style="165" customWidth="1"/>
    <col min="4644" max="4649" width="5.375" style="165" bestFit="1" customWidth="1"/>
    <col min="4650" max="4650" width="6.125" style="165" customWidth="1"/>
    <col min="4651" max="4654" width="5.375" style="165" bestFit="1" customWidth="1"/>
    <col min="4655" max="4655" width="6" style="165" customWidth="1"/>
    <col min="4656" max="4656" width="8" style="165" bestFit="1" customWidth="1"/>
    <col min="4657" max="4878" width="9" style="165"/>
    <col min="4879" max="4879" width="27.875" style="165" customWidth="1"/>
    <col min="4880" max="4885" width="5.375" style="165" bestFit="1" customWidth="1"/>
    <col min="4886" max="4886" width="5.75" style="165" customWidth="1"/>
    <col min="4887" max="4892" width="5.375" style="165" bestFit="1" customWidth="1"/>
    <col min="4893" max="4893" width="6" style="165" customWidth="1"/>
    <col min="4894" max="4898" width="5.375" style="165" bestFit="1" customWidth="1"/>
    <col min="4899" max="4899" width="5.375" style="165" customWidth="1"/>
    <col min="4900" max="4905" width="5.375" style="165" bestFit="1" customWidth="1"/>
    <col min="4906" max="4906" width="6.125" style="165" customWidth="1"/>
    <col min="4907" max="4910" width="5.375" style="165" bestFit="1" customWidth="1"/>
    <col min="4911" max="4911" width="6" style="165" customWidth="1"/>
    <col min="4912" max="4912" width="8" style="165" bestFit="1" customWidth="1"/>
    <col min="4913" max="5134" width="9" style="165"/>
    <col min="5135" max="5135" width="27.875" style="165" customWidth="1"/>
    <col min="5136" max="5141" width="5.375" style="165" bestFit="1" customWidth="1"/>
    <col min="5142" max="5142" width="5.75" style="165" customWidth="1"/>
    <col min="5143" max="5148" width="5.375" style="165" bestFit="1" customWidth="1"/>
    <col min="5149" max="5149" width="6" style="165" customWidth="1"/>
    <col min="5150" max="5154" width="5.375" style="165" bestFit="1" customWidth="1"/>
    <col min="5155" max="5155" width="5.375" style="165" customWidth="1"/>
    <col min="5156" max="5161" width="5.375" style="165" bestFit="1" customWidth="1"/>
    <col min="5162" max="5162" width="6.125" style="165" customWidth="1"/>
    <col min="5163" max="5166" width="5.375" style="165" bestFit="1" customWidth="1"/>
    <col min="5167" max="5167" width="6" style="165" customWidth="1"/>
    <col min="5168" max="5168" width="8" style="165" bestFit="1" customWidth="1"/>
    <col min="5169" max="5390" width="9" style="165"/>
    <col min="5391" max="5391" width="27.875" style="165" customWidth="1"/>
    <col min="5392" max="5397" width="5.375" style="165" bestFit="1" customWidth="1"/>
    <col min="5398" max="5398" width="5.75" style="165" customWidth="1"/>
    <col min="5399" max="5404" width="5.375" style="165" bestFit="1" customWidth="1"/>
    <col min="5405" max="5405" width="6" style="165" customWidth="1"/>
    <col min="5406" max="5410" width="5.375" style="165" bestFit="1" customWidth="1"/>
    <col min="5411" max="5411" width="5.375" style="165" customWidth="1"/>
    <col min="5412" max="5417" width="5.375" style="165" bestFit="1" customWidth="1"/>
    <col min="5418" max="5418" width="6.125" style="165" customWidth="1"/>
    <col min="5419" max="5422" width="5.375" style="165" bestFit="1" customWidth="1"/>
    <col min="5423" max="5423" width="6" style="165" customWidth="1"/>
    <col min="5424" max="5424" width="8" style="165" bestFit="1" customWidth="1"/>
    <col min="5425" max="5646" width="9" style="165"/>
    <col min="5647" max="5647" width="27.875" style="165" customWidth="1"/>
    <col min="5648" max="5653" width="5.375" style="165" bestFit="1" customWidth="1"/>
    <col min="5654" max="5654" width="5.75" style="165" customWidth="1"/>
    <col min="5655" max="5660" width="5.375" style="165" bestFit="1" customWidth="1"/>
    <col min="5661" max="5661" width="6" style="165" customWidth="1"/>
    <col min="5662" max="5666" width="5.375" style="165" bestFit="1" customWidth="1"/>
    <col min="5667" max="5667" width="5.375" style="165" customWidth="1"/>
    <col min="5668" max="5673" width="5.375" style="165" bestFit="1" customWidth="1"/>
    <col min="5674" max="5674" width="6.125" style="165" customWidth="1"/>
    <col min="5675" max="5678" width="5.375" style="165" bestFit="1" customWidth="1"/>
    <col min="5679" max="5679" width="6" style="165" customWidth="1"/>
    <col min="5680" max="5680" width="8" style="165" bestFit="1" customWidth="1"/>
    <col min="5681" max="5902" width="9" style="165"/>
    <col min="5903" max="5903" width="27.875" style="165" customWidth="1"/>
    <col min="5904" max="5909" width="5.375" style="165" bestFit="1" customWidth="1"/>
    <col min="5910" max="5910" width="5.75" style="165" customWidth="1"/>
    <col min="5911" max="5916" width="5.375" style="165" bestFit="1" customWidth="1"/>
    <col min="5917" max="5917" width="6" style="165" customWidth="1"/>
    <col min="5918" max="5922" width="5.375" style="165" bestFit="1" customWidth="1"/>
    <col min="5923" max="5923" width="5.375" style="165" customWidth="1"/>
    <col min="5924" max="5929" width="5.375" style="165" bestFit="1" customWidth="1"/>
    <col min="5930" max="5930" width="6.125" style="165" customWidth="1"/>
    <col min="5931" max="5934" width="5.375" style="165" bestFit="1" customWidth="1"/>
    <col min="5935" max="5935" width="6" style="165" customWidth="1"/>
    <col min="5936" max="5936" width="8" style="165" bestFit="1" customWidth="1"/>
    <col min="5937" max="6158" width="9" style="165"/>
    <col min="6159" max="6159" width="27.875" style="165" customWidth="1"/>
    <col min="6160" max="6165" width="5.375" style="165" bestFit="1" customWidth="1"/>
    <col min="6166" max="6166" width="5.75" style="165" customWidth="1"/>
    <col min="6167" max="6172" width="5.375" style="165" bestFit="1" customWidth="1"/>
    <col min="6173" max="6173" width="6" style="165" customWidth="1"/>
    <col min="6174" max="6178" width="5.375" style="165" bestFit="1" customWidth="1"/>
    <col min="6179" max="6179" width="5.375" style="165" customWidth="1"/>
    <col min="6180" max="6185" width="5.375" style="165" bestFit="1" customWidth="1"/>
    <col min="6186" max="6186" width="6.125" style="165" customWidth="1"/>
    <col min="6187" max="6190" width="5.375" style="165" bestFit="1" customWidth="1"/>
    <col min="6191" max="6191" width="6" style="165" customWidth="1"/>
    <col min="6192" max="6192" width="8" style="165" bestFit="1" customWidth="1"/>
    <col min="6193" max="6414" width="9" style="165"/>
    <col min="6415" max="6415" width="27.875" style="165" customWidth="1"/>
    <col min="6416" max="6421" width="5.375" style="165" bestFit="1" customWidth="1"/>
    <col min="6422" max="6422" width="5.75" style="165" customWidth="1"/>
    <col min="6423" max="6428" width="5.375" style="165" bestFit="1" customWidth="1"/>
    <col min="6429" max="6429" width="6" style="165" customWidth="1"/>
    <col min="6430" max="6434" width="5.375" style="165" bestFit="1" customWidth="1"/>
    <col min="6435" max="6435" width="5.375" style="165" customWidth="1"/>
    <col min="6436" max="6441" width="5.375" style="165" bestFit="1" customWidth="1"/>
    <col min="6442" max="6442" width="6.125" style="165" customWidth="1"/>
    <col min="6443" max="6446" width="5.375" style="165" bestFit="1" customWidth="1"/>
    <col min="6447" max="6447" width="6" style="165" customWidth="1"/>
    <col min="6448" max="6448" width="8" style="165" bestFit="1" customWidth="1"/>
    <col min="6449" max="6670" width="9" style="165"/>
    <col min="6671" max="6671" width="27.875" style="165" customWidth="1"/>
    <col min="6672" max="6677" width="5.375" style="165" bestFit="1" customWidth="1"/>
    <col min="6678" max="6678" width="5.75" style="165" customWidth="1"/>
    <col min="6679" max="6684" width="5.375" style="165" bestFit="1" customWidth="1"/>
    <col min="6685" max="6685" width="6" style="165" customWidth="1"/>
    <col min="6686" max="6690" width="5.375" style="165" bestFit="1" customWidth="1"/>
    <col min="6691" max="6691" width="5.375" style="165" customWidth="1"/>
    <col min="6692" max="6697" width="5.375" style="165" bestFit="1" customWidth="1"/>
    <col min="6698" max="6698" width="6.125" style="165" customWidth="1"/>
    <col min="6699" max="6702" width="5.375" style="165" bestFit="1" customWidth="1"/>
    <col min="6703" max="6703" width="6" style="165" customWidth="1"/>
    <col min="6704" max="6704" width="8" style="165" bestFit="1" customWidth="1"/>
    <col min="6705" max="6926" width="9" style="165"/>
    <col min="6927" max="6927" width="27.875" style="165" customWidth="1"/>
    <col min="6928" max="6933" width="5.375" style="165" bestFit="1" customWidth="1"/>
    <col min="6934" max="6934" width="5.75" style="165" customWidth="1"/>
    <col min="6935" max="6940" width="5.375" style="165" bestFit="1" customWidth="1"/>
    <col min="6941" max="6941" width="6" style="165" customWidth="1"/>
    <col min="6942" max="6946" width="5.375" style="165" bestFit="1" customWidth="1"/>
    <col min="6947" max="6947" width="5.375" style="165" customWidth="1"/>
    <col min="6948" max="6953" width="5.375" style="165" bestFit="1" customWidth="1"/>
    <col min="6954" max="6954" width="6.125" style="165" customWidth="1"/>
    <col min="6955" max="6958" width="5.375" style="165" bestFit="1" customWidth="1"/>
    <col min="6959" max="6959" width="6" style="165" customWidth="1"/>
    <col min="6960" max="6960" width="8" style="165" bestFit="1" customWidth="1"/>
    <col min="6961" max="7182" width="9" style="165"/>
    <col min="7183" max="7183" width="27.875" style="165" customWidth="1"/>
    <col min="7184" max="7189" width="5.375" style="165" bestFit="1" customWidth="1"/>
    <col min="7190" max="7190" width="5.75" style="165" customWidth="1"/>
    <col min="7191" max="7196" width="5.375" style="165" bestFit="1" customWidth="1"/>
    <col min="7197" max="7197" width="6" style="165" customWidth="1"/>
    <col min="7198" max="7202" width="5.375" style="165" bestFit="1" customWidth="1"/>
    <col min="7203" max="7203" width="5.375" style="165" customWidth="1"/>
    <col min="7204" max="7209" width="5.375" style="165" bestFit="1" customWidth="1"/>
    <col min="7210" max="7210" width="6.125" style="165" customWidth="1"/>
    <col min="7211" max="7214" width="5.375" style="165" bestFit="1" customWidth="1"/>
    <col min="7215" max="7215" width="6" style="165" customWidth="1"/>
    <col min="7216" max="7216" width="8" style="165" bestFit="1" customWidth="1"/>
    <col min="7217" max="7438" width="9" style="165"/>
    <col min="7439" max="7439" width="27.875" style="165" customWidth="1"/>
    <col min="7440" max="7445" width="5.375" style="165" bestFit="1" customWidth="1"/>
    <col min="7446" max="7446" width="5.75" style="165" customWidth="1"/>
    <col min="7447" max="7452" width="5.375" style="165" bestFit="1" customWidth="1"/>
    <col min="7453" max="7453" width="6" style="165" customWidth="1"/>
    <col min="7454" max="7458" width="5.375" style="165" bestFit="1" customWidth="1"/>
    <col min="7459" max="7459" width="5.375" style="165" customWidth="1"/>
    <col min="7460" max="7465" width="5.375" style="165" bestFit="1" customWidth="1"/>
    <col min="7466" max="7466" width="6.125" style="165" customWidth="1"/>
    <col min="7467" max="7470" width="5.375" style="165" bestFit="1" customWidth="1"/>
    <col min="7471" max="7471" width="6" style="165" customWidth="1"/>
    <col min="7472" max="7472" width="8" style="165" bestFit="1" customWidth="1"/>
    <col min="7473" max="7694" width="9" style="165"/>
    <col min="7695" max="7695" width="27.875" style="165" customWidth="1"/>
    <col min="7696" max="7701" width="5.375" style="165" bestFit="1" customWidth="1"/>
    <col min="7702" max="7702" width="5.75" style="165" customWidth="1"/>
    <col min="7703" max="7708" width="5.375" style="165" bestFit="1" customWidth="1"/>
    <col min="7709" max="7709" width="6" style="165" customWidth="1"/>
    <col min="7710" max="7714" width="5.375" style="165" bestFit="1" customWidth="1"/>
    <col min="7715" max="7715" width="5.375" style="165" customWidth="1"/>
    <col min="7716" max="7721" width="5.375" style="165" bestFit="1" customWidth="1"/>
    <col min="7722" max="7722" width="6.125" style="165" customWidth="1"/>
    <col min="7723" max="7726" width="5.375" style="165" bestFit="1" customWidth="1"/>
    <col min="7727" max="7727" width="6" style="165" customWidth="1"/>
    <col min="7728" max="7728" width="8" style="165" bestFit="1" customWidth="1"/>
    <col min="7729" max="7950" width="9" style="165"/>
    <col min="7951" max="7951" width="27.875" style="165" customWidth="1"/>
    <col min="7952" max="7957" width="5.375" style="165" bestFit="1" customWidth="1"/>
    <col min="7958" max="7958" width="5.75" style="165" customWidth="1"/>
    <col min="7959" max="7964" width="5.375" style="165" bestFit="1" customWidth="1"/>
    <col min="7965" max="7965" width="6" style="165" customWidth="1"/>
    <col min="7966" max="7970" width="5.375" style="165" bestFit="1" customWidth="1"/>
    <col min="7971" max="7971" width="5.375" style="165" customWidth="1"/>
    <col min="7972" max="7977" width="5.375" style="165" bestFit="1" customWidth="1"/>
    <col min="7978" max="7978" width="6.125" style="165" customWidth="1"/>
    <col min="7979" max="7982" width="5.375" style="165" bestFit="1" customWidth="1"/>
    <col min="7983" max="7983" width="6" style="165" customWidth="1"/>
    <col min="7984" max="7984" width="8" style="165" bestFit="1" customWidth="1"/>
    <col min="7985" max="8206" width="9" style="165"/>
    <col min="8207" max="8207" width="27.875" style="165" customWidth="1"/>
    <col min="8208" max="8213" width="5.375" style="165" bestFit="1" customWidth="1"/>
    <col min="8214" max="8214" width="5.75" style="165" customWidth="1"/>
    <col min="8215" max="8220" width="5.375" style="165" bestFit="1" customWidth="1"/>
    <col min="8221" max="8221" width="6" style="165" customWidth="1"/>
    <col min="8222" max="8226" width="5.375" style="165" bestFit="1" customWidth="1"/>
    <col min="8227" max="8227" width="5.375" style="165" customWidth="1"/>
    <col min="8228" max="8233" width="5.375" style="165" bestFit="1" customWidth="1"/>
    <col min="8234" max="8234" width="6.125" style="165" customWidth="1"/>
    <col min="8235" max="8238" width="5.375" style="165" bestFit="1" customWidth="1"/>
    <col min="8239" max="8239" width="6" style="165" customWidth="1"/>
    <col min="8240" max="8240" width="8" style="165" bestFit="1" customWidth="1"/>
    <col min="8241" max="8462" width="9" style="165"/>
    <col min="8463" max="8463" width="27.875" style="165" customWidth="1"/>
    <col min="8464" max="8469" width="5.375" style="165" bestFit="1" customWidth="1"/>
    <col min="8470" max="8470" width="5.75" style="165" customWidth="1"/>
    <col min="8471" max="8476" width="5.375" style="165" bestFit="1" customWidth="1"/>
    <col min="8477" max="8477" width="6" style="165" customWidth="1"/>
    <col min="8478" max="8482" width="5.375" style="165" bestFit="1" customWidth="1"/>
    <col min="8483" max="8483" width="5.375" style="165" customWidth="1"/>
    <col min="8484" max="8489" width="5.375" style="165" bestFit="1" customWidth="1"/>
    <col min="8490" max="8490" width="6.125" style="165" customWidth="1"/>
    <col min="8491" max="8494" width="5.375" style="165" bestFit="1" customWidth="1"/>
    <col min="8495" max="8495" width="6" style="165" customWidth="1"/>
    <col min="8496" max="8496" width="8" style="165" bestFit="1" customWidth="1"/>
    <col min="8497" max="8718" width="9" style="165"/>
    <col min="8719" max="8719" width="27.875" style="165" customWidth="1"/>
    <col min="8720" max="8725" width="5.375" style="165" bestFit="1" customWidth="1"/>
    <col min="8726" max="8726" width="5.75" style="165" customWidth="1"/>
    <col min="8727" max="8732" width="5.375" style="165" bestFit="1" customWidth="1"/>
    <col min="8733" max="8733" width="6" style="165" customWidth="1"/>
    <col min="8734" max="8738" width="5.375" style="165" bestFit="1" customWidth="1"/>
    <col min="8739" max="8739" width="5.375" style="165" customWidth="1"/>
    <col min="8740" max="8745" width="5.375" style="165" bestFit="1" customWidth="1"/>
    <col min="8746" max="8746" width="6.125" style="165" customWidth="1"/>
    <col min="8747" max="8750" width="5.375" style="165" bestFit="1" customWidth="1"/>
    <col min="8751" max="8751" width="6" style="165" customWidth="1"/>
    <col min="8752" max="8752" width="8" style="165" bestFit="1" customWidth="1"/>
    <col min="8753" max="8974" width="9" style="165"/>
    <col min="8975" max="8975" width="27.875" style="165" customWidth="1"/>
    <col min="8976" max="8981" width="5.375" style="165" bestFit="1" customWidth="1"/>
    <col min="8982" max="8982" width="5.75" style="165" customWidth="1"/>
    <col min="8983" max="8988" width="5.375" style="165" bestFit="1" customWidth="1"/>
    <col min="8989" max="8989" width="6" style="165" customWidth="1"/>
    <col min="8990" max="8994" width="5.375" style="165" bestFit="1" customWidth="1"/>
    <col min="8995" max="8995" width="5.375" style="165" customWidth="1"/>
    <col min="8996" max="9001" width="5.375" style="165" bestFit="1" customWidth="1"/>
    <col min="9002" max="9002" width="6.125" style="165" customWidth="1"/>
    <col min="9003" max="9006" width="5.375" style="165" bestFit="1" customWidth="1"/>
    <col min="9007" max="9007" width="6" style="165" customWidth="1"/>
    <col min="9008" max="9008" width="8" style="165" bestFit="1" customWidth="1"/>
    <col min="9009" max="9230" width="9" style="165"/>
    <col min="9231" max="9231" width="27.875" style="165" customWidth="1"/>
    <col min="9232" max="9237" width="5.375" style="165" bestFit="1" customWidth="1"/>
    <col min="9238" max="9238" width="5.75" style="165" customWidth="1"/>
    <col min="9239" max="9244" width="5.375" style="165" bestFit="1" customWidth="1"/>
    <col min="9245" max="9245" width="6" style="165" customWidth="1"/>
    <col min="9246" max="9250" width="5.375" style="165" bestFit="1" customWidth="1"/>
    <col min="9251" max="9251" width="5.375" style="165" customWidth="1"/>
    <col min="9252" max="9257" width="5.375" style="165" bestFit="1" customWidth="1"/>
    <col min="9258" max="9258" width="6.125" style="165" customWidth="1"/>
    <col min="9259" max="9262" width="5.375" style="165" bestFit="1" customWidth="1"/>
    <col min="9263" max="9263" width="6" style="165" customWidth="1"/>
    <col min="9264" max="9264" width="8" style="165" bestFit="1" customWidth="1"/>
    <col min="9265" max="9486" width="9" style="165"/>
    <col min="9487" max="9487" width="27.875" style="165" customWidth="1"/>
    <col min="9488" max="9493" width="5.375" style="165" bestFit="1" customWidth="1"/>
    <col min="9494" max="9494" width="5.75" style="165" customWidth="1"/>
    <col min="9495" max="9500" width="5.375" style="165" bestFit="1" customWidth="1"/>
    <col min="9501" max="9501" width="6" style="165" customWidth="1"/>
    <col min="9502" max="9506" width="5.375" style="165" bestFit="1" customWidth="1"/>
    <col min="9507" max="9507" width="5.375" style="165" customWidth="1"/>
    <col min="9508" max="9513" width="5.375" style="165" bestFit="1" customWidth="1"/>
    <col min="9514" max="9514" width="6.125" style="165" customWidth="1"/>
    <col min="9515" max="9518" width="5.375" style="165" bestFit="1" customWidth="1"/>
    <col min="9519" max="9519" width="6" style="165" customWidth="1"/>
    <col min="9520" max="9520" width="8" style="165" bestFit="1" customWidth="1"/>
    <col min="9521" max="9742" width="9" style="165"/>
    <col min="9743" max="9743" width="27.875" style="165" customWidth="1"/>
    <col min="9744" max="9749" width="5.375" style="165" bestFit="1" customWidth="1"/>
    <col min="9750" max="9750" width="5.75" style="165" customWidth="1"/>
    <col min="9751" max="9756" width="5.375" style="165" bestFit="1" customWidth="1"/>
    <col min="9757" max="9757" width="6" style="165" customWidth="1"/>
    <col min="9758" max="9762" width="5.375" style="165" bestFit="1" customWidth="1"/>
    <col min="9763" max="9763" width="5.375" style="165" customWidth="1"/>
    <col min="9764" max="9769" width="5.375" style="165" bestFit="1" customWidth="1"/>
    <col min="9770" max="9770" width="6.125" style="165" customWidth="1"/>
    <col min="9771" max="9774" width="5.375" style="165" bestFit="1" customWidth="1"/>
    <col min="9775" max="9775" width="6" style="165" customWidth="1"/>
    <col min="9776" max="9776" width="8" style="165" bestFit="1" customWidth="1"/>
    <col min="9777" max="9998" width="9" style="165"/>
    <col min="9999" max="9999" width="27.875" style="165" customWidth="1"/>
    <col min="10000" max="10005" width="5.375" style="165" bestFit="1" customWidth="1"/>
    <col min="10006" max="10006" width="5.75" style="165" customWidth="1"/>
    <col min="10007" max="10012" width="5.375" style="165" bestFit="1" customWidth="1"/>
    <col min="10013" max="10013" width="6" style="165" customWidth="1"/>
    <col min="10014" max="10018" width="5.375" style="165" bestFit="1" customWidth="1"/>
    <col min="10019" max="10019" width="5.375" style="165" customWidth="1"/>
    <col min="10020" max="10025" width="5.375" style="165" bestFit="1" customWidth="1"/>
    <col min="10026" max="10026" width="6.125" style="165" customWidth="1"/>
    <col min="10027" max="10030" width="5.375" style="165" bestFit="1" customWidth="1"/>
    <col min="10031" max="10031" width="6" style="165" customWidth="1"/>
    <col min="10032" max="10032" width="8" style="165" bestFit="1" customWidth="1"/>
    <col min="10033" max="10254" width="9" style="165"/>
    <col min="10255" max="10255" width="27.875" style="165" customWidth="1"/>
    <col min="10256" max="10261" width="5.375" style="165" bestFit="1" customWidth="1"/>
    <col min="10262" max="10262" width="5.75" style="165" customWidth="1"/>
    <col min="10263" max="10268" width="5.375" style="165" bestFit="1" customWidth="1"/>
    <col min="10269" max="10269" width="6" style="165" customWidth="1"/>
    <col min="10270" max="10274" width="5.375" style="165" bestFit="1" customWidth="1"/>
    <col min="10275" max="10275" width="5.375" style="165" customWidth="1"/>
    <col min="10276" max="10281" width="5.375" style="165" bestFit="1" customWidth="1"/>
    <col min="10282" max="10282" width="6.125" style="165" customWidth="1"/>
    <col min="10283" max="10286" width="5.375" style="165" bestFit="1" customWidth="1"/>
    <col min="10287" max="10287" width="6" style="165" customWidth="1"/>
    <col min="10288" max="10288" width="8" style="165" bestFit="1" customWidth="1"/>
    <col min="10289" max="10510" width="9" style="165"/>
    <col min="10511" max="10511" width="27.875" style="165" customWidth="1"/>
    <col min="10512" max="10517" width="5.375" style="165" bestFit="1" customWidth="1"/>
    <col min="10518" max="10518" width="5.75" style="165" customWidth="1"/>
    <col min="10519" max="10524" width="5.375" style="165" bestFit="1" customWidth="1"/>
    <col min="10525" max="10525" width="6" style="165" customWidth="1"/>
    <col min="10526" max="10530" width="5.375" style="165" bestFit="1" customWidth="1"/>
    <col min="10531" max="10531" width="5.375" style="165" customWidth="1"/>
    <col min="10532" max="10537" width="5.375" style="165" bestFit="1" customWidth="1"/>
    <col min="10538" max="10538" width="6.125" style="165" customWidth="1"/>
    <col min="10539" max="10542" width="5.375" style="165" bestFit="1" customWidth="1"/>
    <col min="10543" max="10543" width="6" style="165" customWidth="1"/>
    <col min="10544" max="10544" width="8" style="165" bestFit="1" customWidth="1"/>
    <col min="10545" max="10766" width="9" style="165"/>
    <col min="10767" max="10767" width="27.875" style="165" customWidth="1"/>
    <col min="10768" max="10773" width="5.375" style="165" bestFit="1" customWidth="1"/>
    <col min="10774" max="10774" width="5.75" style="165" customWidth="1"/>
    <col min="10775" max="10780" width="5.375" style="165" bestFit="1" customWidth="1"/>
    <col min="10781" max="10781" width="6" style="165" customWidth="1"/>
    <col min="10782" max="10786" width="5.375" style="165" bestFit="1" customWidth="1"/>
    <col min="10787" max="10787" width="5.375" style="165" customWidth="1"/>
    <col min="10788" max="10793" width="5.375" style="165" bestFit="1" customWidth="1"/>
    <col min="10794" max="10794" width="6.125" style="165" customWidth="1"/>
    <col min="10795" max="10798" width="5.375" style="165" bestFit="1" customWidth="1"/>
    <col min="10799" max="10799" width="6" style="165" customWidth="1"/>
    <col min="10800" max="10800" width="8" style="165" bestFit="1" customWidth="1"/>
    <col min="10801" max="11022" width="9" style="165"/>
    <col min="11023" max="11023" width="27.875" style="165" customWidth="1"/>
    <col min="11024" max="11029" width="5.375" style="165" bestFit="1" customWidth="1"/>
    <col min="11030" max="11030" width="5.75" style="165" customWidth="1"/>
    <col min="11031" max="11036" width="5.375" style="165" bestFit="1" customWidth="1"/>
    <col min="11037" max="11037" width="6" style="165" customWidth="1"/>
    <col min="11038" max="11042" width="5.375" style="165" bestFit="1" customWidth="1"/>
    <col min="11043" max="11043" width="5.375" style="165" customWidth="1"/>
    <col min="11044" max="11049" width="5.375" style="165" bestFit="1" customWidth="1"/>
    <col min="11050" max="11050" width="6.125" style="165" customWidth="1"/>
    <col min="11051" max="11054" width="5.375" style="165" bestFit="1" customWidth="1"/>
    <col min="11055" max="11055" width="6" style="165" customWidth="1"/>
    <col min="11056" max="11056" width="8" style="165" bestFit="1" customWidth="1"/>
    <col min="11057" max="11278" width="9" style="165"/>
    <col min="11279" max="11279" width="27.875" style="165" customWidth="1"/>
    <col min="11280" max="11285" width="5.375" style="165" bestFit="1" customWidth="1"/>
    <col min="11286" max="11286" width="5.75" style="165" customWidth="1"/>
    <col min="11287" max="11292" width="5.375" style="165" bestFit="1" customWidth="1"/>
    <col min="11293" max="11293" width="6" style="165" customWidth="1"/>
    <col min="11294" max="11298" width="5.375" style="165" bestFit="1" customWidth="1"/>
    <col min="11299" max="11299" width="5.375" style="165" customWidth="1"/>
    <col min="11300" max="11305" width="5.375" style="165" bestFit="1" customWidth="1"/>
    <col min="11306" max="11306" width="6.125" style="165" customWidth="1"/>
    <col min="11307" max="11310" width="5.375" style="165" bestFit="1" customWidth="1"/>
    <col min="11311" max="11311" width="6" style="165" customWidth="1"/>
    <col min="11312" max="11312" width="8" style="165" bestFit="1" customWidth="1"/>
    <col min="11313" max="11534" width="9" style="165"/>
    <col min="11535" max="11535" width="27.875" style="165" customWidth="1"/>
    <col min="11536" max="11541" width="5.375" style="165" bestFit="1" customWidth="1"/>
    <col min="11542" max="11542" width="5.75" style="165" customWidth="1"/>
    <col min="11543" max="11548" width="5.375" style="165" bestFit="1" customWidth="1"/>
    <col min="11549" max="11549" width="6" style="165" customWidth="1"/>
    <col min="11550" max="11554" width="5.375" style="165" bestFit="1" customWidth="1"/>
    <col min="11555" max="11555" width="5.375" style="165" customWidth="1"/>
    <col min="11556" max="11561" width="5.375" style="165" bestFit="1" customWidth="1"/>
    <col min="11562" max="11562" width="6.125" style="165" customWidth="1"/>
    <col min="11563" max="11566" width="5.375" style="165" bestFit="1" customWidth="1"/>
    <col min="11567" max="11567" width="6" style="165" customWidth="1"/>
    <col min="11568" max="11568" width="8" style="165" bestFit="1" customWidth="1"/>
    <col min="11569" max="11790" width="9" style="165"/>
    <col min="11791" max="11791" width="27.875" style="165" customWidth="1"/>
    <col min="11792" max="11797" width="5.375" style="165" bestFit="1" customWidth="1"/>
    <col min="11798" max="11798" width="5.75" style="165" customWidth="1"/>
    <col min="11799" max="11804" width="5.375" style="165" bestFit="1" customWidth="1"/>
    <col min="11805" max="11805" width="6" style="165" customWidth="1"/>
    <col min="11806" max="11810" width="5.375" style="165" bestFit="1" customWidth="1"/>
    <col min="11811" max="11811" width="5.375" style="165" customWidth="1"/>
    <col min="11812" max="11817" width="5.375" style="165" bestFit="1" customWidth="1"/>
    <col min="11818" max="11818" width="6.125" style="165" customWidth="1"/>
    <col min="11819" max="11822" width="5.375" style="165" bestFit="1" customWidth="1"/>
    <col min="11823" max="11823" width="6" style="165" customWidth="1"/>
    <col min="11824" max="11824" width="8" style="165" bestFit="1" customWidth="1"/>
    <col min="11825" max="12046" width="9" style="165"/>
    <col min="12047" max="12047" width="27.875" style="165" customWidth="1"/>
    <col min="12048" max="12053" width="5.375" style="165" bestFit="1" customWidth="1"/>
    <col min="12054" max="12054" width="5.75" style="165" customWidth="1"/>
    <col min="12055" max="12060" width="5.375" style="165" bestFit="1" customWidth="1"/>
    <col min="12061" max="12061" width="6" style="165" customWidth="1"/>
    <col min="12062" max="12066" width="5.375" style="165" bestFit="1" customWidth="1"/>
    <col min="12067" max="12067" width="5.375" style="165" customWidth="1"/>
    <col min="12068" max="12073" width="5.375" style="165" bestFit="1" customWidth="1"/>
    <col min="12074" max="12074" width="6.125" style="165" customWidth="1"/>
    <col min="12075" max="12078" width="5.375" style="165" bestFit="1" customWidth="1"/>
    <col min="12079" max="12079" width="6" style="165" customWidth="1"/>
    <col min="12080" max="12080" width="8" style="165" bestFit="1" customWidth="1"/>
    <col min="12081" max="12302" width="9" style="165"/>
    <col min="12303" max="12303" width="27.875" style="165" customWidth="1"/>
    <col min="12304" max="12309" width="5.375" style="165" bestFit="1" customWidth="1"/>
    <col min="12310" max="12310" width="5.75" style="165" customWidth="1"/>
    <col min="12311" max="12316" width="5.375" style="165" bestFit="1" customWidth="1"/>
    <col min="12317" max="12317" width="6" style="165" customWidth="1"/>
    <col min="12318" max="12322" width="5.375" style="165" bestFit="1" customWidth="1"/>
    <col min="12323" max="12323" width="5.375" style="165" customWidth="1"/>
    <col min="12324" max="12329" width="5.375" style="165" bestFit="1" customWidth="1"/>
    <col min="12330" max="12330" width="6.125" style="165" customWidth="1"/>
    <col min="12331" max="12334" width="5.375" style="165" bestFit="1" customWidth="1"/>
    <col min="12335" max="12335" width="6" style="165" customWidth="1"/>
    <col min="12336" max="12336" width="8" style="165" bestFit="1" customWidth="1"/>
    <col min="12337" max="12558" width="9" style="165"/>
    <col min="12559" max="12559" width="27.875" style="165" customWidth="1"/>
    <col min="12560" max="12565" width="5.375" style="165" bestFit="1" customWidth="1"/>
    <col min="12566" max="12566" width="5.75" style="165" customWidth="1"/>
    <col min="12567" max="12572" width="5.375" style="165" bestFit="1" customWidth="1"/>
    <col min="12573" max="12573" width="6" style="165" customWidth="1"/>
    <col min="12574" max="12578" width="5.375" style="165" bestFit="1" customWidth="1"/>
    <col min="12579" max="12579" width="5.375" style="165" customWidth="1"/>
    <col min="12580" max="12585" width="5.375" style="165" bestFit="1" customWidth="1"/>
    <col min="12586" max="12586" width="6.125" style="165" customWidth="1"/>
    <col min="12587" max="12590" width="5.375" style="165" bestFit="1" customWidth="1"/>
    <col min="12591" max="12591" width="6" style="165" customWidth="1"/>
    <col min="12592" max="12592" width="8" style="165" bestFit="1" customWidth="1"/>
    <col min="12593" max="12814" width="9" style="165"/>
    <col min="12815" max="12815" width="27.875" style="165" customWidth="1"/>
    <col min="12816" max="12821" width="5.375" style="165" bestFit="1" customWidth="1"/>
    <col min="12822" max="12822" width="5.75" style="165" customWidth="1"/>
    <col min="12823" max="12828" width="5.375" style="165" bestFit="1" customWidth="1"/>
    <col min="12829" max="12829" width="6" style="165" customWidth="1"/>
    <col min="12830" max="12834" width="5.375" style="165" bestFit="1" customWidth="1"/>
    <col min="12835" max="12835" width="5.375" style="165" customWidth="1"/>
    <col min="12836" max="12841" width="5.375" style="165" bestFit="1" customWidth="1"/>
    <col min="12842" max="12842" width="6.125" style="165" customWidth="1"/>
    <col min="12843" max="12846" width="5.375" style="165" bestFit="1" customWidth="1"/>
    <col min="12847" max="12847" width="6" style="165" customWidth="1"/>
    <col min="12848" max="12848" width="8" style="165" bestFit="1" customWidth="1"/>
    <col min="12849" max="13070" width="9" style="165"/>
    <col min="13071" max="13071" width="27.875" style="165" customWidth="1"/>
    <col min="13072" max="13077" width="5.375" style="165" bestFit="1" customWidth="1"/>
    <col min="13078" max="13078" width="5.75" style="165" customWidth="1"/>
    <col min="13079" max="13084" width="5.375" style="165" bestFit="1" customWidth="1"/>
    <col min="13085" max="13085" width="6" style="165" customWidth="1"/>
    <col min="13086" max="13090" width="5.375" style="165" bestFit="1" customWidth="1"/>
    <col min="13091" max="13091" width="5.375" style="165" customWidth="1"/>
    <col min="13092" max="13097" width="5.375" style="165" bestFit="1" customWidth="1"/>
    <col min="13098" max="13098" width="6.125" style="165" customWidth="1"/>
    <col min="13099" max="13102" width="5.375" style="165" bestFit="1" customWidth="1"/>
    <col min="13103" max="13103" width="6" style="165" customWidth="1"/>
    <col min="13104" max="13104" width="8" style="165" bestFit="1" customWidth="1"/>
    <col min="13105" max="13326" width="9" style="165"/>
    <col min="13327" max="13327" width="27.875" style="165" customWidth="1"/>
    <col min="13328" max="13333" width="5.375" style="165" bestFit="1" customWidth="1"/>
    <col min="13334" max="13334" width="5.75" style="165" customWidth="1"/>
    <col min="13335" max="13340" width="5.375" style="165" bestFit="1" customWidth="1"/>
    <col min="13341" max="13341" width="6" style="165" customWidth="1"/>
    <col min="13342" max="13346" width="5.375" style="165" bestFit="1" customWidth="1"/>
    <col min="13347" max="13347" width="5.375" style="165" customWidth="1"/>
    <col min="13348" max="13353" width="5.375" style="165" bestFit="1" customWidth="1"/>
    <col min="13354" max="13354" width="6.125" style="165" customWidth="1"/>
    <col min="13355" max="13358" width="5.375" style="165" bestFit="1" customWidth="1"/>
    <col min="13359" max="13359" width="6" style="165" customWidth="1"/>
    <col min="13360" max="13360" width="8" style="165" bestFit="1" customWidth="1"/>
    <col min="13361" max="13582" width="9" style="165"/>
    <col min="13583" max="13583" width="27.875" style="165" customWidth="1"/>
    <col min="13584" max="13589" width="5.375" style="165" bestFit="1" customWidth="1"/>
    <col min="13590" max="13590" width="5.75" style="165" customWidth="1"/>
    <col min="13591" max="13596" width="5.375" style="165" bestFit="1" customWidth="1"/>
    <col min="13597" max="13597" width="6" style="165" customWidth="1"/>
    <col min="13598" max="13602" width="5.375" style="165" bestFit="1" customWidth="1"/>
    <col min="13603" max="13603" width="5.375" style="165" customWidth="1"/>
    <col min="13604" max="13609" width="5.375" style="165" bestFit="1" customWidth="1"/>
    <col min="13610" max="13610" width="6.125" style="165" customWidth="1"/>
    <col min="13611" max="13614" width="5.375" style="165" bestFit="1" customWidth="1"/>
    <col min="13615" max="13615" width="6" style="165" customWidth="1"/>
    <col min="13616" max="13616" width="8" style="165" bestFit="1" customWidth="1"/>
    <col min="13617" max="13838" width="9" style="165"/>
    <col min="13839" max="13839" width="27.875" style="165" customWidth="1"/>
    <col min="13840" max="13845" width="5.375" style="165" bestFit="1" customWidth="1"/>
    <col min="13846" max="13846" width="5.75" style="165" customWidth="1"/>
    <col min="13847" max="13852" width="5.375" style="165" bestFit="1" customWidth="1"/>
    <col min="13853" max="13853" width="6" style="165" customWidth="1"/>
    <col min="13854" max="13858" width="5.375" style="165" bestFit="1" customWidth="1"/>
    <col min="13859" max="13859" width="5.375" style="165" customWidth="1"/>
    <col min="13860" max="13865" width="5.375" style="165" bestFit="1" customWidth="1"/>
    <col min="13866" max="13866" width="6.125" style="165" customWidth="1"/>
    <col min="13867" max="13870" width="5.375" style="165" bestFit="1" customWidth="1"/>
    <col min="13871" max="13871" width="6" style="165" customWidth="1"/>
    <col min="13872" max="13872" width="8" style="165" bestFit="1" customWidth="1"/>
    <col min="13873" max="14094" width="9" style="165"/>
    <col min="14095" max="14095" width="27.875" style="165" customWidth="1"/>
    <col min="14096" max="14101" width="5.375" style="165" bestFit="1" customWidth="1"/>
    <col min="14102" max="14102" width="5.75" style="165" customWidth="1"/>
    <col min="14103" max="14108" width="5.375" style="165" bestFit="1" customWidth="1"/>
    <col min="14109" max="14109" width="6" style="165" customWidth="1"/>
    <col min="14110" max="14114" width="5.375" style="165" bestFit="1" customWidth="1"/>
    <col min="14115" max="14115" width="5.375" style="165" customWidth="1"/>
    <col min="14116" max="14121" width="5.375" style="165" bestFit="1" customWidth="1"/>
    <col min="14122" max="14122" width="6.125" style="165" customWidth="1"/>
    <col min="14123" max="14126" width="5.375" style="165" bestFit="1" customWidth="1"/>
    <col min="14127" max="14127" width="6" style="165" customWidth="1"/>
    <col min="14128" max="14128" width="8" style="165" bestFit="1" customWidth="1"/>
    <col min="14129" max="14350" width="9" style="165"/>
    <col min="14351" max="14351" width="27.875" style="165" customWidth="1"/>
    <col min="14352" max="14357" width="5.375" style="165" bestFit="1" customWidth="1"/>
    <col min="14358" max="14358" width="5.75" style="165" customWidth="1"/>
    <col min="14359" max="14364" width="5.375" style="165" bestFit="1" customWidth="1"/>
    <col min="14365" max="14365" width="6" style="165" customWidth="1"/>
    <col min="14366" max="14370" width="5.375" style="165" bestFit="1" customWidth="1"/>
    <col min="14371" max="14371" width="5.375" style="165" customWidth="1"/>
    <col min="14372" max="14377" width="5.375" style="165" bestFit="1" customWidth="1"/>
    <col min="14378" max="14378" width="6.125" style="165" customWidth="1"/>
    <col min="14379" max="14382" width="5.375" style="165" bestFit="1" customWidth="1"/>
    <col min="14383" max="14383" width="6" style="165" customWidth="1"/>
    <col min="14384" max="14384" width="8" style="165" bestFit="1" customWidth="1"/>
    <col min="14385" max="14606" width="9" style="165"/>
    <col min="14607" max="14607" width="27.875" style="165" customWidth="1"/>
    <col min="14608" max="14613" width="5.375" style="165" bestFit="1" customWidth="1"/>
    <col min="14614" max="14614" width="5.75" style="165" customWidth="1"/>
    <col min="14615" max="14620" width="5.375" style="165" bestFit="1" customWidth="1"/>
    <col min="14621" max="14621" width="6" style="165" customWidth="1"/>
    <col min="14622" max="14626" width="5.375" style="165" bestFit="1" customWidth="1"/>
    <col min="14627" max="14627" width="5.375" style="165" customWidth="1"/>
    <col min="14628" max="14633" width="5.375" style="165" bestFit="1" customWidth="1"/>
    <col min="14634" max="14634" width="6.125" style="165" customWidth="1"/>
    <col min="14635" max="14638" width="5.375" style="165" bestFit="1" customWidth="1"/>
    <col min="14639" max="14639" width="6" style="165" customWidth="1"/>
    <col min="14640" max="14640" width="8" style="165" bestFit="1" customWidth="1"/>
    <col min="14641" max="14862" width="9" style="165"/>
    <col min="14863" max="14863" width="27.875" style="165" customWidth="1"/>
    <col min="14864" max="14869" width="5.375" style="165" bestFit="1" customWidth="1"/>
    <col min="14870" max="14870" width="5.75" style="165" customWidth="1"/>
    <col min="14871" max="14876" width="5.375" style="165" bestFit="1" customWidth="1"/>
    <col min="14877" max="14877" width="6" style="165" customWidth="1"/>
    <col min="14878" max="14882" width="5.375" style="165" bestFit="1" customWidth="1"/>
    <col min="14883" max="14883" width="5.375" style="165" customWidth="1"/>
    <col min="14884" max="14889" width="5.375" style="165" bestFit="1" customWidth="1"/>
    <col min="14890" max="14890" width="6.125" style="165" customWidth="1"/>
    <col min="14891" max="14894" width="5.375" style="165" bestFit="1" customWidth="1"/>
    <col min="14895" max="14895" width="6" style="165" customWidth="1"/>
    <col min="14896" max="14896" width="8" style="165" bestFit="1" customWidth="1"/>
    <col min="14897" max="15118" width="9" style="165"/>
    <col min="15119" max="15119" width="27.875" style="165" customWidth="1"/>
    <col min="15120" max="15125" width="5.375" style="165" bestFit="1" customWidth="1"/>
    <col min="15126" max="15126" width="5.75" style="165" customWidth="1"/>
    <col min="15127" max="15132" width="5.375" style="165" bestFit="1" customWidth="1"/>
    <col min="15133" max="15133" width="6" style="165" customWidth="1"/>
    <col min="15134" max="15138" width="5.375" style="165" bestFit="1" customWidth="1"/>
    <col min="15139" max="15139" width="5.375" style="165" customWidth="1"/>
    <col min="15140" max="15145" width="5.375" style="165" bestFit="1" customWidth="1"/>
    <col min="15146" max="15146" width="6.125" style="165" customWidth="1"/>
    <col min="15147" max="15150" width="5.375" style="165" bestFit="1" customWidth="1"/>
    <col min="15151" max="15151" width="6" style="165" customWidth="1"/>
    <col min="15152" max="15152" width="8" style="165" bestFit="1" customWidth="1"/>
    <col min="15153" max="15374" width="9" style="165"/>
    <col min="15375" max="15375" width="27.875" style="165" customWidth="1"/>
    <col min="15376" max="15381" width="5.375" style="165" bestFit="1" customWidth="1"/>
    <col min="15382" max="15382" width="5.75" style="165" customWidth="1"/>
    <col min="15383" max="15388" width="5.375" style="165" bestFit="1" customWidth="1"/>
    <col min="15389" max="15389" width="6" style="165" customWidth="1"/>
    <col min="15390" max="15394" width="5.375" style="165" bestFit="1" customWidth="1"/>
    <col min="15395" max="15395" width="5.375" style="165" customWidth="1"/>
    <col min="15396" max="15401" width="5.375" style="165" bestFit="1" customWidth="1"/>
    <col min="15402" max="15402" width="6.125" style="165" customWidth="1"/>
    <col min="15403" max="15406" width="5.375" style="165" bestFit="1" customWidth="1"/>
    <col min="15407" max="15407" width="6" style="165" customWidth="1"/>
    <col min="15408" max="15408" width="8" style="165" bestFit="1" customWidth="1"/>
    <col min="15409" max="15630" width="9" style="165"/>
    <col min="15631" max="15631" width="27.875" style="165" customWidth="1"/>
    <col min="15632" max="15637" width="5.375" style="165" bestFit="1" customWidth="1"/>
    <col min="15638" max="15638" width="5.75" style="165" customWidth="1"/>
    <col min="15639" max="15644" width="5.375" style="165" bestFit="1" customWidth="1"/>
    <col min="15645" max="15645" width="6" style="165" customWidth="1"/>
    <col min="15646" max="15650" width="5.375" style="165" bestFit="1" customWidth="1"/>
    <col min="15651" max="15651" width="5.375" style="165" customWidth="1"/>
    <col min="15652" max="15657" width="5.375" style="165" bestFit="1" customWidth="1"/>
    <col min="15658" max="15658" width="6.125" style="165" customWidth="1"/>
    <col min="15659" max="15662" width="5.375" style="165" bestFit="1" customWidth="1"/>
    <col min="15663" max="15663" width="6" style="165" customWidth="1"/>
    <col min="15664" max="15664" width="8" style="165" bestFit="1" customWidth="1"/>
    <col min="15665" max="15886" width="9" style="165"/>
    <col min="15887" max="15887" width="27.875" style="165" customWidth="1"/>
    <col min="15888" max="15893" width="5.375" style="165" bestFit="1" customWidth="1"/>
    <col min="15894" max="15894" width="5.75" style="165" customWidth="1"/>
    <col min="15895" max="15900" width="5.375" style="165" bestFit="1" customWidth="1"/>
    <col min="15901" max="15901" width="6" style="165" customWidth="1"/>
    <col min="15902" max="15906" width="5.375" style="165" bestFit="1" customWidth="1"/>
    <col min="15907" max="15907" width="5.375" style="165" customWidth="1"/>
    <col min="15908" max="15913" width="5.375" style="165" bestFit="1" customWidth="1"/>
    <col min="15914" max="15914" width="6.125" style="165" customWidth="1"/>
    <col min="15915" max="15918" width="5.375" style="165" bestFit="1" customWidth="1"/>
    <col min="15919" max="15919" width="6" style="165" customWidth="1"/>
    <col min="15920" max="15920" width="8" style="165" bestFit="1" customWidth="1"/>
    <col min="15921" max="16142" width="9" style="165"/>
    <col min="16143" max="16143" width="27.875" style="165" customWidth="1"/>
    <col min="16144" max="16149" width="5.375" style="165" bestFit="1" customWidth="1"/>
    <col min="16150" max="16150" width="5.75" style="165" customWidth="1"/>
    <col min="16151" max="16156" width="5.375" style="165" bestFit="1" customWidth="1"/>
    <col min="16157" max="16157" width="6" style="165" customWidth="1"/>
    <col min="16158" max="16162" width="5.375" style="165" bestFit="1" customWidth="1"/>
    <col min="16163" max="16163" width="5.375" style="165" customWidth="1"/>
    <col min="16164" max="16169" width="5.375" style="165" bestFit="1" customWidth="1"/>
    <col min="16170" max="16170" width="6.125" style="165" customWidth="1"/>
    <col min="16171" max="16174" width="5.375" style="165" bestFit="1" customWidth="1"/>
    <col min="16175" max="16175" width="6" style="165" customWidth="1"/>
    <col min="16176" max="16176" width="8" style="165" bestFit="1" customWidth="1"/>
    <col min="16177" max="16384" width="9" style="165"/>
  </cols>
  <sheetData>
    <row r="1" spans="1:48" x14ac:dyDescent="0.55000000000000004">
      <c r="A1" s="127" t="s">
        <v>240</v>
      </c>
    </row>
    <row r="2" spans="1:48" ht="158.25" x14ac:dyDescent="0.55000000000000004">
      <c r="A2" s="166" t="s">
        <v>204</v>
      </c>
      <c r="B2" s="167" t="s">
        <v>205</v>
      </c>
      <c r="C2" s="167" t="s">
        <v>206</v>
      </c>
      <c r="D2" s="167" t="s">
        <v>207</v>
      </c>
      <c r="E2" s="167" t="s">
        <v>208</v>
      </c>
      <c r="F2" s="167" t="s">
        <v>209</v>
      </c>
      <c r="G2" s="167" t="s">
        <v>210</v>
      </c>
      <c r="H2" s="167" t="s">
        <v>241</v>
      </c>
      <c r="I2" s="167" t="s">
        <v>242</v>
      </c>
      <c r="J2" s="168" t="s">
        <v>211</v>
      </c>
      <c r="K2" s="169" t="s">
        <v>212</v>
      </c>
      <c r="L2" s="169" t="s">
        <v>213</v>
      </c>
      <c r="M2" s="169" t="s">
        <v>214</v>
      </c>
      <c r="N2" s="169" t="s">
        <v>215</v>
      </c>
      <c r="O2" s="169" t="s">
        <v>216</v>
      </c>
      <c r="P2" s="169" t="s">
        <v>217</v>
      </c>
      <c r="Q2" s="170" t="s">
        <v>218</v>
      </c>
      <c r="R2" s="171" t="s">
        <v>219</v>
      </c>
      <c r="S2" s="171" t="s">
        <v>220</v>
      </c>
      <c r="T2" s="171" t="s">
        <v>243</v>
      </c>
      <c r="U2" s="171" t="s">
        <v>221</v>
      </c>
      <c r="V2" s="171" t="s">
        <v>222</v>
      </c>
      <c r="W2" s="171" t="s">
        <v>223</v>
      </c>
      <c r="X2" s="171" t="s">
        <v>244</v>
      </c>
      <c r="Y2" s="171" t="s">
        <v>245</v>
      </c>
      <c r="Z2" s="171" t="s">
        <v>246</v>
      </c>
      <c r="AA2" s="172" t="s">
        <v>224</v>
      </c>
      <c r="AB2" s="173" t="s">
        <v>225</v>
      </c>
      <c r="AC2" s="173" t="s">
        <v>226</v>
      </c>
      <c r="AD2" s="173" t="s">
        <v>227</v>
      </c>
      <c r="AE2" s="173" t="s">
        <v>266</v>
      </c>
      <c r="AF2" s="173" t="s">
        <v>228</v>
      </c>
      <c r="AG2" s="173" t="s">
        <v>229</v>
      </c>
      <c r="AH2" s="173" t="s">
        <v>230</v>
      </c>
      <c r="AI2" s="173" t="s">
        <v>247</v>
      </c>
      <c r="AJ2" s="174" t="s">
        <v>231</v>
      </c>
      <c r="AK2" s="175" t="s">
        <v>232</v>
      </c>
      <c r="AL2" s="175" t="s">
        <v>248</v>
      </c>
      <c r="AM2" s="175" t="s">
        <v>249</v>
      </c>
      <c r="AN2" s="175" t="s">
        <v>250</v>
      </c>
      <c r="AO2" s="175" t="s">
        <v>251</v>
      </c>
      <c r="AP2" s="175" t="s">
        <v>252</v>
      </c>
      <c r="AQ2" s="175" t="s">
        <v>253</v>
      </c>
      <c r="AR2" s="175" t="s">
        <v>254</v>
      </c>
      <c r="AS2" s="175" t="s">
        <v>255</v>
      </c>
      <c r="AT2" s="175" t="s">
        <v>233</v>
      </c>
      <c r="AU2" s="176" t="s">
        <v>234</v>
      </c>
      <c r="AV2" s="177" t="s">
        <v>235</v>
      </c>
    </row>
    <row r="3" spans="1:48" x14ac:dyDescent="0.55000000000000004">
      <c r="A3" s="191" t="s">
        <v>62</v>
      </c>
      <c r="B3" s="179">
        <f>'วิทย์ ป.เอก'!L13</f>
        <v>5</v>
      </c>
      <c r="C3" s="179">
        <f>'วิทย์ ป.เอก'!M13</f>
        <v>5</v>
      </c>
      <c r="D3" s="179">
        <f>'วิทย์ ป.เอก'!N13</f>
        <v>5</v>
      </c>
      <c r="E3" s="179">
        <f>'วิทย์ ป.เอก'!O13</f>
        <v>4</v>
      </c>
      <c r="F3" s="179">
        <f>'วิทย์ ป.เอก'!P13</f>
        <v>5</v>
      </c>
      <c r="G3" s="179">
        <f>'วิทย์ ป.เอก'!Q13</f>
        <v>4</v>
      </c>
      <c r="H3" s="179">
        <f>'วิทย์ ป.เอก'!R13</f>
        <v>4</v>
      </c>
      <c r="I3" s="179">
        <f>'วิทย์ ป.เอก'!S13</f>
        <v>5</v>
      </c>
      <c r="J3" s="179">
        <f t="shared" ref="J3:J11" si="0">AVERAGE(B3:G3)</f>
        <v>4.666666666666667</v>
      </c>
      <c r="K3" s="180">
        <f>'วิทย์ ป.เอก'!T13</f>
        <v>5</v>
      </c>
      <c r="L3" s="180">
        <f>'วิทย์ ป.เอก'!U13</f>
        <v>4</v>
      </c>
      <c r="M3" s="180">
        <f>'วิทย์ ป.เอก'!V13</f>
        <v>5</v>
      </c>
      <c r="N3" s="180">
        <f>'วิทย์ ป.เอก'!W13</f>
        <v>4</v>
      </c>
      <c r="O3" s="180">
        <f>'วิทย์ ป.เอก'!X13</f>
        <v>4</v>
      </c>
      <c r="P3" s="180">
        <f>'วิทย์ ป.เอก'!Y13</f>
        <v>5</v>
      </c>
      <c r="Q3" s="180">
        <f>AVERAGE(K3:P3)</f>
        <v>4.5</v>
      </c>
      <c r="R3" s="181">
        <f>'วิทย์ ป.เอก'!Z13</f>
        <v>4</v>
      </c>
      <c r="S3" s="181">
        <f>'วิทย์ ป.เอก'!AA13</f>
        <v>4</v>
      </c>
      <c r="T3" s="181">
        <f>'วิทย์ ป.เอก'!AB13</f>
        <v>5</v>
      </c>
      <c r="U3" s="181">
        <f>'วิทย์ ป.เอก'!AC13</f>
        <v>4</v>
      </c>
      <c r="V3" s="181">
        <f>'วิทย์ ป.เอก'!AD13</f>
        <v>4</v>
      </c>
      <c r="W3" s="181">
        <f>'วิทย์ ป.เอก'!AE13</f>
        <v>4</v>
      </c>
      <c r="X3" s="181">
        <f>'วิทย์ ป.เอก'!AF13</f>
        <v>4</v>
      </c>
      <c r="Y3" s="181">
        <f>'วิทย์ ป.เอก'!AG13</f>
        <v>4</v>
      </c>
      <c r="Z3" s="181">
        <f>'วิทย์ ป.เอก'!AH13</f>
        <v>5</v>
      </c>
      <c r="AA3" s="181">
        <f t="shared" ref="AA3:AA9" si="1">AVERAGE(R3:W3)</f>
        <v>4.166666666666667</v>
      </c>
      <c r="AB3" s="182">
        <f>'วิทย์ ป.เอก'!AI13</f>
        <v>4</v>
      </c>
      <c r="AC3" s="182">
        <f>'วิทย์ ป.เอก'!AJ13</f>
        <v>4</v>
      </c>
      <c r="AD3" s="182">
        <f>'วิทย์ ป.เอก'!AK13</f>
        <v>4</v>
      </c>
      <c r="AE3" s="182">
        <f>'วิทย์ ป.เอก'!AL13</f>
        <v>5</v>
      </c>
      <c r="AF3" s="182">
        <f>'วิทย์ ป.เอก'!AM13</f>
        <v>4</v>
      </c>
      <c r="AG3" s="182">
        <f>'วิทย์ ป.เอก'!AN13</f>
        <v>5</v>
      </c>
      <c r="AH3" s="182">
        <f>'วิทย์ ป.เอก'!AO13</f>
        <v>4</v>
      </c>
      <c r="AI3" s="182">
        <f>'วิทย์ ป.เอก'!AP13</f>
        <v>4</v>
      </c>
      <c r="AJ3" s="182">
        <f t="shared" ref="AJ3:AJ11" si="2">AVERAGE(AB3:AG3)</f>
        <v>4.333333333333333</v>
      </c>
      <c r="AK3" s="183">
        <f>'วิทย์ ป.เอก'!AQ13</f>
        <v>4</v>
      </c>
      <c r="AL3" s="183">
        <f>'วิทย์ ป.เอก'!AR13</f>
        <v>4</v>
      </c>
      <c r="AM3" s="183">
        <f>'วิทย์ ป.เอก'!AS13</f>
        <v>4</v>
      </c>
      <c r="AN3" s="183">
        <f>'วิทย์ ป.เอก'!AT13</f>
        <v>4</v>
      </c>
      <c r="AO3" s="183">
        <f>'วิทย์ ป.เอก'!AU13</f>
        <v>4</v>
      </c>
      <c r="AP3" s="183">
        <f>'วิทย์ ป.เอก'!AV13</f>
        <v>5</v>
      </c>
      <c r="AQ3" s="183">
        <f>'วิทย์ ป.เอก'!AW13</f>
        <v>5</v>
      </c>
      <c r="AR3" s="183">
        <f>'วิทย์ ป.เอก'!AX13</f>
        <v>5</v>
      </c>
      <c r="AS3" s="183">
        <f>'วิทย์ ป.เอก'!AY13</f>
        <v>5</v>
      </c>
      <c r="AT3" s="183">
        <f>'วิทย์ ป.เอก'!AZ13</f>
        <v>5</v>
      </c>
      <c r="AU3" s="183">
        <f t="shared" ref="AU3:AU9" si="3">AVERAGE(AK3:AT3)</f>
        <v>4.5</v>
      </c>
      <c r="AV3" s="184">
        <f>AVERAGE(J3,Q3,AA3,AJ3,AU3)</f>
        <v>4.4333333333333336</v>
      </c>
    </row>
    <row r="4" spans="1:48" x14ac:dyDescent="0.55000000000000004">
      <c r="A4" s="191" t="s">
        <v>64</v>
      </c>
      <c r="B4" s="179">
        <f>'พลังงาน ป.เอก'!L12</f>
        <v>4</v>
      </c>
      <c r="C4" s="179">
        <f>'พลังงาน ป.เอก'!M12</f>
        <v>4</v>
      </c>
      <c r="D4" s="179">
        <f>'พลังงาน ป.เอก'!N12</f>
        <v>4</v>
      </c>
      <c r="E4" s="179">
        <f>'พลังงาน ป.เอก'!O12</f>
        <v>3</v>
      </c>
      <c r="F4" s="179">
        <f>'พลังงาน ป.เอก'!P12</f>
        <v>4</v>
      </c>
      <c r="G4" s="179">
        <f>'พลังงาน ป.เอก'!Q12</f>
        <v>3</v>
      </c>
      <c r="H4" s="179">
        <f>'พลังงาน ป.เอก'!R12</f>
        <v>4</v>
      </c>
      <c r="I4" s="179">
        <f>'พลังงาน ป.เอก'!S12</f>
        <v>4</v>
      </c>
      <c r="J4" s="179">
        <f t="shared" si="0"/>
        <v>3.6666666666666665</v>
      </c>
      <c r="K4" s="180">
        <f>'พลังงาน ป.เอก'!T12</f>
        <v>3</v>
      </c>
      <c r="L4" s="180">
        <f>'พลังงาน ป.เอก'!U12</f>
        <v>4</v>
      </c>
      <c r="M4" s="180">
        <f>'พลังงาน ป.เอก'!V12</f>
        <v>4</v>
      </c>
      <c r="N4" s="180">
        <f>'พลังงาน ป.เอก'!W12</f>
        <v>3</v>
      </c>
      <c r="O4" s="180">
        <f>'พลังงาน ป.เอก'!X12</f>
        <v>4</v>
      </c>
      <c r="P4" s="180">
        <f>'พลังงาน ป.เอก'!Y12</f>
        <v>3</v>
      </c>
      <c r="Q4" s="180">
        <f t="shared" ref="Q4:Q11" si="4">AVERAGE(K4:P4)</f>
        <v>3.5</v>
      </c>
      <c r="R4" s="181">
        <f>'พลังงาน ป.เอก'!Z12</f>
        <v>4</v>
      </c>
      <c r="S4" s="181">
        <f>'พลังงาน ป.เอก'!AA12</f>
        <v>4</v>
      </c>
      <c r="T4" s="181">
        <f>'พลังงาน ป.เอก'!AB12</f>
        <v>3</v>
      </c>
      <c r="U4" s="181">
        <f>'พลังงาน ป.เอก'!AC12</f>
        <v>4</v>
      </c>
      <c r="V4" s="181">
        <f>'พลังงาน ป.เอก'!AD12</f>
        <v>3</v>
      </c>
      <c r="W4" s="181">
        <f>'พลังงาน ป.เอก'!AE12</f>
        <v>4</v>
      </c>
      <c r="X4" s="181">
        <f>'พลังงาน ป.เอก'!AF12</f>
        <v>3</v>
      </c>
      <c r="Y4" s="181">
        <f>'พลังงาน ป.เอก'!AG12</f>
        <v>4</v>
      </c>
      <c r="Z4" s="181">
        <f>'พลังงาน ป.เอก'!AH12</f>
        <v>3</v>
      </c>
      <c r="AA4" s="181">
        <f t="shared" si="1"/>
        <v>3.6666666666666665</v>
      </c>
      <c r="AB4" s="182">
        <f>'พลังงาน ป.เอก'!AI12</f>
        <v>4</v>
      </c>
      <c r="AC4" s="182">
        <f>'พลังงาน ป.เอก'!AJ12</f>
        <v>3</v>
      </c>
      <c r="AD4" s="182">
        <f>'พลังงาน ป.เอก'!AK12</f>
        <v>3</v>
      </c>
      <c r="AE4" s="182">
        <f>'พลังงาน ป.เอก'!AL12</f>
        <v>3</v>
      </c>
      <c r="AF4" s="182">
        <f>'พลังงาน ป.เอก'!AM12</f>
        <v>4</v>
      </c>
      <c r="AG4" s="182">
        <f>'พลังงาน ป.เอก'!AN12</f>
        <v>3</v>
      </c>
      <c r="AH4" s="182">
        <f>'พลังงาน ป.เอก'!AO12</f>
        <v>3</v>
      </c>
      <c r="AI4" s="182">
        <f>'พลังงาน ป.เอก'!AP12</f>
        <v>4</v>
      </c>
      <c r="AJ4" s="182">
        <f t="shared" si="2"/>
        <v>3.3333333333333335</v>
      </c>
      <c r="AK4" s="183">
        <f>'พลังงาน ป.เอก'!AQ12</f>
        <v>4</v>
      </c>
      <c r="AL4" s="183">
        <f>'พลังงาน ป.เอก'!AR12</f>
        <v>3</v>
      </c>
      <c r="AM4" s="183">
        <f>'พลังงาน ป.เอก'!AS12</f>
        <v>4</v>
      </c>
      <c r="AN4" s="183">
        <f>'พลังงาน ป.เอก'!AT12</f>
        <v>4</v>
      </c>
      <c r="AO4" s="183">
        <f>'พลังงาน ป.เอก'!AU12</f>
        <v>4</v>
      </c>
      <c r="AP4" s="183">
        <f>'พลังงาน ป.เอก'!AV12</f>
        <v>4</v>
      </c>
      <c r="AQ4" s="183">
        <f>'พลังงาน ป.เอก'!AW12</f>
        <v>3</v>
      </c>
      <c r="AR4" s="183">
        <f>'พลังงาน ป.เอก'!AX12</f>
        <v>4</v>
      </c>
      <c r="AS4" s="183">
        <f>'พลังงาน ป.เอก'!AY12</f>
        <v>4</v>
      </c>
      <c r="AT4" s="183">
        <f>'พลังงาน ป.เอก'!AZ12</f>
        <v>3</v>
      </c>
      <c r="AU4" s="183">
        <f t="shared" si="3"/>
        <v>3.7</v>
      </c>
      <c r="AV4" s="184">
        <f t="shared" ref="AV4:AV9" si="5">AVERAGE(J4,Q4,AA4,AJ4,AU4)</f>
        <v>3.5733333333333333</v>
      </c>
    </row>
    <row r="5" spans="1:48" x14ac:dyDescent="0.55000000000000004">
      <c r="A5" s="191" t="s">
        <v>66</v>
      </c>
      <c r="B5" s="179">
        <f>'แพทย์ ป.เอก'!L15</f>
        <v>4.333333333333333</v>
      </c>
      <c r="C5" s="179">
        <f>'แพทย์ ป.เอก'!M15</f>
        <v>4.333333333333333</v>
      </c>
      <c r="D5" s="179">
        <f>'แพทย์ ป.เอก'!N15</f>
        <v>4.333333333333333</v>
      </c>
      <c r="E5" s="179">
        <f>'แพทย์ ป.เอก'!O15</f>
        <v>4.666666666666667</v>
      </c>
      <c r="F5" s="179">
        <f>'แพทย์ ป.เอก'!P15</f>
        <v>4.666666666666667</v>
      </c>
      <c r="G5" s="179">
        <f>'แพทย์ ป.เอก'!Q15</f>
        <v>4.666666666666667</v>
      </c>
      <c r="H5" s="179">
        <f>'แพทย์ ป.เอก'!R15</f>
        <v>4</v>
      </c>
      <c r="I5" s="179">
        <f>'แพทย์ ป.เอก'!S15</f>
        <v>4.333333333333333</v>
      </c>
      <c r="J5" s="179">
        <f t="shared" si="0"/>
        <v>4.5000000000000009</v>
      </c>
      <c r="K5" s="180">
        <f>'แพทย์ ป.เอก'!T15</f>
        <v>3.6666666666666665</v>
      </c>
      <c r="L5" s="180">
        <f>'แพทย์ ป.เอก'!U15</f>
        <v>4</v>
      </c>
      <c r="M5" s="180">
        <f>'แพทย์ ป.เอก'!V15</f>
        <v>3.6666666666666665</v>
      </c>
      <c r="N5" s="180">
        <f>'แพทย์ ป.เอก'!W15</f>
        <v>3.6666666666666665</v>
      </c>
      <c r="O5" s="180">
        <f>'แพทย์ ป.เอก'!X15</f>
        <v>4</v>
      </c>
      <c r="P5" s="180">
        <f>'แพทย์ ป.เอก'!Y15</f>
        <v>2.6666666666666665</v>
      </c>
      <c r="Q5" s="180">
        <f t="shared" si="4"/>
        <v>3.6111111111111112</v>
      </c>
      <c r="R5" s="181">
        <f>'แพทย์ ป.เอก'!Z15</f>
        <v>3.6666666666666665</v>
      </c>
      <c r="S5" s="181">
        <f>'แพทย์ ป.เอก'!AA15</f>
        <v>4</v>
      </c>
      <c r="T5" s="181">
        <f>'แพทย์ ป.เอก'!AB15</f>
        <v>4</v>
      </c>
      <c r="U5" s="181">
        <f>'แพทย์ ป.เอก'!AC15</f>
        <v>3.6666666666666665</v>
      </c>
      <c r="V5" s="181">
        <f>'แพทย์ ป.เอก'!AD15</f>
        <v>4</v>
      </c>
      <c r="W5" s="181">
        <f>'แพทย์ ป.เอก'!AE15</f>
        <v>3.6666666666666665</v>
      </c>
      <c r="X5" s="181">
        <f>'แพทย์ ป.เอก'!AF15</f>
        <v>4.333333333333333</v>
      </c>
      <c r="Y5" s="181">
        <f>'แพทย์ ป.เอก'!AG15</f>
        <v>3.6666666666666665</v>
      </c>
      <c r="Z5" s="181">
        <f>'แพทย์ ป.เอก'!AH15</f>
        <v>4</v>
      </c>
      <c r="AA5" s="181">
        <f t="shared" si="1"/>
        <v>3.8333333333333335</v>
      </c>
      <c r="AB5" s="182">
        <f>'แพทย์ ป.เอก'!AI15</f>
        <v>4</v>
      </c>
      <c r="AC5" s="182">
        <f>'แพทย์ ป.เอก'!AJ15</f>
        <v>4.333333333333333</v>
      </c>
      <c r="AD5" s="182">
        <f>'แพทย์ ป.เอก'!AK15</f>
        <v>4.333333333333333</v>
      </c>
      <c r="AE5" s="182">
        <f>'แพทย์ ป.เอก'!AL15</f>
        <v>4.666666666666667</v>
      </c>
      <c r="AF5" s="182">
        <f>'แพทย์ ป.เอก'!AM15</f>
        <v>3.6666666666666665</v>
      </c>
      <c r="AG5" s="182">
        <f>'แพทย์ ป.เอก'!AN15</f>
        <v>4.333333333333333</v>
      </c>
      <c r="AH5" s="182">
        <f>'แพทย์ ป.เอก'!AO15</f>
        <v>4</v>
      </c>
      <c r="AI5" s="182">
        <f>'แพทย์ ป.เอก'!AP15</f>
        <v>4</v>
      </c>
      <c r="AJ5" s="182">
        <f t="shared" si="2"/>
        <v>4.2222222222222223</v>
      </c>
      <c r="AK5" s="183">
        <f>'แพทย์ ป.เอก'!AQ15</f>
        <v>4</v>
      </c>
      <c r="AL5" s="183">
        <f>'แพทย์ ป.เอก'!AR15</f>
        <v>4.333333333333333</v>
      </c>
      <c r="AM5" s="183">
        <f>'แพทย์ ป.เอก'!AS15</f>
        <v>4.333333333333333</v>
      </c>
      <c r="AN5" s="183">
        <f>'แพทย์ ป.เอก'!AT15</f>
        <v>4.333333333333333</v>
      </c>
      <c r="AO5" s="183">
        <f>'แพทย์ ป.เอก'!AU15</f>
        <v>4</v>
      </c>
      <c r="AP5" s="183">
        <f>'แพทย์ ป.เอก'!AV15</f>
        <v>3.6666666666666665</v>
      </c>
      <c r="AQ5" s="183">
        <f>'แพทย์ ป.เอก'!AW15</f>
        <v>3.6666666666666665</v>
      </c>
      <c r="AR5" s="183">
        <f>'แพทย์ ป.เอก'!AX15</f>
        <v>3.6666666666666665</v>
      </c>
      <c r="AS5" s="183">
        <f>'แพทย์ ป.เอก'!AY15</f>
        <v>3.3333333333333335</v>
      </c>
      <c r="AT5" s="183">
        <f>'แพทย์ ป.เอก'!AZ15</f>
        <v>3.6666666666666665</v>
      </c>
      <c r="AU5" s="183">
        <f t="shared" si="3"/>
        <v>3.9</v>
      </c>
      <c r="AV5" s="184">
        <f t="shared" si="5"/>
        <v>4.0133333333333336</v>
      </c>
    </row>
    <row r="6" spans="1:48" x14ac:dyDescent="0.55000000000000004">
      <c r="A6" s="191" t="s">
        <v>67</v>
      </c>
      <c r="B6" s="179">
        <f>'เภสัช (ป.เอก)'!L13</f>
        <v>5</v>
      </c>
      <c r="C6" s="179">
        <f>'เภสัช (ป.เอก)'!M13</f>
        <v>5</v>
      </c>
      <c r="D6" s="179">
        <f>'เภสัช (ป.เอก)'!N13</f>
        <v>5</v>
      </c>
      <c r="E6" s="179">
        <f>'เภสัช (ป.เอก)'!O13</f>
        <v>5</v>
      </c>
      <c r="F6" s="179">
        <f>'เภสัช (ป.เอก)'!P13</f>
        <v>5</v>
      </c>
      <c r="G6" s="179">
        <f>'เภสัช (ป.เอก)'!Q13</f>
        <v>5</v>
      </c>
      <c r="H6" s="179">
        <f>'เภสัช (ป.เอก)'!R13</f>
        <v>5</v>
      </c>
      <c r="I6" s="179">
        <f>'เภสัช (ป.เอก)'!S13</f>
        <v>5</v>
      </c>
      <c r="J6" s="179">
        <f t="shared" si="0"/>
        <v>5</v>
      </c>
      <c r="K6" s="180">
        <f>'เภสัช (ป.เอก)'!T13</f>
        <v>5</v>
      </c>
      <c r="L6" s="180">
        <f>'เภสัช (ป.เอก)'!U13</f>
        <v>4.5</v>
      </c>
      <c r="M6" s="180">
        <f>'เภสัช (ป.เอก)'!V13</f>
        <v>5</v>
      </c>
      <c r="N6" s="180">
        <f>'เภสัช (ป.เอก)'!W13</f>
        <v>5</v>
      </c>
      <c r="O6" s="180">
        <f>'เภสัช (ป.เอก)'!X13</f>
        <v>5</v>
      </c>
      <c r="P6" s="180">
        <f>'เภสัช (ป.เอก)'!Y13</f>
        <v>5</v>
      </c>
      <c r="Q6" s="180">
        <f t="shared" si="4"/>
        <v>4.916666666666667</v>
      </c>
      <c r="R6" s="181">
        <f>'เภสัช (ป.เอก)'!Z13</f>
        <v>5</v>
      </c>
      <c r="S6" s="181">
        <f>'เภสัช (ป.เอก)'!AA13</f>
        <v>5</v>
      </c>
      <c r="T6" s="181">
        <f>'เภสัช (ป.เอก)'!AB13</f>
        <v>5</v>
      </c>
      <c r="U6" s="181">
        <f>'เภสัช (ป.เอก)'!AC13</f>
        <v>5</v>
      </c>
      <c r="V6" s="181">
        <f>'เภสัช (ป.เอก)'!AD13</f>
        <v>5</v>
      </c>
      <c r="W6" s="181">
        <f>'เภสัช (ป.เอก)'!AE13</f>
        <v>5</v>
      </c>
      <c r="X6" s="181">
        <f>'เภสัช (ป.เอก)'!AF13</f>
        <v>5</v>
      </c>
      <c r="Y6" s="181">
        <f>'เภสัช (ป.เอก)'!AG13</f>
        <v>5</v>
      </c>
      <c r="Z6" s="181">
        <f>'เภสัช (ป.เอก)'!AH13</f>
        <v>5</v>
      </c>
      <c r="AA6" s="181">
        <f t="shared" si="1"/>
        <v>5</v>
      </c>
      <c r="AB6" s="182">
        <f>'เภสัช (ป.เอก)'!AI13</f>
        <v>5</v>
      </c>
      <c r="AC6" s="182">
        <f>'เภสัช (ป.เอก)'!AJ13</f>
        <v>5</v>
      </c>
      <c r="AD6" s="182">
        <f>'เภสัช (ป.เอก)'!AK13</f>
        <v>5</v>
      </c>
      <c r="AE6" s="182">
        <f>'เภสัช (ป.เอก)'!AL13</f>
        <v>5</v>
      </c>
      <c r="AF6" s="182">
        <f>'เภสัช (ป.เอก)'!AM13</f>
        <v>5</v>
      </c>
      <c r="AG6" s="182">
        <f>'เภสัช (ป.เอก)'!AN13</f>
        <v>5</v>
      </c>
      <c r="AH6" s="182">
        <f>'เภสัช (ป.เอก)'!AO13</f>
        <v>5</v>
      </c>
      <c r="AI6" s="182">
        <f>'เภสัช (ป.เอก)'!AP13</f>
        <v>5</v>
      </c>
      <c r="AJ6" s="182">
        <f t="shared" si="2"/>
        <v>5</v>
      </c>
      <c r="AK6" s="183">
        <f>'เภสัช (ป.เอก)'!AQ13</f>
        <v>5</v>
      </c>
      <c r="AL6" s="183">
        <f>'เภสัช (ป.เอก)'!AR13</f>
        <v>5</v>
      </c>
      <c r="AM6" s="183">
        <f>'เภสัช (ป.เอก)'!AS13</f>
        <v>5</v>
      </c>
      <c r="AN6" s="183">
        <f>'เภสัช (ป.เอก)'!AT13</f>
        <v>5</v>
      </c>
      <c r="AO6" s="183">
        <f>'เภสัช (ป.เอก)'!AU13</f>
        <v>5</v>
      </c>
      <c r="AP6" s="183">
        <f>'เภสัช (ป.เอก)'!AV13</f>
        <v>5</v>
      </c>
      <c r="AQ6" s="183">
        <f>'เภสัช (ป.เอก)'!AW13</f>
        <v>5</v>
      </c>
      <c r="AR6" s="183">
        <f>'เภสัช (ป.เอก)'!AX13</f>
        <v>5</v>
      </c>
      <c r="AS6" s="183">
        <f>'เภสัช (ป.เอก)'!AY13</f>
        <v>5</v>
      </c>
      <c r="AT6" s="183">
        <f>'เภสัช (ป.เอก)'!AZ13</f>
        <v>5</v>
      </c>
      <c r="AU6" s="183">
        <f t="shared" si="3"/>
        <v>5</v>
      </c>
      <c r="AV6" s="184">
        <f>AVERAGE(J6,Q6,AA6,AJ6,AU6)</f>
        <v>4.9833333333333334</v>
      </c>
    </row>
    <row r="7" spans="1:48" x14ac:dyDescent="0.55000000000000004">
      <c r="A7" s="191" t="s">
        <v>68</v>
      </c>
      <c r="B7" s="179">
        <f>'วิทย์แพทย์ (ป.เอก)'!L13</f>
        <v>4.5</v>
      </c>
      <c r="C7" s="179">
        <f>'วิทย์แพทย์ (ป.เอก)'!M13</f>
        <v>3.5</v>
      </c>
      <c r="D7" s="179">
        <f>'วิทย์แพทย์ (ป.เอก)'!N13</f>
        <v>3.5</v>
      </c>
      <c r="E7" s="179">
        <f>'วิทย์แพทย์ (ป.เอก)'!O13</f>
        <v>3.5</v>
      </c>
      <c r="F7" s="179">
        <f>'วิทย์แพทย์ (ป.เอก)'!P13</f>
        <v>4</v>
      </c>
      <c r="G7" s="179">
        <f>'วิทย์แพทย์ (ป.เอก)'!Q13</f>
        <v>3.5</v>
      </c>
      <c r="H7" s="179">
        <f>'วิทย์แพทย์ (ป.เอก)'!R13</f>
        <v>3.5</v>
      </c>
      <c r="I7" s="179">
        <f>'วิทย์แพทย์ (ป.เอก)'!S13</f>
        <v>3.5</v>
      </c>
      <c r="J7" s="179">
        <f t="shared" si="0"/>
        <v>3.75</v>
      </c>
      <c r="K7" s="180">
        <f>'วิทย์แพทย์ (ป.เอก)'!T13</f>
        <v>4</v>
      </c>
      <c r="L7" s="180">
        <f>'วิทย์แพทย์ (ป.เอก)'!U13</f>
        <v>3.5</v>
      </c>
      <c r="M7" s="180">
        <f>'วิทย์แพทย์ (ป.เอก)'!V13</f>
        <v>3</v>
      </c>
      <c r="N7" s="180">
        <f>'วิทย์แพทย์ (ป.เอก)'!W13</f>
        <v>4</v>
      </c>
      <c r="O7" s="180">
        <f>'วิทย์แพทย์ (ป.เอก)'!X13</f>
        <v>3.5</v>
      </c>
      <c r="P7" s="180">
        <f>'วิทย์แพทย์ (ป.เอก)'!Y13</f>
        <v>3.5</v>
      </c>
      <c r="Q7" s="180">
        <f t="shared" si="4"/>
        <v>3.5833333333333335</v>
      </c>
      <c r="R7" s="181">
        <f>'วิทย์แพทย์ (ป.เอก)'!Z13</f>
        <v>3.5</v>
      </c>
      <c r="S7" s="181">
        <f>'วิทย์แพทย์ (ป.เอก)'!AA13</f>
        <v>3.5</v>
      </c>
      <c r="T7" s="181">
        <f>'วิทย์แพทย์ (ป.เอก)'!AB13</f>
        <v>3.5</v>
      </c>
      <c r="U7" s="181">
        <f>'วิทย์แพทย์ (ป.เอก)'!AC13</f>
        <v>4</v>
      </c>
      <c r="V7" s="181">
        <f>'วิทย์แพทย์ (ป.เอก)'!AD13</f>
        <v>3.5</v>
      </c>
      <c r="W7" s="181">
        <f>'วิทย์แพทย์ (ป.เอก)'!AE13</f>
        <v>4</v>
      </c>
      <c r="X7" s="181">
        <f>'วิทย์แพทย์ (ป.เอก)'!AF13</f>
        <v>3.5</v>
      </c>
      <c r="Y7" s="181">
        <f>'วิทย์แพทย์ (ป.เอก)'!AG13</f>
        <v>3</v>
      </c>
      <c r="Z7" s="181">
        <f>'วิทย์แพทย์ (ป.เอก)'!AH13</f>
        <v>3.5</v>
      </c>
      <c r="AA7" s="181">
        <f t="shared" si="1"/>
        <v>3.6666666666666665</v>
      </c>
      <c r="AB7" s="182">
        <f>'วิทย์แพทย์ (ป.เอก)'!AI13</f>
        <v>3</v>
      </c>
      <c r="AC7" s="182">
        <f>'วิทย์แพทย์ (ป.เอก)'!AJ13</f>
        <v>3.5</v>
      </c>
      <c r="AD7" s="182">
        <f>'วิทย์แพทย์ (ป.เอก)'!AK13</f>
        <v>3</v>
      </c>
      <c r="AE7" s="182">
        <f>'วิทย์แพทย์ (ป.เอก)'!AL13</f>
        <v>3.5</v>
      </c>
      <c r="AF7" s="182">
        <f>'วิทย์แพทย์ (ป.เอก)'!AM13</f>
        <v>3.5</v>
      </c>
      <c r="AG7" s="182">
        <f>'วิทย์แพทย์ (ป.เอก)'!AN13</f>
        <v>3.5</v>
      </c>
      <c r="AH7" s="182">
        <f>'วิทย์แพทย์ (ป.เอก)'!AO13</f>
        <v>4</v>
      </c>
      <c r="AI7" s="182">
        <f>'วิทย์แพทย์ (ป.เอก)'!AP13</f>
        <v>3.5</v>
      </c>
      <c r="AJ7" s="182">
        <f t="shared" si="2"/>
        <v>3.3333333333333335</v>
      </c>
      <c r="AK7" s="183">
        <f>'วิทย์แพทย์ (ป.เอก)'!AQ13</f>
        <v>3.5</v>
      </c>
      <c r="AL7" s="183">
        <f>'วิทย์แพทย์ (ป.เอก)'!AR13</f>
        <v>4</v>
      </c>
      <c r="AM7" s="183">
        <f>'วิทย์แพทย์ (ป.เอก)'!AS13</f>
        <v>4</v>
      </c>
      <c r="AN7" s="183">
        <f>'วิทย์แพทย์ (ป.เอก)'!AT13</f>
        <v>4</v>
      </c>
      <c r="AO7" s="183">
        <f>'วิทย์แพทย์ (ป.เอก)'!AU13</f>
        <v>3.5</v>
      </c>
      <c r="AP7" s="183">
        <f>'วิทย์แพทย์ (ป.เอก)'!AV13</f>
        <v>3.5</v>
      </c>
      <c r="AQ7" s="183">
        <f>'วิทย์แพทย์ (ป.เอก)'!AW13</f>
        <v>3</v>
      </c>
      <c r="AR7" s="183">
        <f>'วิทย์แพทย์ (ป.เอก)'!AX13</f>
        <v>3</v>
      </c>
      <c r="AS7" s="183">
        <f>'วิทย์แพทย์ (ป.เอก)'!AY13</f>
        <v>3.5</v>
      </c>
      <c r="AT7" s="183">
        <f>'วิทย์แพทย์ (ป.เอก)'!AZ13</f>
        <v>3.5</v>
      </c>
      <c r="AU7" s="183">
        <f t="shared" si="3"/>
        <v>3.55</v>
      </c>
      <c r="AV7" s="184">
        <f t="shared" si="5"/>
        <v>3.5766666666666667</v>
      </c>
    </row>
    <row r="8" spans="1:48" x14ac:dyDescent="0.55000000000000004">
      <c r="A8" s="191" t="s">
        <v>69</v>
      </c>
      <c r="B8" s="179">
        <f>'สาธารณสุข ป.เอก'!L12</f>
        <v>3</v>
      </c>
      <c r="C8" s="179">
        <f>'สาธารณสุข ป.เอก'!M12</f>
        <v>3</v>
      </c>
      <c r="D8" s="179">
        <f>'สาธารณสุข ป.เอก'!N12</f>
        <v>3</v>
      </c>
      <c r="E8" s="179">
        <f>'สาธารณสุข ป.เอก'!O12</f>
        <v>3</v>
      </c>
      <c r="F8" s="179">
        <f>'สาธารณสุข ป.เอก'!P12</f>
        <v>4</v>
      </c>
      <c r="G8" s="179">
        <f>'สาธารณสุข ป.เอก'!Q12</f>
        <v>3</v>
      </c>
      <c r="H8" s="179">
        <f>'สาธารณสุข ป.เอก'!R12</f>
        <v>3</v>
      </c>
      <c r="I8" s="179">
        <f>'สาธารณสุข ป.เอก'!S12</f>
        <v>3</v>
      </c>
      <c r="J8" s="179">
        <f t="shared" si="0"/>
        <v>3.1666666666666665</v>
      </c>
      <c r="K8" s="180">
        <f>'สาธารณสุข ป.เอก'!T12</f>
        <v>4</v>
      </c>
      <c r="L8" s="180">
        <f>'สาธารณสุข ป.เอก'!U12</f>
        <v>3</v>
      </c>
      <c r="M8" s="180">
        <f>'สาธารณสุข ป.เอก'!V12</f>
        <v>4</v>
      </c>
      <c r="N8" s="180">
        <f>'สาธารณสุข ป.เอก'!W12</f>
        <v>3</v>
      </c>
      <c r="O8" s="180">
        <f>'สาธารณสุข ป.เอก'!X12</f>
        <v>4</v>
      </c>
      <c r="P8" s="180">
        <f>'สาธารณสุข ป.เอก'!Y12</f>
        <v>3</v>
      </c>
      <c r="Q8" s="180">
        <f t="shared" si="4"/>
        <v>3.5</v>
      </c>
      <c r="R8" s="181">
        <f>'สาธารณสุข ป.เอก'!Z12</f>
        <v>3</v>
      </c>
      <c r="S8" s="181">
        <f>'สาธารณสุข ป.เอก'!AA12</f>
        <v>3</v>
      </c>
      <c r="T8" s="181">
        <f>'สาธารณสุข ป.เอก'!AB12</f>
        <v>3</v>
      </c>
      <c r="U8" s="181">
        <f>'สาธารณสุข ป.เอก'!AC12</f>
        <v>3</v>
      </c>
      <c r="V8" s="181">
        <f>'สาธารณสุข ป.เอก'!AD12</f>
        <v>3</v>
      </c>
      <c r="W8" s="181">
        <f>'สาธารณสุข ป.เอก'!AE12</f>
        <v>4</v>
      </c>
      <c r="X8" s="181">
        <f>'สาธารณสุข ป.เอก'!AF12</f>
        <v>3</v>
      </c>
      <c r="Y8" s="181">
        <f>'สาธารณสุข ป.เอก'!AG12</f>
        <v>2</v>
      </c>
      <c r="Z8" s="181">
        <f>'สาธารณสุข ป.เอก'!AH12</f>
        <v>3</v>
      </c>
      <c r="AA8" s="181">
        <f t="shared" si="1"/>
        <v>3.1666666666666665</v>
      </c>
      <c r="AB8" s="182">
        <f>'สาธารณสุข ป.เอก'!AI12</f>
        <v>3</v>
      </c>
      <c r="AC8" s="182">
        <f>'สาธารณสุข ป.เอก'!AJ12</f>
        <v>3</v>
      </c>
      <c r="AD8" s="182">
        <f>'สาธารณสุข ป.เอก'!AK12</f>
        <v>2</v>
      </c>
      <c r="AE8" s="182">
        <f>'สาธารณสุข ป.เอก'!AL12</f>
        <v>4</v>
      </c>
      <c r="AF8" s="182">
        <f>'สาธารณสุข ป.เอก'!AM12</f>
        <v>3</v>
      </c>
      <c r="AG8" s="182">
        <f>'สาธารณสุข ป.เอก'!AN12</f>
        <v>3</v>
      </c>
      <c r="AH8" s="182">
        <f>'สาธารณสุข ป.เอก'!AO12</f>
        <v>4</v>
      </c>
      <c r="AI8" s="182">
        <f>'สาธารณสุข ป.เอก'!AP12</f>
        <v>3</v>
      </c>
      <c r="AJ8" s="182">
        <f t="shared" si="2"/>
        <v>3</v>
      </c>
      <c r="AK8" s="183">
        <f>'สาธารณสุข ป.เอก'!AQ12</f>
        <v>4</v>
      </c>
      <c r="AL8" s="183">
        <f>'สาธารณสุข ป.เอก'!AR12</f>
        <v>3</v>
      </c>
      <c r="AM8" s="183">
        <f>'สาธารณสุข ป.เอก'!AS12</f>
        <v>4</v>
      </c>
      <c r="AN8" s="183">
        <f>'สาธารณสุข ป.เอก'!AT12</f>
        <v>4</v>
      </c>
      <c r="AO8" s="183">
        <f>'สาธารณสุข ป.เอก'!AU12</f>
        <v>4</v>
      </c>
      <c r="AP8" s="183">
        <f>'สาธารณสุข ป.เอก'!AV12</f>
        <v>3</v>
      </c>
      <c r="AQ8" s="183">
        <f>'สาธารณสุข ป.เอก'!AW12</f>
        <v>3</v>
      </c>
      <c r="AR8" s="183">
        <f>'สาธารณสุข ป.เอก'!AX12</f>
        <v>3</v>
      </c>
      <c r="AS8" s="183">
        <f>'สาธารณสุข ป.เอก'!AY12</f>
        <v>4</v>
      </c>
      <c r="AT8" s="183">
        <f>'สาธารณสุข ป.เอก'!AZ12</f>
        <v>4</v>
      </c>
      <c r="AU8" s="183">
        <f t="shared" si="3"/>
        <v>3.6</v>
      </c>
      <c r="AV8" s="184">
        <f t="shared" si="5"/>
        <v>3.2866666666666666</v>
      </c>
    </row>
    <row r="9" spans="1:48" x14ac:dyDescent="0.55000000000000004">
      <c r="A9" s="191" t="s">
        <v>70</v>
      </c>
      <c r="B9" s="179">
        <f>'มนุษย์ ป.เอก'!L15</f>
        <v>4.666666666666667</v>
      </c>
      <c r="C9" s="179">
        <f>'มนุษย์ ป.เอก'!M15</f>
        <v>4.333333333333333</v>
      </c>
      <c r="D9" s="179">
        <f>'มนุษย์ ป.เอก'!N15</f>
        <v>4.666666666666667</v>
      </c>
      <c r="E9" s="179">
        <f>'มนุษย์ ป.เอก'!O15</f>
        <v>4.333333333333333</v>
      </c>
      <c r="F9" s="179">
        <f>'มนุษย์ ป.เอก'!P15</f>
        <v>4.666666666666667</v>
      </c>
      <c r="G9" s="179">
        <f>'มนุษย์ ป.เอก'!Q15</f>
        <v>4.666666666666667</v>
      </c>
      <c r="H9" s="179">
        <f>'มนุษย์ ป.เอก'!R15</f>
        <v>4</v>
      </c>
      <c r="I9" s="179">
        <f>'มนุษย์ ป.เอก'!S15</f>
        <v>4</v>
      </c>
      <c r="J9" s="179">
        <f t="shared" si="0"/>
        <v>4.5555555555555562</v>
      </c>
      <c r="K9" s="180">
        <f>'มนุษย์ ป.เอก'!T15</f>
        <v>4.666666666666667</v>
      </c>
      <c r="L9" s="180">
        <f>'มนุษย์ ป.เอก'!U15</f>
        <v>4.666666666666667</v>
      </c>
      <c r="M9" s="180">
        <f>'มนุษย์ ป.เอก'!V15</f>
        <v>4.666666666666667</v>
      </c>
      <c r="N9" s="180">
        <f>'มนุษย์ ป.เอก'!W15</f>
        <v>4.666666666666667</v>
      </c>
      <c r="O9" s="180">
        <f>'มนุษย์ ป.เอก'!X15</f>
        <v>4.666666666666667</v>
      </c>
      <c r="P9" s="180">
        <f>'มนุษย์ ป.เอก'!Y15</f>
        <v>4.666666666666667</v>
      </c>
      <c r="Q9" s="180">
        <f t="shared" si="4"/>
        <v>4.666666666666667</v>
      </c>
      <c r="R9" s="181">
        <f>'มนุษย์ ป.เอก'!Z15</f>
        <v>4</v>
      </c>
      <c r="S9" s="181">
        <f>'มนุษย์ ป.เอก'!AA15</f>
        <v>4</v>
      </c>
      <c r="T9" s="181">
        <f>'มนุษย์ ป.เอก'!AB15</f>
        <v>4.333333333333333</v>
      </c>
      <c r="U9" s="181">
        <f>'มนุษย์ ป.เอก'!AC15</f>
        <v>4.666666666666667</v>
      </c>
      <c r="V9" s="181">
        <f>'มนุษย์ ป.เอก'!AD15</f>
        <v>4.666666666666667</v>
      </c>
      <c r="W9" s="181">
        <f>'มนุษย์ ป.เอก'!AE15</f>
        <v>4.333333333333333</v>
      </c>
      <c r="X9" s="181">
        <f>'มนุษย์ ป.เอก'!AF15</f>
        <v>4.333333333333333</v>
      </c>
      <c r="Y9" s="181">
        <f>'มนุษย์ ป.เอก'!AG15</f>
        <v>4.333333333333333</v>
      </c>
      <c r="Z9" s="181">
        <f>'มนุษย์ ป.เอก'!AH15</f>
        <v>4.333333333333333</v>
      </c>
      <c r="AA9" s="181">
        <f t="shared" si="1"/>
        <v>4.333333333333333</v>
      </c>
      <c r="AB9" s="182">
        <f>'มนุษย์ ป.เอก'!AI15</f>
        <v>4</v>
      </c>
      <c r="AC9" s="182">
        <f>'มนุษย์ ป.เอก'!AJ15</f>
        <v>4</v>
      </c>
      <c r="AD9" s="182">
        <f>'มนุษย์ ป.เอก'!AK15</f>
        <v>4.333333333333333</v>
      </c>
      <c r="AE9" s="182">
        <f>'มนุษย์ ป.เอก'!AL15</f>
        <v>4.333333333333333</v>
      </c>
      <c r="AF9" s="182">
        <f>'มนุษย์ ป.เอก'!AM15</f>
        <v>4.666666666666667</v>
      </c>
      <c r="AG9" s="182">
        <f>'มนุษย์ ป.เอก'!AN15</f>
        <v>4.666666666666667</v>
      </c>
      <c r="AH9" s="182">
        <f>'มนุษย์ ป.เอก'!AO15</f>
        <v>4.666666666666667</v>
      </c>
      <c r="AI9" s="182">
        <f>'มนุษย์ ป.เอก'!AP15</f>
        <v>4.666666666666667</v>
      </c>
      <c r="AJ9" s="182">
        <f t="shared" si="2"/>
        <v>4.333333333333333</v>
      </c>
      <c r="AK9" s="183">
        <f>'มนุษย์ ป.เอก'!AQ15</f>
        <v>4</v>
      </c>
      <c r="AL9" s="183">
        <f>'มนุษย์ ป.เอก'!AR15</f>
        <v>4.666666666666667</v>
      </c>
      <c r="AM9" s="183">
        <f>'มนุษย์ ป.เอก'!AS15</f>
        <v>4.666666666666667</v>
      </c>
      <c r="AN9" s="183">
        <f>'มนุษย์ ป.เอก'!AT15</f>
        <v>4.666666666666667</v>
      </c>
      <c r="AO9" s="183">
        <f>'มนุษย์ ป.เอก'!AU15</f>
        <v>4.666666666666667</v>
      </c>
      <c r="AP9" s="183">
        <f>'มนุษย์ ป.เอก'!AV15</f>
        <v>4.666666666666667</v>
      </c>
      <c r="AQ9" s="183">
        <f>'มนุษย์ ป.เอก'!AW15</f>
        <v>4.666666666666667</v>
      </c>
      <c r="AR9" s="183">
        <f>'มนุษย์ ป.เอก'!AX15</f>
        <v>4.666666666666667</v>
      </c>
      <c r="AS9" s="183">
        <f>'มนุษย์ ป.เอก'!AY15</f>
        <v>4.666666666666667</v>
      </c>
      <c r="AT9" s="183">
        <f>'มนุษย์ ป.เอก'!AZ15</f>
        <v>4.666666666666667</v>
      </c>
      <c r="AU9" s="183">
        <f t="shared" si="3"/>
        <v>4.5999999999999996</v>
      </c>
      <c r="AV9" s="184">
        <f t="shared" si="5"/>
        <v>4.4977777777777774</v>
      </c>
    </row>
    <row r="10" spans="1:48" x14ac:dyDescent="0.55000000000000004">
      <c r="A10" s="191" t="s">
        <v>72</v>
      </c>
      <c r="B10" s="179">
        <f>'ศึกษาฯ ป.เอก'!L29</f>
        <v>4.6470588235294121</v>
      </c>
      <c r="C10" s="179">
        <f>'ศึกษาฯ ป.เอก'!M29</f>
        <v>4.5882352941176467</v>
      </c>
      <c r="D10" s="179">
        <f>'ศึกษาฯ ป.เอก'!N29</f>
        <v>4.4705882352941178</v>
      </c>
      <c r="E10" s="179">
        <f>'ศึกษาฯ ป.เอก'!O29</f>
        <v>4.4705882352941178</v>
      </c>
      <c r="F10" s="179">
        <f>'ศึกษาฯ ป.เอก'!P29</f>
        <v>4.4705882352941178</v>
      </c>
      <c r="G10" s="179">
        <f>'ศึกษาฯ ป.เอก'!Q29</f>
        <v>4.5294117647058822</v>
      </c>
      <c r="H10" s="179">
        <f>'ศึกษาฯ ป.เอก'!R29</f>
        <v>4.5882352941176467</v>
      </c>
      <c r="I10" s="179">
        <f>'ศึกษาฯ ป.เอก'!S29</f>
        <v>4.5882352941176467</v>
      </c>
      <c r="J10" s="179">
        <f t="shared" si="0"/>
        <v>4.5294117647058831</v>
      </c>
      <c r="K10" s="180">
        <f>'ศึกษาฯ ป.เอก'!T29</f>
        <v>4.4705882352941178</v>
      </c>
      <c r="L10" s="180">
        <f>'ศึกษาฯ ป.เอก'!U29</f>
        <v>4.5294117647058822</v>
      </c>
      <c r="M10" s="180">
        <f>'ศึกษาฯ ป.เอก'!V29</f>
        <v>4.4705882352941178</v>
      </c>
      <c r="N10" s="180">
        <f>'ศึกษาฯ ป.เอก'!W29</f>
        <v>4.5882352941176467</v>
      </c>
      <c r="O10" s="180">
        <f>'ศึกษาฯ ป.เอก'!X29</f>
        <v>4.5882352941176467</v>
      </c>
      <c r="P10" s="180">
        <f>'ศึกษาฯ ป.เอก'!Y29</f>
        <v>4.2941176470588234</v>
      </c>
      <c r="Q10" s="180">
        <f t="shared" si="4"/>
        <v>4.4901960784313726</v>
      </c>
      <c r="R10" s="181">
        <f>'ศึกษาฯ ป.เอก'!Z29</f>
        <v>4.4117647058823533</v>
      </c>
      <c r="S10" s="181">
        <f>'ศึกษาฯ ป.เอก'!AA29</f>
        <v>4.4117647058823533</v>
      </c>
      <c r="T10" s="181">
        <f>'ศึกษาฯ ป.เอก'!AB29</f>
        <v>4.5294117647058822</v>
      </c>
      <c r="U10" s="181">
        <f>'ศึกษาฯ ป.เอก'!AC29</f>
        <v>4.5294117647058822</v>
      </c>
      <c r="V10" s="181">
        <f>'ศึกษาฯ ป.เอก'!AD29</f>
        <v>4.4705882352941178</v>
      </c>
      <c r="W10" s="181">
        <f>'ศึกษาฯ ป.เอก'!AE29</f>
        <v>4.3529411764705879</v>
      </c>
      <c r="X10" s="181">
        <f>'ศึกษาฯ ป.เอก'!AF29</f>
        <v>4.5294117647058822</v>
      </c>
      <c r="Y10" s="181">
        <f>'ศึกษาฯ ป.เอก'!AG29</f>
        <v>4.4705882352941178</v>
      </c>
      <c r="Z10" s="181">
        <f>'ศึกษาฯ ป.เอก'!AH29</f>
        <v>4.4117647058823533</v>
      </c>
      <c r="AA10" s="181">
        <f>AVERAGE(R10:W10)</f>
        <v>4.450980392156862</v>
      </c>
      <c r="AB10" s="182">
        <f>'ศึกษาฯ ป.เอก'!AI29</f>
        <v>4.4705882352941178</v>
      </c>
      <c r="AC10" s="182">
        <f>'ศึกษาฯ ป.เอก'!AJ29</f>
        <v>4.3529411764705879</v>
      </c>
      <c r="AD10" s="182">
        <f>'ศึกษาฯ ป.เอก'!AK29</f>
        <v>4.4705882352941178</v>
      </c>
      <c r="AE10" s="182">
        <f>'ศึกษาฯ ป.เอก'!AL29</f>
        <v>4.4705882352941178</v>
      </c>
      <c r="AF10" s="182">
        <f>'ศึกษาฯ ป.เอก'!AM29</f>
        <v>4.4705882352941178</v>
      </c>
      <c r="AG10" s="182">
        <f>'ศึกษาฯ ป.เอก'!AN29</f>
        <v>4.5294117647058822</v>
      </c>
      <c r="AH10" s="182">
        <f>'ศึกษาฯ ป.เอก'!AO29</f>
        <v>4.5294117647058822</v>
      </c>
      <c r="AI10" s="182">
        <f>'ศึกษาฯ ป.เอก'!AP29</f>
        <v>4.4705882352941178</v>
      </c>
      <c r="AJ10" s="182">
        <f t="shared" si="2"/>
        <v>4.4607843137254903</v>
      </c>
      <c r="AK10" s="183">
        <f>'ศึกษาฯ ป.เอก'!AQ29</f>
        <v>4.3529411764705879</v>
      </c>
      <c r="AL10" s="183">
        <f>'ศึกษาฯ ป.เอก'!AR29</f>
        <v>4.4705882352941178</v>
      </c>
      <c r="AM10" s="183">
        <f>'ศึกษาฯ ป.เอก'!AS29</f>
        <v>4.5882352941176467</v>
      </c>
      <c r="AN10" s="183">
        <f>'ศึกษาฯ ป.เอก'!AT29</f>
        <v>4.5294117647058822</v>
      </c>
      <c r="AO10" s="183">
        <f>'ศึกษาฯ ป.เอก'!AU29</f>
        <v>4.4117647058823533</v>
      </c>
      <c r="AP10" s="183">
        <f>'ศึกษาฯ ป.เอก'!AV29</f>
        <v>3.8823529411764706</v>
      </c>
      <c r="AQ10" s="183">
        <f>'ศึกษาฯ ป.เอก'!AW29</f>
        <v>3.9411764705882355</v>
      </c>
      <c r="AR10" s="183">
        <f>'ศึกษาฯ ป.เอก'!AX29</f>
        <v>3.8823529411764706</v>
      </c>
      <c r="AS10" s="183">
        <f>'ศึกษาฯ ป.เอก'!AY29</f>
        <v>3.7647058823529411</v>
      </c>
      <c r="AT10" s="183">
        <f>'ศึกษาฯ ป.เอก'!AZ29</f>
        <v>4.4117647058823533</v>
      </c>
      <c r="AU10" s="183">
        <f t="shared" ref="AU10:AU11" si="6">AVERAGE(AK10:AT10)</f>
        <v>4.223529411764706</v>
      </c>
      <c r="AV10" s="184">
        <f>AVERAGE(J10,Q10,AA10,AJ10,AU10)</f>
        <v>4.4309803921568625</v>
      </c>
    </row>
    <row r="11" spans="1:48" x14ac:dyDescent="0.55000000000000004">
      <c r="A11" s="191" t="s">
        <v>73</v>
      </c>
      <c r="B11" s="179">
        <f>'สังคม ป.เอก'!L13</f>
        <v>4</v>
      </c>
      <c r="C11" s="179">
        <f>'สังคม ป.เอก'!M13</f>
        <v>4</v>
      </c>
      <c r="D11" s="179">
        <f>'สังคม ป.เอก'!N13</f>
        <v>4</v>
      </c>
      <c r="E11" s="179">
        <f>'สังคม ป.เอก'!O13</f>
        <v>4</v>
      </c>
      <c r="F11" s="179">
        <f>'สังคม ป.เอก'!P13</f>
        <v>4</v>
      </c>
      <c r="G11" s="179">
        <f>'สังคม ป.เอก'!Q13</f>
        <v>4</v>
      </c>
      <c r="H11" s="179">
        <f>'สังคม ป.เอก'!R13</f>
        <v>4</v>
      </c>
      <c r="I11" s="179">
        <f>'สังคม ป.เอก'!S13</f>
        <v>4</v>
      </c>
      <c r="J11" s="179">
        <f t="shared" si="0"/>
        <v>4</v>
      </c>
      <c r="K11" s="180">
        <f>'สังคม ป.เอก'!T13</f>
        <v>4</v>
      </c>
      <c r="L11" s="180">
        <f>'สังคม ป.เอก'!U13</f>
        <v>4</v>
      </c>
      <c r="M11" s="180">
        <f>'สังคม ป.เอก'!V13</f>
        <v>5</v>
      </c>
      <c r="N11" s="180">
        <f>'สังคม ป.เอก'!W13</f>
        <v>5</v>
      </c>
      <c r="O11" s="180">
        <f>'สังคม ป.เอก'!X13</f>
        <v>4</v>
      </c>
      <c r="P11" s="180">
        <f>'สังคม ป.เอก'!Y13</f>
        <v>4</v>
      </c>
      <c r="Q11" s="180">
        <f t="shared" si="4"/>
        <v>4.333333333333333</v>
      </c>
      <c r="R11" s="181">
        <f>'สังคม ป.เอก'!Z13</f>
        <v>4</v>
      </c>
      <c r="S11" s="181">
        <f>'สังคม ป.เอก'!AA13</f>
        <v>5</v>
      </c>
      <c r="T11" s="181">
        <f>'สังคม ป.เอก'!AB13</f>
        <v>4</v>
      </c>
      <c r="U11" s="181">
        <f>'สังคม ป.เอก'!AC13</f>
        <v>4</v>
      </c>
      <c r="V11" s="181">
        <f>'สังคม ป.เอก'!AD13</f>
        <v>4</v>
      </c>
      <c r="W11" s="181">
        <f>'สังคม ป.เอก'!AE13</f>
        <v>4</v>
      </c>
      <c r="X11" s="181">
        <f>'สังคม ป.เอก'!AF13</f>
        <v>4</v>
      </c>
      <c r="Y11" s="181">
        <f>'สังคม ป.เอก'!AG13</f>
        <v>4</v>
      </c>
      <c r="Z11" s="181">
        <f>'สังคม ป.เอก'!AH13</f>
        <v>4</v>
      </c>
      <c r="AA11" s="181">
        <f>AVERAGE(R11:W11)</f>
        <v>4.166666666666667</v>
      </c>
      <c r="AB11" s="182">
        <f>'สังคม ป.เอก'!AI13</f>
        <v>4</v>
      </c>
      <c r="AC11" s="182">
        <f>'สังคม ป.เอก'!AJ13</f>
        <v>4</v>
      </c>
      <c r="AD11" s="182">
        <f>'สังคม ป.เอก'!AK13</f>
        <v>4</v>
      </c>
      <c r="AE11" s="182">
        <f>'สังคม ป.เอก'!AL13</f>
        <v>4</v>
      </c>
      <c r="AF11" s="182">
        <f>'สังคม ป.เอก'!AM13</f>
        <v>4</v>
      </c>
      <c r="AG11" s="182">
        <f>'สังคม ป.เอก'!AN13</f>
        <v>4</v>
      </c>
      <c r="AH11" s="182">
        <f>'สังคม ป.เอก'!AO13</f>
        <v>4</v>
      </c>
      <c r="AI11" s="182">
        <f>'สังคม ป.เอก'!AP13</f>
        <v>4</v>
      </c>
      <c r="AJ11" s="182">
        <f t="shared" si="2"/>
        <v>4</v>
      </c>
      <c r="AK11" s="183">
        <f>'สังคม ป.เอก'!AQ13</f>
        <v>4</v>
      </c>
      <c r="AL11" s="183">
        <f>'สังคม ป.เอก'!AR13</f>
        <v>4</v>
      </c>
      <c r="AM11" s="183">
        <f>'สังคม ป.เอก'!AS13</f>
        <v>4</v>
      </c>
      <c r="AN11" s="183">
        <f>'สังคม ป.เอก'!AT13</f>
        <v>4</v>
      </c>
      <c r="AO11" s="183">
        <f>'สังคม ป.เอก'!AU13</f>
        <v>4</v>
      </c>
      <c r="AP11" s="183">
        <f>'สังคม ป.เอก'!AV13</f>
        <v>4</v>
      </c>
      <c r="AQ11" s="183">
        <f>'สังคม ป.เอก'!AW13</f>
        <v>4</v>
      </c>
      <c r="AR11" s="183">
        <f>'สังคม ป.เอก'!AX13</f>
        <v>4</v>
      </c>
      <c r="AS11" s="183">
        <f>'สังคม ป.เอก'!AY13</f>
        <v>4</v>
      </c>
      <c r="AT11" s="183">
        <f>'สังคม ป.เอก'!AZ13</f>
        <v>4</v>
      </c>
      <c r="AU11" s="183">
        <f t="shared" si="6"/>
        <v>4</v>
      </c>
      <c r="AV11" s="184">
        <f>AVERAGE(J11,Q11,AA11,AJ11,AU11)</f>
        <v>4.0999999999999996</v>
      </c>
    </row>
    <row r="12" spans="1:48" x14ac:dyDescent="0.55000000000000004">
      <c r="A12" s="245" t="s">
        <v>237</v>
      </c>
      <c r="B12" s="186">
        <f>AVERAGE(B3:B11)</f>
        <v>4.3496732026143796</v>
      </c>
      <c r="C12" s="186">
        <f t="shared" ref="C12:I12" si="7">AVERAGE(C3:C11)</f>
        <v>4.1949891067538125</v>
      </c>
      <c r="D12" s="186">
        <f t="shared" si="7"/>
        <v>4.2189542483660132</v>
      </c>
      <c r="E12" s="186">
        <f t="shared" si="7"/>
        <v>3.9967320261437909</v>
      </c>
      <c r="F12" s="186">
        <f t="shared" si="7"/>
        <v>4.4226579520697165</v>
      </c>
      <c r="G12" s="186">
        <f t="shared" si="7"/>
        <v>4.0403050108932463</v>
      </c>
      <c r="H12" s="186">
        <f t="shared" si="7"/>
        <v>4.0098039215686274</v>
      </c>
      <c r="I12" s="186">
        <f t="shared" si="7"/>
        <v>4.1579520697167753</v>
      </c>
      <c r="J12" s="186">
        <f>AVERAGE(B12:I12)</f>
        <v>4.1738834422657956</v>
      </c>
      <c r="K12" s="187">
        <f>AVERAGE(K3:K11)</f>
        <v>4.200435729847495</v>
      </c>
      <c r="L12" s="187">
        <f t="shared" ref="L12:P12" si="8">AVERAGE(L3:L11)</f>
        <v>4.0217864923747273</v>
      </c>
      <c r="M12" s="187">
        <f t="shared" si="8"/>
        <v>4.3115468409586057</v>
      </c>
      <c r="N12" s="187">
        <f t="shared" si="8"/>
        <v>4.10239651416122</v>
      </c>
      <c r="O12" s="187">
        <f t="shared" si="8"/>
        <v>4.1949891067538125</v>
      </c>
      <c r="P12" s="187">
        <f t="shared" si="8"/>
        <v>3.9030501089324616</v>
      </c>
      <c r="Q12" s="187">
        <f>AVERAGE(K12:P12)</f>
        <v>4.1223674655047207</v>
      </c>
      <c r="R12" s="188">
        <f>AVERAGE(R3:R11)</f>
        <v>3.9531590413943354</v>
      </c>
      <c r="S12" s="188">
        <f t="shared" ref="S12:Z12" si="9">AVERAGE(S3:S11)</f>
        <v>4.1013071895424842</v>
      </c>
      <c r="T12" s="188">
        <f t="shared" si="9"/>
        <v>4.0403050108932455</v>
      </c>
      <c r="U12" s="188">
        <f t="shared" si="9"/>
        <v>4.0958605664488017</v>
      </c>
      <c r="V12" s="188">
        <f t="shared" si="9"/>
        <v>3.9596949891067541</v>
      </c>
      <c r="W12" s="188">
        <f t="shared" si="9"/>
        <v>4.1503267973856204</v>
      </c>
      <c r="X12" s="188">
        <f t="shared" si="9"/>
        <v>3.9662309368191719</v>
      </c>
      <c r="Y12" s="188">
        <f t="shared" si="9"/>
        <v>3.8300653594771239</v>
      </c>
      <c r="Z12" s="188">
        <f t="shared" si="9"/>
        <v>4.0272331154684089</v>
      </c>
      <c r="AA12" s="188">
        <f>AVERAGE(R12:Z12)</f>
        <v>4.0137981118373274</v>
      </c>
      <c r="AB12" s="189">
        <f>AVERAGE(AB3:AB11)</f>
        <v>3.9411764705882351</v>
      </c>
      <c r="AC12" s="189">
        <f t="shared" ref="AC12:AH12" si="10">AVERAGE(AC3:AC11)</f>
        <v>3.9095860566448803</v>
      </c>
      <c r="AD12" s="189">
        <f t="shared" si="10"/>
        <v>3.7930283224400867</v>
      </c>
      <c r="AE12" s="189">
        <f t="shared" si="10"/>
        <v>4.2189542483660132</v>
      </c>
      <c r="AF12" s="189">
        <f t="shared" si="10"/>
        <v>4.0337690631808281</v>
      </c>
      <c r="AG12" s="189">
        <f t="shared" si="10"/>
        <v>4.1143790849673207</v>
      </c>
      <c r="AH12" s="189">
        <f t="shared" si="10"/>
        <v>4.1328976034858389</v>
      </c>
      <c r="AI12" s="189">
        <f>AVERAGE(AI3:AI11)</f>
        <v>4.0708061002178653</v>
      </c>
      <c r="AJ12" s="189">
        <f>AVERAGE(AB12:AI12)</f>
        <v>4.0268246187363834</v>
      </c>
      <c r="AK12" s="190">
        <f>AVERAGE(AK3:AK11)</f>
        <v>4.094771241830065</v>
      </c>
      <c r="AL12" s="190">
        <f t="shared" ref="AL12:AS12" si="11">AVERAGE(AL3:AL11)</f>
        <v>4.0522875816993462</v>
      </c>
      <c r="AM12" s="190">
        <f t="shared" si="11"/>
        <v>4.2875816993464051</v>
      </c>
      <c r="AN12" s="190">
        <f t="shared" si="11"/>
        <v>4.2810457516339868</v>
      </c>
      <c r="AO12" s="190">
        <f t="shared" si="11"/>
        <v>4.1753812636165577</v>
      </c>
      <c r="AP12" s="190">
        <f t="shared" si="11"/>
        <v>4.0795206971677551</v>
      </c>
      <c r="AQ12" s="190">
        <f t="shared" si="11"/>
        <v>3.9193899782135073</v>
      </c>
      <c r="AR12" s="190">
        <f t="shared" si="11"/>
        <v>4.0239651416121998</v>
      </c>
      <c r="AS12" s="190">
        <f t="shared" si="11"/>
        <v>4.1405228758169939</v>
      </c>
      <c r="AT12" s="190">
        <f>AVERAGE(AT3:AT11)</f>
        <v>4.1383442265795205</v>
      </c>
      <c r="AU12" s="190">
        <f>AVERAGE(AK12:AT12)</f>
        <v>4.1192810457516336</v>
      </c>
      <c r="AV12" s="184">
        <f>AVERAGE(J12,Q12,AA12,AJ12,AU12)</f>
        <v>4.0912309368191728</v>
      </c>
    </row>
    <row r="16" spans="1:48" x14ac:dyDescent="0.55000000000000004">
      <c r="A16" s="127" t="s">
        <v>259</v>
      </c>
    </row>
    <row r="18" spans="1:7" ht="51.75" x14ac:dyDescent="0.55000000000000004">
      <c r="A18" s="166" t="s">
        <v>204</v>
      </c>
      <c r="B18" s="167" t="s">
        <v>20</v>
      </c>
      <c r="C18" s="167" t="s">
        <v>21</v>
      </c>
      <c r="D18" s="167" t="s">
        <v>22</v>
      </c>
      <c r="E18" s="167" t="s">
        <v>23</v>
      </c>
      <c r="F18" s="167" t="s">
        <v>24</v>
      </c>
      <c r="G18" s="167" t="s">
        <v>260</v>
      </c>
    </row>
    <row r="19" spans="1:7" x14ac:dyDescent="0.55000000000000004">
      <c r="A19" s="247" t="s">
        <v>62</v>
      </c>
      <c r="B19" s="179">
        <f>'วิทย์ ป.เอก'!L19</f>
        <v>4.5</v>
      </c>
      <c r="C19" s="179">
        <f>'วิทย์ ป.เอก'!L26</f>
        <v>4</v>
      </c>
      <c r="D19" s="179">
        <f>'วิทย์ ป.เอก'!L32</f>
        <v>4.333333333333333</v>
      </c>
      <c r="E19" s="179">
        <f>'วิทย์ ป.เอก'!L38</f>
        <v>4.4117647058823533</v>
      </c>
      <c r="F19" s="179">
        <f>'วิทย์ ป.เอก'!L44</f>
        <v>4</v>
      </c>
      <c r="G19" s="179">
        <f>'วิทย์ ป.เอก'!M48</f>
        <v>4.2490196078431364</v>
      </c>
    </row>
    <row r="20" spans="1:7" x14ac:dyDescent="0.55000000000000004">
      <c r="A20" s="178" t="s">
        <v>64</v>
      </c>
      <c r="B20" s="179">
        <f>'พลังงาน ป.เอก'!L18</f>
        <v>3.5625</v>
      </c>
      <c r="C20" s="179">
        <f>'พลังงาน ป.เอก'!L25</f>
        <v>3.4</v>
      </c>
      <c r="D20" s="179">
        <f>'พลังงาน ป.เอก'!L31</f>
        <v>3.6666666666666665</v>
      </c>
      <c r="E20" s="179">
        <f>'พลังงาน ป.เอก'!L37</f>
        <v>3.6470588235294117</v>
      </c>
      <c r="F20" s="179">
        <f>'พลังงาน ป.เอก'!L41</f>
        <v>4</v>
      </c>
      <c r="G20" s="179">
        <f>'พลังงาน ป.เอก'!M47</f>
        <v>3.6552450980392153</v>
      </c>
    </row>
    <row r="21" spans="1:7" x14ac:dyDescent="0.55000000000000004">
      <c r="A21" s="178" t="s">
        <v>66</v>
      </c>
      <c r="B21" s="179">
        <f>'แพทย์ ป.เอก'!L21</f>
        <v>4.083333333333333</v>
      </c>
      <c r="C21" s="179">
        <f>'แพทย์ ป.เอก'!L28</f>
        <v>4.2666666666666666</v>
      </c>
      <c r="D21" s="179">
        <f>'แพทย์ ป.เอก'!L34</f>
        <v>3.8888888888888888</v>
      </c>
      <c r="E21" s="179">
        <f>'แพทย์ ป.เอก'!L40</f>
        <v>4.1372549019607838</v>
      </c>
      <c r="F21" s="179">
        <f>'แพทย์ ป.เอก'!L46</f>
        <v>3.833333333333333</v>
      </c>
      <c r="G21" s="179">
        <f>'แพทย์ ป.เอก'!M50</f>
        <v>4.0418954248366017</v>
      </c>
    </row>
    <row r="22" spans="1:7" x14ac:dyDescent="0.55000000000000004">
      <c r="A22" s="178" t="s">
        <v>67</v>
      </c>
      <c r="B22" s="179">
        <f>'เภสัช (ป.เอก)'!L19</f>
        <v>5</v>
      </c>
      <c r="C22" s="179">
        <f>'เภสัช (ป.เอก)'!L26</f>
        <v>5</v>
      </c>
      <c r="D22" s="179">
        <f>'เภสัช (ป.เอก)'!L32</f>
        <v>5</v>
      </c>
      <c r="E22" s="179">
        <f>'เภสัช (ป.เอก)'!L38</f>
        <v>5</v>
      </c>
      <c r="F22" s="179">
        <f>'เภสัช (ป.เอก)'!L44</f>
        <v>5</v>
      </c>
      <c r="G22" s="179">
        <f>'เภสัช (ป.เอก)'!M48</f>
        <v>5</v>
      </c>
    </row>
    <row r="23" spans="1:7" x14ac:dyDescent="0.55000000000000004">
      <c r="A23" s="178" t="s">
        <v>68</v>
      </c>
      <c r="B23" s="179">
        <f>'วิทย์แพทย์ (ป.เอก)'!L19</f>
        <v>3.59375</v>
      </c>
      <c r="C23" s="179">
        <f>'วิทย์แพทย์ (ป.เอก)'!L26</f>
        <v>3.3</v>
      </c>
      <c r="D23" s="179">
        <f>'วิทย์แพทย์ (ป.เอก)'!L32</f>
        <v>3.6666666666666665</v>
      </c>
      <c r="E23" s="179">
        <f>'วิทย์แพทย์ (ป.เอก)'!L38</f>
        <v>3.6176470588235294</v>
      </c>
      <c r="F23" s="179">
        <f>'วิทย์แพทย์ (ป.เอก)'!L44</f>
        <v>3.25</v>
      </c>
      <c r="G23" s="179">
        <f>'วิทย์แพทย์ (ป.เอก)'!M48</f>
        <v>3.4856127450980394</v>
      </c>
    </row>
    <row r="24" spans="1:7" x14ac:dyDescent="0.55000000000000004">
      <c r="A24" s="178" t="s">
        <v>69</v>
      </c>
      <c r="B24" s="179">
        <f>'สาธารณสุข ป.เอก'!L18</f>
        <v>3.4375</v>
      </c>
      <c r="C24" s="179">
        <f>'สาธารณสุข ป.เอก'!L25</f>
        <v>2.8</v>
      </c>
      <c r="D24" s="179">
        <f>'สาธารณสุข ป.เอก'!L31</f>
        <v>3.3333333333333335</v>
      </c>
      <c r="E24" s="179">
        <f>'สาธารณสุข ป.เอก'!L37</f>
        <v>3.0588235294117645</v>
      </c>
      <c r="F24" s="179">
        <f>'สาธารณสุข ป.เอก'!L43</f>
        <v>2.5</v>
      </c>
      <c r="G24" s="179">
        <f>'สาธารณสุข ป.เอก'!M47</f>
        <v>3.0259313725490196</v>
      </c>
    </row>
    <row r="25" spans="1:7" x14ac:dyDescent="0.55000000000000004">
      <c r="A25" s="178" t="s">
        <v>70</v>
      </c>
      <c r="B25" s="179">
        <f>'มนุษย์ ป.เอก'!L21</f>
        <v>4.520833333333333</v>
      </c>
      <c r="C25" s="179">
        <f>'มนุษย์ ป.เอก'!L28</f>
        <v>4.2666666666666666</v>
      </c>
      <c r="D25" s="179">
        <f>'มนุษย์ ป.เอก'!L34</f>
        <v>4.5555555555555562</v>
      </c>
      <c r="E25" s="179">
        <f>'มนุษย์ ป.เอก'!L40</f>
        <v>4.3725490196078427</v>
      </c>
      <c r="F25" s="179">
        <f>'มนุษย์ ป.เอก'!L46</f>
        <v>4.1666666666666661</v>
      </c>
      <c r="G25" s="179">
        <f>'มนุษย์ ป.เอก'!M50</f>
        <v>4.376454248366012</v>
      </c>
    </row>
    <row r="26" spans="1:7" x14ac:dyDescent="0.55000000000000004">
      <c r="A26" s="178" t="s">
        <v>72</v>
      </c>
      <c r="B26" s="179">
        <f>'ศึกษาฯ ป.เอก'!L35</f>
        <v>4.3492647058823524</v>
      </c>
      <c r="C26" s="179">
        <f>'ศึกษาฯ ป.เอก'!L42</f>
        <v>4.447058823529412</v>
      </c>
      <c r="D26" s="179">
        <f>'ศึกษาฯ ป.เอก'!L48</f>
        <v>4.5098039215686274</v>
      </c>
      <c r="E26" s="179">
        <f>'ศึกษาฯ ป.เอก'!L54</f>
        <v>4.4982698961937713</v>
      </c>
      <c r="F26" s="179">
        <f>'ศึกษาฯ ป.เอก'!L60</f>
        <v>4.4411764705882355</v>
      </c>
      <c r="G26" s="179">
        <f>'ศึกษาฯ ป.เอก'!M64</f>
        <v>4.4491147635524797</v>
      </c>
    </row>
    <row r="27" spans="1:7" x14ac:dyDescent="0.55000000000000004">
      <c r="A27" s="178" t="s">
        <v>73</v>
      </c>
      <c r="B27" s="179">
        <f>'สังคม ป.เอก'!L19</f>
        <v>4.0625</v>
      </c>
      <c r="C27" s="179">
        <f>'สังคม ป.เอก'!L26</f>
        <v>4</v>
      </c>
      <c r="D27" s="179">
        <f>'สังคม ป.เอก'!L32</f>
        <v>4</v>
      </c>
      <c r="E27" s="179">
        <f>'สังคม ป.เอก'!L38</f>
        <v>4.0588235294117645</v>
      </c>
      <c r="F27" s="179">
        <f>'สังคม ป.เอก'!L44</f>
        <v>4.5</v>
      </c>
      <c r="G27" s="179">
        <f>'สังคม ป.เอก'!M48</f>
        <v>4.1242647058823527</v>
      </c>
    </row>
    <row r="28" spans="1:7" ht="27.75" x14ac:dyDescent="0.65">
      <c r="A28" s="185" t="s">
        <v>237</v>
      </c>
      <c r="B28" s="186">
        <f>AVERAGE(B19:B27)</f>
        <v>4.1232979302832247</v>
      </c>
      <c r="C28" s="186">
        <f t="shared" ref="C28:F28" si="12">AVERAGE(C19:C27)</f>
        <v>3.9422657952069722</v>
      </c>
      <c r="D28" s="186">
        <f t="shared" si="12"/>
        <v>4.106027596223675</v>
      </c>
      <c r="E28" s="186">
        <f t="shared" si="12"/>
        <v>4.089132384980136</v>
      </c>
      <c r="F28" s="186">
        <f t="shared" si="12"/>
        <v>3.9656862745098036</v>
      </c>
      <c r="G28" s="186">
        <f>AVERAGE(G19:G27)</f>
        <v>4.045281996240762</v>
      </c>
    </row>
    <row r="31" spans="1:7" x14ac:dyDescent="0.55000000000000004">
      <c r="A31" s="127" t="s">
        <v>265</v>
      </c>
    </row>
    <row r="33" spans="1:11" ht="108.75" x14ac:dyDescent="0.55000000000000004">
      <c r="A33" s="232" t="s">
        <v>56</v>
      </c>
      <c r="B33" s="233" t="s">
        <v>74</v>
      </c>
      <c r="C33" s="233" t="s">
        <v>262</v>
      </c>
      <c r="D33" s="233" t="s">
        <v>263</v>
      </c>
    </row>
    <row r="34" spans="1:11" x14ac:dyDescent="0.55000000000000004">
      <c r="A34" s="178" t="s">
        <v>62</v>
      </c>
      <c r="B34" s="236">
        <v>1</v>
      </c>
      <c r="C34" s="236">
        <v>1</v>
      </c>
      <c r="D34" s="234">
        <f t="shared" ref="D34:D42" si="13">C34*100/B34</f>
        <v>100</v>
      </c>
    </row>
    <row r="35" spans="1:11" x14ac:dyDescent="0.55000000000000004">
      <c r="A35" s="178" t="s">
        <v>64</v>
      </c>
      <c r="B35" s="236">
        <f>'พลังงาน ป.เอก'!G8</f>
        <v>3</v>
      </c>
      <c r="C35" s="236">
        <f>'พลังงาน ป.เอก'!I8</f>
        <v>1</v>
      </c>
      <c r="D35" s="234">
        <f t="shared" si="13"/>
        <v>33.333333333333336</v>
      </c>
    </row>
    <row r="36" spans="1:11" x14ac:dyDescent="0.55000000000000004">
      <c r="A36" s="178" t="s">
        <v>66</v>
      </c>
      <c r="B36" s="236">
        <f>'แพทย์ ป.เอก'!H10</f>
        <v>3</v>
      </c>
      <c r="C36" s="236">
        <f>'แพทย์ ป.เอก'!J10</f>
        <v>3</v>
      </c>
      <c r="D36" s="234">
        <f t="shared" si="13"/>
        <v>100</v>
      </c>
    </row>
    <row r="37" spans="1:11" x14ac:dyDescent="0.55000000000000004">
      <c r="A37" s="178" t="s">
        <v>67</v>
      </c>
      <c r="B37" s="236">
        <f>'เภสัช (ป.เอก)'!G9</f>
        <v>5</v>
      </c>
      <c r="C37" s="236">
        <f>'เภสัช (ป.เอก)'!I9</f>
        <v>2</v>
      </c>
      <c r="D37" s="234">
        <f t="shared" si="13"/>
        <v>40</v>
      </c>
    </row>
    <row r="38" spans="1:11" x14ac:dyDescent="0.55000000000000004">
      <c r="A38" s="178" t="s">
        <v>68</v>
      </c>
      <c r="B38" s="236">
        <f>'วิทย์แพทย์ (ป.เอก)'!G9</f>
        <v>2</v>
      </c>
      <c r="C38" s="236">
        <f>'วิทย์แพทย์ (ป.เอก)'!I9</f>
        <v>2</v>
      </c>
      <c r="D38" s="234">
        <f t="shared" si="13"/>
        <v>100</v>
      </c>
    </row>
    <row r="39" spans="1:11" x14ac:dyDescent="0.55000000000000004">
      <c r="A39" s="178" t="s">
        <v>69</v>
      </c>
      <c r="B39" s="236">
        <f>'สาธารณสุข ป.เอก'!G8</f>
        <v>2</v>
      </c>
      <c r="C39" s="236">
        <f>'สาธารณสุข ป.เอก'!I8</f>
        <v>1</v>
      </c>
      <c r="D39" s="234">
        <f t="shared" si="13"/>
        <v>50</v>
      </c>
    </row>
    <row r="40" spans="1:11" x14ac:dyDescent="0.55000000000000004">
      <c r="A40" s="178" t="s">
        <v>70</v>
      </c>
      <c r="B40" s="236">
        <f>'มนุษย์ ป.เอก'!G10</f>
        <v>4</v>
      </c>
      <c r="C40" s="236">
        <f>'มนุษย์ ป.เอก'!I10</f>
        <v>3</v>
      </c>
      <c r="D40" s="234">
        <f t="shared" si="13"/>
        <v>75</v>
      </c>
    </row>
    <row r="41" spans="1:11" x14ac:dyDescent="0.55000000000000004">
      <c r="A41" s="178" t="s">
        <v>72</v>
      </c>
      <c r="B41" s="236">
        <f>'ศึกษาฯ ป.เอก'!G25</f>
        <v>31</v>
      </c>
      <c r="C41" s="236">
        <f>'ศึกษาฯ ป.เอก'!I25</f>
        <v>17</v>
      </c>
      <c r="D41" s="234">
        <f>C41*100/B41</f>
        <v>54.838709677419352</v>
      </c>
    </row>
    <row r="42" spans="1:11" x14ac:dyDescent="0.55000000000000004">
      <c r="A42" s="178" t="s">
        <v>73</v>
      </c>
      <c r="B42" s="236">
        <f>'สังคม ป.เอก'!G9</f>
        <v>5</v>
      </c>
      <c r="C42" s="236">
        <f>'สังคม ป.เอก'!I9</f>
        <v>1</v>
      </c>
      <c r="D42" s="234">
        <f t="shared" si="13"/>
        <v>20</v>
      </c>
    </row>
    <row r="43" spans="1:11" ht="27.75" x14ac:dyDescent="0.65">
      <c r="A43" s="242" t="s">
        <v>237</v>
      </c>
      <c r="B43" s="237">
        <f>SUM(B34:B42)</f>
        <v>56</v>
      </c>
      <c r="C43" s="237">
        <f>SUM(C34:C42)</f>
        <v>31</v>
      </c>
      <c r="D43" s="235">
        <f>C43*100/B43</f>
        <v>55.357142857142854</v>
      </c>
    </row>
    <row r="45" spans="1:11" x14ac:dyDescent="0.55000000000000004">
      <c r="A45" s="165" t="s">
        <v>238</v>
      </c>
      <c r="B45" s="243">
        <f>C43</f>
        <v>31</v>
      </c>
      <c r="C45" s="165" t="s">
        <v>239</v>
      </c>
      <c r="D45" s="165" t="s">
        <v>74</v>
      </c>
      <c r="E45" s="165"/>
      <c r="F45" s="165"/>
      <c r="G45" s="240">
        <f>B43</f>
        <v>56</v>
      </c>
      <c r="H45" s="165" t="s">
        <v>239</v>
      </c>
      <c r="I45" s="238"/>
      <c r="J45" s="165" t="s">
        <v>61</v>
      </c>
      <c r="K45" s="238">
        <f>D43</f>
        <v>55.357142857142854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0"/>
  <sheetViews>
    <sheetView workbookViewId="0">
      <selection activeCell="A11" sqref="A11:G56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6.375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51">
        <v>1</v>
      </c>
      <c r="B2" s="11">
        <v>1</v>
      </c>
      <c r="C2" s="12"/>
      <c r="D2" s="79">
        <f t="shared" ref="D2" si="0">IF(C2&gt;50,4,IF(C2&gt;40,3,IF(C2&gt;30,2,IF(C2&gt;0,1,IF(C2=0,5)))))</f>
        <v>5</v>
      </c>
      <c r="E2" s="13"/>
      <c r="F2" s="14">
        <v>1</v>
      </c>
      <c r="G2" s="20">
        <v>3</v>
      </c>
      <c r="H2" s="20" t="s">
        <v>62</v>
      </c>
      <c r="I2" s="144">
        <v>4</v>
      </c>
      <c r="J2" s="15">
        <v>2</v>
      </c>
      <c r="K2" s="15">
        <v>1</v>
      </c>
      <c r="L2" s="16">
        <v>5</v>
      </c>
      <c r="M2" s="16">
        <v>5</v>
      </c>
      <c r="N2" s="16">
        <v>5</v>
      </c>
      <c r="O2" s="16">
        <v>4</v>
      </c>
      <c r="P2" s="16">
        <v>5</v>
      </c>
      <c r="Q2" s="16">
        <v>4</v>
      </c>
      <c r="R2" s="16">
        <v>4</v>
      </c>
      <c r="S2" s="16">
        <v>5</v>
      </c>
      <c r="T2" s="17">
        <v>5</v>
      </c>
      <c r="U2" s="17">
        <v>4</v>
      </c>
      <c r="V2" s="17">
        <v>5</v>
      </c>
      <c r="W2" s="17">
        <v>4</v>
      </c>
      <c r="X2" s="17">
        <v>4</v>
      </c>
      <c r="Y2" s="17">
        <v>5</v>
      </c>
      <c r="Z2" s="18">
        <v>4</v>
      </c>
      <c r="AA2" s="18">
        <v>4</v>
      </c>
      <c r="AB2" s="18">
        <v>5</v>
      </c>
      <c r="AC2" s="18">
        <v>4</v>
      </c>
      <c r="AD2" s="18">
        <v>4</v>
      </c>
      <c r="AE2" s="18">
        <v>4</v>
      </c>
      <c r="AF2" s="18">
        <v>4</v>
      </c>
      <c r="AG2" s="18">
        <v>4</v>
      </c>
      <c r="AH2" s="18">
        <v>5</v>
      </c>
      <c r="AI2" s="19">
        <v>4</v>
      </c>
      <c r="AJ2" s="19">
        <v>4</v>
      </c>
      <c r="AK2" s="19">
        <v>4</v>
      </c>
      <c r="AL2" s="19">
        <v>5</v>
      </c>
      <c r="AM2" s="19">
        <v>4</v>
      </c>
      <c r="AN2" s="19">
        <v>5</v>
      </c>
      <c r="AO2" s="19">
        <v>4</v>
      </c>
      <c r="AP2" s="19">
        <v>4</v>
      </c>
      <c r="AQ2" s="20">
        <v>4</v>
      </c>
      <c r="AR2" s="20">
        <v>4</v>
      </c>
      <c r="AS2" s="20">
        <v>4</v>
      </c>
      <c r="AT2" s="20">
        <v>4</v>
      </c>
      <c r="AU2" s="20">
        <v>4</v>
      </c>
      <c r="AV2" s="20">
        <v>5</v>
      </c>
      <c r="AW2" s="20">
        <v>5</v>
      </c>
      <c r="AX2" s="20">
        <v>5</v>
      </c>
      <c r="AY2" s="20">
        <v>5</v>
      </c>
      <c r="AZ2" s="20">
        <v>5</v>
      </c>
      <c r="BA2" s="7"/>
      <c r="BB2" s="37">
        <f t="shared" ref="BB2:BB4" si="1">(AVERAGE(L2:S2))</f>
        <v>4.625</v>
      </c>
      <c r="BC2" s="38">
        <f>(AVERAGEA(T2:Y2))</f>
        <v>4.5</v>
      </c>
      <c r="BD2" s="39">
        <f>(AVERAGE(Z2:AH2))</f>
        <v>4.2222222222222223</v>
      </c>
      <c r="BE2" s="40">
        <f>(AVERAGEA(AI2:AP2))</f>
        <v>4.25</v>
      </c>
      <c r="BF2" s="41">
        <f>(AVERAGE(AQ2:AZ2))</f>
        <v>4.5</v>
      </c>
    </row>
    <row r="3" spans="1:58" x14ac:dyDescent="0.55000000000000004">
      <c r="A3" s="51"/>
      <c r="B3" s="26"/>
      <c r="C3" s="27"/>
      <c r="D3" s="79"/>
      <c r="E3" s="28"/>
      <c r="F3" s="29"/>
      <c r="G3" s="35"/>
      <c r="H3" s="35"/>
      <c r="I3" s="35"/>
      <c r="J3" s="30"/>
      <c r="K3" s="30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  <c r="BB3" s="37" t="e">
        <f t="shared" si="1"/>
        <v>#DIV/0!</v>
      </c>
      <c r="BC3" s="38" t="e">
        <f t="shared" ref="BC3:BC4" si="2">(AVERAGEA(T3:Y3))</f>
        <v>#DIV/0!</v>
      </c>
      <c r="BD3" s="39" t="e">
        <f t="shared" ref="BD3:BD4" si="3">(AVERAGE(Z3:AH3))</f>
        <v>#DIV/0!</v>
      </c>
      <c r="BE3" s="40" t="e">
        <f t="shared" ref="BE3:BE4" si="4">(AVERAGEA(AI3:AP3))</f>
        <v>#DIV/0!</v>
      </c>
      <c r="BF3" s="41" t="e">
        <f t="shared" ref="BF3:BF4" si="5">(AVERAGE(AQ3:AZ3))</f>
        <v>#DIV/0!</v>
      </c>
    </row>
    <row r="4" spans="1:58" x14ac:dyDescent="0.55000000000000004">
      <c r="A4" s="51"/>
      <c r="B4" s="26"/>
      <c r="C4" s="27"/>
      <c r="D4" s="79"/>
      <c r="E4" s="28"/>
      <c r="F4" s="29"/>
      <c r="G4" s="35"/>
      <c r="H4" s="35"/>
      <c r="I4" s="35"/>
      <c r="J4" s="30"/>
      <c r="K4" s="30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7" t="e">
        <f t="shared" si="1"/>
        <v>#DIV/0!</v>
      </c>
      <c r="BC4" s="38" t="e">
        <f t="shared" si="2"/>
        <v>#DIV/0!</v>
      </c>
      <c r="BD4" s="39" t="e">
        <f t="shared" si="3"/>
        <v>#DIV/0!</v>
      </c>
      <c r="BE4" s="40" t="e">
        <f t="shared" si="4"/>
        <v>#DIV/0!</v>
      </c>
      <c r="BF4" s="41" t="e">
        <f t="shared" si="5"/>
        <v>#DIV/0!</v>
      </c>
    </row>
    <row r="5" spans="1:58" x14ac:dyDescent="0.55000000000000004">
      <c r="A5" s="72"/>
      <c r="B5" s="73"/>
      <c r="C5" s="74"/>
      <c r="D5" s="79"/>
      <c r="E5" s="75"/>
      <c r="F5" s="76"/>
      <c r="G5" s="47"/>
      <c r="H5" s="47"/>
      <c r="I5" s="47"/>
      <c r="J5" s="77"/>
      <c r="K5" s="78" t="s">
        <v>51</v>
      </c>
      <c r="L5" s="129">
        <f t="shared" ref="L5:AZ5" si="6">AVERAGE(L2:L4)</f>
        <v>5</v>
      </c>
      <c r="M5" s="129">
        <f t="shared" si="6"/>
        <v>5</v>
      </c>
      <c r="N5" s="129">
        <f t="shared" si="6"/>
        <v>5</v>
      </c>
      <c r="O5" s="129">
        <f t="shared" si="6"/>
        <v>4</v>
      </c>
      <c r="P5" s="129">
        <f t="shared" si="6"/>
        <v>5</v>
      </c>
      <c r="Q5" s="129">
        <f t="shared" si="6"/>
        <v>4</v>
      </c>
      <c r="R5" s="129">
        <f t="shared" si="6"/>
        <v>4</v>
      </c>
      <c r="S5" s="129">
        <f t="shared" si="6"/>
        <v>5</v>
      </c>
      <c r="T5" s="38">
        <f t="shared" si="6"/>
        <v>5</v>
      </c>
      <c r="U5" s="38">
        <f t="shared" si="6"/>
        <v>4</v>
      </c>
      <c r="V5" s="38">
        <f t="shared" si="6"/>
        <v>5</v>
      </c>
      <c r="W5" s="38">
        <f t="shared" si="6"/>
        <v>4</v>
      </c>
      <c r="X5" s="38">
        <f t="shared" si="6"/>
        <v>4</v>
      </c>
      <c r="Y5" s="38">
        <f t="shared" si="6"/>
        <v>5</v>
      </c>
      <c r="Z5" s="39">
        <f t="shared" si="6"/>
        <v>4</v>
      </c>
      <c r="AA5" s="39">
        <f t="shared" si="6"/>
        <v>4</v>
      </c>
      <c r="AB5" s="39">
        <f t="shared" si="6"/>
        <v>5</v>
      </c>
      <c r="AC5" s="39">
        <f t="shared" si="6"/>
        <v>4</v>
      </c>
      <c r="AD5" s="39">
        <f t="shared" si="6"/>
        <v>4</v>
      </c>
      <c r="AE5" s="39">
        <f t="shared" si="6"/>
        <v>4</v>
      </c>
      <c r="AF5" s="39">
        <f t="shared" si="6"/>
        <v>4</v>
      </c>
      <c r="AG5" s="39">
        <f t="shared" si="6"/>
        <v>4</v>
      </c>
      <c r="AH5" s="39">
        <f t="shared" si="6"/>
        <v>5</v>
      </c>
      <c r="AI5" s="40">
        <f t="shared" si="6"/>
        <v>4</v>
      </c>
      <c r="AJ5" s="40">
        <f t="shared" si="6"/>
        <v>4</v>
      </c>
      <c r="AK5" s="40">
        <f t="shared" si="6"/>
        <v>4</v>
      </c>
      <c r="AL5" s="40">
        <f t="shared" si="6"/>
        <v>5</v>
      </c>
      <c r="AM5" s="40">
        <f t="shared" si="6"/>
        <v>4</v>
      </c>
      <c r="AN5" s="40">
        <f t="shared" si="6"/>
        <v>5</v>
      </c>
      <c r="AO5" s="40">
        <f t="shared" si="6"/>
        <v>4</v>
      </c>
      <c r="AP5" s="40">
        <f t="shared" si="6"/>
        <v>4</v>
      </c>
      <c r="AQ5" s="41">
        <f t="shared" si="6"/>
        <v>4</v>
      </c>
      <c r="AR5" s="41">
        <f t="shared" si="6"/>
        <v>4</v>
      </c>
      <c r="AS5" s="41">
        <f t="shared" si="6"/>
        <v>4</v>
      </c>
      <c r="AT5" s="41">
        <f t="shared" si="6"/>
        <v>4</v>
      </c>
      <c r="AU5" s="41">
        <f t="shared" si="6"/>
        <v>4</v>
      </c>
      <c r="AV5" s="41">
        <f t="shared" si="6"/>
        <v>5</v>
      </c>
      <c r="AW5" s="41">
        <f t="shared" si="6"/>
        <v>5</v>
      </c>
      <c r="AX5" s="41">
        <f t="shared" si="6"/>
        <v>5</v>
      </c>
      <c r="AY5" s="41">
        <f t="shared" si="6"/>
        <v>5</v>
      </c>
      <c r="AZ5" s="41">
        <f t="shared" si="6"/>
        <v>5</v>
      </c>
      <c r="BA5" s="81" t="s">
        <v>51</v>
      </c>
      <c r="BB5" s="37">
        <f>AVERAGE(L2:S4)</f>
        <v>4.625</v>
      </c>
      <c r="BC5" s="38">
        <f>AVERAGE(T2:Y4)</f>
        <v>4.5</v>
      </c>
      <c r="BD5" s="143">
        <f>AVERAGE(Z2:AH4)</f>
        <v>4.2222222222222223</v>
      </c>
      <c r="BE5" s="40">
        <f>AVERAGE(AI2:AP4)</f>
        <v>4.25</v>
      </c>
      <c r="BF5" s="41">
        <f>AVERAGE(AQ2:AZ4)</f>
        <v>4.5</v>
      </c>
    </row>
    <row r="6" spans="1:58" x14ac:dyDescent="0.55000000000000004">
      <c r="A6" s="72"/>
      <c r="B6" s="73"/>
      <c r="C6" s="74"/>
      <c r="D6" s="79"/>
      <c r="E6" s="75"/>
      <c r="F6" s="76"/>
      <c r="G6" s="76"/>
      <c r="H6" s="76"/>
      <c r="I6" s="76"/>
      <c r="J6" s="77"/>
      <c r="K6" s="78" t="s">
        <v>52</v>
      </c>
      <c r="L6" s="129">
        <f t="shared" ref="L6:AZ6" si="7">STDEVPA(L2:L4)</f>
        <v>0</v>
      </c>
      <c r="M6" s="129">
        <f t="shared" si="7"/>
        <v>0</v>
      </c>
      <c r="N6" s="129">
        <f t="shared" si="7"/>
        <v>0</v>
      </c>
      <c r="O6" s="129">
        <f t="shared" si="7"/>
        <v>0</v>
      </c>
      <c r="P6" s="129">
        <f t="shared" si="7"/>
        <v>0</v>
      </c>
      <c r="Q6" s="129">
        <f t="shared" si="7"/>
        <v>0</v>
      </c>
      <c r="R6" s="129">
        <f t="shared" si="7"/>
        <v>0</v>
      </c>
      <c r="S6" s="129">
        <f t="shared" si="7"/>
        <v>0</v>
      </c>
      <c r="T6" s="38">
        <f t="shared" si="7"/>
        <v>0</v>
      </c>
      <c r="U6" s="38">
        <f t="shared" si="7"/>
        <v>0</v>
      </c>
      <c r="V6" s="38">
        <f t="shared" si="7"/>
        <v>0</v>
      </c>
      <c r="W6" s="38">
        <f t="shared" si="7"/>
        <v>0</v>
      </c>
      <c r="X6" s="38">
        <f t="shared" si="7"/>
        <v>0</v>
      </c>
      <c r="Y6" s="38">
        <f t="shared" si="7"/>
        <v>0</v>
      </c>
      <c r="Z6" s="39">
        <f t="shared" si="7"/>
        <v>0</v>
      </c>
      <c r="AA6" s="39">
        <f t="shared" si="7"/>
        <v>0</v>
      </c>
      <c r="AB6" s="39">
        <f t="shared" si="7"/>
        <v>0</v>
      </c>
      <c r="AC6" s="39">
        <f t="shared" si="7"/>
        <v>0</v>
      </c>
      <c r="AD6" s="39">
        <f t="shared" si="7"/>
        <v>0</v>
      </c>
      <c r="AE6" s="39">
        <f t="shared" si="7"/>
        <v>0</v>
      </c>
      <c r="AF6" s="39">
        <f t="shared" si="7"/>
        <v>0</v>
      </c>
      <c r="AG6" s="39">
        <f t="shared" si="7"/>
        <v>0</v>
      </c>
      <c r="AH6" s="39">
        <f t="shared" si="7"/>
        <v>0</v>
      </c>
      <c r="AI6" s="40">
        <f t="shared" si="7"/>
        <v>0</v>
      </c>
      <c r="AJ6" s="40">
        <f t="shared" si="7"/>
        <v>0</v>
      </c>
      <c r="AK6" s="40">
        <f t="shared" si="7"/>
        <v>0</v>
      </c>
      <c r="AL6" s="40">
        <f t="shared" si="7"/>
        <v>0</v>
      </c>
      <c r="AM6" s="40">
        <f t="shared" si="7"/>
        <v>0</v>
      </c>
      <c r="AN6" s="40">
        <f t="shared" si="7"/>
        <v>0</v>
      </c>
      <c r="AO6" s="40">
        <f t="shared" si="7"/>
        <v>0</v>
      </c>
      <c r="AP6" s="40">
        <f t="shared" si="7"/>
        <v>0</v>
      </c>
      <c r="AQ6" s="41">
        <f t="shared" si="7"/>
        <v>0</v>
      </c>
      <c r="AR6" s="41">
        <f t="shared" si="7"/>
        <v>0</v>
      </c>
      <c r="AS6" s="41">
        <f t="shared" si="7"/>
        <v>0</v>
      </c>
      <c r="AT6" s="41">
        <f t="shared" si="7"/>
        <v>0</v>
      </c>
      <c r="AU6" s="41">
        <f t="shared" si="7"/>
        <v>0</v>
      </c>
      <c r="AV6" s="41">
        <f t="shared" si="7"/>
        <v>0</v>
      </c>
      <c r="AW6" s="41">
        <f t="shared" si="7"/>
        <v>0</v>
      </c>
      <c r="AX6" s="41">
        <f t="shared" si="7"/>
        <v>0</v>
      </c>
      <c r="AY6" s="41">
        <f t="shared" si="7"/>
        <v>0</v>
      </c>
      <c r="AZ6" s="41">
        <f t="shared" si="7"/>
        <v>0</v>
      </c>
      <c r="BA6" s="81" t="s">
        <v>52</v>
      </c>
      <c r="BB6" s="37">
        <f>STDEVPA(L2:S4)</f>
        <v>0.48412291827592713</v>
      </c>
      <c r="BC6" s="38">
        <f>STDEVPA(T2:Y4)</f>
        <v>0.5</v>
      </c>
      <c r="BD6" s="39">
        <f>STDEVPA(Z2:AH4)</f>
        <v>0.41573970964154905</v>
      </c>
      <c r="BE6" s="40">
        <f>STDEVPA(AI2:AP4)</f>
        <v>0.4330127018922193</v>
      </c>
      <c r="BF6" s="41">
        <f>STDEVPA(AQ2:AZ4)</f>
        <v>0.5</v>
      </c>
    </row>
    <row r="7" spans="1:58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49">
        <f>AVERAGE(L2:AZ4)</f>
        <v>4.4146341463414638</v>
      </c>
      <c r="BC7" s="49"/>
      <c r="BD7" s="49"/>
      <c r="BE7" s="42"/>
      <c r="BF7" s="42"/>
    </row>
    <row r="8" spans="1:58" x14ac:dyDescent="0.55000000000000004">
      <c r="B8" s="42"/>
      <c r="C8" s="42"/>
      <c r="D8" s="79"/>
      <c r="E8" s="42"/>
      <c r="F8" s="42"/>
      <c r="G8" s="42"/>
      <c r="H8" s="42"/>
      <c r="I8" s="42"/>
      <c r="J8" s="42"/>
      <c r="K8" s="4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9">
        <f>STDEVPA(L2:AZ4)</f>
        <v>0.49265877748107695</v>
      </c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 t="s">
        <v>257</v>
      </c>
      <c r="G9" s="42">
        <v>5</v>
      </c>
      <c r="H9" s="42" t="s">
        <v>192</v>
      </c>
      <c r="I9" s="42">
        <f>COUNT(A2:A4)</f>
        <v>1</v>
      </c>
      <c r="J9" s="42" t="s">
        <v>61</v>
      </c>
      <c r="K9" s="192">
        <f>I9*100/G9</f>
        <v>20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/>
      <c r="G10" s="42"/>
      <c r="H10" s="42"/>
      <c r="I10" s="42"/>
      <c r="J10" s="42"/>
      <c r="K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H11" s="42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ht="21.75" x14ac:dyDescent="0.5">
      <c r="A12" s="271" t="s">
        <v>43</v>
      </c>
      <c r="B12" s="271">
        <f>COUNTIF(B2,1)</f>
        <v>1</v>
      </c>
      <c r="C12" s="257"/>
      <c r="D12" s="79"/>
      <c r="E12" s="257"/>
      <c r="F12" s="257"/>
      <c r="G12" s="257"/>
      <c r="L12" s="16">
        <v>1.1000000000000001</v>
      </c>
      <c r="M12" s="16">
        <v>1.2</v>
      </c>
      <c r="N12" s="16">
        <v>1.3</v>
      </c>
      <c r="O12" s="16">
        <v>1.4</v>
      </c>
      <c r="P12" s="16">
        <v>1.5</v>
      </c>
      <c r="Q12" s="16">
        <v>1.6</v>
      </c>
      <c r="R12" s="16">
        <v>1.7</v>
      </c>
      <c r="S12" s="16">
        <v>1.8</v>
      </c>
      <c r="T12" s="17">
        <v>2.1</v>
      </c>
      <c r="U12" s="17">
        <v>2.2000000000000002</v>
      </c>
      <c r="V12" s="17">
        <v>2.2999999999999998</v>
      </c>
      <c r="W12" s="17">
        <v>2.4</v>
      </c>
      <c r="X12" s="17">
        <v>2.5</v>
      </c>
      <c r="Y12" s="17">
        <v>2.6</v>
      </c>
      <c r="Z12" s="18">
        <v>3.1</v>
      </c>
      <c r="AA12" s="18">
        <v>3.2</v>
      </c>
      <c r="AB12" s="18">
        <v>3.3</v>
      </c>
      <c r="AC12" s="18">
        <v>3.4</v>
      </c>
      <c r="AD12" s="18">
        <v>3.5</v>
      </c>
      <c r="AE12" s="18">
        <v>3.6</v>
      </c>
      <c r="AF12" s="18">
        <v>3.7</v>
      </c>
      <c r="AG12" s="18">
        <v>3.8</v>
      </c>
      <c r="AH12" s="18">
        <v>3.9</v>
      </c>
      <c r="AI12" s="19">
        <v>4.0999999999999996</v>
      </c>
      <c r="AJ12" s="19">
        <v>4.2</v>
      </c>
      <c r="AK12" s="19">
        <v>4.3</v>
      </c>
      <c r="AL12" s="19">
        <v>4.4000000000000004</v>
      </c>
      <c r="AM12" s="19">
        <v>4.5</v>
      </c>
      <c r="AN12" s="19">
        <v>4.5999999999999996</v>
      </c>
      <c r="AO12" s="19">
        <v>4.7</v>
      </c>
      <c r="AP12" s="19">
        <v>4.8</v>
      </c>
      <c r="AQ12" s="20">
        <v>5.0999999999999996</v>
      </c>
      <c r="AR12" s="20" t="s">
        <v>11</v>
      </c>
      <c r="AS12" s="20" t="s">
        <v>12</v>
      </c>
      <c r="AT12" s="20" t="s">
        <v>13</v>
      </c>
      <c r="AU12" s="20" t="s">
        <v>14</v>
      </c>
      <c r="AV12" s="20" t="s">
        <v>15</v>
      </c>
      <c r="AW12" s="20" t="s">
        <v>16</v>
      </c>
      <c r="AX12" s="20" t="s">
        <v>17</v>
      </c>
      <c r="AY12" s="20" t="s">
        <v>18</v>
      </c>
      <c r="AZ12" s="20">
        <v>5.4</v>
      </c>
    </row>
    <row r="13" spans="1:58" ht="21.75" x14ac:dyDescent="0.5">
      <c r="A13" s="271" t="s">
        <v>44</v>
      </c>
      <c r="B13" s="271">
        <f>COUNTIF(B2,2)</f>
        <v>0</v>
      </c>
      <c r="C13" s="257"/>
      <c r="D13" s="79"/>
      <c r="E13" s="257"/>
      <c r="F13" s="257"/>
      <c r="G13" s="257"/>
      <c r="J13" s="77"/>
      <c r="K13" s="78" t="s">
        <v>51</v>
      </c>
      <c r="L13" s="129">
        <f t="shared" ref="L13:AZ13" si="8">AVERAGE(L2:L4)</f>
        <v>5</v>
      </c>
      <c r="M13" s="129">
        <f t="shared" si="8"/>
        <v>5</v>
      </c>
      <c r="N13" s="129">
        <f t="shared" si="8"/>
        <v>5</v>
      </c>
      <c r="O13" s="129">
        <f t="shared" si="8"/>
        <v>4</v>
      </c>
      <c r="P13" s="129">
        <f t="shared" si="8"/>
        <v>5</v>
      </c>
      <c r="Q13" s="129">
        <f t="shared" si="8"/>
        <v>4</v>
      </c>
      <c r="R13" s="129">
        <f t="shared" si="8"/>
        <v>4</v>
      </c>
      <c r="S13" s="129">
        <f t="shared" si="8"/>
        <v>5</v>
      </c>
      <c r="T13" s="129">
        <f t="shared" si="8"/>
        <v>5</v>
      </c>
      <c r="U13" s="129">
        <f t="shared" si="8"/>
        <v>4</v>
      </c>
      <c r="V13" s="129">
        <f t="shared" si="8"/>
        <v>5</v>
      </c>
      <c r="W13" s="129">
        <f t="shared" si="8"/>
        <v>4</v>
      </c>
      <c r="X13" s="129">
        <f t="shared" si="8"/>
        <v>4</v>
      </c>
      <c r="Y13" s="129">
        <f t="shared" si="8"/>
        <v>5</v>
      </c>
      <c r="Z13" s="129">
        <f t="shared" si="8"/>
        <v>4</v>
      </c>
      <c r="AA13" s="129">
        <f t="shared" si="8"/>
        <v>4</v>
      </c>
      <c r="AB13" s="129">
        <f t="shared" si="8"/>
        <v>5</v>
      </c>
      <c r="AC13" s="129">
        <f t="shared" si="8"/>
        <v>4</v>
      </c>
      <c r="AD13" s="129">
        <f t="shared" si="8"/>
        <v>4</v>
      </c>
      <c r="AE13" s="129">
        <f t="shared" si="8"/>
        <v>4</v>
      </c>
      <c r="AF13" s="129">
        <f t="shared" si="8"/>
        <v>4</v>
      </c>
      <c r="AG13" s="129">
        <f t="shared" si="8"/>
        <v>4</v>
      </c>
      <c r="AH13" s="129">
        <f t="shared" si="8"/>
        <v>5</v>
      </c>
      <c r="AI13" s="129">
        <f t="shared" si="8"/>
        <v>4</v>
      </c>
      <c r="AJ13" s="129">
        <f t="shared" si="8"/>
        <v>4</v>
      </c>
      <c r="AK13" s="129">
        <f t="shared" si="8"/>
        <v>4</v>
      </c>
      <c r="AL13" s="129">
        <f t="shared" si="8"/>
        <v>5</v>
      </c>
      <c r="AM13" s="129">
        <f t="shared" si="8"/>
        <v>4</v>
      </c>
      <c r="AN13" s="129">
        <f t="shared" si="8"/>
        <v>5</v>
      </c>
      <c r="AO13" s="129">
        <f t="shared" si="8"/>
        <v>4</v>
      </c>
      <c r="AP13" s="129">
        <f t="shared" si="8"/>
        <v>4</v>
      </c>
      <c r="AQ13" s="129">
        <f t="shared" si="8"/>
        <v>4</v>
      </c>
      <c r="AR13" s="129">
        <f t="shared" si="8"/>
        <v>4</v>
      </c>
      <c r="AS13" s="129">
        <f t="shared" si="8"/>
        <v>4</v>
      </c>
      <c r="AT13" s="129">
        <f t="shared" si="8"/>
        <v>4</v>
      </c>
      <c r="AU13" s="129">
        <f t="shared" si="8"/>
        <v>4</v>
      </c>
      <c r="AV13" s="129">
        <f t="shared" si="8"/>
        <v>5</v>
      </c>
      <c r="AW13" s="129">
        <f t="shared" si="8"/>
        <v>5</v>
      </c>
      <c r="AX13" s="129">
        <f t="shared" si="8"/>
        <v>5</v>
      </c>
      <c r="AY13" s="129">
        <f t="shared" si="8"/>
        <v>5</v>
      </c>
      <c r="AZ13" s="129">
        <f t="shared" si="8"/>
        <v>5</v>
      </c>
    </row>
    <row r="14" spans="1:58" ht="21.75" x14ac:dyDescent="0.5">
      <c r="A14" s="271" t="s">
        <v>267</v>
      </c>
      <c r="B14" s="271">
        <f>COUNTIF(B2,0)</f>
        <v>0</v>
      </c>
      <c r="C14" s="257"/>
      <c r="D14" s="79"/>
      <c r="E14" s="257"/>
      <c r="F14" s="257"/>
      <c r="G14" s="257"/>
      <c r="J14" s="77"/>
      <c r="K14" s="78" t="s">
        <v>52</v>
      </c>
      <c r="L14" s="129">
        <f t="shared" ref="L14:AZ14" si="9">STDEVPA(L2:L4)</f>
        <v>0</v>
      </c>
      <c r="M14" s="129">
        <f t="shared" si="9"/>
        <v>0</v>
      </c>
      <c r="N14" s="129">
        <f t="shared" si="9"/>
        <v>0</v>
      </c>
      <c r="O14" s="129">
        <f t="shared" si="9"/>
        <v>0</v>
      </c>
      <c r="P14" s="129">
        <f t="shared" si="9"/>
        <v>0</v>
      </c>
      <c r="Q14" s="129">
        <f t="shared" si="9"/>
        <v>0</v>
      </c>
      <c r="R14" s="129">
        <f t="shared" si="9"/>
        <v>0</v>
      </c>
      <c r="S14" s="129">
        <f t="shared" si="9"/>
        <v>0</v>
      </c>
      <c r="T14" s="129">
        <f t="shared" si="9"/>
        <v>0</v>
      </c>
      <c r="U14" s="129">
        <f t="shared" si="9"/>
        <v>0</v>
      </c>
      <c r="V14" s="129">
        <f t="shared" si="9"/>
        <v>0</v>
      </c>
      <c r="W14" s="129">
        <f t="shared" si="9"/>
        <v>0</v>
      </c>
      <c r="X14" s="129">
        <f t="shared" si="9"/>
        <v>0</v>
      </c>
      <c r="Y14" s="129">
        <f t="shared" si="9"/>
        <v>0</v>
      </c>
      <c r="Z14" s="129">
        <f t="shared" si="9"/>
        <v>0</v>
      </c>
      <c r="AA14" s="129">
        <f t="shared" si="9"/>
        <v>0</v>
      </c>
      <c r="AB14" s="129">
        <f t="shared" si="9"/>
        <v>0</v>
      </c>
      <c r="AC14" s="129">
        <f t="shared" si="9"/>
        <v>0</v>
      </c>
      <c r="AD14" s="129">
        <f t="shared" si="9"/>
        <v>0</v>
      </c>
      <c r="AE14" s="129">
        <f t="shared" si="9"/>
        <v>0</v>
      </c>
      <c r="AF14" s="129">
        <f t="shared" si="9"/>
        <v>0</v>
      </c>
      <c r="AG14" s="129">
        <f t="shared" si="9"/>
        <v>0</v>
      </c>
      <c r="AH14" s="129">
        <f t="shared" si="9"/>
        <v>0</v>
      </c>
      <c r="AI14" s="129">
        <f t="shared" si="9"/>
        <v>0</v>
      </c>
      <c r="AJ14" s="129">
        <f t="shared" si="9"/>
        <v>0</v>
      </c>
      <c r="AK14" s="129">
        <f t="shared" si="9"/>
        <v>0</v>
      </c>
      <c r="AL14" s="129">
        <f t="shared" si="9"/>
        <v>0</v>
      </c>
      <c r="AM14" s="129">
        <f t="shared" si="9"/>
        <v>0</v>
      </c>
      <c r="AN14" s="129">
        <f t="shared" si="9"/>
        <v>0</v>
      </c>
      <c r="AO14" s="129">
        <f t="shared" si="9"/>
        <v>0</v>
      </c>
      <c r="AP14" s="129">
        <f t="shared" si="9"/>
        <v>0</v>
      </c>
      <c r="AQ14" s="129">
        <f t="shared" si="9"/>
        <v>0</v>
      </c>
      <c r="AR14" s="129">
        <f t="shared" si="9"/>
        <v>0</v>
      </c>
      <c r="AS14" s="129">
        <f t="shared" si="9"/>
        <v>0</v>
      </c>
      <c r="AT14" s="129">
        <f t="shared" si="9"/>
        <v>0</v>
      </c>
      <c r="AU14" s="129">
        <f t="shared" si="9"/>
        <v>0</v>
      </c>
      <c r="AV14" s="129">
        <f t="shared" si="9"/>
        <v>0</v>
      </c>
      <c r="AW14" s="129">
        <f t="shared" si="9"/>
        <v>0</v>
      </c>
      <c r="AX14" s="129">
        <f t="shared" si="9"/>
        <v>0</v>
      </c>
      <c r="AY14" s="129">
        <f t="shared" si="9"/>
        <v>0</v>
      </c>
      <c r="AZ14" s="129">
        <f t="shared" si="9"/>
        <v>0</v>
      </c>
    </row>
    <row r="15" spans="1:58" ht="21.75" x14ac:dyDescent="0.5">
      <c r="A15" s="271"/>
      <c r="B15" s="271">
        <f>SUM(B12:B14)</f>
        <v>1</v>
      </c>
      <c r="C15" s="257"/>
      <c r="D15" s="79"/>
      <c r="E15" s="257"/>
      <c r="F15" s="257"/>
      <c r="G15" s="257"/>
    </row>
    <row r="16" spans="1:58" ht="21.75" x14ac:dyDescent="0.5">
      <c r="A16" s="257"/>
      <c r="B16" s="257"/>
      <c r="C16" s="257"/>
      <c r="D16" s="79"/>
      <c r="E16" s="257"/>
      <c r="F16" s="257"/>
      <c r="G16" s="257"/>
      <c r="L16" s="134">
        <v>2.4</v>
      </c>
      <c r="M16" s="134">
        <v>4.4000000000000004</v>
      </c>
      <c r="N16" s="134">
        <v>1.4</v>
      </c>
      <c r="O16" s="134">
        <v>1.5</v>
      </c>
      <c r="P16" s="134">
        <v>1.7</v>
      </c>
      <c r="Q16" s="134">
        <v>1.8</v>
      </c>
      <c r="R16" s="134">
        <v>3.7</v>
      </c>
      <c r="S16" s="134" t="s">
        <v>11</v>
      </c>
      <c r="T16" s="134" t="s">
        <v>12</v>
      </c>
      <c r="U16" s="134" t="s">
        <v>13</v>
      </c>
      <c r="V16" s="134" t="s">
        <v>14</v>
      </c>
      <c r="W16" s="134" t="s">
        <v>15</v>
      </c>
      <c r="X16" s="134" t="s">
        <v>16</v>
      </c>
      <c r="Y16" s="134" t="s">
        <v>17</v>
      </c>
      <c r="Z16" s="134" t="s">
        <v>18</v>
      </c>
      <c r="AA16" s="134">
        <v>5.4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  <c r="J17" s="290" t="s">
        <v>20</v>
      </c>
      <c r="K17" s="290"/>
      <c r="L17" s="135">
        <f>W13</f>
        <v>4</v>
      </c>
      <c r="M17" s="135">
        <f>AL13</f>
        <v>5</v>
      </c>
      <c r="N17" s="135">
        <f>O13</f>
        <v>4</v>
      </c>
      <c r="O17" s="135">
        <f>P13</f>
        <v>5</v>
      </c>
      <c r="P17" s="135">
        <f>R13</f>
        <v>4</v>
      </c>
      <c r="Q17" s="135">
        <f>S13</f>
        <v>5</v>
      </c>
      <c r="R17" s="135">
        <f>AF13</f>
        <v>4</v>
      </c>
      <c r="S17" s="135">
        <f t="shared" ref="S17:AA18" si="10">AR13</f>
        <v>4</v>
      </c>
      <c r="T17" s="135">
        <f t="shared" si="10"/>
        <v>4</v>
      </c>
      <c r="U17" s="135">
        <f t="shared" si="10"/>
        <v>4</v>
      </c>
      <c r="V17" s="135">
        <f t="shared" si="10"/>
        <v>4</v>
      </c>
      <c r="W17" s="135">
        <f t="shared" si="10"/>
        <v>5</v>
      </c>
      <c r="X17" s="135">
        <f t="shared" si="10"/>
        <v>5</v>
      </c>
      <c r="Y17" s="135">
        <f t="shared" si="10"/>
        <v>5</v>
      </c>
      <c r="Z17" s="135">
        <f t="shared" si="10"/>
        <v>5</v>
      </c>
      <c r="AA17" s="135">
        <f t="shared" si="10"/>
        <v>5</v>
      </c>
    </row>
    <row r="18" spans="1:27" ht="21.75" x14ac:dyDescent="0.5">
      <c r="A18" s="271" t="s">
        <v>268</v>
      </c>
      <c r="B18" s="271"/>
      <c r="C18" s="271">
        <f>COUNTIF(D2,1)</f>
        <v>0</v>
      </c>
      <c r="D18" s="79"/>
      <c r="E18" s="257"/>
      <c r="F18" s="257"/>
      <c r="G18" s="257"/>
      <c r="J18" s="290"/>
      <c r="K18" s="290"/>
      <c r="L18" s="135">
        <f>W14</f>
        <v>0</v>
      </c>
      <c r="M18" s="135">
        <f>AM14</f>
        <v>0</v>
      </c>
      <c r="N18" s="135">
        <f>O14</f>
        <v>0</v>
      </c>
      <c r="O18" s="135">
        <f>P14</f>
        <v>0</v>
      </c>
      <c r="P18" s="135">
        <f>R14</f>
        <v>0</v>
      </c>
      <c r="Q18" s="135">
        <f>S14</f>
        <v>0</v>
      </c>
      <c r="R18" s="135">
        <f>AF14</f>
        <v>0</v>
      </c>
      <c r="S18" s="135">
        <f t="shared" si="10"/>
        <v>0</v>
      </c>
      <c r="T18" s="135">
        <f t="shared" si="10"/>
        <v>0</v>
      </c>
      <c r="U18" s="135">
        <f t="shared" si="10"/>
        <v>0</v>
      </c>
      <c r="V18" s="135">
        <f t="shared" si="10"/>
        <v>0</v>
      </c>
      <c r="W18" s="135">
        <f t="shared" si="10"/>
        <v>0</v>
      </c>
      <c r="X18" s="135">
        <f t="shared" si="10"/>
        <v>0</v>
      </c>
      <c r="Y18" s="135">
        <f t="shared" si="10"/>
        <v>0</v>
      </c>
      <c r="Z18" s="135">
        <f t="shared" si="10"/>
        <v>0</v>
      </c>
      <c r="AA18" s="135">
        <f t="shared" si="10"/>
        <v>0</v>
      </c>
    </row>
    <row r="19" spans="1:27" ht="21.75" x14ac:dyDescent="0.5">
      <c r="A19" s="271" t="s">
        <v>269</v>
      </c>
      <c r="B19" s="271"/>
      <c r="C19" s="271">
        <f>COUNTIF(D2,2)</f>
        <v>0</v>
      </c>
      <c r="D19" s="79"/>
      <c r="E19" s="257"/>
      <c r="F19" s="257"/>
      <c r="G19" s="257"/>
      <c r="K19" t="s">
        <v>51</v>
      </c>
      <c r="L19" s="132">
        <f>AVERAGE(L17:AA17)</f>
        <v>4.5</v>
      </c>
    </row>
    <row r="20" spans="1:27" ht="21.75" x14ac:dyDescent="0.5">
      <c r="A20" s="271" t="s">
        <v>270</v>
      </c>
      <c r="B20" s="271"/>
      <c r="C20" s="271">
        <f>COUNTIF(D2,3)</f>
        <v>0</v>
      </c>
      <c r="D20" s="79"/>
      <c r="E20" s="257"/>
      <c r="F20" s="257"/>
      <c r="G20" s="257"/>
      <c r="K20" t="s">
        <v>52</v>
      </c>
      <c r="L20" s="132">
        <f>AVERAGE(L18:AA18)</f>
        <v>0</v>
      </c>
    </row>
    <row r="21" spans="1:27" ht="21.75" x14ac:dyDescent="0.5">
      <c r="A21" s="271" t="s">
        <v>271</v>
      </c>
      <c r="B21" s="271"/>
      <c r="C21" s="271">
        <f>COUNTIF(D2,4)</f>
        <v>0</v>
      </c>
      <c r="D21" s="79"/>
      <c r="E21" s="257"/>
      <c r="F21" s="257"/>
      <c r="G21" s="257"/>
    </row>
    <row r="22" spans="1:27" ht="21.75" x14ac:dyDescent="0.5">
      <c r="A22" s="271" t="s">
        <v>267</v>
      </c>
      <c r="B22" s="271"/>
      <c r="C22" s="271">
        <f>COUNTIF(D2,5)</f>
        <v>1</v>
      </c>
      <c r="D22" s="79"/>
      <c r="E22" s="257"/>
      <c r="F22" s="257"/>
      <c r="G22" s="257"/>
      <c r="L22" s="132"/>
    </row>
    <row r="23" spans="1:27" ht="21.75" x14ac:dyDescent="0.5">
      <c r="A23" s="271"/>
      <c r="B23" s="271"/>
      <c r="C23" s="271">
        <f>SUM(C18:C22)</f>
        <v>1</v>
      </c>
      <c r="D23" s="79"/>
      <c r="E23" s="257"/>
      <c r="F23" s="257"/>
      <c r="G23" s="257"/>
      <c r="L23" s="134">
        <v>4.0999999999999996</v>
      </c>
      <c r="M23" s="134">
        <v>4.2</v>
      </c>
      <c r="N23" s="134">
        <v>1.4</v>
      </c>
      <c r="O23" s="134">
        <v>4.3</v>
      </c>
      <c r="P23" s="134">
        <v>4.8</v>
      </c>
    </row>
    <row r="24" spans="1:27" ht="21.75" x14ac:dyDescent="0.5">
      <c r="A24" s="257"/>
      <c r="B24" s="257"/>
      <c r="C24" s="257"/>
      <c r="D24" s="79"/>
      <c r="E24" s="257"/>
      <c r="F24" s="257"/>
      <c r="G24" s="257"/>
      <c r="J24" s="290" t="s">
        <v>21</v>
      </c>
      <c r="K24" s="290"/>
      <c r="L24" s="135">
        <f>AI13</f>
        <v>4</v>
      </c>
      <c r="M24" s="135">
        <f>AJ13</f>
        <v>4</v>
      </c>
      <c r="N24" s="135">
        <f>O13</f>
        <v>4</v>
      </c>
      <c r="O24" s="135">
        <f>AK13</f>
        <v>4</v>
      </c>
      <c r="P24" s="135">
        <f>AP13</f>
        <v>4</v>
      </c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J25" s="290"/>
      <c r="K25" s="290"/>
      <c r="L25" s="135">
        <f>AI14</f>
        <v>0</v>
      </c>
      <c r="M25" s="135">
        <f>AJ14</f>
        <v>0</v>
      </c>
      <c r="N25" s="135">
        <f>O14</f>
        <v>0</v>
      </c>
      <c r="O25" s="135">
        <f>AK14</f>
        <v>0</v>
      </c>
      <c r="P25" s="135">
        <f>AP14</f>
        <v>0</v>
      </c>
    </row>
    <row r="26" spans="1:27" ht="21.75" x14ac:dyDescent="0.5">
      <c r="A26" s="271" t="s">
        <v>28</v>
      </c>
      <c r="B26" s="271"/>
      <c r="C26" s="271"/>
      <c r="D26" s="277"/>
      <c r="E26" s="271">
        <f>COUNTIF(E2,1)</f>
        <v>0</v>
      </c>
      <c r="F26" s="257"/>
      <c r="G26" s="257"/>
      <c r="K26" t="s">
        <v>51</v>
      </c>
      <c r="L26" s="132">
        <f>AVERAGE(L24:P24)</f>
        <v>4</v>
      </c>
    </row>
    <row r="27" spans="1:27" ht="21.75" x14ac:dyDescent="0.5">
      <c r="A27" s="271" t="s">
        <v>30</v>
      </c>
      <c r="B27" s="271"/>
      <c r="C27" s="271"/>
      <c r="D27" s="277"/>
      <c r="E27" s="271">
        <f>COUNTIF(E2,2)</f>
        <v>0</v>
      </c>
      <c r="F27" s="257"/>
      <c r="G27" s="257"/>
      <c r="K27" t="s">
        <v>52</v>
      </c>
      <c r="L27" s="132">
        <f>AVERAGE(L25:P25)</f>
        <v>0</v>
      </c>
    </row>
    <row r="28" spans="1:27" ht="21.75" x14ac:dyDescent="0.5">
      <c r="A28" s="271" t="s">
        <v>32</v>
      </c>
      <c r="B28" s="271"/>
      <c r="C28" s="271"/>
      <c r="D28" s="277"/>
      <c r="E28" s="271">
        <f>COUNTIF(E2,3)</f>
        <v>0</v>
      </c>
      <c r="F28" s="257"/>
      <c r="G28" s="257"/>
    </row>
    <row r="29" spans="1:27" ht="21.75" x14ac:dyDescent="0.5">
      <c r="A29" s="271" t="s">
        <v>272</v>
      </c>
      <c r="B29" s="271"/>
      <c r="C29" s="271"/>
      <c r="D29" s="277"/>
      <c r="E29" s="271">
        <f>COUNTIF(E2,4)</f>
        <v>0</v>
      </c>
      <c r="F29" s="257"/>
      <c r="G29" s="257"/>
      <c r="L29" s="134">
        <v>2.5</v>
      </c>
      <c r="M29" s="136">
        <v>3.4</v>
      </c>
      <c r="N29" s="134">
        <v>3.9</v>
      </c>
    </row>
    <row r="30" spans="1:27" ht="21.75" x14ac:dyDescent="0.5">
      <c r="A30" s="271" t="s">
        <v>267</v>
      </c>
      <c r="B30" s="271"/>
      <c r="C30" s="271"/>
      <c r="D30" s="277"/>
      <c r="E30" s="271">
        <f>COUNTIF(E2,0)</f>
        <v>0</v>
      </c>
      <c r="F30" s="257"/>
      <c r="G30" s="257"/>
      <c r="J30" s="290" t="s">
        <v>22</v>
      </c>
      <c r="K30" s="290"/>
      <c r="L30" s="135">
        <f>X5</f>
        <v>4</v>
      </c>
      <c r="M30" s="137">
        <f>AC5</f>
        <v>4</v>
      </c>
      <c r="N30" s="135">
        <f>AH13</f>
        <v>5</v>
      </c>
    </row>
    <row r="31" spans="1:27" ht="21.75" x14ac:dyDescent="0.5">
      <c r="A31" s="271"/>
      <c r="B31" s="271"/>
      <c r="C31" s="271"/>
      <c r="D31" s="277"/>
      <c r="E31" s="271">
        <f>SUM(E26:E30)</f>
        <v>0</v>
      </c>
      <c r="F31" s="257"/>
      <c r="G31" s="257"/>
      <c r="J31" s="290"/>
      <c r="K31" s="290"/>
      <c r="L31" s="135">
        <f>X14</f>
        <v>0</v>
      </c>
      <c r="M31" s="137">
        <f>AC14</f>
        <v>0</v>
      </c>
      <c r="N31" s="135">
        <f>AH14</f>
        <v>0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K32" t="s">
        <v>51</v>
      </c>
      <c r="L32" s="132">
        <f>AVERAGE(L30:N30)</f>
        <v>4.333333333333333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  <c r="K33" t="s">
        <v>52</v>
      </c>
      <c r="L33" s="132">
        <f>AVERAGE(L31:N31)</f>
        <v>0</v>
      </c>
    </row>
    <row r="34" spans="1:28" x14ac:dyDescent="0.55000000000000004">
      <c r="A34" s="90">
        <v>1</v>
      </c>
      <c r="B34" s="286" t="s">
        <v>107</v>
      </c>
      <c r="C34" s="287"/>
      <c r="D34" s="277"/>
      <c r="E34" s="271"/>
      <c r="F34" s="271"/>
      <c r="G34" s="271">
        <f>COUNTIF(I2,1)</f>
        <v>0</v>
      </c>
    </row>
    <row r="35" spans="1:28" x14ac:dyDescent="0.55000000000000004">
      <c r="A35" s="90">
        <v>2</v>
      </c>
      <c r="B35" s="286" t="s">
        <v>108</v>
      </c>
      <c r="C35" s="287"/>
      <c r="D35" s="277"/>
      <c r="E35" s="271"/>
      <c r="F35" s="271"/>
      <c r="G35" s="271">
        <f>COUNTIF(I2,2)</f>
        <v>0</v>
      </c>
      <c r="L35" s="134">
        <v>1.1000000000000001</v>
      </c>
      <c r="M35" s="134">
        <v>1.2</v>
      </c>
      <c r="N35" s="134">
        <v>1.3</v>
      </c>
      <c r="O35" s="134">
        <v>1.4</v>
      </c>
      <c r="P35" s="134">
        <v>1.5</v>
      </c>
      <c r="Q35" s="134">
        <v>1.6</v>
      </c>
      <c r="R35" s="134">
        <v>1.7</v>
      </c>
      <c r="S35" s="134">
        <v>1.8</v>
      </c>
      <c r="T35" s="134">
        <v>3.1</v>
      </c>
      <c r="U35" s="134">
        <v>3.2</v>
      </c>
      <c r="V35" s="134">
        <v>3.3</v>
      </c>
      <c r="W35" s="134">
        <v>3.4</v>
      </c>
      <c r="X35" s="134">
        <v>3.5</v>
      </c>
      <c r="Y35" s="134">
        <v>3.6</v>
      </c>
      <c r="Z35" s="134">
        <v>3.7</v>
      </c>
      <c r="AA35" s="134">
        <v>3.8</v>
      </c>
      <c r="AB35" s="134">
        <v>3.9</v>
      </c>
    </row>
    <row r="36" spans="1:28" x14ac:dyDescent="0.55000000000000004">
      <c r="A36" s="90">
        <v>3</v>
      </c>
      <c r="B36" s="286" t="s">
        <v>110</v>
      </c>
      <c r="C36" s="287"/>
      <c r="D36" s="277"/>
      <c r="E36" s="271"/>
      <c r="F36" s="271"/>
      <c r="G36" s="271">
        <f>COUNTIF(I2,3)</f>
        <v>0</v>
      </c>
      <c r="J36" s="290" t="s">
        <v>23</v>
      </c>
      <c r="K36" s="290"/>
      <c r="L36" s="135">
        <f>L5</f>
        <v>5</v>
      </c>
      <c r="M36" s="135">
        <f t="shared" ref="M36:R37" si="11">M5</f>
        <v>5</v>
      </c>
      <c r="N36" s="135">
        <f t="shared" si="11"/>
        <v>5</v>
      </c>
      <c r="O36" s="135">
        <f t="shared" si="11"/>
        <v>4</v>
      </c>
      <c r="P36" s="135">
        <f t="shared" si="11"/>
        <v>5</v>
      </c>
      <c r="Q36" s="135">
        <f t="shared" si="11"/>
        <v>4</v>
      </c>
      <c r="R36" s="135">
        <f t="shared" si="11"/>
        <v>4</v>
      </c>
      <c r="S36" s="135">
        <f>S5</f>
        <v>5</v>
      </c>
      <c r="T36" s="135">
        <f>Z5</f>
        <v>4</v>
      </c>
      <c r="U36" s="135">
        <f t="shared" ref="U36:AB37" si="12">AA5</f>
        <v>4</v>
      </c>
      <c r="V36" s="135">
        <f t="shared" si="12"/>
        <v>5</v>
      </c>
      <c r="W36" s="135">
        <f t="shared" si="12"/>
        <v>4</v>
      </c>
      <c r="X36" s="135">
        <f t="shared" si="12"/>
        <v>4</v>
      </c>
      <c r="Y36" s="135">
        <f t="shared" si="12"/>
        <v>4</v>
      </c>
      <c r="Z36" s="135">
        <f t="shared" si="12"/>
        <v>4</v>
      </c>
      <c r="AA36" s="135">
        <f>AG5</f>
        <v>4</v>
      </c>
      <c r="AB36" s="135">
        <f t="shared" si="12"/>
        <v>5</v>
      </c>
    </row>
    <row r="37" spans="1:28" x14ac:dyDescent="0.55000000000000004">
      <c r="A37" s="90">
        <v>4</v>
      </c>
      <c r="B37" s="286" t="s">
        <v>115</v>
      </c>
      <c r="C37" s="287"/>
      <c r="D37" s="277"/>
      <c r="E37" s="271"/>
      <c r="F37" s="271"/>
      <c r="G37" s="271">
        <f>COUNTIF(I2,4)</f>
        <v>1</v>
      </c>
      <c r="J37" s="290"/>
      <c r="K37" s="290"/>
      <c r="L37" s="135">
        <f>L6</f>
        <v>0</v>
      </c>
      <c r="M37" s="135">
        <f t="shared" si="11"/>
        <v>0</v>
      </c>
      <c r="N37" s="135">
        <f t="shared" si="11"/>
        <v>0</v>
      </c>
      <c r="O37" s="135">
        <f t="shared" si="11"/>
        <v>0</v>
      </c>
      <c r="P37" s="135">
        <f t="shared" si="11"/>
        <v>0</v>
      </c>
      <c r="Q37" s="135">
        <f t="shared" si="11"/>
        <v>0</v>
      </c>
      <c r="R37" s="135">
        <f t="shared" si="11"/>
        <v>0</v>
      </c>
      <c r="S37" s="135">
        <f>S6</f>
        <v>0</v>
      </c>
      <c r="T37" s="135">
        <f>Z6</f>
        <v>0</v>
      </c>
      <c r="U37" s="135">
        <f t="shared" si="12"/>
        <v>0</v>
      </c>
      <c r="V37" s="135">
        <f t="shared" si="12"/>
        <v>0</v>
      </c>
      <c r="W37" s="135">
        <f t="shared" si="12"/>
        <v>0</v>
      </c>
      <c r="X37" s="135">
        <f t="shared" si="12"/>
        <v>0</v>
      </c>
      <c r="Y37" s="135">
        <f t="shared" si="12"/>
        <v>0</v>
      </c>
      <c r="Z37" s="135">
        <f t="shared" si="12"/>
        <v>0</v>
      </c>
      <c r="AA37" s="135">
        <f>AG6</f>
        <v>0</v>
      </c>
      <c r="AB37" s="135">
        <f t="shared" si="12"/>
        <v>0</v>
      </c>
    </row>
    <row r="38" spans="1:28" x14ac:dyDescent="0.55000000000000004">
      <c r="A38" s="90">
        <v>5</v>
      </c>
      <c r="B38" s="286" t="s">
        <v>114</v>
      </c>
      <c r="C38" s="287"/>
      <c r="D38" s="277"/>
      <c r="E38" s="271"/>
      <c r="F38" s="271"/>
      <c r="G38" s="271">
        <f>COUNTIF(I2,5)</f>
        <v>0</v>
      </c>
      <c r="K38" t="s">
        <v>51</v>
      </c>
      <c r="L38" s="132">
        <f>AVERAGE(L36:AB36)</f>
        <v>4.4117647058823533</v>
      </c>
    </row>
    <row r="39" spans="1:28" ht="21.75" x14ac:dyDescent="0.5">
      <c r="A39" s="90">
        <v>6</v>
      </c>
      <c r="B39" s="288" t="s">
        <v>111</v>
      </c>
      <c r="C39" s="271"/>
      <c r="D39" s="277"/>
      <c r="E39" s="271"/>
      <c r="F39" s="271"/>
      <c r="G39" s="271">
        <f>COUNTIF(I2,6)</f>
        <v>0</v>
      </c>
      <c r="K39" t="s">
        <v>52</v>
      </c>
      <c r="L39" s="132">
        <f>AVERAGE(L37:AB37)</f>
        <v>0</v>
      </c>
    </row>
    <row r="40" spans="1:28" ht="21.75" x14ac:dyDescent="0.5">
      <c r="A40" s="90">
        <v>7</v>
      </c>
      <c r="B40" s="288" t="s">
        <v>113</v>
      </c>
      <c r="C40" s="271"/>
      <c r="D40" s="277"/>
      <c r="E40" s="271"/>
      <c r="F40" s="271"/>
      <c r="G40" s="271">
        <f>COUNTIF(I2,7)</f>
        <v>0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L41" s="134">
        <v>3.2</v>
      </c>
      <c r="M41" s="134">
        <v>3.8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1</v>
      </c>
      <c r="J42" s="290" t="s">
        <v>24</v>
      </c>
      <c r="K42" s="290"/>
      <c r="L42" s="135">
        <f>AA5</f>
        <v>4</v>
      </c>
      <c r="M42" s="135">
        <f>AG13</f>
        <v>4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J43" s="290"/>
      <c r="K43" s="290"/>
      <c r="L43" s="135">
        <f>AA6</f>
        <v>0</v>
      </c>
      <c r="M43" s="135">
        <f>AG14</f>
        <v>0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51</v>
      </c>
      <c r="L44" s="132">
        <f>AVERAGE(L42:M42)</f>
        <v>4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K45" t="s">
        <v>52</v>
      </c>
      <c r="L45" s="132">
        <f>AVERAGE(L43:M43)</f>
        <v>0</v>
      </c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</row>
    <row r="47" spans="1:28" ht="21.75" x14ac:dyDescent="0.5">
      <c r="A47" s="271" t="s">
        <v>275</v>
      </c>
      <c r="B47" s="271"/>
      <c r="C47" s="271">
        <f>COUNTIF(JJ2,1)</f>
        <v>0</v>
      </c>
      <c r="D47" s="79"/>
      <c r="E47" s="257"/>
      <c r="F47" s="257"/>
      <c r="G47" s="257"/>
    </row>
    <row r="48" spans="1:28" ht="21.75" x14ac:dyDescent="0.5">
      <c r="A48" s="271" t="s">
        <v>276</v>
      </c>
      <c r="B48" s="271"/>
      <c r="C48" s="271">
        <f>COUNTIF(J2,2)</f>
        <v>1</v>
      </c>
      <c r="D48" s="79"/>
      <c r="E48" s="257"/>
      <c r="F48" s="257"/>
      <c r="G48" s="257"/>
      <c r="J48" s="290" t="s">
        <v>191</v>
      </c>
      <c r="K48" s="290"/>
      <c r="L48" s="133" t="s">
        <v>51</v>
      </c>
      <c r="M48" s="135">
        <f>AVERAGE(L19,L26,L32,L38,L44)</f>
        <v>4.2490196078431364</v>
      </c>
    </row>
    <row r="49" spans="1:13" ht="21.75" x14ac:dyDescent="0.5">
      <c r="A49" s="271" t="s">
        <v>267</v>
      </c>
      <c r="B49" s="271"/>
      <c r="C49" s="271">
        <f>COUNTIF(J2,3)</f>
        <v>0</v>
      </c>
      <c r="D49" s="79"/>
      <c r="E49" s="257"/>
      <c r="F49" s="257"/>
      <c r="G49" s="257"/>
      <c r="J49" s="290"/>
      <c r="K49" s="290"/>
      <c r="L49" s="133" t="s">
        <v>52</v>
      </c>
      <c r="M49" s="135">
        <f>AVERAGE(L20,L27,L33,L39,L45)</f>
        <v>0</v>
      </c>
    </row>
    <row r="50" spans="1:13" ht="21.75" x14ac:dyDescent="0.5">
      <c r="A50" s="271"/>
      <c r="B50" s="271"/>
      <c r="C50" s="271">
        <f>SUM(C47:C49)</f>
        <v>1</v>
      </c>
      <c r="D50" s="79"/>
      <c r="E50" s="257"/>
      <c r="F50" s="257"/>
      <c r="G50" s="257"/>
    </row>
    <row r="51" spans="1:13" ht="21.75" x14ac:dyDescent="0.5">
      <c r="A51" s="257"/>
      <c r="B51" s="257"/>
      <c r="C51" s="257"/>
      <c r="D51" s="79"/>
      <c r="E51" s="257"/>
      <c r="F51" s="257"/>
      <c r="G51" s="257"/>
    </row>
    <row r="52" spans="1:13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13" ht="21.75" x14ac:dyDescent="0.5">
      <c r="A53" s="271" t="s">
        <v>278</v>
      </c>
      <c r="B53" s="271"/>
      <c r="C53" s="271">
        <f>COUNTIF(K2,1)</f>
        <v>1</v>
      </c>
      <c r="D53" s="79"/>
      <c r="E53" s="257"/>
      <c r="F53" s="257"/>
      <c r="G53" s="257"/>
    </row>
    <row r="54" spans="1:13" ht="21.75" x14ac:dyDescent="0.5">
      <c r="A54" s="271" t="s">
        <v>41</v>
      </c>
      <c r="B54" s="271"/>
      <c r="C54" s="271">
        <f>COUNTIF(K2,2)</f>
        <v>0</v>
      </c>
      <c r="D54" s="79"/>
      <c r="E54" s="257"/>
      <c r="F54" s="257"/>
      <c r="G54" s="257"/>
    </row>
    <row r="55" spans="1:13" ht="21.75" x14ac:dyDescent="0.5">
      <c r="A55" s="271" t="s">
        <v>267</v>
      </c>
      <c r="B55" s="271"/>
      <c r="C55" s="271">
        <f>COUNTIF(K2,0)</f>
        <v>0</v>
      </c>
      <c r="D55" s="79"/>
      <c r="E55" s="257"/>
      <c r="F55" s="257"/>
      <c r="G55" s="257"/>
    </row>
    <row r="56" spans="1:13" ht="21.75" x14ac:dyDescent="0.5">
      <c r="A56" s="271"/>
      <c r="B56" s="271"/>
      <c r="C56" s="271">
        <f>SUM(C53:C55)</f>
        <v>1</v>
      </c>
      <c r="D56" s="79"/>
      <c r="E56" s="257"/>
      <c r="F56" s="257"/>
      <c r="G56" s="257"/>
    </row>
    <row r="57" spans="1:13" ht="21.75" x14ac:dyDescent="0.5">
      <c r="A57"/>
      <c r="D57" s="79"/>
    </row>
    <row r="58" spans="1:13" ht="21.75" x14ac:dyDescent="0.5">
      <c r="A58"/>
      <c r="D58" s="79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  <c r="I61"/>
    </row>
    <row r="62" spans="1:13" ht="21.75" x14ac:dyDescent="0.5">
      <c r="A62"/>
      <c r="D62" s="79"/>
      <c r="I62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50" spans="1:9" ht="21.75" x14ac:dyDescent="0.5">
      <c r="A350"/>
      <c r="D350" s="53"/>
      <c r="I350"/>
    </row>
  </sheetData>
  <mergeCells count="6">
    <mergeCell ref="J48:K49"/>
    <mergeCell ref="J17:K18"/>
    <mergeCell ref="J24:K25"/>
    <mergeCell ref="J30:K31"/>
    <mergeCell ref="J36:K37"/>
    <mergeCell ref="J42:K4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9"/>
  <sheetViews>
    <sheetView workbookViewId="0">
      <selection activeCell="A11" sqref="A11:H56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145">
        <v>1</v>
      </c>
      <c r="B2" s="146">
        <v>1</v>
      </c>
      <c r="C2" s="147">
        <v>48</v>
      </c>
      <c r="D2" s="79">
        <f t="shared" ref="D2:D3" si="0">IF(C2&gt;50,4,IF(C2&gt;40,3,IF(C2&gt;30,2,IF(C2&gt;0,1,IF(C2=0,5)))))</f>
        <v>3</v>
      </c>
      <c r="E2" s="148">
        <v>1</v>
      </c>
      <c r="F2" s="149">
        <v>2</v>
      </c>
      <c r="G2" s="150">
        <v>3</v>
      </c>
      <c r="H2" s="150" t="s">
        <v>201</v>
      </c>
      <c r="I2" s="151">
        <v>1</v>
      </c>
      <c r="J2" s="15">
        <v>2</v>
      </c>
      <c r="K2" s="15">
        <v>1</v>
      </c>
      <c r="L2" s="152">
        <v>4</v>
      </c>
      <c r="M2" s="152">
        <v>4</v>
      </c>
      <c r="N2" s="152">
        <v>4</v>
      </c>
      <c r="O2" s="152">
        <v>3</v>
      </c>
      <c r="P2" s="152">
        <v>4</v>
      </c>
      <c r="Q2" s="152">
        <v>3</v>
      </c>
      <c r="R2" s="152">
        <v>4</v>
      </c>
      <c r="S2" s="152">
        <v>4</v>
      </c>
      <c r="T2" s="153">
        <v>3</v>
      </c>
      <c r="U2" s="153">
        <v>4</v>
      </c>
      <c r="V2" s="153">
        <v>4</v>
      </c>
      <c r="W2" s="153">
        <v>3</v>
      </c>
      <c r="X2" s="153">
        <v>4</v>
      </c>
      <c r="Y2" s="153">
        <v>3</v>
      </c>
      <c r="Z2" s="154">
        <v>4</v>
      </c>
      <c r="AA2" s="154">
        <v>4</v>
      </c>
      <c r="AB2" s="154">
        <v>3</v>
      </c>
      <c r="AC2" s="154">
        <v>4</v>
      </c>
      <c r="AD2" s="154">
        <v>3</v>
      </c>
      <c r="AE2" s="154">
        <v>4</v>
      </c>
      <c r="AF2" s="154">
        <v>3</v>
      </c>
      <c r="AG2" s="154">
        <v>4</v>
      </c>
      <c r="AH2" s="154">
        <v>3</v>
      </c>
      <c r="AI2" s="155">
        <v>4</v>
      </c>
      <c r="AJ2" s="155">
        <v>3</v>
      </c>
      <c r="AK2" s="155">
        <v>3</v>
      </c>
      <c r="AL2" s="155">
        <v>3</v>
      </c>
      <c r="AM2" s="155">
        <v>4</v>
      </c>
      <c r="AN2" s="155">
        <v>3</v>
      </c>
      <c r="AO2" s="155">
        <v>3</v>
      </c>
      <c r="AP2" s="155">
        <v>4</v>
      </c>
      <c r="AQ2" s="150">
        <v>4</v>
      </c>
      <c r="AR2" s="150">
        <v>3</v>
      </c>
      <c r="AS2" s="150">
        <v>4</v>
      </c>
      <c r="AT2" s="150">
        <v>4</v>
      </c>
      <c r="AU2" s="150">
        <v>4</v>
      </c>
      <c r="AV2" s="150">
        <v>4</v>
      </c>
      <c r="AW2" s="150">
        <v>3</v>
      </c>
      <c r="AX2" s="150">
        <v>4</v>
      </c>
      <c r="AY2" s="150">
        <v>4</v>
      </c>
      <c r="AZ2" s="150">
        <v>3</v>
      </c>
      <c r="BA2" s="7"/>
      <c r="BB2" s="156">
        <f t="shared" ref="BB2" si="1">(AVERAGE(L2:S2))</f>
        <v>3.75</v>
      </c>
      <c r="BC2" s="157">
        <f t="shared" ref="BC2" si="2">(AVERAGEA(T2:Y2))</f>
        <v>3.5</v>
      </c>
      <c r="BD2" s="158">
        <f t="shared" ref="BD2" si="3">(AVERAGE(Z2:AH2))</f>
        <v>3.5555555555555554</v>
      </c>
      <c r="BE2" s="159">
        <f t="shared" ref="BE2" si="4">(AVERAGEA(AI2:AP2))</f>
        <v>3.375</v>
      </c>
      <c r="BF2" s="160">
        <f t="shared" ref="BF2" si="5">(AVERAGE(AQ2:AZ2))</f>
        <v>3.7</v>
      </c>
    </row>
    <row r="3" spans="1:58" x14ac:dyDescent="0.55000000000000004">
      <c r="A3" s="51"/>
      <c r="B3" s="26"/>
      <c r="C3" s="27"/>
      <c r="D3" s="79">
        <f t="shared" si="0"/>
        <v>5</v>
      </c>
      <c r="E3" s="28"/>
      <c r="F3" s="29"/>
      <c r="G3" s="35"/>
      <c r="H3" s="35"/>
      <c r="I3" s="35"/>
      <c r="J3" s="30"/>
      <c r="K3" s="30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  <c r="BB3" s="37" t="e">
        <f t="shared" ref="BB3" si="6">(AVERAGE(L3:S3))</f>
        <v>#DIV/0!</v>
      </c>
      <c r="BC3" s="38" t="e">
        <f t="shared" ref="BC3" si="7">(AVERAGEA(T3:Y3))</f>
        <v>#DIV/0!</v>
      </c>
      <c r="BD3" s="39" t="e">
        <f t="shared" ref="BD3" si="8">(AVERAGE(Z3:AH3))</f>
        <v>#DIV/0!</v>
      </c>
      <c r="BE3" s="40" t="e">
        <f t="shared" ref="BE3" si="9">(AVERAGEA(AI3:AP3))</f>
        <v>#DIV/0!</v>
      </c>
      <c r="BF3" s="41" t="e">
        <f t="shared" ref="BF3" si="10">(AVERAGE(AQ3:AZ3))</f>
        <v>#DIV/0!</v>
      </c>
    </row>
    <row r="4" spans="1:58" x14ac:dyDescent="0.55000000000000004">
      <c r="A4" s="72"/>
      <c r="B4" s="73"/>
      <c r="C4" s="74"/>
      <c r="D4" s="79"/>
      <c r="E4" s="75"/>
      <c r="F4" s="76"/>
      <c r="G4" s="47"/>
      <c r="H4" s="47"/>
      <c r="I4" s="47"/>
      <c r="J4" s="77"/>
      <c r="K4" s="78" t="s">
        <v>51</v>
      </c>
      <c r="L4" s="129">
        <f t="shared" ref="L4:AZ4" si="11">AVERAGE(L2:L3)</f>
        <v>4</v>
      </c>
      <c r="M4" s="129">
        <f t="shared" si="11"/>
        <v>4</v>
      </c>
      <c r="N4" s="129">
        <f t="shared" si="11"/>
        <v>4</v>
      </c>
      <c r="O4" s="129">
        <f t="shared" si="11"/>
        <v>3</v>
      </c>
      <c r="P4" s="129">
        <f t="shared" si="11"/>
        <v>4</v>
      </c>
      <c r="Q4" s="129">
        <f t="shared" si="11"/>
        <v>3</v>
      </c>
      <c r="R4" s="129">
        <f t="shared" si="11"/>
        <v>4</v>
      </c>
      <c r="S4" s="129">
        <f t="shared" si="11"/>
        <v>4</v>
      </c>
      <c r="T4" s="38">
        <f t="shared" si="11"/>
        <v>3</v>
      </c>
      <c r="U4" s="38">
        <f t="shared" si="11"/>
        <v>4</v>
      </c>
      <c r="V4" s="38">
        <f t="shared" si="11"/>
        <v>4</v>
      </c>
      <c r="W4" s="38">
        <f t="shared" si="11"/>
        <v>3</v>
      </c>
      <c r="X4" s="38">
        <f t="shared" si="11"/>
        <v>4</v>
      </c>
      <c r="Y4" s="38">
        <f t="shared" si="11"/>
        <v>3</v>
      </c>
      <c r="Z4" s="39">
        <f t="shared" si="11"/>
        <v>4</v>
      </c>
      <c r="AA4" s="39">
        <f t="shared" si="11"/>
        <v>4</v>
      </c>
      <c r="AB4" s="39">
        <f t="shared" si="11"/>
        <v>3</v>
      </c>
      <c r="AC4" s="39">
        <f t="shared" si="11"/>
        <v>4</v>
      </c>
      <c r="AD4" s="39">
        <f t="shared" si="11"/>
        <v>3</v>
      </c>
      <c r="AE4" s="39">
        <f t="shared" si="11"/>
        <v>4</v>
      </c>
      <c r="AF4" s="39">
        <f t="shared" si="11"/>
        <v>3</v>
      </c>
      <c r="AG4" s="39">
        <f t="shared" si="11"/>
        <v>4</v>
      </c>
      <c r="AH4" s="39">
        <f t="shared" si="11"/>
        <v>3</v>
      </c>
      <c r="AI4" s="40">
        <f t="shared" si="11"/>
        <v>4</v>
      </c>
      <c r="AJ4" s="40">
        <f t="shared" si="11"/>
        <v>3</v>
      </c>
      <c r="AK4" s="40">
        <f t="shared" si="11"/>
        <v>3</v>
      </c>
      <c r="AL4" s="40">
        <f t="shared" si="11"/>
        <v>3</v>
      </c>
      <c r="AM4" s="40">
        <f t="shared" si="11"/>
        <v>4</v>
      </c>
      <c r="AN4" s="40">
        <f t="shared" si="11"/>
        <v>3</v>
      </c>
      <c r="AO4" s="40">
        <f t="shared" si="11"/>
        <v>3</v>
      </c>
      <c r="AP4" s="40">
        <f t="shared" si="11"/>
        <v>4</v>
      </c>
      <c r="AQ4" s="41">
        <f t="shared" si="11"/>
        <v>4</v>
      </c>
      <c r="AR4" s="41">
        <f t="shared" si="11"/>
        <v>3</v>
      </c>
      <c r="AS4" s="41">
        <f t="shared" si="11"/>
        <v>4</v>
      </c>
      <c r="AT4" s="41">
        <f t="shared" si="11"/>
        <v>4</v>
      </c>
      <c r="AU4" s="41">
        <f t="shared" si="11"/>
        <v>4</v>
      </c>
      <c r="AV4" s="41">
        <f t="shared" si="11"/>
        <v>4</v>
      </c>
      <c r="AW4" s="41">
        <f t="shared" si="11"/>
        <v>3</v>
      </c>
      <c r="AX4" s="41">
        <f t="shared" si="11"/>
        <v>4</v>
      </c>
      <c r="AY4" s="41">
        <f t="shared" si="11"/>
        <v>4</v>
      </c>
      <c r="AZ4" s="41">
        <f t="shared" si="11"/>
        <v>3</v>
      </c>
      <c r="BA4" s="81" t="s">
        <v>51</v>
      </c>
      <c r="BB4" s="37">
        <f>AVERAGE(L2:S3)</f>
        <v>3.75</v>
      </c>
      <c r="BC4" s="38">
        <f>AVERAGE(T2:Y3)</f>
        <v>3.5</v>
      </c>
      <c r="BD4" s="143">
        <f>AVERAGE(Z2:AH3)</f>
        <v>3.5555555555555554</v>
      </c>
      <c r="BE4" s="40">
        <f>AVERAGE(AI2:AP3)</f>
        <v>3.375</v>
      </c>
      <c r="BF4" s="41">
        <f>AVERAGE(AQ2:AZ3)</f>
        <v>3.7</v>
      </c>
    </row>
    <row r="5" spans="1:58" x14ac:dyDescent="0.55000000000000004">
      <c r="A5" s="72"/>
      <c r="B5" s="73"/>
      <c r="C5" s="74"/>
      <c r="D5" s="79"/>
      <c r="E5" s="75"/>
      <c r="F5" s="76"/>
      <c r="G5" s="76"/>
      <c r="H5" s="76"/>
      <c r="I5" s="76"/>
      <c r="J5" s="77"/>
      <c r="K5" s="78" t="s">
        <v>52</v>
      </c>
      <c r="L5" s="129">
        <f t="shared" ref="L5:AZ5" si="12">STDEVPA(L2:L3)</f>
        <v>0</v>
      </c>
      <c r="M5" s="129">
        <f t="shared" si="12"/>
        <v>0</v>
      </c>
      <c r="N5" s="129">
        <f t="shared" si="12"/>
        <v>0</v>
      </c>
      <c r="O5" s="129">
        <f t="shared" si="12"/>
        <v>0</v>
      </c>
      <c r="P5" s="129">
        <f t="shared" si="12"/>
        <v>0</v>
      </c>
      <c r="Q5" s="129">
        <f t="shared" si="12"/>
        <v>0</v>
      </c>
      <c r="R5" s="129">
        <f t="shared" si="12"/>
        <v>0</v>
      </c>
      <c r="S5" s="129">
        <f t="shared" si="12"/>
        <v>0</v>
      </c>
      <c r="T5" s="38">
        <f t="shared" si="12"/>
        <v>0</v>
      </c>
      <c r="U5" s="38">
        <f t="shared" si="12"/>
        <v>0</v>
      </c>
      <c r="V5" s="38">
        <f t="shared" si="12"/>
        <v>0</v>
      </c>
      <c r="W5" s="38">
        <f t="shared" si="12"/>
        <v>0</v>
      </c>
      <c r="X5" s="38">
        <f t="shared" si="12"/>
        <v>0</v>
      </c>
      <c r="Y5" s="38">
        <f t="shared" si="12"/>
        <v>0</v>
      </c>
      <c r="Z5" s="39">
        <f t="shared" si="12"/>
        <v>0</v>
      </c>
      <c r="AA5" s="39">
        <f t="shared" si="12"/>
        <v>0</v>
      </c>
      <c r="AB5" s="39">
        <f t="shared" si="12"/>
        <v>0</v>
      </c>
      <c r="AC5" s="39">
        <f t="shared" si="12"/>
        <v>0</v>
      </c>
      <c r="AD5" s="39">
        <f t="shared" si="12"/>
        <v>0</v>
      </c>
      <c r="AE5" s="39">
        <f t="shared" si="12"/>
        <v>0</v>
      </c>
      <c r="AF5" s="39">
        <f t="shared" si="12"/>
        <v>0</v>
      </c>
      <c r="AG5" s="39">
        <f t="shared" si="12"/>
        <v>0</v>
      </c>
      <c r="AH5" s="39">
        <f t="shared" si="12"/>
        <v>0</v>
      </c>
      <c r="AI5" s="40">
        <f t="shared" si="12"/>
        <v>0</v>
      </c>
      <c r="AJ5" s="40">
        <f t="shared" si="12"/>
        <v>0</v>
      </c>
      <c r="AK5" s="40">
        <f t="shared" si="12"/>
        <v>0</v>
      </c>
      <c r="AL5" s="40">
        <f t="shared" si="12"/>
        <v>0</v>
      </c>
      <c r="AM5" s="40">
        <f t="shared" si="12"/>
        <v>0</v>
      </c>
      <c r="AN5" s="40">
        <f t="shared" si="12"/>
        <v>0</v>
      </c>
      <c r="AO5" s="40">
        <f t="shared" si="12"/>
        <v>0</v>
      </c>
      <c r="AP5" s="40">
        <f t="shared" si="12"/>
        <v>0</v>
      </c>
      <c r="AQ5" s="41">
        <f t="shared" si="12"/>
        <v>0</v>
      </c>
      <c r="AR5" s="41">
        <f t="shared" si="12"/>
        <v>0</v>
      </c>
      <c r="AS5" s="41">
        <f t="shared" si="12"/>
        <v>0</v>
      </c>
      <c r="AT5" s="41">
        <f t="shared" si="12"/>
        <v>0</v>
      </c>
      <c r="AU5" s="41">
        <f t="shared" si="12"/>
        <v>0</v>
      </c>
      <c r="AV5" s="41">
        <f t="shared" si="12"/>
        <v>0</v>
      </c>
      <c r="AW5" s="41">
        <f t="shared" si="12"/>
        <v>0</v>
      </c>
      <c r="AX5" s="41">
        <f t="shared" si="12"/>
        <v>0</v>
      </c>
      <c r="AY5" s="41">
        <f t="shared" si="12"/>
        <v>0</v>
      </c>
      <c r="AZ5" s="41">
        <f t="shared" si="12"/>
        <v>0</v>
      </c>
      <c r="BA5" s="81" t="s">
        <v>52</v>
      </c>
      <c r="BB5" s="37">
        <f>STDEVPA(L2:S3)</f>
        <v>0.4330127018922193</v>
      </c>
      <c r="BC5" s="38">
        <f>STDEVPA(T2:Y3)</f>
        <v>0.5</v>
      </c>
      <c r="BD5" s="39">
        <f>STDEVPA(Z2:AH3)</f>
        <v>0.49690399499995325</v>
      </c>
      <c r="BE5" s="40">
        <f>STDEVPA(AI2:AP3)</f>
        <v>0.48412291827592713</v>
      </c>
      <c r="BF5" s="41">
        <f>STDEVPA(AQ2:AZ3)</f>
        <v>0.45825756949558399</v>
      </c>
    </row>
    <row r="6" spans="1:58" x14ac:dyDescent="0.55000000000000004">
      <c r="B6" s="42"/>
      <c r="C6" s="42"/>
      <c r="D6" s="79"/>
      <c r="E6" s="42"/>
      <c r="F6" s="42"/>
      <c r="G6" s="42"/>
      <c r="H6" s="42"/>
      <c r="I6" s="42"/>
      <c r="J6" s="42"/>
      <c r="K6" s="42"/>
      <c r="L6" s="43"/>
      <c r="M6" s="43"/>
      <c r="N6" s="43"/>
      <c r="O6" s="43"/>
      <c r="P6" s="43"/>
      <c r="Q6" s="43"/>
      <c r="R6" s="43"/>
      <c r="S6" s="43"/>
      <c r="T6" s="44"/>
      <c r="U6" s="44"/>
      <c r="V6" s="44"/>
      <c r="W6" s="44"/>
      <c r="X6" s="44"/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8"/>
      <c r="BB6" s="49">
        <f>AVERAGE(L2:AZ3)</f>
        <v>3.5853658536585367</v>
      </c>
      <c r="BC6" s="49"/>
      <c r="BD6" s="49"/>
      <c r="BE6" s="42"/>
      <c r="BF6" s="42"/>
    </row>
    <row r="7" spans="1:58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48"/>
      <c r="BB7" s="49">
        <f>STDEVPA(L2:AZ3)</f>
        <v>0.49265877748107695</v>
      </c>
      <c r="BC7" s="49"/>
      <c r="BD7" s="49"/>
      <c r="BE7" s="42"/>
      <c r="BF7" s="42"/>
    </row>
    <row r="8" spans="1:58" ht="43.5" x14ac:dyDescent="0.55000000000000004">
      <c r="B8" s="42"/>
      <c r="C8" s="42"/>
      <c r="D8" s="79"/>
      <c r="E8" s="42"/>
      <c r="F8" s="42" t="s">
        <v>257</v>
      </c>
      <c r="G8" s="42">
        <v>3</v>
      </c>
      <c r="H8" s="42" t="s">
        <v>192</v>
      </c>
      <c r="I8" s="42">
        <v>1</v>
      </c>
      <c r="J8" s="42" t="s">
        <v>61</v>
      </c>
      <c r="K8" s="192">
        <f>I8*100/G8</f>
        <v>33.333333333333336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2"/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/>
      <c r="G10" s="42"/>
      <c r="H10" s="42"/>
      <c r="I10" s="42"/>
      <c r="J10" s="42"/>
      <c r="K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L11" s="16">
        <v>1.1000000000000001</v>
      </c>
      <c r="M11" s="16">
        <v>1.2</v>
      </c>
      <c r="N11" s="16">
        <v>1.3</v>
      </c>
      <c r="O11" s="16">
        <v>1.4</v>
      </c>
      <c r="P11" s="16">
        <v>1.5</v>
      </c>
      <c r="Q11" s="16">
        <v>1.6</v>
      </c>
      <c r="R11" s="16">
        <v>1.7</v>
      </c>
      <c r="S11" s="16">
        <v>1.8</v>
      </c>
      <c r="T11" s="17">
        <v>2.1</v>
      </c>
      <c r="U11" s="17">
        <v>2.2000000000000002</v>
      </c>
      <c r="V11" s="17">
        <v>2.2999999999999998</v>
      </c>
      <c r="W11" s="17">
        <v>2.4</v>
      </c>
      <c r="X11" s="17">
        <v>2.5</v>
      </c>
      <c r="Y11" s="17">
        <v>2.6</v>
      </c>
      <c r="Z11" s="18">
        <v>3.1</v>
      </c>
      <c r="AA11" s="18">
        <v>3.2</v>
      </c>
      <c r="AB11" s="18">
        <v>3.3</v>
      </c>
      <c r="AC11" s="18">
        <v>3.4</v>
      </c>
      <c r="AD11" s="18">
        <v>3.5</v>
      </c>
      <c r="AE11" s="18">
        <v>3.6</v>
      </c>
      <c r="AF11" s="18">
        <v>3.7</v>
      </c>
      <c r="AG11" s="18">
        <v>3.8</v>
      </c>
      <c r="AH11" s="18">
        <v>3.9</v>
      </c>
      <c r="AI11" s="19">
        <v>4.0999999999999996</v>
      </c>
      <c r="AJ11" s="19">
        <v>4.2</v>
      </c>
      <c r="AK11" s="19">
        <v>4.3</v>
      </c>
      <c r="AL11" s="19">
        <v>4.4000000000000004</v>
      </c>
      <c r="AM11" s="19">
        <v>4.5</v>
      </c>
      <c r="AN11" s="19">
        <v>4.5999999999999996</v>
      </c>
      <c r="AO11" s="19">
        <v>4.7</v>
      </c>
      <c r="AP11" s="19">
        <v>4.8</v>
      </c>
      <c r="AQ11" s="20">
        <v>5.0999999999999996</v>
      </c>
      <c r="AR11" s="20" t="s">
        <v>11</v>
      </c>
      <c r="AS11" s="20" t="s">
        <v>12</v>
      </c>
      <c r="AT11" s="20" t="s">
        <v>13</v>
      </c>
      <c r="AU11" s="20" t="s">
        <v>14</v>
      </c>
      <c r="AV11" s="20" t="s">
        <v>15</v>
      </c>
      <c r="AW11" s="20" t="s">
        <v>16</v>
      </c>
      <c r="AX11" s="20" t="s">
        <v>17</v>
      </c>
      <c r="AY11" s="20" t="s">
        <v>18</v>
      </c>
      <c r="AZ11" s="20">
        <v>5.4</v>
      </c>
    </row>
    <row r="12" spans="1:58" ht="21.75" x14ac:dyDescent="0.5">
      <c r="A12" s="271" t="s">
        <v>43</v>
      </c>
      <c r="B12" s="271">
        <f>COUNTIF(B2,1)</f>
        <v>1</v>
      </c>
      <c r="C12" s="257"/>
      <c r="D12" s="79"/>
      <c r="E12" s="257"/>
      <c r="F12" s="257"/>
      <c r="G12" s="257"/>
      <c r="J12" s="77"/>
      <c r="K12" s="78" t="s">
        <v>51</v>
      </c>
      <c r="L12" s="129">
        <f t="shared" ref="L12:AZ12" si="13">AVERAGE(L2:L3)</f>
        <v>4</v>
      </c>
      <c r="M12" s="129">
        <f t="shared" si="13"/>
        <v>4</v>
      </c>
      <c r="N12" s="129">
        <f t="shared" si="13"/>
        <v>4</v>
      </c>
      <c r="O12" s="129">
        <f t="shared" si="13"/>
        <v>3</v>
      </c>
      <c r="P12" s="129">
        <f t="shared" si="13"/>
        <v>4</v>
      </c>
      <c r="Q12" s="129">
        <f t="shared" si="13"/>
        <v>3</v>
      </c>
      <c r="R12" s="129">
        <f t="shared" si="13"/>
        <v>4</v>
      </c>
      <c r="S12" s="129">
        <f t="shared" si="13"/>
        <v>4</v>
      </c>
      <c r="T12" s="129">
        <f t="shared" si="13"/>
        <v>3</v>
      </c>
      <c r="U12" s="129">
        <f t="shared" si="13"/>
        <v>4</v>
      </c>
      <c r="V12" s="129">
        <f t="shared" si="13"/>
        <v>4</v>
      </c>
      <c r="W12" s="129">
        <f t="shared" si="13"/>
        <v>3</v>
      </c>
      <c r="X12" s="129">
        <f t="shared" si="13"/>
        <v>4</v>
      </c>
      <c r="Y12" s="129">
        <f t="shared" si="13"/>
        <v>3</v>
      </c>
      <c r="Z12" s="129">
        <f t="shared" si="13"/>
        <v>4</v>
      </c>
      <c r="AA12" s="129">
        <f t="shared" si="13"/>
        <v>4</v>
      </c>
      <c r="AB12" s="129">
        <f t="shared" si="13"/>
        <v>3</v>
      </c>
      <c r="AC12" s="129">
        <f t="shared" si="13"/>
        <v>4</v>
      </c>
      <c r="AD12" s="129">
        <f t="shared" si="13"/>
        <v>3</v>
      </c>
      <c r="AE12" s="129">
        <f t="shared" si="13"/>
        <v>4</v>
      </c>
      <c r="AF12" s="129">
        <f t="shared" si="13"/>
        <v>3</v>
      </c>
      <c r="AG12" s="129">
        <f t="shared" si="13"/>
        <v>4</v>
      </c>
      <c r="AH12" s="129">
        <f t="shared" si="13"/>
        <v>3</v>
      </c>
      <c r="AI12" s="129">
        <f t="shared" si="13"/>
        <v>4</v>
      </c>
      <c r="AJ12" s="129">
        <f t="shared" si="13"/>
        <v>3</v>
      </c>
      <c r="AK12" s="129">
        <f t="shared" si="13"/>
        <v>3</v>
      </c>
      <c r="AL12" s="129">
        <f t="shared" si="13"/>
        <v>3</v>
      </c>
      <c r="AM12" s="129">
        <f t="shared" si="13"/>
        <v>4</v>
      </c>
      <c r="AN12" s="129">
        <f t="shared" si="13"/>
        <v>3</v>
      </c>
      <c r="AO12" s="129">
        <f t="shared" si="13"/>
        <v>3</v>
      </c>
      <c r="AP12" s="129">
        <f t="shared" si="13"/>
        <v>4</v>
      </c>
      <c r="AQ12" s="129">
        <f t="shared" si="13"/>
        <v>4</v>
      </c>
      <c r="AR12" s="129">
        <f t="shared" si="13"/>
        <v>3</v>
      </c>
      <c r="AS12" s="129">
        <f t="shared" si="13"/>
        <v>4</v>
      </c>
      <c r="AT12" s="129">
        <f t="shared" si="13"/>
        <v>4</v>
      </c>
      <c r="AU12" s="129">
        <f t="shared" si="13"/>
        <v>4</v>
      </c>
      <c r="AV12" s="129">
        <f t="shared" si="13"/>
        <v>4</v>
      </c>
      <c r="AW12" s="129">
        <f t="shared" si="13"/>
        <v>3</v>
      </c>
      <c r="AX12" s="129">
        <f t="shared" si="13"/>
        <v>4</v>
      </c>
      <c r="AY12" s="129">
        <f t="shared" si="13"/>
        <v>4</v>
      </c>
      <c r="AZ12" s="129">
        <f t="shared" si="13"/>
        <v>3</v>
      </c>
    </row>
    <row r="13" spans="1:58" ht="21.75" x14ac:dyDescent="0.5">
      <c r="A13" s="271" t="s">
        <v>44</v>
      </c>
      <c r="B13" s="271">
        <f>COUNTIF(B2,2)</f>
        <v>0</v>
      </c>
      <c r="C13" s="257"/>
      <c r="D13" s="79"/>
      <c r="E13" s="257"/>
      <c r="F13" s="257"/>
      <c r="G13" s="257"/>
      <c r="J13" s="77"/>
      <c r="K13" s="78" t="s">
        <v>52</v>
      </c>
      <c r="L13" s="129">
        <f t="shared" ref="L13:AZ13" si="14">STDEVPA(L2:L3)</f>
        <v>0</v>
      </c>
      <c r="M13" s="129">
        <f t="shared" si="14"/>
        <v>0</v>
      </c>
      <c r="N13" s="129">
        <f t="shared" si="14"/>
        <v>0</v>
      </c>
      <c r="O13" s="129">
        <f t="shared" si="14"/>
        <v>0</v>
      </c>
      <c r="P13" s="129">
        <f t="shared" si="14"/>
        <v>0</v>
      </c>
      <c r="Q13" s="129">
        <f t="shared" si="14"/>
        <v>0</v>
      </c>
      <c r="R13" s="129">
        <f t="shared" si="14"/>
        <v>0</v>
      </c>
      <c r="S13" s="129">
        <f t="shared" si="14"/>
        <v>0</v>
      </c>
      <c r="T13" s="129">
        <f t="shared" si="14"/>
        <v>0</v>
      </c>
      <c r="U13" s="129">
        <f t="shared" si="14"/>
        <v>0</v>
      </c>
      <c r="V13" s="129">
        <f t="shared" si="14"/>
        <v>0</v>
      </c>
      <c r="W13" s="129">
        <f t="shared" si="14"/>
        <v>0</v>
      </c>
      <c r="X13" s="129">
        <f t="shared" si="14"/>
        <v>0</v>
      </c>
      <c r="Y13" s="129">
        <f t="shared" si="14"/>
        <v>0</v>
      </c>
      <c r="Z13" s="129">
        <f t="shared" si="14"/>
        <v>0</v>
      </c>
      <c r="AA13" s="129">
        <f t="shared" si="14"/>
        <v>0</v>
      </c>
      <c r="AB13" s="129">
        <f t="shared" si="14"/>
        <v>0</v>
      </c>
      <c r="AC13" s="129">
        <f t="shared" si="14"/>
        <v>0</v>
      </c>
      <c r="AD13" s="129">
        <f t="shared" si="14"/>
        <v>0</v>
      </c>
      <c r="AE13" s="129">
        <f t="shared" si="14"/>
        <v>0</v>
      </c>
      <c r="AF13" s="129">
        <f t="shared" si="14"/>
        <v>0</v>
      </c>
      <c r="AG13" s="129">
        <f t="shared" si="14"/>
        <v>0</v>
      </c>
      <c r="AH13" s="129">
        <f t="shared" si="14"/>
        <v>0</v>
      </c>
      <c r="AI13" s="129">
        <f t="shared" si="14"/>
        <v>0</v>
      </c>
      <c r="AJ13" s="129">
        <f t="shared" si="14"/>
        <v>0</v>
      </c>
      <c r="AK13" s="129">
        <f t="shared" si="14"/>
        <v>0</v>
      </c>
      <c r="AL13" s="129">
        <f t="shared" si="14"/>
        <v>0</v>
      </c>
      <c r="AM13" s="129">
        <f t="shared" si="14"/>
        <v>0</v>
      </c>
      <c r="AN13" s="129">
        <f t="shared" si="14"/>
        <v>0</v>
      </c>
      <c r="AO13" s="129">
        <f t="shared" si="14"/>
        <v>0</v>
      </c>
      <c r="AP13" s="129">
        <f t="shared" si="14"/>
        <v>0</v>
      </c>
      <c r="AQ13" s="129">
        <f t="shared" si="14"/>
        <v>0</v>
      </c>
      <c r="AR13" s="129">
        <f t="shared" si="14"/>
        <v>0</v>
      </c>
      <c r="AS13" s="129">
        <f t="shared" si="14"/>
        <v>0</v>
      </c>
      <c r="AT13" s="129">
        <f t="shared" si="14"/>
        <v>0</v>
      </c>
      <c r="AU13" s="129">
        <f t="shared" si="14"/>
        <v>0</v>
      </c>
      <c r="AV13" s="129">
        <f t="shared" si="14"/>
        <v>0</v>
      </c>
      <c r="AW13" s="129">
        <f t="shared" si="14"/>
        <v>0</v>
      </c>
      <c r="AX13" s="129">
        <f t="shared" si="14"/>
        <v>0</v>
      </c>
      <c r="AY13" s="129">
        <f t="shared" si="14"/>
        <v>0</v>
      </c>
      <c r="AZ13" s="129">
        <f t="shared" si="14"/>
        <v>0</v>
      </c>
    </row>
    <row r="14" spans="1:58" ht="21.75" x14ac:dyDescent="0.5">
      <c r="A14" s="271" t="s">
        <v>267</v>
      </c>
      <c r="B14" s="271">
        <f>COUNTIF(B2,0)</f>
        <v>0</v>
      </c>
      <c r="C14" s="257"/>
      <c r="D14" s="79"/>
      <c r="E14" s="257"/>
      <c r="F14" s="257"/>
      <c r="G14" s="257"/>
    </row>
    <row r="15" spans="1:58" ht="21.75" x14ac:dyDescent="0.5">
      <c r="A15" s="271"/>
      <c r="B15" s="271">
        <f>SUM(B12:B14)</f>
        <v>1</v>
      </c>
      <c r="C15" s="257"/>
      <c r="D15" s="79"/>
      <c r="E15" s="257"/>
      <c r="F15" s="257"/>
      <c r="G15" s="257"/>
      <c r="L15" s="134">
        <v>2.4</v>
      </c>
      <c r="M15" s="134">
        <v>4.4000000000000004</v>
      </c>
      <c r="N15" s="134">
        <v>1.4</v>
      </c>
      <c r="O15" s="134">
        <v>1.5</v>
      </c>
      <c r="P15" s="134">
        <v>1.7</v>
      </c>
      <c r="Q15" s="134">
        <v>1.8</v>
      </c>
      <c r="R15" s="134">
        <v>3.7</v>
      </c>
      <c r="S15" s="134" t="s">
        <v>11</v>
      </c>
      <c r="T15" s="134" t="s">
        <v>12</v>
      </c>
      <c r="U15" s="134" t="s">
        <v>13</v>
      </c>
      <c r="V15" s="134" t="s">
        <v>14</v>
      </c>
      <c r="W15" s="134" t="s">
        <v>15</v>
      </c>
      <c r="X15" s="134" t="s">
        <v>16</v>
      </c>
      <c r="Y15" s="134" t="s">
        <v>17</v>
      </c>
      <c r="Z15" s="134" t="s">
        <v>18</v>
      </c>
      <c r="AA15" s="134">
        <v>5.4</v>
      </c>
    </row>
    <row r="16" spans="1:58" ht="21.75" x14ac:dyDescent="0.5">
      <c r="A16" s="257"/>
      <c r="B16" s="257"/>
      <c r="C16" s="257"/>
      <c r="D16" s="79"/>
      <c r="E16" s="257"/>
      <c r="F16" s="257"/>
      <c r="G16" s="257"/>
      <c r="J16" s="290" t="s">
        <v>20</v>
      </c>
      <c r="K16" s="290"/>
      <c r="L16" s="135">
        <f>W12</f>
        <v>3</v>
      </c>
      <c r="M16" s="135">
        <f>AL12</f>
        <v>3</v>
      </c>
      <c r="N16" s="135">
        <f>O12</f>
        <v>3</v>
      </c>
      <c r="O16" s="135">
        <f>P12</f>
        <v>4</v>
      </c>
      <c r="P16" s="135">
        <f>R12</f>
        <v>4</v>
      </c>
      <c r="Q16" s="135">
        <f>S12</f>
        <v>4</v>
      </c>
      <c r="R16" s="135">
        <f>AF12</f>
        <v>3</v>
      </c>
      <c r="S16" s="135">
        <f t="shared" ref="S16:AA17" si="15">AR12</f>
        <v>3</v>
      </c>
      <c r="T16" s="135">
        <f t="shared" si="15"/>
        <v>4</v>
      </c>
      <c r="U16" s="135">
        <f t="shared" si="15"/>
        <v>4</v>
      </c>
      <c r="V16" s="135">
        <f t="shared" si="15"/>
        <v>4</v>
      </c>
      <c r="W16" s="135">
        <f t="shared" si="15"/>
        <v>4</v>
      </c>
      <c r="X16" s="135">
        <f t="shared" si="15"/>
        <v>3</v>
      </c>
      <c r="Y16" s="135">
        <f t="shared" si="15"/>
        <v>4</v>
      </c>
      <c r="Z16" s="135">
        <f t="shared" si="15"/>
        <v>4</v>
      </c>
      <c r="AA16" s="135">
        <f t="shared" si="15"/>
        <v>3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  <c r="J17" s="290"/>
      <c r="K17" s="290"/>
      <c r="L17" s="135">
        <f>W13</f>
        <v>0</v>
      </c>
      <c r="M17" s="135">
        <f>AM13</f>
        <v>0</v>
      </c>
      <c r="N17" s="135">
        <f>O13</f>
        <v>0</v>
      </c>
      <c r="O17" s="135">
        <f>P13</f>
        <v>0</v>
      </c>
      <c r="P17" s="135">
        <f>R13</f>
        <v>0</v>
      </c>
      <c r="Q17" s="135">
        <f>S13</f>
        <v>0</v>
      </c>
      <c r="R17" s="135">
        <f>AF13</f>
        <v>0</v>
      </c>
      <c r="S17" s="135">
        <f t="shared" si="15"/>
        <v>0</v>
      </c>
      <c r="T17" s="135">
        <f t="shared" si="15"/>
        <v>0</v>
      </c>
      <c r="U17" s="135">
        <f t="shared" si="15"/>
        <v>0</v>
      </c>
      <c r="V17" s="135">
        <f t="shared" si="15"/>
        <v>0</v>
      </c>
      <c r="W17" s="135">
        <f t="shared" si="15"/>
        <v>0</v>
      </c>
      <c r="X17" s="135">
        <f t="shared" si="15"/>
        <v>0</v>
      </c>
      <c r="Y17" s="135">
        <f t="shared" si="15"/>
        <v>0</v>
      </c>
      <c r="Z17" s="135">
        <f t="shared" si="15"/>
        <v>0</v>
      </c>
      <c r="AA17" s="135">
        <f t="shared" si="15"/>
        <v>0</v>
      </c>
    </row>
    <row r="18" spans="1:27" ht="21.75" x14ac:dyDescent="0.5">
      <c r="A18" s="271" t="s">
        <v>268</v>
      </c>
      <c r="B18" s="271"/>
      <c r="C18" s="271">
        <f>COUNTIF(D2,1)</f>
        <v>0</v>
      </c>
      <c r="D18" s="79"/>
      <c r="E18" s="257"/>
      <c r="F18" s="257"/>
      <c r="G18" s="257"/>
      <c r="K18" t="s">
        <v>51</v>
      </c>
      <c r="L18" s="132">
        <f>AVERAGE(L16:AA16)</f>
        <v>3.5625</v>
      </c>
    </row>
    <row r="19" spans="1:27" ht="21.75" x14ac:dyDescent="0.5">
      <c r="A19" s="271" t="s">
        <v>269</v>
      </c>
      <c r="B19" s="271"/>
      <c r="C19" s="271">
        <f>COUNTIF(D2,2)</f>
        <v>0</v>
      </c>
      <c r="D19" s="79"/>
      <c r="E19" s="257"/>
      <c r="F19" s="257"/>
      <c r="G19" s="257"/>
      <c r="K19" t="s">
        <v>52</v>
      </c>
      <c r="L19" s="132">
        <f>AVERAGE(L17:AA17)</f>
        <v>0</v>
      </c>
    </row>
    <row r="20" spans="1:27" ht="21.75" x14ac:dyDescent="0.5">
      <c r="A20" s="271" t="s">
        <v>270</v>
      </c>
      <c r="B20" s="271"/>
      <c r="C20" s="271">
        <f>COUNTIF(D2,3)</f>
        <v>1</v>
      </c>
      <c r="D20" s="79"/>
      <c r="E20" s="257"/>
      <c r="F20" s="257"/>
      <c r="G20" s="257"/>
    </row>
    <row r="21" spans="1:27" ht="21.75" x14ac:dyDescent="0.5">
      <c r="A21" s="271" t="s">
        <v>271</v>
      </c>
      <c r="B21" s="271"/>
      <c r="C21" s="271">
        <f>COUNTIF(D2,4)</f>
        <v>0</v>
      </c>
      <c r="D21" s="79"/>
      <c r="E21" s="257"/>
      <c r="F21" s="257"/>
      <c r="G21" s="257"/>
      <c r="L21" s="132"/>
    </row>
    <row r="22" spans="1:27" ht="21.75" x14ac:dyDescent="0.5">
      <c r="A22" s="271" t="s">
        <v>267</v>
      </c>
      <c r="B22" s="271"/>
      <c r="C22" s="271">
        <f>COUNTIF(D2,5)</f>
        <v>0</v>
      </c>
      <c r="D22" s="79"/>
      <c r="E22" s="257"/>
      <c r="F22" s="257"/>
      <c r="G22" s="257"/>
      <c r="L22" s="134">
        <v>4.0999999999999996</v>
      </c>
      <c r="M22" s="134">
        <v>4.2</v>
      </c>
      <c r="N22" s="134">
        <v>1.4</v>
      </c>
      <c r="O22" s="134">
        <v>4.3</v>
      </c>
      <c r="P22" s="134">
        <v>4.8</v>
      </c>
    </row>
    <row r="23" spans="1:27" ht="21.75" x14ac:dyDescent="0.5">
      <c r="A23" s="271"/>
      <c r="B23" s="271"/>
      <c r="C23" s="271">
        <f>SUM(C18:C22)</f>
        <v>1</v>
      </c>
      <c r="D23" s="79"/>
      <c r="E23" s="257"/>
      <c r="F23" s="257"/>
      <c r="G23" s="257"/>
      <c r="J23" s="290" t="s">
        <v>21</v>
      </c>
      <c r="K23" s="290"/>
      <c r="L23" s="135">
        <f>AI12</f>
        <v>4</v>
      </c>
      <c r="M23" s="135">
        <f>AJ12</f>
        <v>3</v>
      </c>
      <c r="N23" s="135">
        <f>O12</f>
        <v>3</v>
      </c>
      <c r="O23" s="135">
        <f>AK12</f>
        <v>3</v>
      </c>
      <c r="P23" s="135">
        <f>AP12</f>
        <v>4</v>
      </c>
    </row>
    <row r="24" spans="1:27" ht="21.75" x14ac:dyDescent="0.5">
      <c r="A24" s="257"/>
      <c r="B24" s="257"/>
      <c r="C24" s="257"/>
      <c r="D24" s="79"/>
      <c r="E24" s="257"/>
      <c r="F24" s="257"/>
      <c r="G24" s="257"/>
      <c r="J24" s="290"/>
      <c r="K24" s="290"/>
      <c r="L24" s="135">
        <f>AI13</f>
        <v>0</v>
      </c>
      <c r="M24" s="135">
        <f>AJ13</f>
        <v>0</v>
      </c>
      <c r="N24" s="135">
        <f>O13</f>
        <v>0</v>
      </c>
      <c r="O24" s="135">
        <f>AK13</f>
        <v>0</v>
      </c>
      <c r="P24" s="135">
        <f>AP13</f>
        <v>0</v>
      </c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K25" t="s">
        <v>51</v>
      </c>
      <c r="L25" s="132">
        <f>AVERAGE(L23:P23)</f>
        <v>3.4</v>
      </c>
    </row>
    <row r="26" spans="1:27" ht="21.75" x14ac:dyDescent="0.5">
      <c r="A26" s="271" t="s">
        <v>28</v>
      </c>
      <c r="B26" s="271"/>
      <c r="C26" s="271"/>
      <c r="D26" s="277"/>
      <c r="E26" s="271">
        <f>COUNTIF(E2,1)</f>
        <v>1</v>
      </c>
      <c r="F26" s="257"/>
      <c r="G26" s="257"/>
      <c r="K26" t="s">
        <v>52</v>
      </c>
      <c r="L26" s="132">
        <f>AVERAGE(L24:P24)</f>
        <v>0</v>
      </c>
    </row>
    <row r="27" spans="1:27" ht="21.75" x14ac:dyDescent="0.5">
      <c r="A27" s="271" t="s">
        <v>30</v>
      </c>
      <c r="B27" s="271"/>
      <c r="C27" s="271"/>
      <c r="D27" s="277"/>
      <c r="E27" s="271">
        <f>COUNTIF(E2,2)</f>
        <v>0</v>
      </c>
      <c r="F27" s="257"/>
      <c r="G27" s="257"/>
    </row>
    <row r="28" spans="1:27" ht="21.75" x14ac:dyDescent="0.5">
      <c r="A28" s="271" t="s">
        <v>32</v>
      </c>
      <c r="B28" s="271"/>
      <c r="C28" s="271"/>
      <c r="D28" s="277"/>
      <c r="E28" s="271">
        <f>COUNTIF(E2,3)</f>
        <v>0</v>
      </c>
      <c r="F28" s="257"/>
      <c r="G28" s="257"/>
      <c r="L28" s="134">
        <v>2.5</v>
      </c>
      <c r="M28" s="136">
        <v>3.4</v>
      </c>
      <c r="N28" s="134">
        <v>3.9</v>
      </c>
    </row>
    <row r="29" spans="1:27" ht="21.75" x14ac:dyDescent="0.5">
      <c r="A29" s="271" t="s">
        <v>272</v>
      </c>
      <c r="B29" s="271"/>
      <c r="C29" s="271"/>
      <c r="D29" s="277"/>
      <c r="E29" s="271">
        <f>COUNTIF(E2,4)</f>
        <v>0</v>
      </c>
      <c r="F29" s="257"/>
      <c r="G29" s="257"/>
      <c r="J29" s="290" t="s">
        <v>22</v>
      </c>
      <c r="K29" s="290"/>
      <c r="L29" s="135">
        <f>X4</f>
        <v>4</v>
      </c>
      <c r="M29" s="137">
        <f>AC4</f>
        <v>4</v>
      </c>
      <c r="N29" s="135">
        <f>AH12</f>
        <v>3</v>
      </c>
    </row>
    <row r="30" spans="1:27" ht="21.75" x14ac:dyDescent="0.5">
      <c r="A30" s="271" t="s">
        <v>267</v>
      </c>
      <c r="B30" s="271"/>
      <c r="C30" s="271"/>
      <c r="D30" s="277"/>
      <c r="E30" s="271">
        <f>COUNTIF(E2,0)</f>
        <v>0</v>
      </c>
      <c r="F30" s="257"/>
      <c r="G30" s="257"/>
      <c r="J30" s="290"/>
      <c r="K30" s="290"/>
      <c r="L30" s="135">
        <f>X13</f>
        <v>0</v>
      </c>
      <c r="M30" s="137">
        <f>AC13</f>
        <v>0</v>
      </c>
      <c r="N30" s="135">
        <f>AH13</f>
        <v>0</v>
      </c>
    </row>
    <row r="31" spans="1:27" ht="21.75" x14ac:dyDescent="0.5">
      <c r="A31" s="271"/>
      <c r="B31" s="271"/>
      <c r="C31" s="271"/>
      <c r="D31" s="277"/>
      <c r="E31" s="271">
        <f>SUM(E26:E30)</f>
        <v>1</v>
      </c>
      <c r="F31" s="257"/>
      <c r="G31" s="257"/>
      <c r="K31" t="s">
        <v>51</v>
      </c>
      <c r="L31" s="132">
        <f>AVERAGE(L29:N29)</f>
        <v>3.6666666666666665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K32" t="s">
        <v>52</v>
      </c>
      <c r="L32" s="132">
        <f>AVERAGE(L30:N30)</f>
        <v>0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</row>
    <row r="34" spans="1:28" x14ac:dyDescent="0.55000000000000004">
      <c r="A34" s="90">
        <v>1</v>
      </c>
      <c r="B34" s="286" t="s">
        <v>131</v>
      </c>
      <c r="C34" s="287"/>
      <c r="D34" s="277"/>
      <c r="E34" s="271"/>
      <c r="F34" s="271"/>
      <c r="G34" s="271">
        <f>COUNTIF(I2,1)</f>
        <v>1</v>
      </c>
      <c r="L34" s="134">
        <v>1.1000000000000001</v>
      </c>
      <c r="M34" s="134">
        <v>1.2</v>
      </c>
      <c r="N34" s="134">
        <v>1.3</v>
      </c>
      <c r="O34" s="134">
        <v>1.4</v>
      </c>
      <c r="P34" s="134">
        <v>1.5</v>
      </c>
      <c r="Q34" s="134">
        <v>1.6</v>
      </c>
      <c r="R34" s="134">
        <v>1.7</v>
      </c>
      <c r="S34" s="134">
        <v>1.8</v>
      </c>
      <c r="T34" s="134">
        <v>3.1</v>
      </c>
      <c r="U34" s="134">
        <v>3.2</v>
      </c>
      <c r="V34" s="134">
        <v>3.3</v>
      </c>
      <c r="W34" s="134">
        <v>3.4</v>
      </c>
      <c r="X34" s="134">
        <v>3.5</v>
      </c>
      <c r="Y34" s="134">
        <v>3.6</v>
      </c>
      <c r="Z34" s="134">
        <v>3.7</v>
      </c>
      <c r="AA34" s="134">
        <v>3.8</v>
      </c>
      <c r="AB34" s="134">
        <v>3.9</v>
      </c>
    </row>
    <row r="35" spans="1:28" x14ac:dyDescent="0.55000000000000004">
      <c r="A35" s="90">
        <v>2</v>
      </c>
      <c r="B35" s="286"/>
      <c r="C35" s="287"/>
      <c r="D35" s="277"/>
      <c r="E35" s="271"/>
      <c r="F35" s="271"/>
      <c r="G35" s="271">
        <f>COUNTIF(I2,2)</f>
        <v>0</v>
      </c>
      <c r="J35" s="290" t="s">
        <v>23</v>
      </c>
      <c r="K35" s="290"/>
      <c r="L35" s="135">
        <f>L4</f>
        <v>4</v>
      </c>
      <c r="M35" s="135">
        <f t="shared" ref="M35:R36" si="16">M4</f>
        <v>4</v>
      </c>
      <c r="N35" s="135">
        <f t="shared" si="16"/>
        <v>4</v>
      </c>
      <c r="O35" s="135">
        <f t="shared" si="16"/>
        <v>3</v>
      </c>
      <c r="P35" s="135">
        <f t="shared" si="16"/>
        <v>4</v>
      </c>
      <c r="Q35" s="135">
        <f t="shared" si="16"/>
        <v>3</v>
      </c>
      <c r="R35" s="135">
        <f t="shared" si="16"/>
        <v>4</v>
      </c>
      <c r="S35" s="135">
        <f>S4</f>
        <v>4</v>
      </c>
      <c r="T35" s="135">
        <f>Z4</f>
        <v>4</v>
      </c>
      <c r="U35" s="135">
        <f t="shared" ref="U35:AB36" si="17">AA4</f>
        <v>4</v>
      </c>
      <c r="V35" s="135">
        <f t="shared" si="17"/>
        <v>3</v>
      </c>
      <c r="W35" s="135">
        <f t="shared" si="17"/>
        <v>4</v>
      </c>
      <c r="X35" s="135">
        <f t="shared" si="17"/>
        <v>3</v>
      </c>
      <c r="Y35" s="135">
        <f t="shared" si="17"/>
        <v>4</v>
      </c>
      <c r="Z35" s="135">
        <f t="shared" si="17"/>
        <v>3</v>
      </c>
      <c r="AA35" s="135">
        <f>AG4</f>
        <v>4</v>
      </c>
      <c r="AB35" s="135">
        <f t="shared" si="17"/>
        <v>3</v>
      </c>
    </row>
    <row r="36" spans="1:28" x14ac:dyDescent="0.55000000000000004">
      <c r="A36" s="90">
        <v>3</v>
      </c>
      <c r="B36" s="286"/>
      <c r="C36" s="287"/>
      <c r="D36" s="277"/>
      <c r="E36" s="271"/>
      <c r="F36" s="271"/>
      <c r="G36" s="271">
        <f>COUNTIF(I2,3)</f>
        <v>0</v>
      </c>
      <c r="J36" s="290"/>
      <c r="K36" s="290"/>
      <c r="L36" s="135">
        <f>L5</f>
        <v>0</v>
      </c>
      <c r="M36" s="135">
        <f t="shared" si="16"/>
        <v>0</v>
      </c>
      <c r="N36" s="135">
        <f t="shared" si="16"/>
        <v>0</v>
      </c>
      <c r="O36" s="135">
        <f t="shared" si="16"/>
        <v>0</v>
      </c>
      <c r="P36" s="135">
        <f t="shared" si="16"/>
        <v>0</v>
      </c>
      <c r="Q36" s="135">
        <f t="shared" si="16"/>
        <v>0</v>
      </c>
      <c r="R36" s="135">
        <f t="shared" si="16"/>
        <v>0</v>
      </c>
      <c r="S36" s="135">
        <f>S5</f>
        <v>0</v>
      </c>
      <c r="T36" s="135">
        <f>Z5</f>
        <v>0</v>
      </c>
      <c r="U36" s="135">
        <f t="shared" si="17"/>
        <v>0</v>
      </c>
      <c r="V36" s="135">
        <f t="shared" si="17"/>
        <v>0</v>
      </c>
      <c r="W36" s="135">
        <f t="shared" si="17"/>
        <v>0</v>
      </c>
      <c r="X36" s="135">
        <f t="shared" si="17"/>
        <v>0</v>
      </c>
      <c r="Y36" s="135">
        <f t="shared" si="17"/>
        <v>0</v>
      </c>
      <c r="Z36" s="135">
        <f t="shared" si="17"/>
        <v>0</v>
      </c>
      <c r="AA36" s="135">
        <f>AG5</f>
        <v>0</v>
      </c>
      <c r="AB36" s="135">
        <f t="shared" si="17"/>
        <v>0</v>
      </c>
    </row>
    <row r="37" spans="1:28" x14ac:dyDescent="0.55000000000000004">
      <c r="A37" s="90">
        <v>4</v>
      </c>
      <c r="B37" s="286"/>
      <c r="C37" s="287"/>
      <c r="D37" s="277"/>
      <c r="E37" s="271"/>
      <c r="F37" s="271"/>
      <c r="G37" s="271">
        <f>COUNTIF(I2,4)</f>
        <v>0</v>
      </c>
      <c r="K37" t="s">
        <v>51</v>
      </c>
      <c r="L37" s="132">
        <f>AVERAGE(L35:AB35)</f>
        <v>3.6470588235294117</v>
      </c>
    </row>
    <row r="38" spans="1:28" x14ac:dyDescent="0.55000000000000004">
      <c r="A38" s="90">
        <v>5</v>
      </c>
      <c r="B38" s="286"/>
      <c r="C38" s="287"/>
      <c r="D38" s="277"/>
      <c r="E38" s="271"/>
      <c r="F38" s="271"/>
      <c r="G38" s="271">
        <f>COUNTIF(I2,5)</f>
        <v>0</v>
      </c>
      <c r="K38" t="s">
        <v>52</v>
      </c>
      <c r="L38" s="132">
        <f>AVERAGE(L36:AB36)</f>
        <v>0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COUNTIF(I2,5)</f>
        <v>0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COUNTIF(I2,5)</f>
        <v>0</v>
      </c>
      <c r="L40" s="134">
        <v>3.2</v>
      </c>
      <c r="M40" s="134">
        <v>3.8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J41" s="290" t="s">
        <v>24</v>
      </c>
      <c r="K41" s="290"/>
      <c r="L41" s="135">
        <f>AA4</f>
        <v>4</v>
      </c>
      <c r="M41" s="135">
        <f>AG12</f>
        <v>4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1</v>
      </c>
      <c r="J42" s="290"/>
      <c r="K42" s="290"/>
      <c r="L42" s="135">
        <f>AA5</f>
        <v>0</v>
      </c>
      <c r="M42" s="135">
        <f>AG13</f>
        <v>0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K43" t="s">
        <v>51</v>
      </c>
      <c r="L43" s="132">
        <f>AVERAGE(L41:M41)</f>
        <v>4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52</v>
      </c>
      <c r="L44" s="132">
        <f>AVERAGE(L42:M42)</f>
        <v>0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</row>
    <row r="47" spans="1:28" ht="21.75" x14ac:dyDescent="0.5">
      <c r="A47" s="271" t="s">
        <v>275</v>
      </c>
      <c r="B47" s="271"/>
      <c r="C47" s="271">
        <f>COUNTIF(J2,1)</f>
        <v>0</v>
      </c>
      <c r="D47" s="79"/>
      <c r="E47" s="257"/>
      <c r="F47" s="257"/>
      <c r="G47" s="257"/>
      <c r="J47" s="290" t="s">
        <v>191</v>
      </c>
      <c r="K47" s="290"/>
      <c r="L47" s="133" t="s">
        <v>51</v>
      </c>
      <c r="M47" s="135">
        <f>AVERAGE(L18,L25,L31,L37,L43)</f>
        <v>3.6552450980392153</v>
      </c>
    </row>
    <row r="48" spans="1:28" ht="21.75" x14ac:dyDescent="0.5">
      <c r="A48" s="271" t="s">
        <v>276</v>
      </c>
      <c r="B48" s="271"/>
      <c r="C48" s="271">
        <f>COUNTIF(J2,2)</f>
        <v>1</v>
      </c>
      <c r="D48" s="79"/>
      <c r="E48" s="257"/>
      <c r="F48" s="257"/>
      <c r="G48" s="257"/>
      <c r="J48" s="290"/>
      <c r="K48" s="290"/>
      <c r="L48" s="133" t="s">
        <v>52</v>
      </c>
      <c r="M48" s="135">
        <f>AVERAGE(L19,L26,L32,L38,L44)</f>
        <v>0</v>
      </c>
    </row>
    <row r="49" spans="1:9" ht="21.75" x14ac:dyDescent="0.5">
      <c r="A49" s="271" t="s">
        <v>267</v>
      </c>
      <c r="B49" s="271"/>
      <c r="C49" s="271">
        <f>COUNTIF(J2,3)</f>
        <v>0</v>
      </c>
      <c r="D49" s="79"/>
      <c r="E49" s="257"/>
      <c r="F49" s="257"/>
      <c r="G49" s="257"/>
    </row>
    <row r="50" spans="1:9" ht="21.75" x14ac:dyDescent="0.5">
      <c r="A50" s="271"/>
      <c r="B50" s="271"/>
      <c r="C50" s="271">
        <f>SUM(C47:C49)</f>
        <v>1</v>
      </c>
      <c r="D50" s="79"/>
      <c r="E50" s="257"/>
      <c r="F50" s="257"/>
      <c r="G50" s="257"/>
    </row>
    <row r="51" spans="1:9" ht="21.75" x14ac:dyDescent="0.5">
      <c r="A51" s="257"/>
      <c r="B51" s="257"/>
      <c r="C51" s="257"/>
      <c r="D51" s="79"/>
      <c r="E51" s="257"/>
      <c r="F51" s="257"/>
      <c r="G51" s="257"/>
    </row>
    <row r="52" spans="1:9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9" ht="21.75" x14ac:dyDescent="0.5">
      <c r="A53" s="271" t="s">
        <v>278</v>
      </c>
      <c r="B53" s="271"/>
      <c r="C53" s="271">
        <f>COUNTIF(K2,1)</f>
        <v>1</v>
      </c>
      <c r="D53" s="79"/>
      <c r="E53" s="257"/>
      <c r="F53" s="257"/>
      <c r="G53" s="257"/>
    </row>
    <row r="54" spans="1:9" ht="21.75" x14ac:dyDescent="0.5">
      <c r="A54" s="271" t="s">
        <v>41</v>
      </c>
      <c r="B54" s="271"/>
      <c r="C54" s="271">
        <f>COUNTIF(K2,2)</f>
        <v>0</v>
      </c>
      <c r="D54" s="79"/>
      <c r="E54" s="257"/>
      <c r="F54" s="257"/>
      <c r="G54" s="257"/>
    </row>
    <row r="55" spans="1:9" ht="21.75" x14ac:dyDescent="0.5">
      <c r="A55" s="271" t="s">
        <v>267</v>
      </c>
      <c r="B55" s="271"/>
      <c r="C55" s="271">
        <f>COUNTIF(K2,0)</f>
        <v>0</v>
      </c>
      <c r="D55" s="79"/>
      <c r="E55" s="257"/>
      <c r="F55" s="257"/>
      <c r="G55" s="257"/>
    </row>
    <row r="56" spans="1:9" ht="21.75" x14ac:dyDescent="0.5">
      <c r="A56" s="271"/>
      <c r="B56" s="271"/>
      <c r="C56" s="271">
        <f>SUM(C53:C55)</f>
        <v>1</v>
      </c>
      <c r="D56" s="79"/>
      <c r="E56" s="257"/>
      <c r="F56" s="257"/>
      <c r="G56" s="257"/>
    </row>
    <row r="57" spans="1:9" ht="21.75" x14ac:dyDescent="0.5">
      <c r="A57"/>
      <c r="D57" s="79"/>
    </row>
    <row r="58" spans="1:9" ht="21.75" x14ac:dyDescent="0.5">
      <c r="A58"/>
      <c r="D58" s="79"/>
    </row>
    <row r="59" spans="1:9" ht="21.75" x14ac:dyDescent="0.5">
      <c r="A59"/>
      <c r="D59" s="79"/>
    </row>
    <row r="60" spans="1:9" ht="21.75" x14ac:dyDescent="0.5">
      <c r="A60"/>
      <c r="D60" s="79"/>
      <c r="I60"/>
    </row>
    <row r="61" spans="1:9" ht="21.75" x14ac:dyDescent="0.5">
      <c r="A61"/>
      <c r="D61" s="79"/>
      <c r="I61"/>
    </row>
    <row r="62" spans="1:9" ht="21.75" x14ac:dyDescent="0.5">
      <c r="A62"/>
      <c r="D62" s="79"/>
      <c r="I62"/>
    </row>
    <row r="63" spans="1:9" ht="21.75" x14ac:dyDescent="0.5">
      <c r="A63"/>
      <c r="D63" s="79"/>
      <c r="I63"/>
    </row>
    <row r="64" spans="1:9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9" spans="1:9" ht="21.75" x14ac:dyDescent="0.5">
      <c r="A349"/>
      <c r="D349" s="53"/>
      <c r="I349"/>
    </row>
  </sheetData>
  <mergeCells count="6">
    <mergeCell ref="J47:K48"/>
    <mergeCell ref="J16:K17"/>
    <mergeCell ref="J23:K24"/>
    <mergeCell ref="J29:K30"/>
    <mergeCell ref="J35:K36"/>
    <mergeCell ref="J41:K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3"/>
  <sheetViews>
    <sheetView workbookViewId="0">
      <selection activeCell="G22" sqref="G22"/>
    </sheetView>
  </sheetViews>
  <sheetFormatPr defaultRowHeight="21.75" x14ac:dyDescent="0.5"/>
  <cols>
    <col min="1" max="1" width="7.5" style="256" bestFit="1" customWidth="1"/>
    <col min="2" max="2" width="7.5" style="257" bestFit="1" customWidth="1"/>
    <col min="3" max="3" width="7.625" style="257" bestFit="1" customWidth="1"/>
    <col min="4" max="4" width="8.25" style="1" customWidth="1"/>
    <col min="5" max="5" width="10.875" style="257" bestFit="1" customWidth="1"/>
    <col min="6" max="6" width="15" style="257" bestFit="1" customWidth="1"/>
    <col min="7" max="7" width="10.5" style="257" bestFit="1" customWidth="1"/>
    <col min="8" max="8" width="12.375" style="257" bestFit="1" customWidth="1"/>
    <col min="9" max="9" width="4.375" style="256" bestFit="1" customWidth="1"/>
    <col min="10" max="10" width="13.625" style="257" bestFit="1" customWidth="1"/>
    <col min="11" max="11" width="8.375" style="257" bestFit="1" customWidth="1"/>
    <col min="12" max="17" width="6" style="257" bestFit="1" customWidth="1"/>
    <col min="18" max="18" width="8" style="257" bestFit="1" customWidth="1"/>
    <col min="19" max="26" width="6" style="257" bestFit="1" customWidth="1"/>
    <col min="27" max="42" width="6" style="257" customWidth="1"/>
    <col min="43" max="52" width="6" style="257" bestFit="1" customWidth="1"/>
    <col min="53" max="53" width="9" style="257"/>
    <col min="54" max="54" width="10" style="257" bestFit="1" customWidth="1"/>
    <col min="55" max="16384" width="9" style="257"/>
  </cols>
  <sheetData>
    <row r="1" spans="1:59" x14ac:dyDescent="0.5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53"/>
      <c r="BB1" s="8" t="s">
        <v>4</v>
      </c>
      <c r="BC1" s="9"/>
      <c r="BD1" s="9"/>
      <c r="BE1" s="10"/>
      <c r="BF1" s="10"/>
    </row>
    <row r="2" spans="1:59" s="260" customFormat="1" x14ac:dyDescent="0.5">
      <c r="A2" s="258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259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9" x14ac:dyDescent="0.5">
      <c r="A3" s="261">
        <v>1</v>
      </c>
      <c r="B3" s="11">
        <v>1</v>
      </c>
      <c r="C3" s="12">
        <v>57</v>
      </c>
      <c r="D3" s="79">
        <f t="shared" ref="D3:D15" si="0">IF(C3&gt;50,4,IF(C3&gt;40,3,IF(C3&gt;30,2,IF(C3&gt;0,1,IF(C3=0,5)))))</f>
        <v>4</v>
      </c>
      <c r="E3" s="13">
        <v>2</v>
      </c>
      <c r="F3" s="14"/>
      <c r="G3" s="20">
        <v>2</v>
      </c>
      <c r="H3" s="20">
        <v>1</v>
      </c>
      <c r="I3" s="20">
        <v>1</v>
      </c>
      <c r="J3" s="15">
        <v>0</v>
      </c>
      <c r="K3" s="15">
        <v>0</v>
      </c>
      <c r="L3" s="16">
        <v>4</v>
      </c>
      <c r="M3" s="16">
        <v>4</v>
      </c>
      <c r="N3" s="16">
        <v>4</v>
      </c>
      <c r="O3" s="16">
        <v>5</v>
      </c>
      <c r="P3" s="16">
        <v>5</v>
      </c>
      <c r="Q3" s="16">
        <v>5</v>
      </c>
      <c r="R3" s="16">
        <v>5</v>
      </c>
      <c r="S3" s="16">
        <v>5</v>
      </c>
      <c r="T3" s="17">
        <v>5</v>
      </c>
      <c r="U3" s="17">
        <v>5</v>
      </c>
      <c r="V3" s="17">
        <v>5</v>
      </c>
      <c r="W3" s="17">
        <v>5</v>
      </c>
      <c r="X3" s="17">
        <v>5</v>
      </c>
      <c r="Y3" s="17">
        <v>5</v>
      </c>
      <c r="Z3" s="18">
        <v>4</v>
      </c>
      <c r="AA3" s="18">
        <v>4</v>
      </c>
      <c r="AB3" s="18">
        <v>5</v>
      </c>
      <c r="AC3" s="18">
        <v>4</v>
      </c>
      <c r="AD3" s="18">
        <v>4</v>
      </c>
      <c r="AE3" s="18">
        <v>4</v>
      </c>
      <c r="AF3" s="18">
        <v>5</v>
      </c>
      <c r="AG3" s="18">
        <v>5</v>
      </c>
      <c r="AH3" s="18">
        <v>5</v>
      </c>
      <c r="AI3" s="19">
        <v>5</v>
      </c>
      <c r="AJ3" s="19">
        <v>5</v>
      </c>
      <c r="AK3" s="19">
        <v>5</v>
      </c>
      <c r="AL3" s="19">
        <v>5</v>
      </c>
      <c r="AM3" s="19">
        <v>5</v>
      </c>
      <c r="AN3" s="19">
        <v>5</v>
      </c>
      <c r="AO3" s="19">
        <v>5</v>
      </c>
      <c r="AP3" s="19">
        <v>5</v>
      </c>
      <c r="AQ3" s="20">
        <v>5</v>
      </c>
      <c r="AR3" s="20">
        <v>4</v>
      </c>
      <c r="AS3" s="20">
        <v>5</v>
      </c>
      <c r="AT3" s="20">
        <v>5</v>
      </c>
      <c r="AU3" s="20">
        <v>4</v>
      </c>
      <c r="AV3" s="20">
        <v>2</v>
      </c>
      <c r="AW3" s="20">
        <v>2</v>
      </c>
      <c r="AX3" s="20">
        <v>3</v>
      </c>
      <c r="AY3" s="20">
        <v>2</v>
      </c>
      <c r="AZ3" s="20">
        <v>5</v>
      </c>
      <c r="BA3" s="53"/>
      <c r="BB3" s="37">
        <f>(AVERAGE(L3:S3))</f>
        <v>4.625</v>
      </c>
      <c r="BC3" s="38">
        <f t="shared" ref="BC3:BC15" si="1">(AVERAGEA(T3:Y3))</f>
        <v>5</v>
      </c>
      <c r="BD3" s="39">
        <f t="shared" ref="BD3:BD15" si="2">(AVERAGE(Z3:AH3))</f>
        <v>4.4444444444444446</v>
      </c>
      <c r="BE3" s="40">
        <f t="shared" ref="BE3:BE15" si="3">(AVERAGEA(AI3:AP3))</f>
        <v>5</v>
      </c>
      <c r="BF3" s="41">
        <f t="shared" ref="BF3:BF15" si="4">(AVERAGE(AQ3:AZ3))</f>
        <v>3.7</v>
      </c>
      <c r="BG3" s="262">
        <f>AVERAGE(BB3:BF3)</f>
        <v>4.5538888888888884</v>
      </c>
    </row>
    <row r="4" spans="1:59" x14ac:dyDescent="0.5">
      <c r="A4" s="261">
        <v>2</v>
      </c>
      <c r="B4" s="11">
        <v>1</v>
      </c>
      <c r="C4" s="12">
        <v>49</v>
      </c>
      <c r="D4" s="79">
        <f t="shared" si="0"/>
        <v>3</v>
      </c>
      <c r="E4" s="13">
        <v>3</v>
      </c>
      <c r="F4" s="14">
        <v>1</v>
      </c>
      <c r="G4" s="20">
        <v>2</v>
      </c>
      <c r="H4" s="20">
        <v>1</v>
      </c>
      <c r="I4" s="20">
        <v>1</v>
      </c>
      <c r="J4" s="15">
        <v>2</v>
      </c>
      <c r="K4" s="15">
        <v>1</v>
      </c>
      <c r="L4" s="16">
        <v>5</v>
      </c>
      <c r="M4" s="16">
        <v>5</v>
      </c>
      <c r="N4" s="16">
        <v>5</v>
      </c>
      <c r="O4" s="16">
        <v>5</v>
      </c>
      <c r="P4" s="16">
        <v>5</v>
      </c>
      <c r="Q4" s="16">
        <v>5</v>
      </c>
      <c r="R4" s="16">
        <v>5</v>
      </c>
      <c r="S4" s="16">
        <v>5</v>
      </c>
      <c r="T4" s="17">
        <v>5</v>
      </c>
      <c r="U4" s="17">
        <v>4</v>
      </c>
      <c r="V4" s="17">
        <v>4</v>
      </c>
      <c r="W4" s="17">
        <v>5</v>
      </c>
      <c r="X4" s="17">
        <v>5</v>
      </c>
      <c r="Y4" s="17">
        <v>5</v>
      </c>
      <c r="Z4" s="18">
        <v>4</v>
      </c>
      <c r="AA4" s="18">
        <v>4</v>
      </c>
      <c r="AB4" s="18">
        <v>4</v>
      </c>
      <c r="AC4" s="18">
        <v>5</v>
      </c>
      <c r="AD4" s="18">
        <v>5</v>
      </c>
      <c r="AE4" s="18">
        <v>4</v>
      </c>
      <c r="AF4" s="18">
        <v>5</v>
      </c>
      <c r="AG4" s="18">
        <v>5</v>
      </c>
      <c r="AH4" s="18">
        <v>5</v>
      </c>
      <c r="AI4" s="19">
        <v>4</v>
      </c>
      <c r="AJ4" s="19">
        <v>4</v>
      </c>
      <c r="AK4" s="19">
        <v>4</v>
      </c>
      <c r="AL4" s="19">
        <v>4</v>
      </c>
      <c r="AM4" s="19">
        <v>5</v>
      </c>
      <c r="AN4" s="19">
        <v>4</v>
      </c>
      <c r="AO4" s="19">
        <v>4</v>
      </c>
      <c r="AP4" s="19">
        <v>4</v>
      </c>
      <c r="AQ4" s="20">
        <v>5</v>
      </c>
      <c r="AR4" s="20">
        <v>5</v>
      </c>
      <c r="AS4" s="20">
        <v>5</v>
      </c>
      <c r="AT4" s="20">
        <v>5</v>
      </c>
      <c r="AU4" s="20">
        <v>4</v>
      </c>
      <c r="AV4" s="20">
        <v>4</v>
      </c>
      <c r="AW4" s="20">
        <v>4</v>
      </c>
      <c r="AX4" s="20">
        <v>4</v>
      </c>
      <c r="AY4" s="20">
        <v>4</v>
      </c>
      <c r="AZ4" s="20">
        <v>4</v>
      </c>
      <c r="BA4" s="53"/>
      <c r="BB4" s="37">
        <f t="shared" ref="BB4:BB15" si="5">(AVERAGE(L4:S4))</f>
        <v>5</v>
      </c>
      <c r="BC4" s="38">
        <f t="shared" si="1"/>
        <v>4.666666666666667</v>
      </c>
      <c r="BD4" s="39">
        <f t="shared" si="2"/>
        <v>4.5555555555555554</v>
      </c>
      <c r="BE4" s="40">
        <f t="shared" si="3"/>
        <v>4.125</v>
      </c>
      <c r="BF4" s="41">
        <f t="shared" si="4"/>
        <v>4.4000000000000004</v>
      </c>
    </row>
    <row r="5" spans="1:59" x14ac:dyDescent="0.5">
      <c r="A5" s="261">
        <v>3</v>
      </c>
      <c r="B5" s="11">
        <v>1</v>
      </c>
      <c r="C5" s="12">
        <v>48</v>
      </c>
      <c r="D5" s="79">
        <f t="shared" si="0"/>
        <v>3</v>
      </c>
      <c r="E5" s="13">
        <v>2</v>
      </c>
      <c r="F5" s="14">
        <v>3</v>
      </c>
      <c r="G5" s="20">
        <v>2</v>
      </c>
      <c r="H5" s="20">
        <v>1</v>
      </c>
      <c r="I5" s="20">
        <v>1</v>
      </c>
      <c r="J5" s="15">
        <v>0</v>
      </c>
      <c r="K5" s="15">
        <v>0</v>
      </c>
      <c r="L5" s="16">
        <v>4</v>
      </c>
      <c r="M5" s="16">
        <v>3</v>
      </c>
      <c r="N5" s="16">
        <v>3</v>
      </c>
      <c r="O5" s="16">
        <v>4</v>
      </c>
      <c r="P5" s="16">
        <v>4</v>
      </c>
      <c r="Q5" s="16">
        <v>4</v>
      </c>
      <c r="R5" s="16">
        <v>3</v>
      </c>
      <c r="S5" s="16">
        <v>3</v>
      </c>
      <c r="T5" s="17">
        <v>3</v>
      </c>
      <c r="U5" s="17">
        <v>4</v>
      </c>
      <c r="V5" s="17">
        <v>3</v>
      </c>
      <c r="W5" s="17">
        <v>3</v>
      </c>
      <c r="X5" s="17">
        <v>3</v>
      </c>
      <c r="Y5" s="17">
        <v>2</v>
      </c>
      <c r="Z5" s="18">
        <v>3</v>
      </c>
      <c r="AA5" s="18">
        <v>3</v>
      </c>
      <c r="AB5" s="18">
        <v>2</v>
      </c>
      <c r="AC5" s="18">
        <v>3</v>
      </c>
      <c r="AD5" s="18">
        <v>3</v>
      </c>
      <c r="AE5" s="18">
        <v>3</v>
      </c>
      <c r="AF5" s="18">
        <v>3</v>
      </c>
      <c r="AG5" s="18">
        <v>3</v>
      </c>
      <c r="AH5" s="18">
        <v>4</v>
      </c>
      <c r="AI5" s="19">
        <v>4</v>
      </c>
      <c r="AJ5" s="19">
        <v>3</v>
      </c>
      <c r="AK5" s="19">
        <v>4</v>
      </c>
      <c r="AL5" s="19">
        <v>4</v>
      </c>
      <c r="AM5" s="19">
        <v>3</v>
      </c>
      <c r="AN5" s="19">
        <v>4</v>
      </c>
      <c r="AO5" s="19">
        <v>3</v>
      </c>
      <c r="AP5" s="19">
        <v>4</v>
      </c>
      <c r="AQ5" s="20">
        <v>3</v>
      </c>
      <c r="AR5" s="20">
        <v>4</v>
      </c>
      <c r="AS5" s="20">
        <v>4</v>
      </c>
      <c r="AT5" s="20">
        <v>4</v>
      </c>
      <c r="AU5" s="20">
        <v>4</v>
      </c>
      <c r="AV5" s="20">
        <v>3</v>
      </c>
      <c r="AW5" s="20">
        <v>3</v>
      </c>
      <c r="AX5" s="20">
        <v>3</v>
      </c>
      <c r="AY5" s="20">
        <v>3</v>
      </c>
      <c r="AZ5" s="20">
        <v>4</v>
      </c>
      <c r="BA5" s="53"/>
      <c r="BB5" s="37">
        <f t="shared" si="5"/>
        <v>3.5</v>
      </c>
      <c r="BC5" s="38">
        <f t="shared" si="1"/>
        <v>3</v>
      </c>
      <c r="BD5" s="39">
        <f t="shared" si="2"/>
        <v>3</v>
      </c>
      <c r="BE5" s="40">
        <f t="shared" si="3"/>
        <v>3.625</v>
      </c>
      <c r="BF5" s="41">
        <f t="shared" si="4"/>
        <v>3.5</v>
      </c>
    </row>
    <row r="6" spans="1:59" x14ac:dyDescent="0.5">
      <c r="A6" s="261">
        <v>4</v>
      </c>
      <c r="B6" s="11">
        <v>0</v>
      </c>
      <c r="C6" s="12">
        <v>48</v>
      </c>
      <c r="D6" s="79">
        <f t="shared" si="0"/>
        <v>3</v>
      </c>
      <c r="E6" s="13">
        <v>2</v>
      </c>
      <c r="F6" s="14">
        <v>1</v>
      </c>
      <c r="G6" s="20">
        <v>2</v>
      </c>
      <c r="H6" s="20">
        <v>1</v>
      </c>
      <c r="I6" s="20">
        <v>1</v>
      </c>
      <c r="J6" s="15">
        <v>2</v>
      </c>
      <c r="K6" s="15">
        <v>1</v>
      </c>
      <c r="L6" s="16">
        <v>4</v>
      </c>
      <c r="M6" s="16">
        <v>4</v>
      </c>
      <c r="N6" s="16">
        <v>4</v>
      </c>
      <c r="O6" s="16">
        <v>5</v>
      </c>
      <c r="P6" s="16">
        <v>5</v>
      </c>
      <c r="Q6" s="16">
        <v>4</v>
      </c>
      <c r="R6" s="16">
        <v>4</v>
      </c>
      <c r="S6" s="16">
        <v>5</v>
      </c>
      <c r="T6" s="17">
        <v>5</v>
      </c>
      <c r="U6" s="17">
        <v>4</v>
      </c>
      <c r="V6" s="17">
        <v>5</v>
      </c>
      <c r="W6" s="17">
        <v>5</v>
      </c>
      <c r="X6" s="17">
        <v>5</v>
      </c>
      <c r="Y6" s="17">
        <v>5</v>
      </c>
      <c r="Z6" s="18">
        <v>4</v>
      </c>
      <c r="AA6" s="18">
        <v>4</v>
      </c>
      <c r="AB6" s="18">
        <v>4</v>
      </c>
      <c r="AC6" s="18">
        <v>5</v>
      </c>
      <c r="AD6" s="18">
        <v>5</v>
      </c>
      <c r="AE6" s="18">
        <v>5</v>
      </c>
      <c r="AF6" s="18">
        <v>4</v>
      </c>
      <c r="AG6" s="18">
        <v>4</v>
      </c>
      <c r="AH6" s="18">
        <v>4</v>
      </c>
      <c r="AI6" s="19">
        <v>5</v>
      </c>
      <c r="AJ6" s="19">
        <v>4</v>
      </c>
      <c r="AK6" s="19">
        <v>5</v>
      </c>
      <c r="AL6" s="19">
        <v>5</v>
      </c>
      <c r="AM6" s="19">
        <v>4</v>
      </c>
      <c r="AN6" s="19">
        <v>4</v>
      </c>
      <c r="AO6" s="19">
        <v>5</v>
      </c>
      <c r="AP6" s="19">
        <v>4</v>
      </c>
      <c r="AQ6" s="20">
        <v>5</v>
      </c>
      <c r="AR6" s="20">
        <v>4</v>
      </c>
      <c r="AS6" s="20">
        <v>4</v>
      </c>
      <c r="AT6" s="20">
        <v>5</v>
      </c>
      <c r="AU6" s="20">
        <v>4</v>
      </c>
      <c r="AV6" s="20">
        <v>4</v>
      </c>
      <c r="AW6" s="20">
        <v>4</v>
      </c>
      <c r="AX6" s="20">
        <v>4</v>
      </c>
      <c r="AY6" s="20">
        <v>4</v>
      </c>
      <c r="AZ6" s="20">
        <v>4</v>
      </c>
      <c r="BA6" s="53"/>
      <c r="BB6" s="37">
        <f t="shared" si="5"/>
        <v>4.375</v>
      </c>
      <c r="BC6" s="38">
        <f t="shared" si="1"/>
        <v>4.833333333333333</v>
      </c>
      <c r="BD6" s="39">
        <f t="shared" si="2"/>
        <v>4.333333333333333</v>
      </c>
      <c r="BE6" s="40">
        <f t="shared" si="3"/>
        <v>4.5</v>
      </c>
      <c r="BF6" s="41">
        <f t="shared" si="4"/>
        <v>4.2</v>
      </c>
    </row>
    <row r="7" spans="1:59" x14ac:dyDescent="0.5">
      <c r="A7" s="261">
        <v>5</v>
      </c>
      <c r="B7" s="11">
        <v>0</v>
      </c>
      <c r="C7" s="12">
        <v>57</v>
      </c>
      <c r="D7" s="79">
        <f t="shared" si="0"/>
        <v>4</v>
      </c>
      <c r="E7" s="13">
        <v>2</v>
      </c>
      <c r="F7" s="14">
        <v>1</v>
      </c>
      <c r="G7" s="20">
        <v>2</v>
      </c>
      <c r="H7" s="20">
        <v>1</v>
      </c>
      <c r="I7" s="20">
        <v>1</v>
      </c>
      <c r="J7" s="15">
        <v>2</v>
      </c>
      <c r="K7" s="15">
        <v>1</v>
      </c>
      <c r="L7" s="16">
        <v>5</v>
      </c>
      <c r="M7" s="16">
        <v>5</v>
      </c>
      <c r="N7" s="16">
        <v>5</v>
      </c>
      <c r="O7" s="16">
        <v>5</v>
      </c>
      <c r="P7" s="16">
        <v>5</v>
      </c>
      <c r="Q7" s="16">
        <v>5</v>
      </c>
      <c r="R7" s="16">
        <v>4</v>
      </c>
      <c r="S7" s="16">
        <v>5</v>
      </c>
      <c r="T7" s="17">
        <v>5</v>
      </c>
      <c r="U7" s="17">
        <v>4</v>
      </c>
      <c r="V7" s="17">
        <v>5</v>
      </c>
      <c r="W7" s="17">
        <v>5</v>
      </c>
      <c r="X7" s="17">
        <v>5</v>
      </c>
      <c r="Y7" s="17">
        <v>5</v>
      </c>
      <c r="Z7" s="18">
        <v>5</v>
      </c>
      <c r="AA7" s="18">
        <v>5</v>
      </c>
      <c r="AB7" s="18">
        <v>5</v>
      </c>
      <c r="AC7" s="18">
        <v>5</v>
      </c>
      <c r="AD7" s="18">
        <v>4</v>
      </c>
      <c r="AE7" s="18">
        <v>4</v>
      </c>
      <c r="AF7" s="18">
        <v>5</v>
      </c>
      <c r="AG7" s="18">
        <v>5</v>
      </c>
      <c r="AH7" s="18">
        <v>5</v>
      </c>
      <c r="AI7" s="19">
        <v>5</v>
      </c>
      <c r="AJ7" s="19">
        <v>4</v>
      </c>
      <c r="AK7" s="19">
        <v>5</v>
      </c>
      <c r="AL7" s="19">
        <v>5</v>
      </c>
      <c r="AM7" s="19">
        <v>5</v>
      </c>
      <c r="AN7" s="19">
        <v>5</v>
      </c>
      <c r="AO7" s="19">
        <v>5</v>
      </c>
      <c r="AP7" s="19">
        <v>5</v>
      </c>
      <c r="AQ7" s="20">
        <v>5</v>
      </c>
      <c r="AR7" s="20">
        <v>4</v>
      </c>
      <c r="AS7" s="20">
        <v>5</v>
      </c>
      <c r="AT7" s="20">
        <v>5</v>
      </c>
      <c r="AU7" s="20">
        <v>5</v>
      </c>
      <c r="AV7" s="20">
        <v>4</v>
      </c>
      <c r="AW7" s="20">
        <v>4</v>
      </c>
      <c r="AX7" s="20">
        <v>4</v>
      </c>
      <c r="AY7" s="20">
        <v>4</v>
      </c>
      <c r="AZ7" s="20">
        <v>5</v>
      </c>
      <c r="BA7" s="53"/>
      <c r="BB7" s="37">
        <f t="shared" si="5"/>
        <v>4.875</v>
      </c>
      <c r="BC7" s="38">
        <f t="shared" si="1"/>
        <v>4.833333333333333</v>
      </c>
      <c r="BD7" s="39">
        <f t="shared" si="2"/>
        <v>4.7777777777777777</v>
      </c>
      <c r="BE7" s="40">
        <f t="shared" si="3"/>
        <v>4.875</v>
      </c>
      <c r="BF7" s="41">
        <f t="shared" si="4"/>
        <v>4.5</v>
      </c>
    </row>
    <row r="8" spans="1:59" x14ac:dyDescent="0.5">
      <c r="A8" s="261">
        <v>6</v>
      </c>
      <c r="B8" s="11">
        <v>1</v>
      </c>
      <c r="C8" s="12">
        <v>49</v>
      </c>
      <c r="D8" s="79">
        <f t="shared" si="0"/>
        <v>3</v>
      </c>
      <c r="E8" s="13">
        <v>3</v>
      </c>
      <c r="F8" s="14">
        <v>1</v>
      </c>
      <c r="G8" s="20">
        <v>2</v>
      </c>
      <c r="H8" s="20">
        <v>1</v>
      </c>
      <c r="I8" s="20">
        <v>1</v>
      </c>
      <c r="J8" s="15">
        <v>2</v>
      </c>
      <c r="K8" s="15">
        <v>1</v>
      </c>
      <c r="L8" s="16">
        <v>5</v>
      </c>
      <c r="M8" s="16">
        <v>5</v>
      </c>
      <c r="N8" s="16">
        <v>5</v>
      </c>
      <c r="O8" s="16">
        <v>5</v>
      </c>
      <c r="P8" s="16">
        <v>5</v>
      </c>
      <c r="Q8" s="16">
        <v>5</v>
      </c>
      <c r="R8" s="16">
        <v>5</v>
      </c>
      <c r="S8" s="16">
        <v>5</v>
      </c>
      <c r="T8" s="17">
        <v>5</v>
      </c>
      <c r="U8" s="17">
        <v>5</v>
      </c>
      <c r="V8" s="17">
        <v>5</v>
      </c>
      <c r="W8" s="17">
        <v>5</v>
      </c>
      <c r="X8" s="17">
        <v>5</v>
      </c>
      <c r="Y8" s="17">
        <v>5</v>
      </c>
      <c r="Z8" s="18">
        <v>5</v>
      </c>
      <c r="AA8" s="18">
        <v>5</v>
      </c>
      <c r="AB8" s="18">
        <v>4</v>
      </c>
      <c r="AC8" s="18">
        <v>4</v>
      </c>
      <c r="AD8" s="18">
        <v>5</v>
      </c>
      <c r="AE8" s="18">
        <v>5</v>
      </c>
      <c r="AF8" s="18">
        <v>5</v>
      </c>
      <c r="AG8" s="18">
        <v>5</v>
      </c>
      <c r="AH8" s="18">
        <v>5</v>
      </c>
      <c r="AI8" s="19">
        <v>5</v>
      </c>
      <c r="AJ8" s="19">
        <v>5</v>
      </c>
      <c r="AK8" s="19">
        <v>5</v>
      </c>
      <c r="AL8" s="19">
        <v>5</v>
      </c>
      <c r="AM8" s="19">
        <v>5</v>
      </c>
      <c r="AN8" s="19">
        <v>5</v>
      </c>
      <c r="AO8" s="19">
        <v>5</v>
      </c>
      <c r="AP8" s="19">
        <v>5</v>
      </c>
      <c r="AQ8" s="20">
        <v>5</v>
      </c>
      <c r="AR8" s="20">
        <v>5</v>
      </c>
      <c r="AS8" s="20">
        <v>4</v>
      </c>
      <c r="AT8" s="20">
        <v>4</v>
      </c>
      <c r="AU8" s="20">
        <v>5</v>
      </c>
      <c r="AV8" s="20">
        <v>4</v>
      </c>
      <c r="AW8" s="20">
        <v>4</v>
      </c>
      <c r="AX8" s="20">
        <v>4</v>
      </c>
      <c r="AY8" s="20">
        <v>4</v>
      </c>
      <c r="AZ8" s="20">
        <v>4</v>
      </c>
      <c r="BA8" s="53"/>
      <c r="BB8" s="37">
        <f t="shared" si="5"/>
        <v>5</v>
      </c>
      <c r="BC8" s="38">
        <f t="shared" si="1"/>
        <v>5</v>
      </c>
      <c r="BD8" s="39">
        <f t="shared" si="2"/>
        <v>4.7777777777777777</v>
      </c>
      <c r="BE8" s="40">
        <f t="shared" si="3"/>
        <v>5</v>
      </c>
      <c r="BF8" s="41">
        <f t="shared" si="4"/>
        <v>4.3</v>
      </c>
    </row>
    <row r="9" spans="1:59" x14ac:dyDescent="0.5">
      <c r="A9" s="261">
        <v>7</v>
      </c>
      <c r="B9" s="11">
        <v>2</v>
      </c>
      <c r="C9" s="12">
        <v>50</v>
      </c>
      <c r="D9" s="79">
        <f t="shared" si="0"/>
        <v>3</v>
      </c>
      <c r="E9" s="13">
        <v>3</v>
      </c>
      <c r="F9" s="14">
        <v>1</v>
      </c>
      <c r="G9" s="20">
        <v>2</v>
      </c>
      <c r="H9" s="20">
        <v>1</v>
      </c>
      <c r="I9" s="20">
        <v>1</v>
      </c>
      <c r="J9" s="15">
        <v>2</v>
      </c>
      <c r="K9" s="15">
        <v>1</v>
      </c>
      <c r="L9" s="16">
        <v>4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7">
        <v>4</v>
      </c>
      <c r="U9" s="17">
        <v>4</v>
      </c>
      <c r="V9" s="17">
        <v>4</v>
      </c>
      <c r="W9" s="17">
        <v>4</v>
      </c>
      <c r="X9" s="17">
        <v>4</v>
      </c>
      <c r="Y9" s="17">
        <v>4</v>
      </c>
      <c r="Z9" s="18">
        <v>3</v>
      </c>
      <c r="AA9" s="18">
        <v>3</v>
      </c>
      <c r="AB9" s="18">
        <v>4</v>
      </c>
      <c r="AC9" s="18">
        <v>4</v>
      </c>
      <c r="AD9" s="18">
        <v>4</v>
      </c>
      <c r="AE9" s="18">
        <v>3</v>
      </c>
      <c r="AF9" s="18">
        <v>4</v>
      </c>
      <c r="AG9" s="18">
        <v>3</v>
      </c>
      <c r="AH9" s="18">
        <v>3</v>
      </c>
      <c r="AI9" s="19">
        <v>3</v>
      </c>
      <c r="AJ9" s="19">
        <v>3</v>
      </c>
      <c r="AK9" s="19">
        <v>4</v>
      </c>
      <c r="AL9" s="19">
        <v>4</v>
      </c>
      <c r="AM9" s="19">
        <v>3</v>
      </c>
      <c r="AN9" s="19">
        <v>3</v>
      </c>
      <c r="AO9" s="19">
        <v>4</v>
      </c>
      <c r="AP9" s="19">
        <v>3</v>
      </c>
      <c r="AQ9" s="20">
        <v>4</v>
      </c>
      <c r="AR9" s="20">
        <v>4</v>
      </c>
      <c r="AS9" s="20">
        <v>4</v>
      </c>
      <c r="AT9" s="20">
        <v>4</v>
      </c>
      <c r="AU9" s="20">
        <v>4</v>
      </c>
      <c r="AV9" s="20">
        <v>3</v>
      </c>
      <c r="AW9" s="20">
        <v>3</v>
      </c>
      <c r="AX9" s="20">
        <v>3</v>
      </c>
      <c r="AY9" s="20">
        <v>3</v>
      </c>
      <c r="AZ9" s="20">
        <v>4</v>
      </c>
      <c r="BA9" s="53"/>
      <c r="BB9" s="37">
        <f t="shared" si="5"/>
        <v>4</v>
      </c>
      <c r="BC9" s="38">
        <f t="shared" si="1"/>
        <v>4</v>
      </c>
      <c r="BD9" s="39">
        <f t="shared" si="2"/>
        <v>3.4444444444444446</v>
      </c>
      <c r="BE9" s="40">
        <f t="shared" si="3"/>
        <v>3.375</v>
      </c>
      <c r="BF9" s="41">
        <f t="shared" si="4"/>
        <v>3.6</v>
      </c>
    </row>
    <row r="10" spans="1:59" x14ac:dyDescent="0.5">
      <c r="A10" s="261">
        <v>8</v>
      </c>
      <c r="B10" s="11">
        <v>1</v>
      </c>
      <c r="C10" s="12">
        <v>50</v>
      </c>
      <c r="D10" s="79">
        <f t="shared" si="0"/>
        <v>3</v>
      </c>
      <c r="E10" s="13">
        <v>2</v>
      </c>
      <c r="F10" s="14">
        <v>3</v>
      </c>
      <c r="G10" s="20">
        <v>2</v>
      </c>
      <c r="H10" s="20">
        <v>1</v>
      </c>
      <c r="I10" s="20">
        <v>1</v>
      </c>
      <c r="J10" s="15">
        <v>2</v>
      </c>
      <c r="K10" s="15">
        <v>1</v>
      </c>
      <c r="L10" s="16">
        <v>2</v>
      </c>
      <c r="M10" s="16">
        <v>2</v>
      </c>
      <c r="N10" s="16">
        <v>1</v>
      </c>
      <c r="O10" s="16">
        <v>3</v>
      </c>
      <c r="P10" s="16">
        <v>2</v>
      </c>
      <c r="Q10" s="16">
        <v>2</v>
      </c>
      <c r="R10" s="16">
        <v>2</v>
      </c>
      <c r="S10" s="16"/>
      <c r="T10" s="17">
        <v>3</v>
      </c>
      <c r="U10" s="17">
        <v>2</v>
      </c>
      <c r="V10" s="17">
        <v>2</v>
      </c>
      <c r="W10" s="17">
        <v>2</v>
      </c>
      <c r="X10" s="17">
        <v>3</v>
      </c>
      <c r="Y10" s="17">
        <v>3</v>
      </c>
      <c r="Z10" s="18">
        <v>3</v>
      </c>
      <c r="AA10" s="18">
        <v>3</v>
      </c>
      <c r="AB10" s="18">
        <v>3</v>
      </c>
      <c r="AC10" s="18">
        <v>2</v>
      </c>
      <c r="AD10" s="18">
        <v>2</v>
      </c>
      <c r="AE10" s="18">
        <v>2</v>
      </c>
      <c r="AF10" s="18">
        <v>1</v>
      </c>
      <c r="AG10" s="18">
        <v>1</v>
      </c>
      <c r="AH10" s="18">
        <v>1</v>
      </c>
      <c r="AI10" s="19">
        <v>3</v>
      </c>
      <c r="AJ10" s="19">
        <v>2</v>
      </c>
      <c r="AK10" s="19">
        <v>2</v>
      </c>
      <c r="AL10" s="19">
        <v>1</v>
      </c>
      <c r="AM10" s="19">
        <v>1</v>
      </c>
      <c r="AN10" s="19">
        <v>1</v>
      </c>
      <c r="AO10" s="19">
        <v>2</v>
      </c>
      <c r="AP10" s="19">
        <v>2</v>
      </c>
      <c r="AQ10" s="20">
        <v>1</v>
      </c>
      <c r="AR10" s="20">
        <v>3</v>
      </c>
      <c r="AS10" s="20">
        <v>2</v>
      </c>
      <c r="AT10" s="20">
        <v>3</v>
      </c>
      <c r="AU10" s="20">
        <v>3</v>
      </c>
      <c r="AV10" s="20">
        <v>1</v>
      </c>
      <c r="AW10" s="20">
        <v>1</v>
      </c>
      <c r="AX10" s="20">
        <v>1</v>
      </c>
      <c r="AY10" s="20">
        <v>1</v>
      </c>
      <c r="AZ10" s="20">
        <v>2</v>
      </c>
      <c r="BA10" s="53"/>
      <c r="BB10" s="37">
        <f t="shared" si="5"/>
        <v>2</v>
      </c>
      <c r="BC10" s="38">
        <f t="shared" si="1"/>
        <v>2.5</v>
      </c>
      <c r="BD10" s="39">
        <f t="shared" si="2"/>
        <v>2</v>
      </c>
      <c r="BE10" s="40">
        <f t="shared" si="3"/>
        <v>1.75</v>
      </c>
      <c r="BF10" s="41">
        <f t="shared" si="4"/>
        <v>1.8</v>
      </c>
    </row>
    <row r="11" spans="1:59" x14ac:dyDescent="0.5">
      <c r="A11" s="261">
        <v>9</v>
      </c>
      <c r="B11" s="11">
        <v>1</v>
      </c>
      <c r="C11" s="12">
        <v>55</v>
      </c>
      <c r="D11" s="79">
        <f t="shared" si="0"/>
        <v>4</v>
      </c>
      <c r="E11" s="13">
        <v>2</v>
      </c>
      <c r="F11" s="14">
        <v>1</v>
      </c>
      <c r="G11" s="20">
        <v>2</v>
      </c>
      <c r="H11" s="20">
        <v>1</v>
      </c>
      <c r="I11" s="20">
        <v>3</v>
      </c>
      <c r="J11" s="15">
        <v>2</v>
      </c>
      <c r="K11" s="15">
        <v>1</v>
      </c>
      <c r="L11" s="16">
        <v>3</v>
      </c>
      <c r="M11" s="16">
        <v>2</v>
      </c>
      <c r="N11" s="16">
        <v>2</v>
      </c>
      <c r="O11" s="16">
        <v>3</v>
      </c>
      <c r="P11" s="16">
        <v>3</v>
      </c>
      <c r="Q11" s="16">
        <v>2</v>
      </c>
      <c r="R11" s="16">
        <v>2</v>
      </c>
      <c r="S11" s="16">
        <v>3</v>
      </c>
      <c r="T11" s="17">
        <v>2</v>
      </c>
      <c r="U11" s="17"/>
      <c r="V11" s="17">
        <v>2</v>
      </c>
      <c r="W11" s="17">
        <v>3</v>
      </c>
      <c r="X11" s="17">
        <v>3</v>
      </c>
      <c r="Y11" s="17">
        <v>3</v>
      </c>
      <c r="Z11" s="18">
        <v>3</v>
      </c>
      <c r="AA11" s="18">
        <v>3</v>
      </c>
      <c r="AB11" s="18">
        <v>3</v>
      </c>
      <c r="AC11" s="18">
        <v>2</v>
      </c>
      <c r="AD11" s="18">
        <v>3</v>
      </c>
      <c r="AE11" s="18">
        <v>3</v>
      </c>
      <c r="AF11" s="18">
        <v>3</v>
      </c>
      <c r="AG11" s="18">
        <v>4</v>
      </c>
      <c r="AH11" s="18">
        <v>1</v>
      </c>
      <c r="AI11" s="19">
        <v>3</v>
      </c>
      <c r="AJ11" s="19">
        <v>4</v>
      </c>
      <c r="AK11" s="19">
        <v>1</v>
      </c>
      <c r="AL11" s="19">
        <v>2</v>
      </c>
      <c r="AM11" s="19">
        <v>3</v>
      </c>
      <c r="AN11" s="19">
        <v>3</v>
      </c>
      <c r="AO11" s="19">
        <v>3</v>
      </c>
      <c r="AP11" s="19">
        <v>2</v>
      </c>
      <c r="AQ11" s="20">
        <v>4</v>
      </c>
      <c r="AR11" s="20">
        <v>3</v>
      </c>
      <c r="AS11" s="20">
        <v>3</v>
      </c>
      <c r="AT11" s="20">
        <v>3</v>
      </c>
      <c r="AU11" s="20">
        <v>3</v>
      </c>
      <c r="AV11" s="20">
        <v>2</v>
      </c>
      <c r="AW11" s="20"/>
      <c r="AX11" s="20"/>
      <c r="AY11" s="20"/>
      <c r="AZ11" s="20"/>
      <c r="BA11" s="53"/>
      <c r="BB11" s="37">
        <f t="shared" si="5"/>
        <v>2.5</v>
      </c>
      <c r="BC11" s="38">
        <f t="shared" si="1"/>
        <v>2.6</v>
      </c>
      <c r="BD11" s="39">
        <f t="shared" si="2"/>
        <v>2.7777777777777777</v>
      </c>
      <c r="BE11" s="40">
        <f t="shared" si="3"/>
        <v>2.625</v>
      </c>
      <c r="BF11" s="41">
        <f t="shared" si="4"/>
        <v>3</v>
      </c>
    </row>
    <row r="12" spans="1:59" x14ac:dyDescent="0.5">
      <c r="A12" s="261">
        <v>10</v>
      </c>
      <c r="B12" s="11">
        <v>1</v>
      </c>
      <c r="C12" s="12">
        <v>53</v>
      </c>
      <c r="D12" s="79">
        <f t="shared" si="0"/>
        <v>4</v>
      </c>
      <c r="E12" s="13">
        <v>2</v>
      </c>
      <c r="F12" s="14">
        <v>1</v>
      </c>
      <c r="G12" s="20">
        <v>2</v>
      </c>
      <c r="H12" s="20">
        <v>1</v>
      </c>
      <c r="I12" s="20">
        <v>3</v>
      </c>
      <c r="J12" s="15">
        <v>2</v>
      </c>
      <c r="K12" s="15">
        <v>1</v>
      </c>
      <c r="L12" s="16">
        <v>5</v>
      </c>
      <c r="M12" s="16">
        <v>4</v>
      </c>
      <c r="N12" s="16">
        <v>4</v>
      </c>
      <c r="O12" s="16">
        <v>4</v>
      </c>
      <c r="P12" s="16">
        <v>5</v>
      </c>
      <c r="Q12" s="16">
        <v>4</v>
      </c>
      <c r="R12" s="16">
        <v>4</v>
      </c>
      <c r="S12" s="16">
        <v>4</v>
      </c>
      <c r="T12" s="17">
        <v>5</v>
      </c>
      <c r="U12" s="17">
        <v>4</v>
      </c>
      <c r="V12" s="17">
        <v>4</v>
      </c>
      <c r="W12" s="17">
        <v>4</v>
      </c>
      <c r="X12" s="17">
        <v>4</v>
      </c>
      <c r="Y12" s="17">
        <v>4</v>
      </c>
      <c r="Z12" s="18">
        <v>4</v>
      </c>
      <c r="AA12" s="18">
        <v>4</v>
      </c>
      <c r="AB12" s="18">
        <v>3</v>
      </c>
      <c r="AC12" s="18">
        <v>3</v>
      </c>
      <c r="AD12" s="18">
        <v>4</v>
      </c>
      <c r="AE12" s="18">
        <v>4</v>
      </c>
      <c r="AF12" s="18">
        <v>4</v>
      </c>
      <c r="AG12" s="18">
        <v>3</v>
      </c>
      <c r="AH12" s="18">
        <v>4</v>
      </c>
      <c r="AI12" s="19">
        <v>3</v>
      </c>
      <c r="AJ12" s="19">
        <v>4</v>
      </c>
      <c r="AK12" s="19">
        <v>4</v>
      </c>
      <c r="AL12" s="19">
        <v>4</v>
      </c>
      <c r="AM12" s="19">
        <v>3</v>
      </c>
      <c r="AN12" s="19">
        <v>4</v>
      </c>
      <c r="AO12" s="19">
        <v>4</v>
      </c>
      <c r="AP12" s="19">
        <v>4</v>
      </c>
      <c r="AQ12" s="20">
        <v>4</v>
      </c>
      <c r="AR12" s="20">
        <v>4</v>
      </c>
      <c r="AS12" s="20">
        <v>4</v>
      </c>
      <c r="AT12" s="20">
        <v>4</v>
      </c>
      <c r="AU12" s="20">
        <v>4</v>
      </c>
      <c r="AV12" s="20">
        <v>3</v>
      </c>
      <c r="AW12" s="20">
        <v>3</v>
      </c>
      <c r="AX12" s="20">
        <v>3</v>
      </c>
      <c r="AY12" s="20">
        <v>3</v>
      </c>
      <c r="AZ12" s="20">
        <v>4</v>
      </c>
      <c r="BA12" s="53"/>
      <c r="BB12" s="37">
        <f t="shared" si="5"/>
        <v>4.25</v>
      </c>
      <c r="BC12" s="38">
        <f t="shared" si="1"/>
        <v>4.166666666666667</v>
      </c>
      <c r="BD12" s="39">
        <f t="shared" si="2"/>
        <v>3.6666666666666665</v>
      </c>
      <c r="BE12" s="40">
        <f t="shared" si="3"/>
        <v>3.75</v>
      </c>
      <c r="BF12" s="41">
        <f t="shared" si="4"/>
        <v>3.6</v>
      </c>
    </row>
    <row r="13" spans="1:59" x14ac:dyDescent="0.5">
      <c r="A13" s="261">
        <v>11</v>
      </c>
      <c r="B13" s="11">
        <v>1</v>
      </c>
      <c r="C13" s="12">
        <v>55</v>
      </c>
      <c r="D13" s="79">
        <f t="shared" si="0"/>
        <v>4</v>
      </c>
      <c r="E13" s="13">
        <v>2</v>
      </c>
      <c r="F13" s="14">
        <v>1</v>
      </c>
      <c r="G13" s="20">
        <v>2</v>
      </c>
      <c r="H13" s="20">
        <v>1</v>
      </c>
      <c r="I13" s="20">
        <v>3</v>
      </c>
      <c r="J13" s="15">
        <v>2</v>
      </c>
      <c r="K13" s="15">
        <v>1</v>
      </c>
      <c r="L13" s="16">
        <v>5</v>
      </c>
      <c r="M13" s="16">
        <v>5</v>
      </c>
      <c r="N13" s="16">
        <v>5</v>
      </c>
      <c r="O13" s="16">
        <v>5</v>
      </c>
      <c r="P13" s="16">
        <v>5</v>
      </c>
      <c r="Q13" s="16">
        <v>5</v>
      </c>
      <c r="R13" s="16">
        <v>5</v>
      </c>
      <c r="S13" s="16">
        <v>5</v>
      </c>
      <c r="T13" s="17">
        <v>5</v>
      </c>
      <c r="U13" s="17">
        <v>5</v>
      </c>
      <c r="V13" s="17">
        <v>5</v>
      </c>
      <c r="W13" s="17">
        <v>5</v>
      </c>
      <c r="X13" s="17">
        <v>5</v>
      </c>
      <c r="Y13" s="17">
        <v>5</v>
      </c>
      <c r="Z13" s="18">
        <v>5</v>
      </c>
      <c r="AA13" s="18">
        <v>5</v>
      </c>
      <c r="AB13" s="18">
        <v>5</v>
      </c>
      <c r="AC13" s="18">
        <v>5</v>
      </c>
      <c r="AD13" s="18">
        <v>5</v>
      </c>
      <c r="AE13" s="18">
        <v>5</v>
      </c>
      <c r="AF13" s="18">
        <v>5</v>
      </c>
      <c r="AG13" s="18">
        <v>5</v>
      </c>
      <c r="AH13" s="18">
        <v>5</v>
      </c>
      <c r="AI13" s="19">
        <v>5</v>
      </c>
      <c r="AJ13" s="19">
        <v>5</v>
      </c>
      <c r="AK13" s="19">
        <v>5</v>
      </c>
      <c r="AL13" s="19">
        <v>5</v>
      </c>
      <c r="AM13" s="19">
        <v>5</v>
      </c>
      <c r="AN13" s="19">
        <v>5</v>
      </c>
      <c r="AO13" s="19">
        <v>5</v>
      </c>
      <c r="AP13" s="19">
        <v>5</v>
      </c>
      <c r="AQ13" s="20">
        <v>5</v>
      </c>
      <c r="AR13" s="20">
        <v>5</v>
      </c>
      <c r="AS13" s="20">
        <v>5</v>
      </c>
      <c r="AT13" s="20">
        <v>5</v>
      </c>
      <c r="AU13" s="20">
        <v>5</v>
      </c>
      <c r="AV13" s="20">
        <v>5</v>
      </c>
      <c r="AW13" s="20">
        <v>5</v>
      </c>
      <c r="AX13" s="20">
        <v>5</v>
      </c>
      <c r="AY13" s="20">
        <v>5</v>
      </c>
      <c r="AZ13" s="20">
        <v>5</v>
      </c>
      <c r="BA13" s="53"/>
      <c r="BB13" s="37">
        <f t="shared" si="5"/>
        <v>5</v>
      </c>
      <c r="BC13" s="38">
        <f t="shared" si="1"/>
        <v>5</v>
      </c>
      <c r="BD13" s="39">
        <f t="shared" si="2"/>
        <v>5</v>
      </c>
      <c r="BE13" s="40">
        <f t="shared" si="3"/>
        <v>5</v>
      </c>
      <c r="BF13" s="41">
        <f t="shared" si="4"/>
        <v>5</v>
      </c>
    </row>
    <row r="14" spans="1:59" x14ac:dyDescent="0.5">
      <c r="A14" s="261">
        <v>12</v>
      </c>
      <c r="B14" s="11">
        <v>1</v>
      </c>
      <c r="C14" s="12">
        <v>41</v>
      </c>
      <c r="D14" s="79">
        <f t="shared" si="0"/>
        <v>3</v>
      </c>
      <c r="E14" s="13">
        <v>0</v>
      </c>
      <c r="F14" s="14">
        <v>1</v>
      </c>
      <c r="G14" s="20">
        <v>2</v>
      </c>
      <c r="H14" s="20">
        <v>1</v>
      </c>
      <c r="I14" s="20">
        <v>3</v>
      </c>
      <c r="J14" s="15">
        <v>2</v>
      </c>
      <c r="K14" s="15">
        <v>1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6">
        <v>5</v>
      </c>
      <c r="R14" s="16">
        <v>5</v>
      </c>
      <c r="S14" s="16">
        <v>5</v>
      </c>
      <c r="T14" s="17">
        <v>5</v>
      </c>
      <c r="U14" s="17">
        <v>5</v>
      </c>
      <c r="V14" s="17">
        <v>5</v>
      </c>
      <c r="W14" s="17">
        <v>5</v>
      </c>
      <c r="X14" s="17">
        <v>5</v>
      </c>
      <c r="Y14" s="17">
        <v>5</v>
      </c>
      <c r="Z14" s="18">
        <v>5</v>
      </c>
      <c r="AA14" s="18">
        <v>5</v>
      </c>
      <c r="AB14" s="18">
        <v>5</v>
      </c>
      <c r="AC14" s="18">
        <v>5</v>
      </c>
      <c r="AD14" s="18">
        <v>5</v>
      </c>
      <c r="AE14" s="18">
        <v>5</v>
      </c>
      <c r="AF14" s="18">
        <v>5</v>
      </c>
      <c r="AG14" s="18">
        <v>5</v>
      </c>
      <c r="AH14" s="18">
        <v>5</v>
      </c>
      <c r="AI14" s="19">
        <v>5</v>
      </c>
      <c r="AJ14" s="19">
        <v>5</v>
      </c>
      <c r="AK14" s="19">
        <v>5</v>
      </c>
      <c r="AL14" s="19">
        <v>5</v>
      </c>
      <c r="AM14" s="19">
        <v>5</v>
      </c>
      <c r="AN14" s="19">
        <v>5</v>
      </c>
      <c r="AO14" s="19">
        <v>5</v>
      </c>
      <c r="AP14" s="19">
        <v>5</v>
      </c>
      <c r="AQ14" s="20">
        <v>5</v>
      </c>
      <c r="AR14" s="20">
        <v>5</v>
      </c>
      <c r="AS14" s="20">
        <v>5</v>
      </c>
      <c r="AT14" s="20">
        <v>5</v>
      </c>
      <c r="AU14" s="20">
        <v>5</v>
      </c>
      <c r="AV14" s="20">
        <v>5</v>
      </c>
      <c r="AW14" s="20">
        <v>5</v>
      </c>
      <c r="AX14" s="20">
        <v>5</v>
      </c>
      <c r="AY14" s="20">
        <v>5</v>
      </c>
      <c r="AZ14" s="20">
        <v>5</v>
      </c>
      <c r="BA14" s="53"/>
      <c r="BB14" s="37">
        <f t="shared" si="5"/>
        <v>5</v>
      </c>
      <c r="BC14" s="38">
        <f t="shared" si="1"/>
        <v>5</v>
      </c>
      <c r="BD14" s="39">
        <f t="shared" si="2"/>
        <v>5</v>
      </c>
      <c r="BE14" s="40">
        <f t="shared" si="3"/>
        <v>5</v>
      </c>
      <c r="BF14" s="41">
        <f t="shared" si="4"/>
        <v>5</v>
      </c>
    </row>
    <row r="15" spans="1:59" x14ac:dyDescent="0.5">
      <c r="A15" s="261">
        <v>13</v>
      </c>
      <c r="B15" s="11">
        <v>1</v>
      </c>
      <c r="C15" s="12">
        <v>41</v>
      </c>
      <c r="D15" s="79">
        <f t="shared" si="0"/>
        <v>3</v>
      </c>
      <c r="E15" s="13">
        <v>0</v>
      </c>
      <c r="F15" s="14">
        <v>1</v>
      </c>
      <c r="G15" s="20">
        <v>2</v>
      </c>
      <c r="H15" s="20">
        <v>1</v>
      </c>
      <c r="I15" s="20">
        <v>3</v>
      </c>
      <c r="J15" s="15">
        <v>2</v>
      </c>
      <c r="K15" s="15">
        <v>1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  <c r="R15" s="16">
        <v>5</v>
      </c>
      <c r="S15" s="16">
        <v>5</v>
      </c>
      <c r="T15" s="17">
        <v>5</v>
      </c>
      <c r="U15" s="17">
        <v>5</v>
      </c>
      <c r="V15" s="17">
        <v>5</v>
      </c>
      <c r="W15" s="17">
        <v>5</v>
      </c>
      <c r="X15" s="17">
        <v>5</v>
      </c>
      <c r="Y15" s="17">
        <v>5</v>
      </c>
      <c r="Z15" s="18">
        <v>5</v>
      </c>
      <c r="AA15" s="18">
        <v>5</v>
      </c>
      <c r="AB15" s="18">
        <v>5</v>
      </c>
      <c r="AC15" s="18">
        <v>5</v>
      </c>
      <c r="AD15" s="18">
        <v>5</v>
      </c>
      <c r="AE15" s="18">
        <v>5</v>
      </c>
      <c r="AF15" s="18">
        <v>5</v>
      </c>
      <c r="AG15" s="18">
        <v>5</v>
      </c>
      <c r="AH15" s="18">
        <v>5</v>
      </c>
      <c r="AI15" s="19">
        <v>5</v>
      </c>
      <c r="AJ15" s="19">
        <v>5</v>
      </c>
      <c r="AK15" s="19">
        <v>5</v>
      </c>
      <c r="AL15" s="19">
        <v>5</v>
      </c>
      <c r="AM15" s="19">
        <v>5</v>
      </c>
      <c r="AN15" s="19">
        <v>5</v>
      </c>
      <c r="AO15" s="19">
        <v>5</v>
      </c>
      <c r="AP15" s="19">
        <v>5</v>
      </c>
      <c r="AQ15" s="20">
        <v>5</v>
      </c>
      <c r="AR15" s="20">
        <v>5</v>
      </c>
      <c r="AS15" s="20">
        <v>5</v>
      </c>
      <c r="AT15" s="20">
        <v>5</v>
      </c>
      <c r="AU15" s="20">
        <v>5</v>
      </c>
      <c r="AV15" s="20">
        <v>5</v>
      </c>
      <c r="AW15" s="20">
        <v>5</v>
      </c>
      <c r="AX15" s="20">
        <v>5</v>
      </c>
      <c r="AY15" s="20">
        <v>5</v>
      </c>
      <c r="AZ15" s="20">
        <v>5</v>
      </c>
      <c r="BA15" s="53"/>
      <c r="BB15" s="37">
        <f t="shared" si="5"/>
        <v>5</v>
      </c>
      <c r="BC15" s="38">
        <f t="shared" si="1"/>
        <v>5</v>
      </c>
      <c r="BD15" s="39">
        <f t="shared" si="2"/>
        <v>5</v>
      </c>
      <c r="BE15" s="40">
        <f t="shared" si="3"/>
        <v>5</v>
      </c>
      <c r="BF15" s="41">
        <f t="shared" si="4"/>
        <v>5</v>
      </c>
    </row>
    <row r="16" spans="1:59" x14ac:dyDescent="0.5">
      <c r="A16" s="263"/>
      <c r="B16" s="272"/>
      <c r="C16" s="273"/>
      <c r="D16" s="79"/>
      <c r="E16" s="274"/>
      <c r="F16" s="275"/>
      <c r="G16" s="276"/>
      <c r="H16" s="276"/>
      <c r="I16" s="276"/>
      <c r="J16" s="255"/>
      <c r="K16" s="255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53"/>
      <c r="BB16" s="37"/>
      <c r="BC16" s="38"/>
      <c r="BD16" s="39"/>
      <c r="BE16" s="40"/>
      <c r="BF16" s="41"/>
    </row>
    <row r="17" spans="1:58" x14ac:dyDescent="0.5">
      <c r="A17" s="263"/>
      <c r="B17" s="73"/>
      <c r="C17" s="74"/>
      <c r="D17" s="79"/>
      <c r="E17" s="75"/>
      <c r="F17" s="76"/>
      <c r="G17" s="47"/>
      <c r="H17" s="47"/>
      <c r="I17" s="47"/>
      <c r="J17" s="77"/>
      <c r="K17" s="78" t="s">
        <v>51</v>
      </c>
      <c r="L17" s="129">
        <f t="shared" ref="L17:AZ17" si="6">AVERAGE(L3:L15)</f>
        <v>4.3076923076923075</v>
      </c>
      <c r="M17" s="129">
        <f t="shared" si="6"/>
        <v>4.0769230769230766</v>
      </c>
      <c r="N17" s="129">
        <f t="shared" si="6"/>
        <v>4</v>
      </c>
      <c r="O17" s="129">
        <f t="shared" si="6"/>
        <v>4.4615384615384617</v>
      </c>
      <c r="P17" s="129">
        <f t="shared" si="6"/>
        <v>4.4615384615384617</v>
      </c>
      <c r="Q17" s="129">
        <f t="shared" si="6"/>
        <v>4.2307692307692308</v>
      </c>
      <c r="R17" s="129">
        <f t="shared" si="6"/>
        <v>4.0769230769230766</v>
      </c>
      <c r="S17" s="129">
        <f t="shared" si="6"/>
        <v>4.5</v>
      </c>
      <c r="T17" s="38">
        <f t="shared" si="6"/>
        <v>4.384615384615385</v>
      </c>
      <c r="U17" s="38">
        <f t="shared" si="6"/>
        <v>4.25</v>
      </c>
      <c r="V17" s="38">
        <f t="shared" si="6"/>
        <v>4.1538461538461542</v>
      </c>
      <c r="W17" s="38">
        <f t="shared" si="6"/>
        <v>4.3076923076923075</v>
      </c>
      <c r="X17" s="38">
        <f t="shared" si="6"/>
        <v>4.384615384615385</v>
      </c>
      <c r="Y17" s="38">
        <f t="shared" si="6"/>
        <v>4.3076923076923075</v>
      </c>
      <c r="Z17" s="39">
        <f t="shared" si="6"/>
        <v>4.0769230769230766</v>
      </c>
      <c r="AA17" s="39">
        <f t="shared" si="6"/>
        <v>4.0769230769230766</v>
      </c>
      <c r="AB17" s="39">
        <f t="shared" si="6"/>
        <v>4</v>
      </c>
      <c r="AC17" s="39">
        <f t="shared" si="6"/>
        <v>4</v>
      </c>
      <c r="AD17" s="39">
        <f t="shared" si="6"/>
        <v>4.1538461538461542</v>
      </c>
      <c r="AE17" s="39">
        <f t="shared" si="6"/>
        <v>4</v>
      </c>
      <c r="AF17" s="39">
        <f t="shared" si="6"/>
        <v>4.1538461538461542</v>
      </c>
      <c r="AG17" s="39">
        <f t="shared" si="6"/>
        <v>4.0769230769230766</v>
      </c>
      <c r="AH17" s="39">
        <f t="shared" si="6"/>
        <v>4</v>
      </c>
      <c r="AI17" s="40">
        <f t="shared" si="6"/>
        <v>4.2307692307692308</v>
      </c>
      <c r="AJ17" s="40">
        <f t="shared" si="6"/>
        <v>4.0769230769230766</v>
      </c>
      <c r="AK17" s="40">
        <f t="shared" si="6"/>
        <v>4.1538461538461542</v>
      </c>
      <c r="AL17" s="40">
        <f t="shared" si="6"/>
        <v>4.1538461538461542</v>
      </c>
      <c r="AM17" s="40">
        <f t="shared" si="6"/>
        <v>4</v>
      </c>
      <c r="AN17" s="40">
        <f t="shared" si="6"/>
        <v>4.0769230769230766</v>
      </c>
      <c r="AO17" s="40">
        <f t="shared" si="6"/>
        <v>4.2307692307692308</v>
      </c>
      <c r="AP17" s="40">
        <f t="shared" si="6"/>
        <v>4.0769230769230766</v>
      </c>
      <c r="AQ17" s="41">
        <f t="shared" si="6"/>
        <v>4.3076923076923075</v>
      </c>
      <c r="AR17" s="41">
        <f t="shared" si="6"/>
        <v>4.2307692307692308</v>
      </c>
      <c r="AS17" s="41">
        <f t="shared" si="6"/>
        <v>4.2307692307692308</v>
      </c>
      <c r="AT17" s="41">
        <f t="shared" si="6"/>
        <v>4.384615384615385</v>
      </c>
      <c r="AU17" s="41">
        <f t="shared" si="6"/>
        <v>4.2307692307692308</v>
      </c>
      <c r="AV17" s="41">
        <f t="shared" si="6"/>
        <v>3.4615384615384617</v>
      </c>
      <c r="AW17" s="41">
        <f t="shared" si="6"/>
        <v>3.5833333333333335</v>
      </c>
      <c r="AX17" s="41">
        <f t="shared" si="6"/>
        <v>3.6666666666666665</v>
      </c>
      <c r="AY17" s="41">
        <f t="shared" si="6"/>
        <v>3.5833333333333335</v>
      </c>
      <c r="AZ17" s="41">
        <f t="shared" si="6"/>
        <v>4.25</v>
      </c>
      <c r="BA17" s="264" t="s">
        <v>51</v>
      </c>
      <c r="BB17" s="37">
        <f>AVERAGE(L3:S15)</f>
        <v>4.2621359223300974</v>
      </c>
      <c r="BC17" s="38">
        <f>AVERAGE(T3:Y15)</f>
        <v>4.2987012987012987</v>
      </c>
      <c r="BD17" s="143">
        <f>AVERAGE(Z3:AH15)</f>
        <v>4.0598290598290596</v>
      </c>
      <c r="BE17" s="40">
        <f>AVERAGE(AI3:AP15)</f>
        <v>4.125</v>
      </c>
      <c r="BF17" s="41">
        <f>AVERAGE(AQ3:AZ15)</f>
        <v>4</v>
      </c>
    </row>
    <row r="18" spans="1:58" x14ac:dyDescent="0.5">
      <c r="A18" s="263"/>
      <c r="B18" s="73"/>
      <c r="C18" s="74"/>
      <c r="D18" s="79"/>
      <c r="E18" s="75"/>
      <c r="F18" s="76"/>
      <c r="G18" s="76"/>
      <c r="H18" s="76"/>
      <c r="I18" s="76"/>
      <c r="J18" s="77"/>
      <c r="K18" s="78" t="s">
        <v>52</v>
      </c>
      <c r="L18" s="129">
        <f t="shared" ref="L18:AZ18" si="7">STDEVPA(L3:L15)</f>
        <v>0.91016612047686396</v>
      </c>
      <c r="M18" s="129">
        <f t="shared" si="7"/>
        <v>1.0714144828603169</v>
      </c>
      <c r="N18" s="129">
        <f t="shared" si="7"/>
        <v>1.2403473458920846</v>
      </c>
      <c r="O18" s="129">
        <f t="shared" si="7"/>
        <v>0.74579690114097363</v>
      </c>
      <c r="P18" s="129">
        <f t="shared" si="7"/>
        <v>0.92946507489189012</v>
      </c>
      <c r="Q18" s="129">
        <f t="shared" si="7"/>
        <v>1.0490908997681427</v>
      </c>
      <c r="R18" s="129">
        <f t="shared" si="7"/>
        <v>1.0714144828603169</v>
      </c>
      <c r="S18" s="129">
        <f t="shared" si="7"/>
        <v>0.76376261582597338</v>
      </c>
      <c r="T18" s="38">
        <f t="shared" si="7"/>
        <v>1.0029542161850229</v>
      </c>
      <c r="U18" s="38">
        <f t="shared" si="7"/>
        <v>0.82915619758884995</v>
      </c>
      <c r="V18" s="38">
        <f t="shared" si="7"/>
        <v>1.0986812966988999</v>
      </c>
      <c r="W18" s="38">
        <f t="shared" si="7"/>
        <v>0.99108451744039427</v>
      </c>
      <c r="X18" s="38">
        <f t="shared" si="7"/>
        <v>0.83559849932309349</v>
      </c>
      <c r="Y18" s="38">
        <f t="shared" si="7"/>
        <v>0.99108451744039427</v>
      </c>
      <c r="Z18" s="39">
        <f t="shared" si="7"/>
        <v>0.82848689340530823</v>
      </c>
      <c r="AA18" s="39">
        <f t="shared" si="7"/>
        <v>0.82848689340530823</v>
      </c>
      <c r="AB18" s="39">
        <f t="shared" si="7"/>
        <v>0.96076892283052284</v>
      </c>
      <c r="AC18" s="39">
        <f t="shared" si="7"/>
        <v>1.1094003924504583</v>
      </c>
      <c r="AD18" s="39">
        <f t="shared" si="7"/>
        <v>0.94837138507215024</v>
      </c>
      <c r="AE18" s="39">
        <f t="shared" si="7"/>
        <v>0.96076892283052284</v>
      </c>
      <c r="AF18" s="39">
        <f t="shared" si="7"/>
        <v>1.1665962221617769</v>
      </c>
      <c r="AG18" s="39">
        <f t="shared" si="7"/>
        <v>1.2064913185660093</v>
      </c>
      <c r="AH18" s="39">
        <f t="shared" si="7"/>
        <v>1.4142135623730951</v>
      </c>
      <c r="AI18" s="40">
        <f t="shared" si="7"/>
        <v>0.89044899252232501</v>
      </c>
      <c r="AJ18" s="40">
        <f t="shared" si="7"/>
        <v>0.91664425290869112</v>
      </c>
      <c r="AK18" s="40">
        <f t="shared" si="7"/>
        <v>1.2307692307692308</v>
      </c>
      <c r="AL18" s="40">
        <f t="shared" si="7"/>
        <v>1.2307692307692308</v>
      </c>
      <c r="AM18" s="40">
        <f t="shared" si="7"/>
        <v>1.2403473458920846</v>
      </c>
      <c r="AN18" s="40">
        <f t="shared" si="7"/>
        <v>1.1409536133993328</v>
      </c>
      <c r="AO18" s="40">
        <f t="shared" si="7"/>
        <v>0.97300851082103978</v>
      </c>
      <c r="AP18" s="40">
        <f t="shared" si="7"/>
        <v>1.0714144828603169</v>
      </c>
      <c r="AQ18" s="41">
        <f t="shared" si="7"/>
        <v>1.1357556200179539</v>
      </c>
      <c r="AR18" s="41">
        <f t="shared" si="7"/>
        <v>0.69656808754903199</v>
      </c>
      <c r="AS18" s="41">
        <f t="shared" si="7"/>
        <v>0.89044899252232501</v>
      </c>
      <c r="AT18" s="41">
        <f t="shared" si="7"/>
        <v>0.73782023435580302</v>
      </c>
      <c r="AU18" s="41">
        <f t="shared" si="7"/>
        <v>0.69656808754903199</v>
      </c>
      <c r="AV18" s="41">
        <f t="shared" si="7"/>
        <v>1.2162606385262997</v>
      </c>
      <c r="AW18" s="41">
        <f t="shared" si="7"/>
        <v>1.1873172373979173</v>
      </c>
      <c r="AX18" s="41">
        <f t="shared" si="7"/>
        <v>1.1055415967851334</v>
      </c>
      <c r="AY18" s="41">
        <f t="shared" si="7"/>
        <v>1.1873172373979173</v>
      </c>
      <c r="AZ18" s="41">
        <f t="shared" si="7"/>
        <v>0.82915619758884995</v>
      </c>
      <c r="BA18" s="264" t="s">
        <v>52</v>
      </c>
      <c r="BB18" s="37">
        <f>STDEVPA(L3:S15)</f>
        <v>1.0044673519516554</v>
      </c>
      <c r="BC18" s="38">
        <f>STDEVPA(T3:Y15)</f>
        <v>0.96785926669541344</v>
      </c>
      <c r="BD18" s="39">
        <f>STDEVPA(Z3:AH15)</f>
        <v>1.0645058103890779</v>
      </c>
      <c r="BE18" s="40">
        <f>STDEVPA(AI3:AP15)</f>
        <v>1.0979657764037303</v>
      </c>
      <c r="BF18" s="41">
        <f>STDEVPA(AQ3:AZ15)</f>
        <v>1.0465362369445672</v>
      </c>
    </row>
    <row r="19" spans="1:58" x14ac:dyDescent="0.5">
      <c r="B19" s="42"/>
      <c r="C19" s="42"/>
      <c r="D19" s="79"/>
      <c r="E19" s="42"/>
      <c r="F19" s="42"/>
      <c r="G19" s="42"/>
      <c r="H19" s="42"/>
      <c r="I19" s="42"/>
      <c r="J19" s="42"/>
      <c r="K19" s="42"/>
      <c r="L19" s="43"/>
      <c r="M19" s="43"/>
      <c r="N19" s="43"/>
      <c r="O19" s="43"/>
      <c r="P19" s="43"/>
      <c r="Q19" s="43"/>
      <c r="R19" s="43"/>
      <c r="S19" s="43"/>
      <c r="T19" s="44"/>
      <c r="U19" s="44"/>
      <c r="V19" s="44"/>
      <c r="W19" s="44"/>
      <c r="X19" s="44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6"/>
      <c r="AJ19" s="46"/>
      <c r="AK19" s="46"/>
      <c r="AL19" s="46"/>
      <c r="AM19" s="46"/>
      <c r="AN19" s="46"/>
      <c r="AO19" s="46"/>
      <c r="AP19" s="4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265"/>
      <c r="BB19" s="49">
        <f>AVERAGE(L3:AZ15)</f>
        <v>4.1328273244781784</v>
      </c>
      <c r="BC19" s="49"/>
      <c r="BD19" s="49"/>
      <c r="BE19" s="42"/>
      <c r="BF19" s="42"/>
    </row>
    <row r="20" spans="1:58" x14ac:dyDescent="0.5">
      <c r="B20" s="42"/>
      <c r="C20" s="42"/>
      <c r="D20" s="79"/>
      <c r="E20" s="42"/>
      <c r="F20" s="42"/>
      <c r="G20" s="42"/>
      <c r="H20" s="42"/>
      <c r="I20" s="42"/>
      <c r="J20" s="42"/>
      <c r="K20" s="42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265"/>
      <c r="BB20" s="49">
        <f>STDEVPA(L3:AZ15)</f>
        <v>1.0479057340661262</v>
      </c>
      <c r="BC20" s="49"/>
      <c r="BD20" s="49"/>
      <c r="BE20" s="42"/>
      <c r="BF20" s="42"/>
    </row>
    <row r="21" spans="1:58" x14ac:dyDescent="0.5">
      <c r="B21" s="42"/>
      <c r="C21" s="42"/>
      <c r="D21" s="79"/>
      <c r="E21" s="42"/>
      <c r="F21" s="42"/>
      <c r="G21" s="42"/>
      <c r="H21" s="42"/>
      <c r="I21" s="42"/>
      <c r="J21" s="42"/>
      <c r="K21" s="42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265"/>
      <c r="BB21" s="42"/>
      <c r="BC21" s="49"/>
      <c r="BD21" s="49"/>
      <c r="BE21" s="42"/>
      <c r="BF21" s="42"/>
    </row>
    <row r="22" spans="1:58" x14ac:dyDescent="0.5">
      <c r="B22" s="42"/>
      <c r="C22" s="42"/>
      <c r="D22" s="79"/>
      <c r="E22" s="42"/>
      <c r="F22" s="42" t="s">
        <v>261</v>
      </c>
      <c r="G22" s="42">
        <v>41</v>
      </c>
      <c r="H22" s="42" t="s">
        <v>192</v>
      </c>
      <c r="I22" s="42">
        <f>COUNT(A3:A15)</f>
        <v>13</v>
      </c>
      <c r="J22" s="42" t="s">
        <v>61</v>
      </c>
      <c r="K22" s="229">
        <f>I22*100/G22</f>
        <v>31.707317073170731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265"/>
      <c r="BB22" s="42"/>
      <c r="BC22" s="49"/>
      <c r="BD22" s="49"/>
      <c r="BE22" s="42"/>
      <c r="BF22" s="42"/>
    </row>
    <row r="23" spans="1:58" x14ac:dyDescent="0.5">
      <c r="B23" s="42"/>
      <c r="C23" s="42"/>
      <c r="D23" s="79"/>
      <c r="E23" s="42"/>
      <c r="F23" s="42"/>
      <c r="G23" s="42"/>
      <c r="H23" s="42"/>
      <c r="I23" s="42"/>
      <c r="J23" s="42"/>
      <c r="K23" s="42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265"/>
      <c r="BB23" s="42"/>
      <c r="BC23" s="49"/>
      <c r="BD23" s="49"/>
      <c r="BE23" s="42"/>
      <c r="BF23" s="42"/>
    </row>
    <row r="24" spans="1:58" x14ac:dyDescent="0.5">
      <c r="A24" s="270" t="s">
        <v>0</v>
      </c>
      <c r="B24" s="271"/>
      <c r="D24" s="79"/>
      <c r="L24" s="16">
        <v>1.1000000000000001</v>
      </c>
      <c r="M24" s="16">
        <v>1.2</v>
      </c>
      <c r="N24" s="16">
        <v>1.3</v>
      </c>
      <c r="O24" s="16">
        <v>1.4</v>
      </c>
      <c r="P24" s="16">
        <v>1.5</v>
      </c>
      <c r="Q24" s="16">
        <v>1.6</v>
      </c>
      <c r="R24" s="16">
        <v>1.7</v>
      </c>
      <c r="S24" s="16">
        <v>1.8</v>
      </c>
      <c r="T24" s="17">
        <v>2.1</v>
      </c>
      <c r="U24" s="17">
        <v>2.2000000000000002</v>
      </c>
      <c r="V24" s="17">
        <v>2.2999999999999998</v>
      </c>
      <c r="W24" s="17">
        <v>2.4</v>
      </c>
      <c r="X24" s="17">
        <v>2.5</v>
      </c>
      <c r="Y24" s="17">
        <v>2.6</v>
      </c>
      <c r="Z24" s="18">
        <v>3.1</v>
      </c>
      <c r="AA24" s="18">
        <v>3.2</v>
      </c>
      <c r="AB24" s="18">
        <v>3.3</v>
      </c>
      <c r="AC24" s="18">
        <v>3.4</v>
      </c>
      <c r="AD24" s="18">
        <v>3.5</v>
      </c>
      <c r="AE24" s="18">
        <v>3.6</v>
      </c>
      <c r="AF24" s="18">
        <v>3.7</v>
      </c>
      <c r="AG24" s="18">
        <v>3.8</v>
      </c>
      <c r="AH24" s="18">
        <v>3.9</v>
      </c>
      <c r="AI24" s="19">
        <v>4.0999999999999996</v>
      </c>
      <c r="AJ24" s="19">
        <v>4.2</v>
      </c>
      <c r="AK24" s="19">
        <v>4.3</v>
      </c>
      <c r="AL24" s="19">
        <v>4.4000000000000004</v>
      </c>
      <c r="AM24" s="19">
        <v>4.5</v>
      </c>
      <c r="AN24" s="19">
        <v>4.5999999999999996</v>
      </c>
      <c r="AO24" s="19">
        <v>4.7</v>
      </c>
      <c r="AP24" s="19">
        <v>4.8</v>
      </c>
      <c r="AQ24" s="20">
        <v>5.0999999999999996</v>
      </c>
      <c r="AR24" s="20" t="s">
        <v>11</v>
      </c>
      <c r="AS24" s="20" t="s">
        <v>12</v>
      </c>
      <c r="AT24" s="20" t="s">
        <v>13</v>
      </c>
      <c r="AU24" s="20" t="s">
        <v>14</v>
      </c>
      <c r="AV24" s="20" t="s">
        <v>15</v>
      </c>
      <c r="AW24" s="20" t="s">
        <v>16</v>
      </c>
      <c r="AX24" s="20" t="s">
        <v>17</v>
      </c>
      <c r="AY24" s="20" t="s">
        <v>18</v>
      </c>
      <c r="AZ24" s="20">
        <v>5.4</v>
      </c>
    </row>
    <row r="25" spans="1:58" x14ac:dyDescent="0.5">
      <c r="A25" s="271" t="s">
        <v>43</v>
      </c>
      <c r="B25" s="271">
        <f>COUNTIF(B3:B15,1)</f>
        <v>10</v>
      </c>
      <c r="D25" s="79"/>
      <c r="J25" s="77"/>
      <c r="K25" s="78" t="s">
        <v>51</v>
      </c>
      <c r="L25" s="129">
        <f t="shared" ref="L25:AZ25" si="8">AVERAGE(L3:L15)</f>
        <v>4.3076923076923075</v>
      </c>
      <c r="M25" s="129">
        <f t="shared" si="8"/>
        <v>4.0769230769230766</v>
      </c>
      <c r="N25" s="129">
        <f t="shared" si="8"/>
        <v>4</v>
      </c>
      <c r="O25" s="129">
        <f t="shared" si="8"/>
        <v>4.4615384615384617</v>
      </c>
      <c r="P25" s="129">
        <f t="shared" si="8"/>
        <v>4.4615384615384617</v>
      </c>
      <c r="Q25" s="129">
        <f t="shared" si="8"/>
        <v>4.2307692307692308</v>
      </c>
      <c r="R25" s="129">
        <f t="shared" si="8"/>
        <v>4.0769230769230766</v>
      </c>
      <c r="S25" s="129">
        <f t="shared" si="8"/>
        <v>4.5</v>
      </c>
      <c r="T25" s="129">
        <f t="shared" si="8"/>
        <v>4.384615384615385</v>
      </c>
      <c r="U25" s="129">
        <f t="shared" si="8"/>
        <v>4.25</v>
      </c>
      <c r="V25" s="129">
        <f t="shared" si="8"/>
        <v>4.1538461538461542</v>
      </c>
      <c r="W25" s="129">
        <f t="shared" si="8"/>
        <v>4.3076923076923075</v>
      </c>
      <c r="X25" s="129">
        <f t="shared" si="8"/>
        <v>4.384615384615385</v>
      </c>
      <c r="Y25" s="129">
        <f t="shared" si="8"/>
        <v>4.3076923076923075</v>
      </c>
      <c r="Z25" s="129">
        <f t="shared" si="8"/>
        <v>4.0769230769230766</v>
      </c>
      <c r="AA25" s="129">
        <f t="shared" si="8"/>
        <v>4.0769230769230766</v>
      </c>
      <c r="AB25" s="129">
        <f t="shared" si="8"/>
        <v>4</v>
      </c>
      <c r="AC25" s="129">
        <f t="shared" si="8"/>
        <v>4</v>
      </c>
      <c r="AD25" s="129">
        <f t="shared" si="8"/>
        <v>4.1538461538461542</v>
      </c>
      <c r="AE25" s="129">
        <f t="shared" si="8"/>
        <v>4</v>
      </c>
      <c r="AF25" s="129">
        <f t="shared" si="8"/>
        <v>4.1538461538461542</v>
      </c>
      <c r="AG25" s="129">
        <f t="shared" si="8"/>
        <v>4.0769230769230766</v>
      </c>
      <c r="AH25" s="129">
        <f t="shared" si="8"/>
        <v>4</v>
      </c>
      <c r="AI25" s="129">
        <f t="shared" si="8"/>
        <v>4.2307692307692308</v>
      </c>
      <c r="AJ25" s="129">
        <f t="shared" si="8"/>
        <v>4.0769230769230766</v>
      </c>
      <c r="AK25" s="129">
        <f t="shared" si="8"/>
        <v>4.1538461538461542</v>
      </c>
      <c r="AL25" s="129">
        <f t="shared" si="8"/>
        <v>4.1538461538461542</v>
      </c>
      <c r="AM25" s="129">
        <f t="shared" si="8"/>
        <v>4</v>
      </c>
      <c r="AN25" s="129">
        <f t="shared" si="8"/>
        <v>4.0769230769230766</v>
      </c>
      <c r="AO25" s="129">
        <f t="shared" si="8"/>
        <v>4.2307692307692308</v>
      </c>
      <c r="AP25" s="129">
        <f t="shared" si="8"/>
        <v>4.0769230769230766</v>
      </c>
      <c r="AQ25" s="129">
        <f t="shared" si="8"/>
        <v>4.3076923076923075</v>
      </c>
      <c r="AR25" s="129">
        <f t="shared" si="8"/>
        <v>4.2307692307692308</v>
      </c>
      <c r="AS25" s="129">
        <f t="shared" si="8"/>
        <v>4.2307692307692308</v>
      </c>
      <c r="AT25" s="129">
        <f t="shared" si="8"/>
        <v>4.384615384615385</v>
      </c>
      <c r="AU25" s="129">
        <f t="shared" si="8"/>
        <v>4.2307692307692308</v>
      </c>
      <c r="AV25" s="129">
        <f t="shared" si="8"/>
        <v>3.4615384615384617</v>
      </c>
      <c r="AW25" s="129">
        <f t="shared" si="8"/>
        <v>3.5833333333333335</v>
      </c>
      <c r="AX25" s="129">
        <f t="shared" si="8"/>
        <v>3.6666666666666665</v>
      </c>
      <c r="AY25" s="129">
        <f t="shared" si="8"/>
        <v>3.5833333333333335</v>
      </c>
      <c r="AZ25" s="129">
        <f t="shared" si="8"/>
        <v>4.25</v>
      </c>
    </row>
    <row r="26" spans="1:58" x14ac:dyDescent="0.5">
      <c r="A26" s="271" t="s">
        <v>44</v>
      </c>
      <c r="B26" s="271">
        <f>COUNTIF(B3:B15,2)</f>
        <v>1</v>
      </c>
      <c r="D26" s="79"/>
      <c r="J26" s="77"/>
      <c r="K26" s="78" t="s">
        <v>52</v>
      </c>
      <c r="L26" s="129">
        <f t="shared" ref="L26:AZ26" si="9">STDEVPA(L5:L15)</f>
        <v>0.96209138584166931</v>
      </c>
      <c r="M26" s="129">
        <f t="shared" si="9"/>
        <v>1.1281521496355325</v>
      </c>
      <c r="N26" s="129">
        <f t="shared" si="9"/>
        <v>1.311109554714178</v>
      </c>
      <c r="O26" s="129">
        <f t="shared" si="9"/>
        <v>0.77138921583987008</v>
      </c>
      <c r="P26" s="129">
        <f t="shared" si="9"/>
        <v>0.97912087402445525</v>
      </c>
      <c r="Q26" s="129">
        <f t="shared" si="9"/>
        <v>1.0833068443466349</v>
      </c>
      <c r="R26" s="129">
        <f t="shared" si="9"/>
        <v>1.0833068443466349</v>
      </c>
      <c r="S26" s="129">
        <f t="shared" si="9"/>
        <v>0.8</v>
      </c>
      <c r="T26" s="129">
        <f t="shared" si="9"/>
        <v>1.0523488093445661</v>
      </c>
      <c r="U26" s="129">
        <f t="shared" si="9"/>
        <v>0.87177978870813466</v>
      </c>
      <c r="V26" s="129">
        <f t="shared" si="9"/>
        <v>1.1642044068059725</v>
      </c>
      <c r="W26" s="129">
        <f t="shared" si="9"/>
        <v>1.0285189544531601</v>
      </c>
      <c r="X26" s="129">
        <f t="shared" si="9"/>
        <v>0.86243936186410342</v>
      </c>
      <c r="Y26" s="129">
        <f t="shared" si="9"/>
        <v>1.0285189544531601</v>
      </c>
      <c r="Z26" s="129">
        <f t="shared" si="9"/>
        <v>0.89995408514651498</v>
      </c>
      <c r="AA26" s="129">
        <f t="shared" si="9"/>
        <v>0.89995408514651498</v>
      </c>
      <c r="AB26" s="129">
        <f t="shared" si="9"/>
        <v>0.99585919546393842</v>
      </c>
      <c r="AC26" s="129">
        <f t="shared" si="9"/>
        <v>1.1642044068059725</v>
      </c>
      <c r="AD26" s="129">
        <f t="shared" si="9"/>
        <v>0.99585919546393842</v>
      </c>
      <c r="AE26" s="129">
        <f t="shared" si="9"/>
        <v>1.044465935734187</v>
      </c>
      <c r="AF26" s="129">
        <f t="shared" si="9"/>
        <v>1.2060453783110545</v>
      </c>
      <c r="AG26" s="129">
        <f t="shared" si="9"/>
        <v>1.2398346997259868</v>
      </c>
      <c r="AH26" s="129">
        <f t="shared" si="9"/>
        <v>1.4658650451451909</v>
      </c>
      <c r="AI26" s="129">
        <f t="shared" si="9"/>
        <v>0.93596637645336367</v>
      </c>
      <c r="AJ26" s="129">
        <f t="shared" si="9"/>
        <v>0.95346258924559235</v>
      </c>
      <c r="AK26" s="129">
        <f t="shared" si="9"/>
        <v>1.311109554714178</v>
      </c>
      <c r="AL26" s="129">
        <f t="shared" si="9"/>
        <v>1.311109554714178</v>
      </c>
      <c r="AM26" s="129">
        <f t="shared" si="9"/>
        <v>1.2662171161076472</v>
      </c>
      <c r="AN26" s="129">
        <f t="shared" si="9"/>
        <v>1.2060453783110545</v>
      </c>
      <c r="AO26" s="129">
        <f t="shared" si="9"/>
        <v>1.0285189544531601</v>
      </c>
      <c r="AP26" s="129">
        <f t="shared" si="9"/>
        <v>1.1281521496355325</v>
      </c>
      <c r="AQ26" s="129">
        <f t="shared" si="9"/>
        <v>1.1922615498730911</v>
      </c>
      <c r="AR26" s="129">
        <f t="shared" si="9"/>
        <v>0.71581889763743733</v>
      </c>
      <c r="AS26" s="129">
        <f t="shared" si="9"/>
        <v>0.89995408514651498</v>
      </c>
      <c r="AT26" s="129">
        <f t="shared" si="9"/>
        <v>0.74965556829412006</v>
      </c>
      <c r="AU26" s="129">
        <f t="shared" si="9"/>
        <v>0.74965556829412006</v>
      </c>
      <c r="AV26" s="129">
        <f t="shared" si="9"/>
        <v>1.2331509060227761</v>
      </c>
      <c r="AW26" s="129">
        <f t="shared" si="9"/>
        <v>1.1874342087037917</v>
      </c>
      <c r="AX26" s="129">
        <f t="shared" si="9"/>
        <v>1.1874342087037917</v>
      </c>
      <c r="AY26" s="129">
        <f t="shared" si="9"/>
        <v>1.1874342087037917</v>
      </c>
      <c r="AZ26" s="129">
        <f t="shared" si="9"/>
        <v>0.87177978870813466</v>
      </c>
    </row>
    <row r="27" spans="1:58" x14ac:dyDescent="0.5">
      <c r="A27" s="271" t="s">
        <v>267</v>
      </c>
      <c r="B27" s="271">
        <f>COUNTIF(B3:B15,0)</f>
        <v>2</v>
      </c>
      <c r="D27" s="79"/>
    </row>
    <row r="28" spans="1:58" x14ac:dyDescent="0.5">
      <c r="A28" s="271"/>
      <c r="B28" s="271">
        <f>SUM(B25:B27)</f>
        <v>13</v>
      </c>
      <c r="D28" s="79"/>
      <c r="L28" s="266">
        <v>2.4</v>
      </c>
      <c r="M28" s="266">
        <v>4.4000000000000004</v>
      </c>
      <c r="N28" s="266">
        <v>1.4</v>
      </c>
      <c r="O28" s="266">
        <v>1.5</v>
      </c>
      <c r="P28" s="266">
        <v>1.7</v>
      </c>
      <c r="Q28" s="266">
        <v>1.8</v>
      </c>
      <c r="R28" s="266">
        <v>3.7</v>
      </c>
      <c r="S28" s="266" t="s">
        <v>11</v>
      </c>
      <c r="T28" s="266" t="s">
        <v>12</v>
      </c>
      <c r="U28" s="266" t="s">
        <v>13</v>
      </c>
      <c r="V28" s="266" t="s">
        <v>14</v>
      </c>
      <c r="W28" s="266" t="s">
        <v>15</v>
      </c>
      <c r="X28" s="266" t="s">
        <v>16</v>
      </c>
      <c r="Y28" s="266" t="s">
        <v>17</v>
      </c>
      <c r="Z28" s="266" t="s">
        <v>18</v>
      </c>
      <c r="AA28" s="266">
        <v>5.4</v>
      </c>
    </row>
    <row r="29" spans="1:58" x14ac:dyDescent="0.5">
      <c r="A29" s="257"/>
      <c r="D29" s="79"/>
      <c r="J29" s="289" t="s">
        <v>20</v>
      </c>
      <c r="K29" s="289"/>
      <c r="L29" s="267">
        <f>W25</f>
        <v>4.3076923076923075</v>
      </c>
      <c r="M29" s="267">
        <f>AL25</f>
        <v>4.1538461538461542</v>
      </c>
      <c r="N29" s="267">
        <f>O25</f>
        <v>4.4615384615384617</v>
      </c>
      <c r="O29" s="267">
        <f>P25</f>
        <v>4.4615384615384617</v>
      </c>
      <c r="P29" s="267">
        <f>R25</f>
        <v>4.0769230769230766</v>
      </c>
      <c r="Q29" s="267">
        <f>S25</f>
        <v>4.5</v>
      </c>
      <c r="R29" s="267">
        <f>AF25</f>
        <v>4.1538461538461542</v>
      </c>
      <c r="S29" s="267">
        <f t="shared" ref="S29:AA30" si="10">AR25</f>
        <v>4.2307692307692308</v>
      </c>
      <c r="T29" s="267">
        <f t="shared" si="10"/>
        <v>4.2307692307692308</v>
      </c>
      <c r="U29" s="267">
        <f t="shared" si="10"/>
        <v>4.384615384615385</v>
      </c>
      <c r="V29" s="267">
        <f t="shared" si="10"/>
        <v>4.2307692307692308</v>
      </c>
      <c r="W29" s="267">
        <f t="shared" si="10"/>
        <v>3.4615384615384617</v>
      </c>
      <c r="X29" s="267">
        <f t="shared" si="10"/>
        <v>3.5833333333333335</v>
      </c>
      <c r="Y29" s="267">
        <f t="shared" si="10"/>
        <v>3.6666666666666665</v>
      </c>
      <c r="Z29" s="267">
        <f t="shared" si="10"/>
        <v>3.5833333333333335</v>
      </c>
      <c r="AA29" s="267">
        <f t="shared" si="10"/>
        <v>4.25</v>
      </c>
    </row>
    <row r="30" spans="1:58" x14ac:dyDescent="0.5">
      <c r="A30" s="271" t="s">
        <v>1</v>
      </c>
      <c r="B30" s="271"/>
      <c r="C30" s="271"/>
      <c r="D30" s="79"/>
      <c r="J30" s="289"/>
      <c r="K30" s="289"/>
      <c r="L30" s="267">
        <f>W26</f>
        <v>1.0285189544531601</v>
      </c>
      <c r="M30" s="267">
        <f>AM26</f>
        <v>1.2662171161076472</v>
      </c>
      <c r="N30" s="267">
        <f>O26</f>
        <v>0.77138921583987008</v>
      </c>
      <c r="O30" s="267">
        <f>P26</f>
        <v>0.97912087402445525</v>
      </c>
      <c r="P30" s="267">
        <f>R26</f>
        <v>1.0833068443466349</v>
      </c>
      <c r="Q30" s="267">
        <f>S26</f>
        <v>0.8</v>
      </c>
      <c r="R30" s="267">
        <f>AF26</f>
        <v>1.2060453783110545</v>
      </c>
      <c r="S30" s="267">
        <f t="shared" si="10"/>
        <v>0.71581889763743733</v>
      </c>
      <c r="T30" s="267">
        <f t="shared" si="10"/>
        <v>0.89995408514651498</v>
      </c>
      <c r="U30" s="267">
        <f t="shared" si="10"/>
        <v>0.74965556829412006</v>
      </c>
      <c r="V30" s="267">
        <f t="shared" si="10"/>
        <v>0.74965556829412006</v>
      </c>
      <c r="W30" s="267">
        <f t="shared" si="10"/>
        <v>1.2331509060227761</v>
      </c>
      <c r="X30" s="267">
        <f t="shared" si="10"/>
        <v>1.1874342087037917</v>
      </c>
      <c r="Y30" s="267">
        <f t="shared" si="10"/>
        <v>1.1874342087037917</v>
      </c>
      <c r="Z30" s="267">
        <f t="shared" si="10"/>
        <v>1.1874342087037917</v>
      </c>
      <c r="AA30" s="267">
        <f t="shared" si="10"/>
        <v>0.87177978870813466</v>
      </c>
    </row>
    <row r="31" spans="1:58" x14ac:dyDescent="0.5">
      <c r="A31" s="271" t="s">
        <v>268</v>
      </c>
      <c r="B31" s="271"/>
      <c r="C31" s="271">
        <f>COUNTIF(D3:D15,1)</f>
        <v>0</v>
      </c>
      <c r="D31" s="79"/>
      <c r="K31" s="257" t="s">
        <v>51</v>
      </c>
      <c r="L31" s="262">
        <f>AVERAGE(L29:AA29)</f>
        <v>4.108573717948719</v>
      </c>
    </row>
    <row r="32" spans="1:58" x14ac:dyDescent="0.5">
      <c r="A32" s="271" t="s">
        <v>269</v>
      </c>
      <c r="B32" s="271"/>
      <c r="C32" s="271">
        <f>COUNTIF(D3:D15,2)</f>
        <v>0</v>
      </c>
      <c r="D32" s="79"/>
      <c r="K32" s="257" t="s">
        <v>52</v>
      </c>
      <c r="L32" s="262">
        <f>AVERAGE(L30:AA30)</f>
        <v>0.99480723895608114</v>
      </c>
    </row>
    <row r="33" spans="1:28" x14ac:dyDescent="0.5">
      <c r="A33" s="271" t="s">
        <v>270</v>
      </c>
      <c r="B33" s="271"/>
      <c r="C33" s="271">
        <f>COUNTIF(D3:D15,3)</f>
        <v>8</v>
      </c>
      <c r="D33" s="79"/>
    </row>
    <row r="34" spans="1:28" x14ac:dyDescent="0.5">
      <c r="A34" s="271" t="s">
        <v>271</v>
      </c>
      <c r="B34" s="271"/>
      <c r="C34" s="271">
        <f>COUNTIF(D3:D15,4)</f>
        <v>5</v>
      </c>
      <c r="D34" s="79"/>
      <c r="L34" s="262"/>
    </row>
    <row r="35" spans="1:28" x14ac:dyDescent="0.5">
      <c r="A35" s="271" t="s">
        <v>267</v>
      </c>
      <c r="B35" s="271"/>
      <c r="C35" s="271">
        <f>COUNTIF(D3:D15,5)</f>
        <v>0</v>
      </c>
      <c r="D35" s="79"/>
      <c r="L35" s="266">
        <v>1.4</v>
      </c>
      <c r="M35" s="266">
        <v>4.0999999999999996</v>
      </c>
      <c r="N35" s="266">
        <v>4.2</v>
      </c>
      <c r="O35" s="266">
        <v>4.3</v>
      </c>
      <c r="P35" s="266">
        <v>4.8</v>
      </c>
    </row>
    <row r="36" spans="1:28" x14ac:dyDescent="0.5">
      <c r="A36" s="271"/>
      <c r="B36" s="271"/>
      <c r="C36" s="271">
        <f>SUM(C31:C35)</f>
        <v>13</v>
      </c>
      <c r="D36" s="79"/>
      <c r="J36" s="289" t="s">
        <v>21</v>
      </c>
      <c r="K36" s="289"/>
      <c r="L36" s="267">
        <f>O25</f>
        <v>4.4615384615384617</v>
      </c>
      <c r="M36" s="267">
        <f t="shared" ref="M36:O37" si="11">AI25</f>
        <v>4.2307692307692308</v>
      </c>
      <c r="N36" s="267">
        <f t="shared" si="11"/>
        <v>4.0769230769230766</v>
      </c>
      <c r="O36" s="267">
        <f t="shared" si="11"/>
        <v>4.1538461538461542</v>
      </c>
      <c r="P36" s="267">
        <f>AP25</f>
        <v>4.0769230769230766</v>
      </c>
    </row>
    <row r="37" spans="1:28" x14ac:dyDescent="0.5">
      <c r="A37" s="257"/>
      <c r="D37" s="79"/>
      <c r="J37" s="289"/>
      <c r="K37" s="289"/>
      <c r="L37" s="267">
        <f>O26</f>
        <v>0.77138921583987008</v>
      </c>
      <c r="M37" s="267">
        <f t="shared" si="11"/>
        <v>0.93596637645336367</v>
      </c>
      <c r="N37" s="267">
        <f t="shared" si="11"/>
        <v>0.95346258924559235</v>
      </c>
      <c r="O37" s="267">
        <f t="shared" si="11"/>
        <v>1.311109554714178</v>
      </c>
      <c r="P37" s="267">
        <f>AP26</f>
        <v>1.1281521496355325</v>
      </c>
    </row>
    <row r="38" spans="1:28" x14ac:dyDescent="0.5">
      <c r="A38" s="257" t="s">
        <v>194</v>
      </c>
      <c r="D38" s="79"/>
      <c r="K38" s="257" t="s">
        <v>51</v>
      </c>
      <c r="L38" s="262">
        <f>AVERAGE(M36:P36)</f>
        <v>4.1346153846153841</v>
      </c>
    </row>
    <row r="39" spans="1:28" x14ac:dyDescent="0.5">
      <c r="A39" s="271" t="s">
        <v>28</v>
      </c>
      <c r="B39" s="271"/>
      <c r="C39" s="271"/>
      <c r="D39" s="277"/>
      <c r="E39" s="271">
        <f>COUNTIF(E3:E15,1)</f>
        <v>0</v>
      </c>
      <c r="K39" s="257" t="s">
        <v>52</v>
      </c>
      <c r="L39" s="262">
        <f>AVERAGE(M37:P37)</f>
        <v>1.0821726675121666</v>
      </c>
    </row>
    <row r="40" spans="1:28" x14ac:dyDescent="0.5">
      <c r="A40" s="271" t="s">
        <v>30</v>
      </c>
      <c r="B40" s="271"/>
      <c r="C40" s="271"/>
      <c r="D40" s="277"/>
      <c r="E40" s="271">
        <f>COUNTIF(E3:E15,2)</f>
        <v>8</v>
      </c>
    </row>
    <row r="41" spans="1:28" x14ac:dyDescent="0.5">
      <c r="A41" s="271" t="s">
        <v>32</v>
      </c>
      <c r="B41" s="271"/>
      <c r="C41" s="271"/>
      <c r="D41" s="277"/>
      <c r="E41" s="271">
        <f>COUNTIF(E3:E15,3)</f>
        <v>3</v>
      </c>
      <c r="L41" s="266">
        <v>2.5</v>
      </c>
      <c r="M41" s="268">
        <v>3.4</v>
      </c>
      <c r="N41" s="266">
        <v>3.9</v>
      </c>
    </row>
    <row r="42" spans="1:28" x14ac:dyDescent="0.5">
      <c r="A42" s="271" t="s">
        <v>272</v>
      </c>
      <c r="B42" s="271"/>
      <c r="C42" s="271"/>
      <c r="D42" s="277"/>
      <c r="E42" s="271">
        <f>COUNTIF(E3:E15,4)</f>
        <v>0</v>
      </c>
      <c r="J42" s="289" t="s">
        <v>22</v>
      </c>
      <c r="K42" s="289"/>
      <c r="L42" s="267">
        <f>X17</f>
        <v>4.384615384615385</v>
      </c>
      <c r="M42" s="269">
        <f>AC17</f>
        <v>4</v>
      </c>
      <c r="N42" s="267">
        <f>AH25</f>
        <v>4</v>
      </c>
    </row>
    <row r="43" spans="1:28" x14ac:dyDescent="0.5">
      <c r="A43" s="271" t="s">
        <v>267</v>
      </c>
      <c r="B43" s="271"/>
      <c r="C43" s="271"/>
      <c r="D43" s="277"/>
      <c r="E43" s="271">
        <f>COUNTIF(E3:E15,0)</f>
        <v>2</v>
      </c>
      <c r="J43" s="289"/>
      <c r="K43" s="289"/>
      <c r="L43" s="267">
        <f>X26</f>
        <v>0.86243936186410342</v>
      </c>
      <c r="M43" s="269">
        <f>AC26</f>
        <v>1.1642044068059725</v>
      </c>
      <c r="N43" s="267">
        <f>AH26</f>
        <v>1.4658650451451909</v>
      </c>
    </row>
    <row r="44" spans="1:28" x14ac:dyDescent="0.5">
      <c r="A44" s="271"/>
      <c r="B44" s="271"/>
      <c r="C44" s="271"/>
      <c r="D44" s="277"/>
      <c r="E44" s="271">
        <f>SUM(E39:E43)</f>
        <v>13</v>
      </c>
      <c r="K44" s="257" t="s">
        <v>51</v>
      </c>
      <c r="L44" s="262">
        <f>AVERAGE(L42:N42)</f>
        <v>4.1282051282051286</v>
      </c>
    </row>
    <row r="45" spans="1:28" x14ac:dyDescent="0.5">
      <c r="A45" s="257"/>
      <c r="D45" s="79"/>
      <c r="K45" s="257" t="s">
        <v>52</v>
      </c>
      <c r="L45" s="262">
        <f>AVERAGE(L43:N43)</f>
        <v>1.1641696046050889</v>
      </c>
    </row>
    <row r="46" spans="1:28" x14ac:dyDescent="0.5">
      <c r="A46" s="256" t="s">
        <v>273</v>
      </c>
    </row>
    <row r="47" spans="1:28" x14ac:dyDescent="0.5">
      <c r="A47" s="54">
        <v>1</v>
      </c>
      <c r="B47" s="54" t="s">
        <v>36</v>
      </c>
      <c r="C47" s="271" t="s">
        <v>98</v>
      </c>
      <c r="D47" s="277"/>
      <c r="E47" s="271"/>
      <c r="F47" s="271"/>
      <c r="G47" s="271">
        <f>COUNTIF(I3:I15,1)</f>
        <v>8</v>
      </c>
      <c r="L47" s="266">
        <v>1.1000000000000001</v>
      </c>
      <c r="M47" s="266">
        <v>1.2</v>
      </c>
      <c r="N47" s="266">
        <v>1.3</v>
      </c>
      <c r="O47" s="266">
        <v>1.4</v>
      </c>
      <c r="P47" s="266">
        <v>1.5</v>
      </c>
      <c r="Q47" s="266">
        <v>1.6</v>
      </c>
      <c r="R47" s="266">
        <v>1.7</v>
      </c>
      <c r="S47" s="266">
        <v>1.8</v>
      </c>
      <c r="T47" s="266">
        <v>3.1</v>
      </c>
      <c r="U47" s="266">
        <v>3.2</v>
      </c>
      <c r="V47" s="266">
        <v>3.3</v>
      </c>
      <c r="W47" s="266">
        <v>3.4</v>
      </c>
      <c r="X47" s="266">
        <v>3.5</v>
      </c>
      <c r="Y47" s="266">
        <v>3.6</v>
      </c>
      <c r="Z47" s="266">
        <v>3.7</v>
      </c>
      <c r="AA47" s="266">
        <v>3.8</v>
      </c>
      <c r="AB47" s="266">
        <v>3.9</v>
      </c>
    </row>
    <row r="48" spans="1:28" x14ac:dyDescent="0.5">
      <c r="A48" s="54">
        <v>2</v>
      </c>
      <c r="B48" s="54" t="s">
        <v>36</v>
      </c>
      <c r="C48" s="271" t="s">
        <v>99</v>
      </c>
      <c r="D48" s="277"/>
      <c r="E48" s="271"/>
      <c r="F48" s="271"/>
      <c r="G48" s="271">
        <f>COUNTIF(I3:I15,2)</f>
        <v>0</v>
      </c>
      <c r="J48" s="289" t="s">
        <v>23</v>
      </c>
      <c r="K48" s="289"/>
      <c r="L48" s="267">
        <f>L17</f>
        <v>4.3076923076923075</v>
      </c>
      <c r="M48" s="267">
        <f t="shared" ref="M48:R49" si="12">M17</f>
        <v>4.0769230769230766</v>
      </c>
      <c r="N48" s="267">
        <f t="shared" si="12"/>
        <v>4</v>
      </c>
      <c r="O48" s="267">
        <f t="shared" si="12"/>
        <v>4.4615384615384617</v>
      </c>
      <c r="P48" s="267">
        <f t="shared" si="12"/>
        <v>4.4615384615384617</v>
      </c>
      <c r="Q48" s="267">
        <f t="shared" si="12"/>
        <v>4.2307692307692308</v>
      </c>
      <c r="R48" s="267">
        <f t="shared" si="12"/>
        <v>4.0769230769230766</v>
      </c>
      <c r="S48" s="267">
        <f>S17</f>
        <v>4.5</v>
      </c>
      <c r="T48" s="267">
        <f>Z17</f>
        <v>4.0769230769230766</v>
      </c>
      <c r="U48" s="267">
        <f t="shared" ref="U48:AB49" si="13">AA17</f>
        <v>4.0769230769230766</v>
      </c>
      <c r="V48" s="267">
        <f t="shared" si="13"/>
        <v>4</v>
      </c>
      <c r="W48" s="267">
        <f t="shared" si="13"/>
        <v>4</v>
      </c>
      <c r="X48" s="267">
        <f t="shared" si="13"/>
        <v>4.1538461538461542</v>
      </c>
      <c r="Y48" s="267">
        <f t="shared" si="13"/>
        <v>4</v>
      </c>
      <c r="Z48" s="267">
        <f t="shared" si="13"/>
        <v>4.1538461538461542</v>
      </c>
      <c r="AA48" s="267">
        <f>AG17</f>
        <v>4.0769230769230766</v>
      </c>
      <c r="AB48" s="267">
        <f t="shared" si="13"/>
        <v>4</v>
      </c>
    </row>
    <row r="49" spans="1:28" x14ac:dyDescent="0.5">
      <c r="A49" s="54">
        <v>3</v>
      </c>
      <c r="B49" s="54" t="s">
        <v>36</v>
      </c>
      <c r="C49" s="271" t="s">
        <v>100</v>
      </c>
      <c r="D49" s="277"/>
      <c r="E49" s="271"/>
      <c r="F49" s="271"/>
      <c r="G49" s="271">
        <f>COUNTIF(I3:I15,3)</f>
        <v>5</v>
      </c>
      <c r="J49" s="289"/>
      <c r="K49" s="289"/>
      <c r="L49" s="267">
        <f>L18</f>
        <v>0.91016612047686396</v>
      </c>
      <c r="M49" s="267">
        <f t="shared" si="12"/>
        <v>1.0714144828603169</v>
      </c>
      <c r="N49" s="267">
        <f t="shared" si="12"/>
        <v>1.2403473458920846</v>
      </c>
      <c r="O49" s="267">
        <f t="shared" si="12"/>
        <v>0.74579690114097363</v>
      </c>
      <c r="P49" s="267">
        <f t="shared" si="12"/>
        <v>0.92946507489189012</v>
      </c>
      <c r="Q49" s="267">
        <f t="shared" si="12"/>
        <v>1.0490908997681427</v>
      </c>
      <c r="R49" s="267">
        <f t="shared" si="12"/>
        <v>1.0714144828603169</v>
      </c>
      <c r="S49" s="267">
        <f>S18</f>
        <v>0.76376261582597338</v>
      </c>
      <c r="T49" s="267">
        <f>Z18</f>
        <v>0.82848689340530823</v>
      </c>
      <c r="U49" s="267">
        <f t="shared" si="13"/>
        <v>0.82848689340530823</v>
      </c>
      <c r="V49" s="267">
        <f t="shared" si="13"/>
        <v>0.96076892283052284</v>
      </c>
      <c r="W49" s="267">
        <f t="shared" si="13"/>
        <v>1.1094003924504583</v>
      </c>
      <c r="X49" s="267">
        <f t="shared" si="13"/>
        <v>0.94837138507215024</v>
      </c>
      <c r="Y49" s="267">
        <f t="shared" si="13"/>
        <v>0.96076892283052284</v>
      </c>
      <c r="Z49" s="267">
        <f t="shared" si="13"/>
        <v>1.1665962221617769</v>
      </c>
      <c r="AA49" s="267">
        <f>AG18</f>
        <v>1.2064913185660093</v>
      </c>
      <c r="AB49" s="267">
        <f t="shared" si="13"/>
        <v>1.4142135623730951</v>
      </c>
    </row>
    <row r="50" spans="1:28" x14ac:dyDescent="0.5">
      <c r="A50" s="54">
        <v>4</v>
      </c>
      <c r="B50" s="54" t="s">
        <v>36</v>
      </c>
      <c r="C50" s="271" t="s">
        <v>101</v>
      </c>
      <c r="D50" s="277"/>
      <c r="E50" s="271"/>
      <c r="F50" s="271"/>
      <c r="G50" s="271">
        <f>COUNTIF(I3:I15,4)</f>
        <v>0</v>
      </c>
      <c r="K50" s="257" t="s">
        <v>51</v>
      </c>
      <c r="L50" s="262">
        <f>AVERAGE(L48:AB48)</f>
        <v>4.1561085972850682</v>
      </c>
    </row>
    <row r="51" spans="1:28" x14ac:dyDescent="0.5">
      <c r="A51" s="54">
        <v>5</v>
      </c>
      <c r="B51" s="54" t="s">
        <v>36</v>
      </c>
      <c r="C51" s="271" t="s">
        <v>102</v>
      </c>
      <c r="D51" s="277"/>
      <c r="E51" s="271"/>
      <c r="F51" s="271"/>
      <c r="G51" s="271">
        <f>COUNTIF(I3:I15,5)</f>
        <v>0</v>
      </c>
      <c r="K51" s="257" t="s">
        <v>52</v>
      </c>
      <c r="L51" s="262">
        <f>AVERAGE(L49:AB49)</f>
        <v>1.0120613198124537</v>
      </c>
    </row>
    <row r="52" spans="1:28" x14ac:dyDescent="0.5">
      <c r="A52" s="54">
        <v>6</v>
      </c>
      <c r="B52" s="54" t="s">
        <v>36</v>
      </c>
      <c r="C52" s="271" t="s">
        <v>103</v>
      </c>
      <c r="D52" s="277"/>
      <c r="E52" s="271"/>
      <c r="F52" s="271"/>
      <c r="G52" s="271"/>
    </row>
    <row r="53" spans="1:28" x14ac:dyDescent="0.5">
      <c r="A53" s="54">
        <v>7</v>
      </c>
      <c r="B53" s="54" t="s">
        <v>36</v>
      </c>
      <c r="C53" s="271" t="s">
        <v>102</v>
      </c>
      <c r="D53" s="277"/>
      <c r="E53" s="271"/>
      <c r="F53" s="271"/>
      <c r="G53" s="271"/>
      <c r="L53" s="266">
        <v>3.2</v>
      </c>
      <c r="M53" s="266">
        <v>3.8</v>
      </c>
    </row>
    <row r="54" spans="1:28" x14ac:dyDescent="0.5">
      <c r="A54" s="54">
        <v>8</v>
      </c>
      <c r="B54" s="54" t="s">
        <v>36</v>
      </c>
      <c r="C54" s="271" t="s">
        <v>104</v>
      </c>
      <c r="D54" s="277"/>
      <c r="E54" s="271"/>
      <c r="F54" s="271"/>
      <c r="G54" s="271"/>
      <c r="J54" s="289" t="s">
        <v>24</v>
      </c>
      <c r="K54" s="289"/>
      <c r="L54" s="267">
        <f>AA17</f>
        <v>4.0769230769230766</v>
      </c>
      <c r="M54" s="267">
        <f>AG25</f>
        <v>4.0769230769230766</v>
      </c>
    </row>
    <row r="55" spans="1:28" x14ac:dyDescent="0.5">
      <c r="A55" s="280"/>
      <c r="B55" s="281"/>
      <c r="C55" s="271"/>
      <c r="D55" s="277"/>
      <c r="E55" s="271"/>
      <c r="F55" s="271"/>
      <c r="G55" s="271">
        <f>SUM(G47:G54)</f>
        <v>13</v>
      </c>
      <c r="J55" s="289"/>
      <c r="K55" s="289"/>
      <c r="L55" s="267">
        <f>AA18</f>
        <v>0.82848689340530823</v>
      </c>
      <c r="M55" s="267">
        <f>AG26</f>
        <v>1.2398346997259868</v>
      </c>
    </row>
    <row r="56" spans="1:28" x14ac:dyDescent="0.5">
      <c r="A56" s="278"/>
      <c r="B56" s="279"/>
      <c r="D56" s="79"/>
      <c r="K56" s="257" t="s">
        <v>51</v>
      </c>
      <c r="L56" s="262">
        <f>AVERAGE(L54:M54)</f>
        <v>4.0769230769230766</v>
      </c>
    </row>
    <row r="57" spans="1:28" x14ac:dyDescent="0.5">
      <c r="A57" s="257"/>
      <c r="D57" s="79"/>
      <c r="K57" s="257" t="s">
        <v>52</v>
      </c>
      <c r="L57" s="262">
        <f>AVERAGE(L55:M55)</f>
        <v>1.0341607965656476</v>
      </c>
    </row>
    <row r="58" spans="1:28" x14ac:dyDescent="0.5">
      <c r="A58" s="257"/>
      <c r="D58" s="79"/>
    </row>
    <row r="59" spans="1:28" x14ac:dyDescent="0.5">
      <c r="A59" s="271" t="s">
        <v>274</v>
      </c>
      <c r="B59" s="271"/>
      <c r="C59" s="271"/>
      <c r="D59" s="79"/>
      <c r="R59" s="262">
        <f>AVERAGE(L29:AA29,M36:P36,L42:N42,L48:AB48,L54:M54)</f>
        <v>4.1301892551892552</v>
      </c>
    </row>
    <row r="60" spans="1:28" x14ac:dyDescent="0.5">
      <c r="A60" s="271" t="s">
        <v>275</v>
      </c>
      <c r="B60" s="271"/>
      <c r="C60" s="271">
        <f>COUNTIF(J3:J15,1)</f>
        <v>0</v>
      </c>
      <c r="D60" s="79"/>
      <c r="J60" s="289" t="s">
        <v>191</v>
      </c>
      <c r="K60" s="289"/>
      <c r="L60" s="270" t="s">
        <v>51</v>
      </c>
      <c r="M60" s="267">
        <f>AVERAGE(L31,L38,L44,L50,L56)</f>
        <v>4.120885180995475</v>
      </c>
    </row>
    <row r="61" spans="1:28" x14ac:dyDescent="0.5">
      <c r="A61" s="271" t="s">
        <v>276</v>
      </c>
      <c r="B61" s="271"/>
      <c r="C61" s="271">
        <f>COUNTIF(J3:J15,2)</f>
        <v>11</v>
      </c>
      <c r="D61" s="79"/>
      <c r="J61" s="289"/>
      <c r="K61" s="289"/>
      <c r="L61" s="270" t="s">
        <v>52</v>
      </c>
      <c r="M61" s="267">
        <f>AVERAGE(L32,L39,L45,L51,L57)</f>
        <v>1.0574743254902876</v>
      </c>
    </row>
    <row r="62" spans="1:28" x14ac:dyDescent="0.5">
      <c r="A62" s="271" t="s">
        <v>267</v>
      </c>
      <c r="B62" s="271"/>
      <c r="C62" s="271">
        <f>COUNTIF(J3:J15,0)</f>
        <v>2</v>
      </c>
      <c r="D62" s="79"/>
    </row>
    <row r="63" spans="1:28" x14ac:dyDescent="0.5">
      <c r="A63" s="271"/>
      <c r="B63" s="271"/>
      <c r="C63" s="271">
        <f>SUM(C60:C62)</f>
        <v>13</v>
      </c>
      <c r="D63" s="79"/>
    </row>
    <row r="64" spans="1:28" x14ac:dyDescent="0.5">
      <c r="A64" s="257"/>
      <c r="D64" s="79"/>
    </row>
    <row r="65" spans="1:9" x14ac:dyDescent="0.5">
      <c r="A65" s="271" t="s">
        <v>277</v>
      </c>
      <c r="B65" s="271"/>
      <c r="C65" s="271"/>
      <c r="D65" s="79"/>
    </row>
    <row r="66" spans="1:9" x14ac:dyDescent="0.5">
      <c r="A66" s="271" t="s">
        <v>278</v>
      </c>
      <c r="B66" s="271"/>
      <c r="C66" s="271">
        <f>COUNTIF(K3:K15,1)</f>
        <v>11</v>
      </c>
      <c r="D66" s="79"/>
    </row>
    <row r="67" spans="1:9" x14ac:dyDescent="0.5">
      <c r="A67" s="271" t="s">
        <v>41</v>
      </c>
      <c r="B67" s="271"/>
      <c r="C67" s="271">
        <f>COUNTIF(K3:K15,2)</f>
        <v>0</v>
      </c>
      <c r="D67" s="79"/>
    </row>
    <row r="68" spans="1:9" x14ac:dyDescent="0.5">
      <c r="A68" s="271" t="s">
        <v>267</v>
      </c>
      <c r="B68" s="271"/>
      <c r="C68" s="271">
        <f>COUNTIF(K3:K15,0)</f>
        <v>2</v>
      </c>
      <c r="D68" s="79"/>
    </row>
    <row r="69" spans="1:9" x14ac:dyDescent="0.5">
      <c r="A69" s="271"/>
      <c r="B69" s="271"/>
      <c r="C69" s="271">
        <f>SUM(C66:C68)</f>
        <v>13</v>
      </c>
      <c r="D69" s="79"/>
    </row>
    <row r="70" spans="1:9" x14ac:dyDescent="0.5">
      <c r="A70" s="257"/>
      <c r="D70" s="79"/>
    </row>
    <row r="71" spans="1:9" x14ac:dyDescent="0.5">
      <c r="A71" s="257"/>
      <c r="D71" s="79"/>
    </row>
    <row r="72" spans="1:9" x14ac:dyDescent="0.5">
      <c r="A72" s="257"/>
      <c r="D72" s="79"/>
    </row>
    <row r="73" spans="1:9" x14ac:dyDescent="0.5">
      <c r="A73" s="257"/>
      <c r="D73" s="79"/>
      <c r="I73" s="257"/>
    </row>
    <row r="74" spans="1:9" x14ac:dyDescent="0.5">
      <c r="A74" s="257"/>
      <c r="D74" s="79"/>
      <c r="I74" s="257"/>
    </row>
    <row r="75" spans="1:9" x14ac:dyDescent="0.5">
      <c r="A75" s="257"/>
      <c r="D75" s="79"/>
      <c r="I75" s="257"/>
    </row>
    <row r="76" spans="1:9" x14ac:dyDescent="0.5">
      <c r="A76" s="257"/>
      <c r="D76" s="79"/>
      <c r="I76" s="257"/>
    </row>
    <row r="77" spans="1:9" x14ac:dyDescent="0.5">
      <c r="A77" s="257"/>
      <c r="D77" s="79"/>
      <c r="I77" s="257"/>
    </row>
    <row r="78" spans="1:9" x14ac:dyDescent="0.5">
      <c r="A78" s="257"/>
      <c r="D78" s="79"/>
      <c r="I78" s="257"/>
    </row>
    <row r="79" spans="1:9" x14ac:dyDescent="0.5">
      <c r="A79" s="257"/>
      <c r="D79" s="79"/>
      <c r="I79" s="257"/>
    </row>
    <row r="80" spans="1:9" x14ac:dyDescent="0.5">
      <c r="A80" s="257"/>
      <c r="D80" s="79"/>
      <c r="I80" s="257"/>
    </row>
    <row r="81" spans="1:9" x14ac:dyDescent="0.5">
      <c r="A81" s="257"/>
      <c r="D81" s="79"/>
      <c r="I81" s="257"/>
    </row>
    <row r="82" spans="1:9" x14ac:dyDescent="0.5">
      <c r="A82" s="257"/>
      <c r="D82" s="79"/>
      <c r="I82" s="257"/>
    </row>
    <row r="83" spans="1:9" x14ac:dyDescent="0.5">
      <c r="A83" s="257"/>
      <c r="D83" s="79"/>
      <c r="I83" s="257"/>
    </row>
    <row r="84" spans="1:9" x14ac:dyDescent="0.5">
      <c r="A84" s="257"/>
      <c r="D84" s="79"/>
      <c r="I84" s="257"/>
    </row>
    <row r="85" spans="1:9" x14ac:dyDescent="0.5">
      <c r="A85" s="257"/>
      <c r="D85" s="79"/>
      <c r="I85" s="257"/>
    </row>
    <row r="86" spans="1:9" x14ac:dyDescent="0.5">
      <c r="A86" s="257"/>
      <c r="D86" s="79"/>
      <c r="I86" s="257"/>
    </row>
    <row r="87" spans="1:9" x14ac:dyDescent="0.5">
      <c r="A87" s="257"/>
      <c r="D87" s="79"/>
      <c r="I87" s="257"/>
    </row>
    <row r="88" spans="1:9" x14ac:dyDescent="0.5">
      <c r="A88" s="257"/>
      <c r="D88" s="79"/>
      <c r="I88" s="257"/>
    </row>
    <row r="89" spans="1:9" x14ac:dyDescent="0.5">
      <c r="A89" s="257"/>
      <c r="D89" s="79"/>
      <c r="I89" s="257"/>
    </row>
    <row r="90" spans="1:9" x14ac:dyDescent="0.5">
      <c r="A90" s="257"/>
      <c r="D90" s="79"/>
      <c r="I90" s="257"/>
    </row>
    <row r="91" spans="1:9" x14ac:dyDescent="0.5">
      <c r="A91" s="257"/>
      <c r="D91" s="79"/>
      <c r="I91" s="257"/>
    </row>
    <row r="92" spans="1:9" x14ac:dyDescent="0.5">
      <c r="A92" s="257"/>
      <c r="D92" s="79"/>
      <c r="I92" s="257"/>
    </row>
    <row r="93" spans="1:9" x14ac:dyDescent="0.5">
      <c r="A93" s="257"/>
      <c r="D93" s="79"/>
      <c r="I93" s="257"/>
    </row>
    <row r="94" spans="1:9" x14ac:dyDescent="0.5">
      <c r="A94" s="257"/>
      <c r="D94" s="79"/>
      <c r="I94" s="257"/>
    </row>
    <row r="95" spans="1:9" x14ac:dyDescent="0.5">
      <c r="A95" s="257"/>
      <c r="D95" s="79"/>
      <c r="I95" s="257"/>
    </row>
    <row r="96" spans="1:9" x14ac:dyDescent="0.5">
      <c r="A96" s="257"/>
      <c r="D96" s="79"/>
      <c r="I96" s="257"/>
    </row>
    <row r="97" spans="1:9" x14ac:dyDescent="0.5">
      <c r="A97" s="257"/>
      <c r="D97" s="79"/>
      <c r="I97" s="257"/>
    </row>
    <row r="98" spans="1:9" x14ac:dyDescent="0.5">
      <c r="A98" s="257"/>
      <c r="D98" s="79"/>
      <c r="I98" s="257"/>
    </row>
    <row r="99" spans="1:9" x14ac:dyDescent="0.5">
      <c r="A99" s="257"/>
      <c r="D99" s="79"/>
      <c r="I99" s="257"/>
    </row>
    <row r="100" spans="1:9" x14ac:dyDescent="0.5">
      <c r="A100" s="257"/>
      <c r="D100" s="79"/>
      <c r="I100" s="257"/>
    </row>
    <row r="101" spans="1:9" x14ac:dyDescent="0.5">
      <c r="A101" s="257"/>
      <c r="D101" s="79"/>
      <c r="I101" s="257"/>
    </row>
    <row r="102" spans="1:9" x14ac:dyDescent="0.5">
      <c r="A102" s="257"/>
      <c r="D102" s="79"/>
      <c r="I102" s="257"/>
    </row>
    <row r="103" spans="1:9" x14ac:dyDescent="0.5">
      <c r="A103" s="257"/>
      <c r="D103" s="79"/>
      <c r="I103" s="257"/>
    </row>
    <row r="104" spans="1:9" x14ac:dyDescent="0.5">
      <c r="A104" s="257"/>
      <c r="D104" s="79"/>
      <c r="I104" s="257"/>
    </row>
    <row r="105" spans="1:9" x14ac:dyDescent="0.5">
      <c r="A105" s="257"/>
      <c r="D105" s="79"/>
      <c r="I105" s="257"/>
    </row>
    <row r="106" spans="1:9" x14ac:dyDescent="0.5">
      <c r="A106" s="257"/>
      <c r="D106" s="79"/>
      <c r="I106" s="257"/>
    </row>
    <row r="107" spans="1:9" x14ac:dyDescent="0.5">
      <c r="A107" s="257"/>
      <c r="D107" s="79"/>
      <c r="I107" s="257"/>
    </row>
    <row r="108" spans="1:9" x14ac:dyDescent="0.5">
      <c r="A108" s="257"/>
      <c r="D108" s="79"/>
      <c r="I108" s="257"/>
    </row>
    <row r="109" spans="1:9" x14ac:dyDescent="0.5">
      <c r="A109" s="257"/>
      <c r="D109" s="79"/>
      <c r="I109" s="257"/>
    </row>
    <row r="110" spans="1:9" x14ac:dyDescent="0.5">
      <c r="A110" s="257"/>
      <c r="D110" s="79"/>
      <c r="I110" s="257"/>
    </row>
    <row r="111" spans="1:9" x14ac:dyDescent="0.5">
      <c r="A111" s="257"/>
      <c r="D111" s="79"/>
      <c r="I111" s="257"/>
    </row>
    <row r="112" spans="1:9" x14ac:dyDescent="0.5">
      <c r="A112" s="257"/>
      <c r="D112" s="79"/>
      <c r="I112" s="257"/>
    </row>
    <row r="113" spans="1:9" x14ac:dyDescent="0.5">
      <c r="A113" s="257"/>
      <c r="D113" s="79"/>
      <c r="I113" s="257"/>
    </row>
    <row r="114" spans="1:9" x14ac:dyDescent="0.5">
      <c r="A114" s="257"/>
      <c r="D114" s="79"/>
      <c r="I114" s="257"/>
    </row>
    <row r="115" spans="1:9" x14ac:dyDescent="0.5">
      <c r="A115" s="257"/>
      <c r="D115" s="79"/>
      <c r="I115" s="257"/>
    </row>
    <row r="116" spans="1:9" x14ac:dyDescent="0.5">
      <c r="A116" s="257"/>
      <c r="D116" s="79"/>
      <c r="I116" s="257"/>
    </row>
    <row r="117" spans="1:9" x14ac:dyDescent="0.5">
      <c r="A117" s="257"/>
      <c r="D117" s="79"/>
      <c r="I117" s="257"/>
    </row>
    <row r="118" spans="1:9" x14ac:dyDescent="0.5">
      <c r="A118" s="257"/>
      <c r="D118" s="79"/>
      <c r="I118" s="257"/>
    </row>
    <row r="119" spans="1:9" x14ac:dyDescent="0.5">
      <c r="A119" s="257"/>
      <c r="D119" s="79"/>
      <c r="I119" s="257"/>
    </row>
    <row r="120" spans="1:9" x14ac:dyDescent="0.5">
      <c r="A120" s="257"/>
      <c r="D120" s="79"/>
      <c r="I120" s="257"/>
    </row>
    <row r="121" spans="1:9" x14ac:dyDescent="0.5">
      <c r="A121" s="257"/>
      <c r="D121" s="79"/>
      <c r="I121" s="257"/>
    </row>
    <row r="122" spans="1:9" x14ac:dyDescent="0.5">
      <c r="A122" s="257"/>
      <c r="D122" s="79"/>
      <c r="I122" s="257"/>
    </row>
    <row r="123" spans="1:9" x14ac:dyDescent="0.5">
      <c r="A123" s="257"/>
      <c r="D123" s="79"/>
      <c r="I123" s="257"/>
    </row>
    <row r="124" spans="1:9" x14ac:dyDescent="0.5">
      <c r="A124" s="257"/>
      <c r="D124" s="79"/>
      <c r="I124" s="257"/>
    </row>
    <row r="125" spans="1:9" x14ac:dyDescent="0.5">
      <c r="A125" s="257"/>
      <c r="D125" s="79"/>
      <c r="I125" s="257"/>
    </row>
    <row r="126" spans="1:9" x14ac:dyDescent="0.5">
      <c r="A126" s="257"/>
      <c r="D126" s="79"/>
      <c r="I126" s="257"/>
    </row>
    <row r="127" spans="1:9" x14ac:dyDescent="0.5">
      <c r="A127" s="257"/>
      <c r="D127" s="79"/>
      <c r="I127" s="257"/>
    </row>
    <row r="128" spans="1:9" x14ac:dyDescent="0.5">
      <c r="A128" s="257"/>
      <c r="D128" s="79"/>
      <c r="I128" s="257"/>
    </row>
    <row r="129" spans="1:9" x14ac:dyDescent="0.5">
      <c r="A129" s="257"/>
      <c r="D129" s="79"/>
      <c r="I129" s="257"/>
    </row>
    <row r="130" spans="1:9" x14ac:dyDescent="0.5">
      <c r="A130" s="257"/>
      <c r="D130" s="79"/>
      <c r="I130" s="257"/>
    </row>
    <row r="131" spans="1:9" x14ac:dyDescent="0.5">
      <c r="A131" s="257"/>
      <c r="D131" s="79"/>
      <c r="I131" s="257"/>
    </row>
    <row r="132" spans="1:9" x14ac:dyDescent="0.5">
      <c r="A132" s="257"/>
      <c r="D132" s="79"/>
      <c r="I132" s="257"/>
    </row>
    <row r="133" spans="1:9" x14ac:dyDescent="0.5">
      <c r="A133" s="257"/>
      <c r="D133" s="79"/>
      <c r="I133" s="257"/>
    </row>
    <row r="134" spans="1:9" x14ac:dyDescent="0.5">
      <c r="A134" s="257"/>
      <c r="D134" s="79"/>
      <c r="I134" s="257"/>
    </row>
    <row r="135" spans="1:9" x14ac:dyDescent="0.5">
      <c r="A135" s="257"/>
      <c r="D135" s="79"/>
      <c r="I135" s="257"/>
    </row>
    <row r="136" spans="1:9" x14ac:dyDescent="0.5">
      <c r="A136" s="257"/>
      <c r="D136" s="79"/>
      <c r="I136" s="257"/>
    </row>
    <row r="137" spans="1:9" x14ac:dyDescent="0.5">
      <c r="A137" s="257"/>
      <c r="D137" s="79"/>
      <c r="I137" s="257"/>
    </row>
    <row r="138" spans="1:9" x14ac:dyDescent="0.5">
      <c r="A138" s="257"/>
      <c r="D138" s="79"/>
      <c r="I138" s="257"/>
    </row>
    <row r="139" spans="1:9" x14ac:dyDescent="0.5">
      <c r="A139" s="257"/>
      <c r="D139" s="79"/>
      <c r="I139" s="257"/>
    </row>
    <row r="140" spans="1:9" x14ac:dyDescent="0.5">
      <c r="A140" s="257"/>
      <c r="D140" s="79"/>
      <c r="I140" s="257"/>
    </row>
    <row r="141" spans="1:9" x14ac:dyDescent="0.5">
      <c r="A141" s="257"/>
      <c r="D141" s="79"/>
      <c r="I141" s="257"/>
    </row>
    <row r="142" spans="1:9" x14ac:dyDescent="0.5">
      <c r="A142" s="257"/>
      <c r="D142" s="79"/>
      <c r="I142" s="257"/>
    </row>
    <row r="143" spans="1:9" x14ac:dyDescent="0.5">
      <c r="A143" s="257"/>
      <c r="D143" s="79"/>
      <c r="I143" s="257"/>
    </row>
    <row r="144" spans="1:9" x14ac:dyDescent="0.5">
      <c r="A144" s="257"/>
      <c r="D144" s="79"/>
      <c r="I144" s="257"/>
    </row>
    <row r="145" spans="1:9" x14ac:dyDescent="0.5">
      <c r="A145" s="257"/>
      <c r="D145" s="79"/>
      <c r="I145" s="257"/>
    </row>
    <row r="146" spans="1:9" x14ac:dyDescent="0.5">
      <c r="A146" s="257"/>
      <c r="D146" s="79"/>
      <c r="I146" s="257"/>
    </row>
    <row r="147" spans="1:9" x14ac:dyDescent="0.5">
      <c r="A147" s="257"/>
      <c r="D147" s="79"/>
      <c r="I147" s="257"/>
    </row>
    <row r="148" spans="1:9" x14ac:dyDescent="0.5">
      <c r="A148" s="257"/>
      <c r="D148" s="79"/>
      <c r="I148" s="257"/>
    </row>
    <row r="149" spans="1:9" x14ac:dyDescent="0.5">
      <c r="A149" s="257"/>
      <c r="D149" s="79"/>
      <c r="I149" s="257"/>
    </row>
    <row r="150" spans="1:9" x14ac:dyDescent="0.5">
      <c r="A150" s="257"/>
      <c r="D150" s="79"/>
      <c r="I150" s="257"/>
    </row>
    <row r="151" spans="1:9" x14ac:dyDescent="0.5">
      <c r="A151" s="257"/>
      <c r="D151" s="79"/>
      <c r="I151" s="257"/>
    </row>
    <row r="152" spans="1:9" x14ac:dyDescent="0.5">
      <c r="A152" s="257"/>
      <c r="D152" s="79"/>
      <c r="I152" s="257"/>
    </row>
    <row r="153" spans="1:9" x14ac:dyDescent="0.5">
      <c r="A153" s="257"/>
      <c r="D153" s="79"/>
      <c r="I153" s="257"/>
    </row>
    <row r="154" spans="1:9" x14ac:dyDescent="0.5">
      <c r="A154" s="257"/>
      <c r="D154" s="79"/>
      <c r="I154" s="257"/>
    </row>
    <row r="155" spans="1:9" x14ac:dyDescent="0.5">
      <c r="A155" s="257"/>
      <c r="D155" s="79"/>
      <c r="I155" s="257"/>
    </row>
    <row r="156" spans="1:9" x14ac:dyDescent="0.5">
      <c r="A156" s="257"/>
      <c r="D156" s="79"/>
      <c r="I156" s="257"/>
    </row>
    <row r="157" spans="1:9" x14ac:dyDescent="0.5">
      <c r="A157" s="257"/>
      <c r="D157" s="79"/>
      <c r="I157" s="257"/>
    </row>
    <row r="158" spans="1:9" x14ac:dyDescent="0.5">
      <c r="A158" s="257"/>
      <c r="D158" s="79"/>
      <c r="I158" s="257"/>
    </row>
    <row r="159" spans="1:9" x14ac:dyDescent="0.5">
      <c r="A159" s="257"/>
      <c r="D159" s="79"/>
      <c r="I159" s="257"/>
    </row>
    <row r="160" spans="1:9" x14ac:dyDescent="0.5">
      <c r="A160" s="257"/>
      <c r="D160" s="79"/>
      <c r="I160" s="257"/>
    </row>
    <row r="161" spans="1:9" x14ac:dyDescent="0.5">
      <c r="A161" s="257"/>
      <c r="D161" s="79"/>
      <c r="I161" s="257"/>
    </row>
    <row r="162" spans="1:9" x14ac:dyDescent="0.5">
      <c r="A162" s="257"/>
      <c r="D162" s="79"/>
      <c r="I162" s="257"/>
    </row>
    <row r="163" spans="1:9" x14ac:dyDescent="0.5">
      <c r="A163" s="257"/>
      <c r="D163" s="79"/>
      <c r="I163" s="257"/>
    </row>
    <row r="164" spans="1:9" x14ac:dyDescent="0.5">
      <c r="A164" s="257"/>
      <c r="D164" s="79"/>
      <c r="I164" s="257"/>
    </row>
    <row r="165" spans="1:9" x14ac:dyDescent="0.5">
      <c r="A165" s="257"/>
      <c r="D165" s="79"/>
      <c r="I165" s="257"/>
    </row>
    <row r="166" spans="1:9" x14ac:dyDescent="0.5">
      <c r="A166" s="257"/>
      <c r="D166" s="79"/>
      <c r="I166" s="257"/>
    </row>
    <row r="167" spans="1:9" x14ac:dyDescent="0.5">
      <c r="A167" s="257"/>
      <c r="D167" s="79"/>
      <c r="I167" s="257"/>
    </row>
    <row r="168" spans="1:9" x14ac:dyDescent="0.5">
      <c r="A168" s="257"/>
      <c r="D168" s="79"/>
      <c r="I168" s="257"/>
    </row>
    <row r="169" spans="1:9" x14ac:dyDescent="0.5">
      <c r="A169" s="257"/>
      <c r="D169" s="79"/>
      <c r="I169" s="257"/>
    </row>
    <row r="170" spans="1:9" x14ac:dyDescent="0.5">
      <c r="A170" s="257"/>
      <c r="D170" s="79"/>
      <c r="I170" s="257"/>
    </row>
    <row r="171" spans="1:9" x14ac:dyDescent="0.5">
      <c r="A171" s="257"/>
      <c r="D171" s="79"/>
      <c r="I171" s="257"/>
    </row>
    <row r="172" spans="1:9" x14ac:dyDescent="0.5">
      <c r="A172" s="257"/>
      <c r="D172" s="79"/>
      <c r="I172" s="257"/>
    </row>
    <row r="173" spans="1:9" x14ac:dyDescent="0.5">
      <c r="A173" s="257"/>
      <c r="D173" s="79"/>
      <c r="I173" s="257"/>
    </row>
    <row r="174" spans="1:9" x14ac:dyDescent="0.5">
      <c r="A174" s="257"/>
      <c r="D174" s="79"/>
      <c r="I174" s="257"/>
    </row>
    <row r="175" spans="1:9" x14ac:dyDescent="0.5">
      <c r="A175" s="257"/>
      <c r="D175" s="79"/>
      <c r="I175" s="257"/>
    </row>
    <row r="176" spans="1:9" x14ac:dyDescent="0.5">
      <c r="A176" s="257"/>
      <c r="D176" s="79"/>
      <c r="I176" s="257"/>
    </row>
    <row r="177" spans="1:9" x14ac:dyDescent="0.5">
      <c r="A177" s="257"/>
      <c r="D177" s="79"/>
      <c r="I177" s="257"/>
    </row>
    <row r="178" spans="1:9" x14ac:dyDescent="0.5">
      <c r="A178" s="257"/>
      <c r="D178" s="79"/>
      <c r="I178" s="257"/>
    </row>
    <row r="179" spans="1:9" x14ac:dyDescent="0.5">
      <c r="A179" s="257"/>
      <c r="D179" s="79"/>
      <c r="I179" s="257"/>
    </row>
    <row r="180" spans="1:9" x14ac:dyDescent="0.5">
      <c r="A180" s="257"/>
      <c r="D180" s="79"/>
      <c r="I180" s="257"/>
    </row>
    <row r="181" spans="1:9" x14ac:dyDescent="0.5">
      <c r="A181" s="257"/>
      <c r="D181" s="79"/>
      <c r="I181" s="257"/>
    </row>
    <row r="182" spans="1:9" x14ac:dyDescent="0.5">
      <c r="A182" s="257"/>
      <c r="D182" s="79"/>
      <c r="I182" s="257"/>
    </row>
    <row r="183" spans="1:9" x14ac:dyDescent="0.5">
      <c r="A183" s="257"/>
      <c r="D183" s="79"/>
      <c r="I183" s="257"/>
    </row>
    <row r="184" spans="1:9" x14ac:dyDescent="0.5">
      <c r="A184" s="257"/>
      <c r="D184" s="79"/>
      <c r="I184" s="257"/>
    </row>
    <row r="185" spans="1:9" x14ac:dyDescent="0.5">
      <c r="A185" s="257"/>
      <c r="D185" s="79"/>
      <c r="I185" s="257"/>
    </row>
    <row r="186" spans="1:9" x14ac:dyDescent="0.5">
      <c r="A186" s="257"/>
      <c r="D186" s="79"/>
      <c r="I186" s="257"/>
    </row>
    <row r="187" spans="1:9" x14ac:dyDescent="0.5">
      <c r="A187" s="257"/>
      <c r="D187" s="79"/>
      <c r="I187" s="257"/>
    </row>
    <row r="188" spans="1:9" x14ac:dyDescent="0.5">
      <c r="A188" s="257"/>
      <c r="D188" s="79"/>
      <c r="I188" s="257"/>
    </row>
    <row r="189" spans="1:9" x14ac:dyDescent="0.5">
      <c r="A189" s="257"/>
      <c r="D189" s="79"/>
      <c r="I189" s="257"/>
    </row>
    <row r="190" spans="1:9" x14ac:dyDescent="0.5">
      <c r="A190" s="257"/>
      <c r="D190" s="79"/>
      <c r="I190" s="257"/>
    </row>
    <row r="191" spans="1:9" x14ac:dyDescent="0.5">
      <c r="A191" s="257"/>
      <c r="D191" s="79"/>
      <c r="I191" s="257"/>
    </row>
    <row r="192" spans="1:9" x14ac:dyDescent="0.5">
      <c r="A192" s="257"/>
      <c r="D192" s="79"/>
      <c r="I192" s="257"/>
    </row>
    <row r="193" spans="1:9" x14ac:dyDescent="0.5">
      <c r="A193" s="257"/>
      <c r="D193" s="79"/>
      <c r="I193" s="257"/>
    </row>
    <row r="194" spans="1:9" x14ac:dyDescent="0.5">
      <c r="A194" s="257"/>
      <c r="D194" s="79"/>
      <c r="I194" s="257"/>
    </row>
    <row r="195" spans="1:9" x14ac:dyDescent="0.5">
      <c r="A195" s="257"/>
      <c r="D195" s="79"/>
      <c r="I195" s="257"/>
    </row>
    <row r="196" spans="1:9" x14ac:dyDescent="0.5">
      <c r="A196" s="257"/>
      <c r="D196" s="79"/>
      <c r="I196" s="257"/>
    </row>
    <row r="197" spans="1:9" x14ac:dyDescent="0.5">
      <c r="A197" s="257"/>
      <c r="D197" s="79"/>
      <c r="I197" s="257"/>
    </row>
    <row r="198" spans="1:9" x14ac:dyDescent="0.5">
      <c r="A198" s="257"/>
      <c r="D198" s="79"/>
      <c r="I198" s="257"/>
    </row>
    <row r="199" spans="1:9" x14ac:dyDescent="0.5">
      <c r="A199" s="257"/>
      <c r="D199" s="79"/>
      <c r="I199" s="257"/>
    </row>
    <row r="200" spans="1:9" x14ac:dyDescent="0.5">
      <c r="A200" s="257"/>
      <c r="D200" s="79"/>
      <c r="I200" s="257"/>
    </row>
    <row r="201" spans="1:9" x14ac:dyDescent="0.5">
      <c r="A201" s="257"/>
      <c r="D201" s="79"/>
      <c r="I201" s="257"/>
    </row>
    <row r="202" spans="1:9" x14ac:dyDescent="0.5">
      <c r="A202" s="257"/>
      <c r="D202" s="79"/>
      <c r="I202" s="257"/>
    </row>
    <row r="203" spans="1:9" x14ac:dyDescent="0.5">
      <c r="A203" s="257"/>
      <c r="D203" s="79"/>
      <c r="I203" s="257"/>
    </row>
    <row r="204" spans="1:9" x14ac:dyDescent="0.5">
      <c r="A204" s="257"/>
      <c r="D204" s="79"/>
      <c r="I204" s="257"/>
    </row>
    <row r="205" spans="1:9" x14ac:dyDescent="0.5">
      <c r="A205" s="257"/>
      <c r="D205" s="79"/>
      <c r="I205" s="257"/>
    </row>
    <row r="206" spans="1:9" x14ac:dyDescent="0.5">
      <c r="A206" s="257"/>
      <c r="D206" s="79"/>
      <c r="I206" s="257"/>
    </row>
    <row r="207" spans="1:9" x14ac:dyDescent="0.5">
      <c r="A207" s="257"/>
      <c r="D207" s="79"/>
      <c r="I207" s="257"/>
    </row>
    <row r="208" spans="1:9" x14ac:dyDescent="0.5">
      <c r="A208" s="257"/>
      <c r="D208" s="79"/>
      <c r="I208" s="257"/>
    </row>
    <row r="209" spans="1:9" x14ac:dyDescent="0.5">
      <c r="A209" s="257"/>
      <c r="D209" s="79"/>
      <c r="I209" s="257"/>
    </row>
    <row r="210" spans="1:9" x14ac:dyDescent="0.5">
      <c r="A210" s="257"/>
      <c r="D210" s="79"/>
      <c r="I210" s="257"/>
    </row>
    <row r="211" spans="1:9" x14ac:dyDescent="0.5">
      <c r="A211" s="257"/>
      <c r="D211" s="79"/>
      <c r="I211" s="257"/>
    </row>
    <row r="212" spans="1:9" x14ac:dyDescent="0.5">
      <c r="A212" s="257"/>
      <c r="D212" s="79"/>
      <c r="I212" s="257"/>
    </row>
    <row r="213" spans="1:9" x14ac:dyDescent="0.5">
      <c r="A213" s="257"/>
      <c r="D213" s="79"/>
      <c r="I213" s="257"/>
    </row>
    <row r="214" spans="1:9" x14ac:dyDescent="0.5">
      <c r="A214" s="257"/>
      <c r="D214" s="79"/>
      <c r="I214" s="257"/>
    </row>
    <row r="215" spans="1:9" x14ac:dyDescent="0.5">
      <c r="A215" s="257"/>
      <c r="D215" s="79"/>
      <c r="I215" s="257"/>
    </row>
    <row r="216" spans="1:9" x14ac:dyDescent="0.5">
      <c r="A216" s="257"/>
      <c r="D216" s="79"/>
      <c r="I216" s="257"/>
    </row>
    <row r="217" spans="1:9" x14ac:dyDescent="0.5">
      <c r="A217" s="257"/>
      <c r="D217" s="79"/>
      <c r="I217" s="257"/>
    </row>
    <row r="218" spans="1:9" x14ac:dyDescent="0.5">
      <c r="A218" s="257"/>
      <c r="D218" s="79"/>
      <c r="I218" s="257"/>
    </row>
    <row r="219" spans="1:9" x14ac:dyDescent="0.5">
      <c r="A219" s="257"/>
      <c r="D219" s="79"/>
      <c r="I219" s="257"/>
    </row>
    <row r="220" spans="1:9" x14ac:dyDescent="0.5">
      <c r="A220" s="257"/>
      <c r="D220" s="79"/>
      <c r="I220" s="257"/>
    </row>
    <row r="221" spans="1:9" x14ac:dyDescent="0.5">
      <c r="A221" s="257"/>
      <c r="D221" s="79"/>
      <c r="I221" s="257"/>
    </row>
    <row r="222" spans="1:9" x14ac:dyDescent="0.5">
      <c r="A222" s="257"/>
      <c r="D222" s="79"/>
      <c r="I222" s="257"/>
    </row>
    <row r="223" spans="1:9" x14ac:dyDescent="0.5">
      <c r="A223" s="257"/>
      <c r="D223" s="79"/>
      <c r="I223" s="257"/>
    </row>
    <row r="224" spans="1:9" x14ac:dyDescent="0.5">
      <c r="A224" s="257"/>
      <c r="D224" s="79"/>
      <c r="I224" s="257"/>
    </row>
    <row r="225" spans="1:9" x14ac:dyDescent="0.5">
      <c r="A225" s="257"/>
      <c r="D225" s="79"/>
      <c r="I225" s="257"/>
    </row>
    <row r="226" spans="1:9" x14ac:dyDescent="0.5">
      <c r="A226" s="257"/>
      <c r="D226" s="79"/>
      <c r="I226" s="257"/>
    </row>
    <row r="227" spans="1:9" x14ac:dyDescent="0.5">
      <c r="A227" s="257"/>
      <c r="D227" s="79"/>
      <c r="I227" s="257"/>
    </row>
    <row r="228" spans="1:9" x14ac:dyDescent="0.5">
      <c r="A228" s="257"/>
      <c r="D228" s="79"/>
      <c r="I228" s="257"/>
    </row>
    <row r="229" spans="1:9" x14ac:dyDescent="0.5">
      <c r="A229" s="257"/>
      <c r="D229" s="79"/>
      <c r="I229" s="257"/>
    </row>
    <row r="230" spans="1:9" x14ac:dyDescent="0.5">
      <c r="A230" s="257"/>
      <c r="D230" s="79"/>
      <c r="I230" s="257"/>
    </row>
    <row r="231" spans="1:9" x14ac:dyDescent="0.5">
      <c r="A231" s="257"/>
      <c r="D231" s="79"/>
      <c r="I231" s="257"/>
    </row>
    <row r="232" spans="1:9" x14ac:dyDescent="0.5">
      <c r="A232" s="257"/>
      <c r="D232" s="79"/>
      <c r="I232" s="257"/>
    </row>
    <row r="233" spans="1:9" x14ac:dyDescent="0.5">
      <c r="A233" s="257"/>
      <c r="D233" s="79"/>
      <c r="I233" s="257"/>
    </row>
    <row r="234" spans="1:9" x14ac:dyDescent="0.5">
      <c r="A234" s="257"/>
      <c r="D234" s="79"/>
      <c r="I234" s="257"/>
    </row>
    <row r="235" spans="1:9" x14ac:dyDescent="0.5">
      <c r="A235" s="257"/>
      <c r="D235" s="79"/>
      <c r="I235" s="257"/>
    </row>
    <row r="236" spans="1:9" x14ac:dyDescent="0.5">
      <c r="A236" s="257"/>
      <c r="D236" s="79"/>
      <c r="I236" s="257"/>
    </row>
    <row r="237" spans="1:9" x14ac:dyDescent="0.5">
      <c r="A237" s="257"/>
      <c r="D237" s="79"/>
      <c r="I237" s="257"/>
    </row>
    <row r="238" spans="1:9" x14ac:dyDescent="0.5">
      <c r="A238" s="257"/>
      <c r="D238" s="79"/>
      <c r="I238" s="257"/>
    </row>
    <row r="239" spans="1:9" x14ac:dyDescent="0.5">
      <c r="A239" s="257"/>
      <c r="D239" s="79"/>
      <c r="I239" s="257"/>
    </row>
    <row r="240" spans="1:9" x14ac:dyDescent="0.5">
      <c r="A240" s="257"/>
      <c r="D240" s="79"/>
      <c r="I240" s="257"/>
    </row>
    <row r="241" spans="1:9" x14ac:dyDescent="0.5">
      <c r="A241" s="257"/>
      <c r="D241" s="79"/>
      <c r="I241" s="257"/>
    </row>
    <row r="242" spans="1:9" x14ac:dyDescent="0.5">
      <c r="A242" s="257"/>
      <c r="D242" s="79"/>
      <c r="I242" s="257"/>
    </row>
    <row r="243" spans="1:9" x14ac:dyDescent="0.5">
      <c r="A243" s="257"/>
      <c r="D243" s="79"/>
      <c r="I243" s="257"/>
    </row>
    <row r="244" spans="1:9" x14ac:dyDescent="0.5">
      <c r="A244" s="257"/>
      <c r="D244" s="79"/>
      <c r="I244" s="257"/>
    </row>
    <row r="245" spans="1:9" x14ac:dyDescent="0.5">
      <c r="A245" s="257"/>
      <c r="D245" s="79"/>
      <c r="I245" s="257"/>
    </row>
    <row r="246" spans="1:9" x14ac:dyDescent="0.5">
      <c r="A246" s="257"/>
      <c r="D246" s="79"/>
      <c r="I246" s="257"/>
    </row>
    <row r="247" spans="1:9" x14ac:dyDescent="0.5">
      <c r="A247" s="257"/>
      <c r="D247" s="79"/>
      <c r="I247" s="257"/>
    </row>
    <row r="248" spans="1:9" x14ac:dyDescent="0.5">
      <c r="A248" s="257"/>
      <c r="D248" s="79"/>
      <c r="I248" s="257"/>
    </row>
    <row r="249" spans="1:9" x14ac:dyDescent="0.5">
      <c r="A249" s="257"/>
      <c r="D249" s="79"/>
      <c r="I249" s="257"/>
    </row>
    <row r="250" spans="1:9" x14ac:dyDescent="0.5">
      <c r="A250" s="257"/>
      <c r="D250" s="79"/>
      <c r="I250" s="257"/>
    </row>
    <row r="251" spans="1:9" x14ac:dyDescent="0.5">
      <c r="A251" s="257"/>
      <c r="D251" s="79"/>
      <c r="I251" s="257"/>
    </row>
    <row r="252" spans="1:9" x14ac:dyDescent="0.5">
      <c r="A252" s="257"/>
      <c r="D252" s="79"/>
      <c r="I252" s="257"/>
    </row>
    <row r="253" spans="1:9" x14ac:dyDescent="0.5">
      <c r="A253" s="257"/>
      <c r="D253" s="79"/>
      <c r="I253" s="257"/>
    </row>
    <row r="254" spans="1:9" x14ac:dyDescent="0.5">
      <c r="A254" s="257"/>
      <c r="D254" s="79"/>
      <c r="I254" s="257"/>
    </row>
    <row r="255" spans="1:9" x14ac:dyDescent="0.5">
      <c r="A255" s="257"/>
      <c r="D255" s="79"/>
      <c r="I255" s="257"/>
    </row>
    <row r="256" spans="1:9" x14ac:dyDescent="0.5">
      <c r="A256" s="257"/>
      <c r="D256" s="79"/>
      <c r="I256" s="257"/>
    </row>
    <row r="257" spans="1:9" x14ac:dyDescent="0.5">
      <c r="A257" s="257"/>
      <c r="D257" s="79"/>
      <c r="I257" s="257"/>
    </row>
    <row r="258" spans="1:9" x14ac:dyDescent="0.5">
      <c r="A258" s="257"/>
      <c r="D258" s="79"/>
      <c r="I258" s="257"/>
    </row>
    <row r="259" spans="1:9" x14ac:dyDescent="0.5">
      <c r="A259" s="257"/>
      <c r="D259" s="79"/>
      <c r="I259" s="257"/>
    </row>
    <row r="260" spans="1:9" x14ac:dyDescent="0.5">
      <c r="A260" s="257"/>
      <c r="D260" s="79"/>
      <c r="I260" s="257"/>
    </row>
    <row r="261" spans="1:9" x14ac:dyDescent="0.5">
      <c r="A261" s="257"/>
      <c r="D261" s="79"/>
      <c r="I261" s="257"/>
    </row>
    <row r="262" spans="1:9" x14ac:dyDescent="0.5">
      <c r="A262" s="257"/>
      <c r="D262" s="79"/>
      <c r="I262" s="257"/>
    </row>
    <row r="263" spans="1:9" x14ac:dyDescent="0.5">
      <c r="A263" s="257"/>
      <c r="D263" s="79"/>
      <c r="I263" s="257"/>
    </row>
    <row r="264" spans="1:9" x14ac:dyDescent="0.5">
      <c r="A264" s="257"/>
      <c r="D264" s="79"/>
      <c r="I264" s="257"/>
    </row>
    <row r="265" spans="1:9" x14ac:dyDescent="0.5">
      <c r="A265" s="257"/>
      <c r="D265" s="79"/>
      <c r="I265" s="257"/>
    </row>
    <row r="266" spans="1:9" x14ac:dyDescent="0.5">
      <c r="A266" s="257"/>
      <c r="D266" s="79"/>
      <c r="I266" s="257"/>
    </row>
    <row r="267" spans="1:9" x14ac:dyDescent="0.5">
      <c r="A267" s="257"/>
      <c r="D267" s="79"/>
      <c r="I267" s="257"/>
    </row>
    <row r="268" spans="1:9" x14ac:dyDescent="0.5">
      <c r="A268" s="257"/>
      <c r="D268" s="79"/>
      <c r="I268" s="257"/>
    </row>
    <row r="269" spans="1:9" x14ac:dyDescent="0.5">
      <c r="A269" s="257"/>
      <c r="D269" s="79"/>
      <c r="I269" s="257"/>
    </row>
    <row r="270" spans="1:9" x14ac:dyDescent="0.5">
      <c r="A270" s="257"/>
      <c r="D270" s="79"/>
      <c r="I270" s="257"/>
    </row>
    <row r="271" spans="1:9" x14ac:dyDescent="0.5">
      <c r="A271" s="257"/>
      <c r="D271" s="79"/>
      <c r="I271" s="257"/>
    </row>
    <row r="272" spans="1:9" x14ac:dyDescent="0.5">
      <c r="A272" s="257"/>
      <c r="D272" s="79"/>
      <c r="I272" s="257"/>
    </row>
    <row r="273" spans="1:9" x14ac:dyDescent="0.5">
      <c r="A273" s="257"/>
      <c r="D273" s="79"/>
      <c r="I273" s="257"/>
    </row>
    <row r="274" spans="1:9" x14ac:dyDescent="0.5">
      <c r="A274" s="257"/>
      <c r="D274" s="79"/>
      <c r="I274" s="257"/>
    </row>
    <row r="275" spans="1:9" x14ac:dyDescent="0.5">
      <c r="A275" s="257"/>
      <c r="D275" s="79"/>
      <c r="I275" s="257"/>
    </row>
    <row r="276" spans="1:9" x14ac:dyDescent="0.5">
      <c r="A276" s="257"/>
      <c r="D276" s="79"/>
      <c r="I276" s="257"/>
    </row>
    <row r="277" spans="1:9" x14ac:dyDescent="0.5">
      <c r="A277" s="257"/>
      <c r="D277" s="79"/>
      <c r="I277" s="257"/>
    </row>
    <row r="278" spans="1:9" x14ac:dyDescent="0.5">
      <c r="A278" s="257"/>
      <c r="D278" s="79"/>
      <c r="I278" s="257"/>
    </row>
    <row r="279" spans="1:9" x14ac:dyDescent="0.5">
      <c r="A279" s="257"/>
      <c r="D279" s="79"/>
      <c r="I279" s="257"/>
    </row>
    <row r="280" spans="1:9" x14ac:dyDescent="0.5">
      <c r="A280" s="257"/>
      <c r="D280" s="79"/>
      <c r="I280" s="257"/>
    </row>
    <row r="281" spans="1:9" x14ac:dyDescent="0.5">
      <c r="A281" s="257"/>
      <c r="D281" s="79"/>
      <c r="I281" s="257"/>
    </row>
    <row r="282" spans="1:9" x14ac:dyDescent="0.5">
      <c r="A282" s="257"/>
      <c r="D282" s="79"/>
      <c r="I282" s="257"/>
    </row>
    <row r="283" spans="1:9" x14ac:dyDescent="0.5">
      <c r="A283" s="257"/>
      <c r="D283" s="79"/>
      <c r="I283" s="257"/>
    </row>
    <row r="284" spans="1:9" x14ac:dyDescent="0.5">
      <c r="A284" s="257"/>
      <c r="D284" s="79"/>
      <c r="I284" s="257"/>
    </row>
    <row r="285" spans="1:9" x14ac:dyDescent="0.5">
      <c r="A285" s="257"/>
      <c r="D285" s="79"/>
      <c r="I285" s="257"/>
    </row>
    <row r="286" spans="1:9" x14ac:dyDescent="0.5">
      <c r="A286" s="257"/>
      <c r="D286" s="79"/>
      <c r="I286" s="257"/>
    </row>
    <row r="287" spans="1:9" x14ac:dyDescent="0.5">
      <c r="A287" s="257"/>
      <c r="D287" s="79"/>
      <c r="I287" s="257"/>
    </row>
    <row r="288" spans="1:9" x14ac:dyDescent="0.5">
      <c r="A288" s="257"/>
      <c r="D288" s="79"/>
      <c r="I288" s="257"/>
    </row>
    <row r="289" spans="1:9" x14ac:dyDescent="0.5">
      <c r="A289" s="257"/>
      <c r="D289" s="79"/>
      <c r="I289" s="257"/>
    </row>
    <row r="290" spans="1:9" x14ac:dyDescent="0.5">
      <c r="A290" s="257"/>
      <c r="D290" s="79"/>
      <c r="I290" s="257"/>
    </row>
    <row r="291" spans="1:9" x14ac:dyDescent="0.5">
      <c r="A291" s="257"/>
      <c r="D291" s="79"/>
      <c r="I291" s="257"/>
    </row>
    <row r="292" spans="1:9" x14ac:dyDescent="0.5">
      <c r="A292" s="257"/>
      <c r="D292" s="79"/>
      <c r="I292" s="257"/>
    </row>
    <row r="293" spans="1:9" x14ac:dyDescent="0.5">
      <c r="A293" s="257"/>
      <c r="D293" s="79"/>
      <c r="I293" s="257"/>
    </row>
    <row r="294" spans="1:9" x14ac:dyDescent="0.5">
      <c r="A294" s="257"/>
      <c r="D294" s="79"/>
      <c r="I294" s="257"/>
    </row>
    <row r="295" spans="1:9" x14ac:dyDescent="0.5">
      <c r="A295" s="257"/>
      <c r="D295" s="79"/>
      <c r="I295" s="257"/>
    </row>
    <row r="296" spans="1:9" x14ac:dyDescent="0.5">
      <c r="A296" s="257"/>
      <c r="D296" s="79"/>
      <c r="I296" s="257"/>
    </row>
    <row r="297" spans="1:9" x14ac:dyDescent="0.5">
      <c r="A297" s="257"/>
      <c r="D297" s="79"/>
      <c r="I297" s="257"/>
    </row>
    <row r="298" spans="1:9" x14ac:dyDescent="0.5">
      <c r="A298" s="257"/>
      <c r="D298" s="79"/>
      <c r="I298" s="257"/>
    </row>
    <row r="299" spans="1:9" x14ac:dyDescent="0.5">
      <c r="A299" s="257"/>
      <c r="D299" s="79"/>
      <c r="I299" s="257"/>
    </row>
    <row r="300" spans="1:9" x14ac:dyDescent="0.5">
      <c r="A300" s="257"/>
      <c r="D300" s="79"/>
      <c r="I300" s="257"/>
    </row>
    <row r="301" spans="1:9" x14ac:dyDescent="0.5">
      <c r="A301" s="257"/>
      <c r="D301" s="79"/>
      <c r="I301" s="257"/>
    </row>
    <row r="302" spans="1:9" x14ac:dyDescent="0.5">
      <c r="A302" s="257"/>
      <c r="D302" s="79"/>
      <c r="I302" s="257"/>
    </row>
    <row r="303" spans="1:9" x14ac:dyDescent="0.5">
      <c r="A303" s="257"/>
      <c r="D303" s="79"/>
      <c r="I303" s="257"/>
    </row>
    <row r="304" spans="1:9" x14ac:dyDescent="0.5">
      <c r="A304" s="257"/>
      <c r="D304" s="79"/>
      <c r="I304" s="257"/>
    </row>
    <row r="305" spans="1:9" x14ac:dyDescent="0.5">
      <c r="A305" s="257"/>
      <c r="D305" s="79"/>
      <c r="I305" s="257"/>
    </row>
    <row r="306" spans="1:9" x14ac:dyDescent="0.5">
      <c r="A306" s="257"/>
      <c r="D306" s="79"/>
      <c r="I306" s="257"/>
    </row>
    <row r="307" spans="1:9" x14ac:dyDescent="0.5">
      <c r="A307" s="257"/>
      <c r="D307" s="79"/>
      <c r="I307" s="257"/>
    </row>
    <row r="308" spans="1:9" x14ac:dyDescent="0.5">
      <c r="A308" s="257"/>
      <c r="D308" s="79"/>
      <c r="I308" s="257"/>
    </row>
    <row r="309" spans="1:9" x14ac:dyDescent="0.5">
      <c r="A309" s="257"/>
      <c r="D309" s="79"/>
      <c r="I309" s="257"/>
    </row>
    <row r="310" spans="1:9" x14ac:dyDescent="0.5">
      <c r="A310" s="257"/>
      <c r="D310" s="79"/>
      <c r="I310" s="257"/>
    </row>
    <row r="311" spans="1:9" x14ac:dyDescent="0.5">
      <c r="A311" s="257"/>
      <c r="D311" s="79"/>
      <c r="I311" s="257"/>
    </row>
    <row r="312" spans="1:9" x14ac:dyDescent="0.5">
      <c r="A312" s="257"/>
      <c r="D312" s="79"/>
      <c r="I312" s="257"/>
    </row>
    <row r="313" spans="1:9" x14ac:dyDescent="0.5">
      <c r="A313" s="257"/>
      <c r="D313" s="79"/>
      <c r="I313" s="257"/>
    </row>
    <row r="314" spans="1:9" x14ac:dyDescent="0.5">
      <c r="A314" s="257"/>
      <c r="D314" s="79"/>
      <c r="I314" s="257"/>
    </row>
    <row r="315" spans="1:9" x14ac:dyDescent="0.5">
      <c r="A315" s="257"/>
      <c r="D315" s="79"/>
      <c r="I315" s="257"/>
    </row>
    <row r="316" spans="1:9" x14ac:dyDescent="0.5">
      <c r="A316" s="257"/>
      <c r="D316" s="79"/>
      <c r="I316" s="257"/>
    </row>
    <row r="317" spans="1:9" x14ac:dyDescent="0.5">
      <c r="A317" s="257"/>
      <c r="D317" s="79"/>
      <c r="I317" s="257"/>
    </row>
    <row r="318" spans="1:9" x14ac:dyDescent="0.5">
      <c r="A318" s="257"/>
      <c r="D318" s="79"/>
      <c r="I318" s="257"/>
    </row>
    <row r="319" spans="1:9" x14ac:dyDescent="0.5">
      <c r="A319" s="257"/>
      <c r="D319" s="79"/>
      <c r="I319" s="257"/>
    </row>
    <row r="320" spans="1:9" x14ac:dyDescent="0.5">
      <c r="A320" s="257"/>
      <c r="D320" s="79"/>
      <c r="I320" s="257"/>
    </row>
    <row r="321" spans="1:9" x14ac:dyDescent="0.5">
      <c r="A321" s="257"/>
      <c r="D321" s="79"/>
      <c r="I321" s="257"/>
    </row>
    <row r="322" spans="1:9" x14ac:dyDescent="0.5">
      <c r="A322" s="257"/>
      <c r="D322" s="79"/>
      <c r="I322" s="257"/>
    </row>
    <row r="323" spans="1:9" x14ac:dyDescent="0.5">
      <c r="A323" s="257"/>
      <c r="D323" s="79"/>
      <c r="I323" s="257"/>
    </row>
    <row r="324" spans="1:9" x14ac:dyDescent="0.5">
      <c r="A324" s="257"/>
      <c r="D324" s="79"/>
      <c r="I324" s="257"/>
    </row>
    <row r="325" spans="1:9" x14ac:dyDescent="0.5">
      <c r="A325" s="257"/>
      <c r="D325" s="79"/>
      <c r="I325" s="257"/>
    </row>
    <row r="326" spans="1:9" x14ac:dyDescent="0.5">
      <c r="A326" s="257"/>
      <c r="D326" s="79"/>
      <c r="I326" s="257"/>
    </row>
    <row r="327" spans="1:9" x14ac:dyDescent="0.5">
      <c r="A327" s="257"/>
      <c r="D327" s="79"/>
      <c r="I327" s="257"/>
    </row>
    <row r="328" spans="1:9" x14ac:dyDescent="0.5">
      <c r="A328" s="257"/>
      <c r="D328" s="79"/>
      <c r="I328" s="257"/>
    </row>
    <row r="329" spans="1:9" x14ac:dyDescent="0.5">
      <c r="A329" s="257"/>
      <c r="D329" s="79"/>
      <c r="I329" s="257"/>
    </row>
    <row r="330" spans="1:9" x14ac:dyDescent="0.5">
      <c r="A330" s="257"/>
      <c r="D330" s="79"/>
      <c r="I330" s="257"/>
    </row>
    <row r="331" spans="1:9" x14ac:dyDescent="0.5">
      <c r="A331" s="257"/>
      <c r="D331" s="79"/>
      <c r="I331" s="257"/>
    </row>
    <row r="332" spans="1:9" x14ac:dyDescent="0.5">
      <c r="A332" s="257"/>
      <c r="D332" s="79"/>
      <c r="I332" s="257"/>
    </row>
    <row r="333" spans="1:9" x14ac:dyDescent="0.5">
      <c r="A333" s="257"/>
      <c r="D333" s="79"/>
      <c r="I333" s="257"/>
    </row>
    <row r="334" spans="1:9" x14ac:dyDescent="0.5">
      <c r="A334" s="257"/>
      <c r="D334" s="79"/>
      <c r="I334" s="257"/>
    </row>
    <row r="335" spans="1:9" x14ac:dyDescent="0.5">
      <c r="A335" s="257"/>
      <c r="D335" s="79"/>
      <c r="I335" s="257"/>
    </row>
    <row r="336" spans="1:9" x14ac:dyDescent="0.5">
      <c r="A336" s="257"/>
      <c r="D336" s="79"/>
      <c r="I336" s="257"/>
    </row>
    <row r="337" spans="1:9" x14ac:dyDescent="0.5">
      <c r="A337" s="257"/>
      <c r="D337" s="79"/>
      <c r="I337" s="257"/>
    </row>
    <row r="338" spans="1:9" x14ac:dyDescent="0.5">
      <c r="A338" s="257"/>
      <c r="D338" s="79"/>
      <c r="I338" s="257"/>
    </row>
    <row r="339" spans="1:9" x14ac:dyDescent="0.5">
      <c r="A339" s="257"/>
      <c r="D339" s="79"/>
      <c r="I339" s="257"/>
    </row>
    <row r="340" spans="1:9" x14ac:dyDescent="0.5">
      <c r="A340" s="257"/>
      <c r="D340" s="79"/>
      <c r="I340" s="257"/>
    </row>
    <row r="341" spans="1:9" x14ac:dyDescent="0.5">
      <c r="A341" s="257"/>
      <c r="D341" s="79"/>
      <c r="I341" s="257"/>
    </row>
    <row r="342" spans="1:9" x14ac:dyDescent="0.5">
      <c r="A342" s="257"/>
      <c r="D342" s="79"/>
      <c r="I342" s="257"/>
    </row>
    <row r="343" spans="1:9" x14ac:dyDescent="0.5">
      <c r="A343" s="257"/>
      <c r="D343" s="79"/>
      <c r="I343" s="257"/>
    </row>
    <row r="344" spans="1:9" x14ac:dyDescent="0.5">
      <c r="A344" s="257"/>
      <c r="D344" s="79"/>
      <c r="I344" s="257"/>
    </row>
    <row r="345" spans="1:9" x14ac:dyDescent="0.5">
      <c r="A345" s="257"/>
      <c r="D345" s="79"/>
      <c r="I345" s="257"/>
    </row>
    <row r="346" spans="1:9" x14ac:dyDescent="0.5">
      <c r="A346" s="257"/>
      <c r="D346" s="79"/>
      <c r="I346" s="257"/>
    </row>
    <row r="347" spans="1:9" x14ac:dyDescent="0.5">
      <c r="A347" s="257"/>
      <c r="D347" s="79"/>
      <c r="I347" s="257"/>
    </row>
    <row r="348" spans="1:9" x14ac:dyDescent="0.5">
      <c r="A348" s="257"/>
      <c r="D348" s="79"/>
      <c r="I348" s="257"/>
    </row>
    <row r="349" spans="1:9" x14ac:dyDescent="0.5">
      <c r="A349" s="257"/>
      <c r="D349" s="79"/>
      <c r="I349" s="257"/>
    </row>
    <row r="350" spans="1:9" x14ac:dyDescent="0.5">
      <c r="A350" s="257"/>
      <c r="D350" s="79"/>
      <c r="I350" s="257"/>
    </row>
    <row r="351" spans="1:9" x14ac:dyDescent="0.5">
      <c r="A351" s="257"/>
      <c r="D351" s="79"/>
      <c r="I351" s="257"/>
    </row>
    <row r="352" spans="1:9" x14ac:dyDescent="0.5">
      <c r="A352" s="257"/>
      <c r="D352" s="79"/>
      <c r="I352" s="257"/>
    </row>
    <row r="353" spans="1:9" x14ac:dyDescent="0.5">
      <c r="A353" s="257"/>
      <c r="D353" s="79"/>
      <c r="I353" s="257"/>
    </row>
    <row r="354" spans="1:9" x14ac:dyDescent="0.5">
      <c r="A354" s="257"/>
      <c r="D354" s="79"/>
      <c r="I354" s="257"/>
    </row>
    <row r="355" spans="1:9" x14ac:dyDescent="0.5">
      <c r="A355" s="257"/>
      <c r="D355" s="79"/>
      <c r="I355" s="257"/>
    </row>
    <row r="356" spans="1:9" x14ac:dyDescent="0.5">
      <c r="A356" s="257"/>
      <c r="D356" s="79"/>
      <c r="I356" s="257"/>
    </row>
    <row r="357" spans="1:9" x14ac:dyDescent="0.5">
      <c r="A357" s="257"/>
      <c r="D357" s="79"/>
      <c r="I357" s="257"/>
    </row>
    <row r="358" spans="1:9" x14ac:dyDescent="0.5">
      <c r="A358" s="257"/>
      <c r="D358" s="79"/>
      <c r="I358" s="257"/>
    </row>
    <row r="359" spans="1:9" x14ac:dyDescent="0.5">
      <c r="A359" s="257"/>
      <c r="D359" s="79"/>
      <c r="I359" s="257"/>
    </row>
    <row r="360" spans="1:9" x14ac:dyDescent="0.5">
      <c r="A360" s="257"/>
      <c r="D360" s="79"/>
      <c r="I360" s="257"/>
    </row>
    <row r="362" spans="1:9" x14ac:dyDescent="0.5">
      <c r="A362" s="257"/>
      <c r="D362" s="53"/>
      <c r="I362" s="257"/>
    </row>
    <row r="370" spans="1:9" x14ac:dyDescent="0.5">
      <c r="A370" s="257"/>
      <c r="D370" s="257"/>
      <c r="I370" s="257"/>
    </row>
    <row r="371" spans="1:9" x14ac:dyDescent="0.5">
      <c r="A371" s="257"/>
      <c r="D371" s="257"/>
      <c r="I371" s="257"/>
    </row>
    <row r="372" spans="1:9" x14ac:dyDescent="0.5">
      <c r="A372" s="257"/>
      <c r="D372" s="257"/>
      <c r="I372" s="257"/>
    </row>
    <row r="373" spans="1:9" x14ac:dyDescent="0.5">
      <c r="A373" s="257"/>
      <c r="D373" s="257"/>
      <c r="I373" s="257"/>
    </row>
    <row r="374" spans="1:9" x14ac:dyDescent="0.5">
      <c r="A374" s="257"/>
      <c r="D374" s="257"/>
      <c r="I374" s="257"/>
    </row>
    <row r="375" spans="1:9" x14ac:dyDescent="0.5">
      <c r="A375" s="257"/>
      <c r="D375" s="257"/>
      <c r="I375" s="257"/>
    </row>
    <row r="376" spans="1:9" x14ac:dyDescent="0.5">
      <c r="A376" s="257"/>
      <c r="D376" s="257"/>
      <c r="I376" s="257"/>
    </row>
    <row r="377" spans="1:9" x14ac:dyDescent="0.5">
      <c r="A377" s="257"/>
      <c r="D377" s="257"/>
      <c r="I377" s="257"/>
    </row>
    <row r="378" spans="1:9" x14ac:dyDescent="0.5">
      <c r="A378" s="257"/>
      <c r="D378" s="257"/>
      <c r="I378" s="257"/>
    </row>
    <row r="379" spans="1:9" x14ac:dyDescent="0.5">
      <c r="A379" s="257"/>
      <c r="D379" s="257"/>
      <c r="I379" s="257"/>
    </row>
    <row r="380" spans="1:9" x14ac:dyDescent="0.5">
      <c r="A380" s="257"/>
      <c r="D380" s="257"/>
      <c r="I380" s="257"/>
    </row>
    <row r="381" spans="1:9" x14ac:dyDescent="0.5">
      <c r="A381" s="257"/>
      <c r="D381" s="257"/>
      <c r="I381" s="257"/>
    </row>
    <row r="382" spans="1:9" x14ac:dyDescent="0.5">
      <c r="A382" s="257"/>
      <c r="D382" s="257"/>
      <c r="I382" s="257"/>
    </row>
    <row r="383" spans="1:9" x14ac:dyDescent="0.5">
      <c r="A383" s="257"/>
      <c r="D383" s="257"/>
      <c r="I383" s="257"/>
    </row>
    <row r="384" spans="1:9" x14ac:dyDescent="0.5">
      <c r="A384" s="257"/>
      <c r="D384" s="257"/>
      <c r="I384" s="257"/>
    </row>
    <row r="385" spans="1:9" x14ac:dyDescent="0.5">
      <c r="A385" s="257"/>
      <c r="D385" s="257"/>
      <c r="I385" s="257"/>
    </row>
    <row r="386" spans="1:9" x14ac:dyDescent="0.5">
      <c r="A386" s="257"/>
      <c r="D386" s="257"/>
      <c r="I386" s="257"/>
    </row>
    <row r="387" spans="1:9" x14ac:dyDescent="0.5">
      <c r="A387" s="257"/>
      <c r="D387" s="257"/>
      <c r="I387" s="257"/>
    </row>
    <row r="388" spans="1:9" x14ac:dyDescent="0.5">
      <c r="A388" s="257"/>
      <c r="D388" s="257"/>
      <c r="I388" s="257"/>
    </row>
    <row r="389" spans="1:9" x14ac:dyDescent="0.5">
      <c r="A389" s="257"/>
      <c r="D389" s="257"/>
      <c r="I389" s="257"/>
    </row>
    <row r="390" spans="1:9" x14ac:dyDescent="0.5">
      <c r="A390" s="257"/>
      <c r="D390" s="257"/>
      <c r="I390" s="257"/>
    </row>
    <row r="391" spans="1:9" x14ac:dyDescent="0.5">
      <c r="A391" s="257"/>
      <c r="D391" s="257"/>
      <c r="I391" s="257"/>
    </row>
    <row r="392" spans="1:9" x14ac:dyDescent="0.5">
      <c r="A392" s="257"/>
      <c r="D392" s="257"/>
      <c r="I392" s="257"/>
    </row>
    <row r="393" spans="1:9" x14ac:dyDescent="0.5">
      <c r="A393" s="257"/>
      <c r="D393" s="257"/>
      <c r="I393" s="257"/>
    </row>
    <row r="394" spans="1:9" x14ac:dyDescent="0.5">
      <c r="A394" s="257"/>
      <c r="D394" s="257"/>
      <c r="I394" s="257"/>
    </row>
    <row r="395" spans="1:9" x14ac:dyDescent="0.5">
      <c r="A395" s="257"/>
      <c r="D395" s="257"/>
      <c r="I395" s="257"/>
    </row>
    <row r="396" spans="1:9" x14ac:dyDescent="0.5">
      <c r="A396" s="257"/>
      <c r="D396" s="257"/>
      <c r="I396" s="257"/>
    </row>
    <row r="397" spans="1:9" x14ac:dyDescent="0.5">
      <c r="A397" s="257"/>
      <c r="D397" s="257"/>
      <c r="I397" s="257"/>
    </row>
    <row r="398" spans="1:9" x14ac:dyDescent="0.5">
      <c r="A398" s="257"/>
      <c r="D398" s="257"/>
      <c r="I398" s="257"/>
    </row>
    <row r="399" spans="1:9" x14ac:dyDescent="0.5">
      <c r="A399" s="257"/>
      <c r="D399" s="257"/>
      <c r="I399" s="257"/>
    </row>
    <row r="400" spans="1:9" x14ac:dyDescent="0.5">
      <c r="A400" s="257"/>
      <c r="D400" s="257"/>
      <c r="I400" s="257"/>
    </row>
    <row r="401" spans="1:9" x14ac:dyDescent="0.5">
      <c r="A401" s="257"/>
      <c r="D401" s="257"/>
      <c r="I401" s="257"/>
    </row>
    <row r="403" spans="1:9" x14ac:dyDescent="0.5">
      <c r="A403" s="257"/>
      <c r="D403" s="257"/>
      <c r="I403" s="257"/>
    </row>
  </sheetData>
  <mergeCells count="6">
    <mergeCell ref="J60:K61"/>
    <mergeCell ref="J29:K30"/>
    <mergeCell ref="J36:K37"/>
    <mergeCell ref="J42:K43"/>
    <mergeCell ref="J48:K49"/>
    <mergeCell ref="J54:K5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9"/>
  <sheetViews>
    <sheetView workbookViewId="0">
      <selection activeCell="A11" sqref="A11:G56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6.2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60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60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60" x14ac:dyDescent="0.55000000000000004">
      <c r="A3" s="51">
        <v>1</v>
      </c>
      <c r="B3" s="11">
        <v>2</v>
      </c>
      <c r="C3" s="12">
        <v>45</v>
      </c>
      <c r="D3" s="79">
        <f>IF(C3&gt;50,4,IF(C3&gt;40,3,IF(C3&gt;30,2,IF(C3&gt;0,1,IF(C3=0,5)))))</f>
        <v>3</v>
      </c>
      <c r="E3" s="13">
        <v>1</v>
      </c>
      <c r="F3" s="14">
        <v>4</v>
      </c>
      <c r="G3" s="20">
        <v>3</v>
      </c>
      <c r="H3" s="20">
        <v>5</v>
      </c>
      <c r="I3" s="230">
        <v>4</v>
      </c>
      <c r="J3" s="15">
        <v>3</v>
      </c>
      <c r="K3" s="15">
        <v>1</v>
      </c>
      <c r="L3" s="16">
        <v>5</v>
      </c>
      <c r="M3" s="16">
        <v>5</v>
      </c>
      <c r="N3" s="16">
        <v>5</v>
      </c>
      <c r="O3" s="16">
        <v>5</v>
      </c>
      <c r="P3" s="16">
        <v>5</v>
      </c>
      <c r="Q3" s="16">
        <v>5</v>
      </c>
      <c r="R3" s="16">
        <v>4</v>
      </c>
      <c r="S3" s="16">
        <v>5</v>
      </c>
      <c r="T3" s="17">
        <v>4</v>
      </c>
      <c r="U3" s="17">
        <v>4</v>
      </c>
      <c r="V3" s="17">
        <v>4</v>
      </c>
      <c r="W3" s="17">
        <v>4</v>
      </c>
      <c r="X3" s="17">
        <v>5</v>
      </c>
      <c r="Y3" s="17">
        <v>4</v>
      </c>
      <c r="Z3" s="18">
        <v>4</v>
      </c>
      <c r="AA3" s="18">
        <v>4</v>
      </c>
      <c r="AB3" s="18">
        <v>4</v>
      </c>
      <c r="AC3" s="18">
        <v>4</v>
      </c>
      <c r="AD3" s="18">
        <v>4</v>
      </c>
      <c r="AE3" s="18">
        <v>4</v>
      </c>
      <c r="AF3" s="18">
        <v>5</v>
      </c>
      <c r="AG3" s="18">
        <v>3</v>
      </c>
      <c r="AH3" s="18">
        <v>3</v>
      </c>
      <c r="AI3" s="19">
        <v>4</v>
      </c>
      <c r="AJ3" s="19">
        <v>4</v>
      </c>
      <c r="AK3" s="19">
        <v>4</v>
      </c>
      <c r="AL3" s="19">
        <v>5</v>
      </c>
      <c r="AM3" s="19">
        <v>4</v>
      </c>
      <c r="AN3" s="19">
        <v>4</v>
      </c>
      <c r="AO3" s="19">
        <v>4</v>
      </c>
      <c r="AP3" s="19">
        <v>4</v>
      </c>
      <c r="AQ3" s="20">
        <v>5</v>
      </c>
      <c r="AR3" s="20">
        <v>4</v>
      </c>
      <c r="AS3" s="20">
        <v>4</v>
      </c>
      <c r="AT3" s="20">
        <v>4</v>
      </c>
      <c r="AU3" s="20">
        <v>4</v>
      </c>
      <c r="AV3" s="20">
        <v>3</v>
      </c>
      <c r="AW3" s="20">
        <v>3</v>
      </c>
      <c r="AX3" s="20">
        <v>3</v>
      </c>
      <c r="AY3" s="20">
        <v>3</v>
      </c>
      <c r="AZ3" s="20">
        <v>4</v>
      </c>
      <c r="BA3" s="7"/>
      <c r="BB3" s="37">
        <f>(AVERAGE(L3:S3))</f>
        <v>4.875</v>
      </c>
      <c r="BC3" s="38">
        <f>(AVERAGEA(T3:Y3))</f>
        <v>4.166666666666667</v>
      </c>
      <c r="BD3" s="39">
        <f>(AVERAGE(Z3:AH3))</f>
        <v>3.8888888888888888</v>
      </c>
      <c r="BE3" s="40">
        <f>(AVERAGEA(AI3:AP3))</f>
        <v>4.125</v>
      </c>
      <c r="BF3" s="41">
        <f>(AVERAGE(AQ3:AZ3))</f>
        <v>3.7</v>
      </c>
      <c r="BG3" s="132">
        <f>AVERAGE(BB3:BF3)</f>
        <v>4.1511111111111116</v>
      </c>
      <c r="BH3" s="132"/>
    </row>
    <row r="4" spans="1:60" x14ac:dyDescent="0.55000000000000004">
      <c r="A4" s="51">
        <v>2</v>
      </c>
      <c r="B4" s="11">
        <v>2</v>
      </c>
      <c r="C4" s="12">
        <v>59</v>
      </c>
      <c r="D4" s="79">
        <f t="shared" ref="D4:D5" si="0">IF(C4&gt;50,4,IF(C4&gt;40,3,IF(C4&gt;30,2,IF(C4&gt;0,1,IF(C4=0,5)))))</f>
        <v>4</v>
      </c>
      <c r="E4" s="13">
        <v>1</v>
      </c>
      <c r="F4" s="14">
        <v>4</v>
      </c>
      <c r="G4" s="20">
        <v>3</v>
      </c>
      <c r="H4" s="20">
        <v>5</v>
      </c>
      <c r="I4" s="230">
        <v>4</v>
      </c>
      <c r="J4" s="15">
        <v>3</v>
      </c>
      <c r="K4" s="15">
        <v>1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7">
        <v>4</v>
      </c>
      <c r="U4" s="17">
        <v>4</v>
      </c>
      <c r="V4" s="17">
        <v>4</v>
      </c>
      <c r="W4" s="17">
        <v>4</v>
      </c>
      <c r="X4" s="17">
        <v>4</v>
      </c>
      <c r="Y4" s="17">
        <v>4</v>
      </c>
      <c r="Z4" s="18">
        <v>4</v>
      </c>
      <c r="AA4" s="18">
        <v>4</v>
      </c>
      <c r="AB4" s="18">
        <v>4</v>
      </c>
      <c r="AC4" s="18">
        <v>4</v>
      </c>
      <c r="AD4" s="18">
        <v>4</v>
      </c>
      <c r="AE4" s="18">
        <v>4</v>
      </c>
      <c r="AF4" s="18">
        <v>4</v>
      </c>
      <c r="AG4" s="18">
        <v>4</v>
      </c>
      <c r="AH4" s="18">
        <v>4</v>
      </c>
      <c r="AI4" s="19">
        <v>3</v>
      </c>
      <c r="AJ4" s="19">
        <v>4</v>
      </c>
      <c r="AK4" s="19">
        <v>4</v>
      </c>
      <c r="AL4" s="19">
        <v>4</v>
      </c>
      <c r="AM4" s="19">
        <v>4</v>
      </c>
      <c r="AN4" s="19">
        <v>4</v>
      </c>
      <c r="AO4" s="19">
        <v>4</v>
      </c>
      <c r="AP4" s="19">
        <v>4</v>
      </c>
      <c r="AQ4" s="20">
        <v>4</v>
      </c>
      <c r="AR4" s="20">
        <v>4</v>
      </c>
      <c r="AS4" s="20">
        <v>4</v>
      </c>
      <c r="AT4" s="20">
        <v>4</v>
      </c>
      <c r="AU4" s="20">
        <v>4</v>
      </c>
      <c r="AV4" s="20">
        <v>4</v>
      </c>
      <c r="AW4" s="20">
        <v>4</v>
      </c>
      <c r="AX4" s="20">
        <v>4</v>
      </c>
      <c r="AY4" s="20">
        <v>4</v>
      </c>
      <c r="AZ4" s="20">
        <v>4</v>
      </c>
      <c r="BA4" s="7"/>
      <c r="BB4" s="37">
        <f>(AVERAGE(L4:S4))</f>
        <v>4</v>
      </c>
      <c r="BC4" s="38">
        <f>(AVERAGEA(T4:Y4))</f>
        <v>4</v>
      </c>
      <c r="BD4" s="39">
        <f>(AVERAGE(Z4:AH4))</f>
        <v>4</v>
      </c>
      <c r="BE4" s="40">
        <f>(AVERAGEA(AI4:AP4))</f>
        <v>3.875</v>
      </c>
      <c r="BF4" s="41">
        <f>(AVERAGE(AQ4:AZ4))</f>
        <v>4</v>
      </c>
    </row>
    <row r="5" spans="1:60" x14ac:dyDescent="0.55000000000000004">
      <c r="A5" s="51">
        <v>3</v>
      </c>
      <c r="B5" s="11">
        <v>1</v>
      </c>
      <c r="C5" s="12">
        <v>50</v>
      </c>
      <c r="D5" s="79">
        <f t="shared" si="0"/>
        <v>3</v>
      </c>
      <c r="E5" s="13">
        <v>1</v>
      </c>
      <c r="F5" s="14">
        <v>4</v>
      </c>
      <c r="G5" s="20">
        <v>3</v>
      </c>
      <c r="H5" s="20">
        <v>5</v>
      </c>
      <c r="I5" s="230">
        <v>4</v>
      </c>
      <c r="J5" s="15">
        <v>3</v>
      </c>
      <c r="K5" s="15">
        <v>1</v>
      </c>
      <c r="L5" s="16">
        <v>4</v>
      </c>
      <c r="M5" s="16">
        <v>4</v>
      </c>
      <c r="N5" s="16">
        <v>4</v>
      </c>
      <c r="O5" s="16">
        <v>5</v>
      </c>
      <c r="P5" s="16">
        <v>5</v>
      </c>
      <c r="Q5" s="16">
        <v>5</v>
      </c>
      <c r="R5" s="16">
        <v>4</v>
      </c>
      <c r="S5" s="16">
        <v>4</v>
      </c>
      <c r="T5" s="17">
        <v>3</v>
      </c>
      <c r="U5" s="17">
        <v>4</v>
      </c>
      <c r="V5" s="17">
        <v>3</v>
      </c>
      <c r="W5" s="17">
        <v>3</v>
      </c>
      <c r="X5" s="17">
        <v>3</v>
      </c>
      <c r="Y5" s="17">
        <v>0</v>
      </c>
      <c r="Z5" s="18">
        <v>3</v>
      </c>
      <c r="AA5" s="18">
        <v>4</v>
      </c>
      <c r="AB5" s="18">
        <v>4</v>
      </c>
      <c r="AC5" s="18">
        <v>3</v>
      </c>
      <c r="AD5" s="18">
        <v>4</v>
      </c>
      <c r="AE5" s="18">
        <v>3</v>
      </c>
      <c r="AF5" s="18">
        <v>4</v>
      </c>
      <c r="AG5" s="18">
        <v>4</v>
      </c>
      <c r="AH5" s="18">
        <v>5</v>
      </c>
      <c r="AI5" s="19">
        <v>5</v>
      </c>
      <c r="AJ5" s="19">
        <v>5</v>
      </c>
      <c r="AK5" s="19">
        <v>5</v>
      </c>
      <c r="AL5" s="19">
        <v>5</v>
      </c>
      <c r="AM5" s="19">
        <v>3</v>
      </c>
      <c r="AN5" s="19">
        <v>5</v>
      </c>
      <c r="AO5" s="19">
        <v>4</v>
      </c>
      <c r="AP5" s="19">
        <v>4</v>
      </c>
      <c r="AQ5" s="20">
        <v>3</v>
      </c>
      <c r="AR5" s="20">
        <v>5</v>
      </c>
      <c r="AS5" s="20">
        <v>5</v>
      </c>
      <c r="AT5" s="20">
        <v>5</v>
      </c>
      <c r="AU5" s="20">
        <v>4</v>
      </c>
      <c r="AV5" s="20">
        <v>4</v>
      </c>
      <c r="AW5" s="20">
        <v>4</v>
      </c>
      <c r="AX5" s="20">
        <v>4</v>
      </c>
      <c r="AY5" s="20">
        <v>3</v>
      </c>
      <c r="AZ5" s="20">
        <v>3</v>
      </c>
      <c r="BA5" s="7"/>
      <c r="BB5" s="37">
        <f>(AVERAGE(L5:S5))</f>
        <v>4.375</v>
      </c>
      <c r="BC5" s="38">
        <f>(AVERAGEA(T5:Y5))</f>
        <v>2.6666666666666665</v>
      </c>
      <c r="BD5" s="39">
        <f>(AVERAGE(Z5:AH5))</f>
        <v>3.7777777777777777</v>
      </c>
      <c r="BE5" s="40">
        <f>(AVERAGEA(AI5:AP5))</f>
        <v>4.5</v>
      </c>
      <c r="BF5" s="41">
        <f>(AVERAGE(AQ5:AZ5))</f>
        <v>4</v>
      </c>
    </row>
    <row r="6" spans="1:60" x14ac:dyDescent="0.55000000000000004">
      <c r="A6" s="51"/>
      <c r="B6" s="11"/>
      <c r="C6" s="12"/>
      <c r="D6" s="79"/>
      <c r="E6" s="13"/>
      <c r="F6" s="14"/>
      <c r="G6" s="20"/>
      <c r="H6" s="20"/>
      <c r="I6" s="20"/>
      <c r="J6" s="15"/>
      <c r="K6" s="15"/>
      <c r="L6" s="16"/>
      <c r="M6" s="16"/>
      <c r="N6" s="16"/>
      <c r="O6" s="16"/>
      <c r="P6" s="16"/>
      <c r="Q6" s="16"/>
      <c r="R6" s="16"/>
      <c r="S6" s="16"/>
      <c r="T6" s="17"/>
      <c r="U6" s="17"/>
      <c r="V6" s="17"/>
      <c r="W6" s="17"/>
      <c r="X6" s="17"/>
      <c r="Y6" s="17"/>
      <c r="Z6" s="18"/>
      <c r="AA6" s="18"/>
      <c r="AB6" s="18"/>
      <c r="AC6" s="18"/>
      <c r="AD6" s="18"/>
      <c r="AE6" s="18"/>
      <c r="AF6" s="18"/>
      <c r="AG6" s="18"/>
      <c r="AH6" s="18"/>
      <c r="AI6" s="19"/>
      <c r="AJ6" s="19"/>
      <c r="AK6" s="19"/>
      <c r="AL6" s="19"/>
      <c r="AM6" s="19"/>
      <c r="AN6" s="19"/>
      <c r="AO6" s="19"/>
      <c r="AP6" s="1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7"/>
      <c r="BB6" s="37"/>
      <c r="BC6" s="38"/>
      <c r="BD6" s="39"/>
      <c r="BE6" s="40"/>
      <c r="BF6" s="41"/>
    </row>
    <row r="7" spans="1:60" x14ac:dyDescent="0.55000000000000004">
      <c r="A7" s="72"/>
      <c r="B7" s="73"/>
      <c r="C7" s="74"/>
      <c r="D7" s="79"/>
      <c r="E7" s="75"/>
      <c r="F7" s="76"/>
      <c r="G7" s="47"/>
      <c r="H7" s="47"/>
      <c r="I7" s="47"/>
      <c r="J7" s="77"/>
      <c r="K7" s="78" t="s">
        <v>51</v>
      </c>
      <c r="L7" s="129">
        <f t="shared" ref="L7:AZ7" si="1">AVERAGE(L3:L6)</f>
        <v>4.333333333333333</v>
      </c>
      <c r="M7" s="129">
        <f t="shared" si="1"/>
        <v>4.333333333333333</v>
      </c>
      <c r="N7" s="129">
        <f t="shared" si="1"/>
        <v>4.333333333333333</v>
      </c>
      <c r="O7" s="129">
        <f t="shared" si="1"/>
        <v>4.666666666666667</v>
      </c>
      <c r="P7" s="129">
        <f t="shared" si="1"/>
        <v>4.666666666666667</v>
      </c>
      <c r="Q7" s="129">
        <f t="shared" si="1"/>
        <v>4.666666666666667</v>
      </c>
      <c r="R7" s="129">
        <f t="shared" si="1"/>
        <v>4</v>
      </c>
      <c r="S7" s="129">
        <f t="shared" si="1"/>
        <v>4.333333333333333</v>
      </c>
      <c r="T7" s="38">
        <f t="shared" si="1"/>
        <v>3.6666666666666665</v>
      </c>
      <c r="U7" s="38">
        <f t="shared" si="1"/>
        <v>4</v>
      </c>
      <c r="V7" s="38">
        <f t="shared" si="1"/>
        <v>3.6666666666666665</v>
      </c>
      <c r="W7" s="38">
        <f t="shared" si="1"/>
        <v>3.6666666666666665</v>
      </c>
      <c r="X7" s="38">
        <f t="shared" si="1"/>
        <v>4</v>
      </c>
      <c r="Y7" s="38">
        <f t="shared" si="1"/>
        <v>2.6666666666666665</v>
      </c>
      <c r="Z7" s="39">
        <f t="shared" si="1"/>
        <v>3.6666666666666665</v>
      </c>
      <c r="AA7" s="39">
        <f t="shared" si="1"/>
        <v>4</v>
      </c>
      <c r="AB7" s="39">
        <f t="shared" si="1"/>
        <v>4</v>
      </c>
      <c r="AC7" s="39">
        <f t="shared" si="1"/>
        <v>3.6666666666666665</v>
      </c>
      <c r="AD7" s="39">
        <f t="shared" si="1"/>
        <v>4</v>
      </c>
      <c r="AE7" s="39">
        <f t="shared" si="1"/>
        <v>3.6666666666666665</v>
      </c>
      <c r="AF7" s="39">
        <f t="shared" si="1"/>
        <v>4.333333333333333</v>
      </c>
      <c r="AG7" s="39">
        <f t="shared" si="1"/>
        <v>3.6666666666666665</v>
      </c>
      <c r="AH7" s="39">
        <f t="shared" si="1"/>
        <v>4</v>
      </c>
      <c r="AI7" s="40">
        <f t="shared" si="1"/>
        <v>4</v>
      </c>
      <c r="AJ7" s="40">
        <f t="shared" si="1"/>
        <v>4.333333333333333</v>
      </c>
      <c r="AK7" s="40">
        <f t="shared" si="1"/>
        <v>4.333333333333333</v>
      </c>
      <c r="AL7" s="40">
        <f t="shared" si="1"/>
        <v>4.666666666666667</v>
      </c>
      <c r="AM7" s="40">
        <f t="shared" si="1"/>
        <v>3.6666666666666665</v>
      </c>
      <c r="AN7" s="40">
        <f t="shared" si="1"/>
        <v>4.333333333333333</v>
      </c>
      <c r="AO7" s="40">
        <f t="shared" si="1"/>
        <v>4</v>
      </c>
      <c r="AP7" s="40">
        <f t="shared" si="1"/>
        <v>4</v>
      </c>
      <c r="AQ7" s="41">
        <f t="shared" si="1"/>
        <v>4</v>
      </c>
      <c r="AR7" s="41">
        <f t="shared" si="1"/>
        <v>4.333333333333333</v>
      </c>
      <c r="AS7" s="41">
        <f t="shared" si="1"/>
        <v>4.333333333333333</v>
      </c>
      <c r="AT7" s="41">
        <f t="shared" si="1"/>
        <v>4.333333333333333</v>
      </c>
      <c r="AU7" s="41">
        <f t="shared" si="1"/>
        <v>4</v>
      </c>
      <c r="AV7" s="41">
        <f t="shared" si="1"/>
        <v>3.6666666666666665</v>
      </c>
      <c r="AW7" s="41">
        <f t="shared" si="1"/>
        <v>3.6666666666666665</v>
      </c>
      <c r="AX7" s="41">
        <f t="shared" si="1"/>
        <v>3.6666666666666665</v>
      </c>
      <c r="AY7" s="41">
        <f t="shared" si="1"/>
        <v>3.3333333333333335</v>
      </c>
      <c r="AZ7" s="41">
        <f t="shared" si="1"/>
        <v>3.6666666666666665</v>
      </c>
      <c r="BA7" s="81" t="s">
        <v>51</v>
      </c>
      <c r="BB7" s="37">
        <f>AVERAGE(L3:S6)</f>
        <v>4.416666666666667</v>
      </c>
      <c r="BC7" s="38">
        <f>AVERAGE(T3:Y6)</f>
        <v>3.6111111111111112</v>
      </c>
      <c r="BD7" s="143">
        <f>AVERAGE(Z3:AH6)</f>
        <v>3.8888888888888888</v>
      </c>
      <c r="BE7" s="40">
        <f>AVERAGE(AI3:AP6)</f>
        <v>4.166666666666667</v>
      </c>
      <c r="BF7" s="41">
        <f>AVERAGE(AQ3:AZ6)</f>
        <v>3.9</v>
      </c>
    </row>
    <row r="8" spans="1:60" x14ac:dyDescent="0.55000000000000004">
      <c r="A8" s="72"/>
      <c r="B8" s="73"/>
      <c r="C8" s="74"/>
      <c r="D8" s="79"/>
      <c r="E8" s="75"/>
      <c r="F8" s="76"/>
      <c r="G8" s="76"/>
      <c r="H8" s="76"/>
      <c r="I8" s="76"/>
      <c r="J8" s="77"/>
      <c r="K8" s="78" t="s">
        <v>52</v>
      </c>
      <c r="L8" s="129">
        <f t="shared" ref="L8:AZ8" si="2">STDEVPA(L3:L6)</f>
        <v>0.47140452079103168</v>
      </c>
      <c r="M8" s="129">
        <f t="shared" si="2"/>
        <v>0.47140452079103168</v>
      </c>
      <c r="N8" s="129">
        <f t="shared" si="2"/>
        <v>0.47140452079103168</v>
      </c>
      <c r="O8" s="129">
        <f t="shared" si="2"/>
        <v>0.47140452079103168</v>
      </c>
      <c r="P8" s="129">
        <f t="shared" si="2"/>
        <v>0.47140452079103168</v>
      </c>
      <c r="Q8" s="129">
        <f t="shared" si="2"/>
        <v>0.47140452079103168</v>
      </c>
      <c r="R8" s="129">
        <f t="shared" si="2"/>
        <v>0</v>
      </c>
      <c r="S8" s="129">
        <f t="shared" si="2"/>
        <v>0.47140452079103168</v>
      </c>
      <c r="T8" s="38">
        <f t="shared" si="2"/>
        <v>0.47140452079103168</v>
      </c>
      <c r="U8" s="38">
        <f t="shared" si="2"/>
        <v>0</v>
      </c>
      <c r="V8" s="38">
        <f t="shared" si="2"/>
        <v>0.47140452079103168</v>
      </c>
      <c r="W8" s="38">
        <f t="shared" si="2"/>
        <v>0.47140452079103168</v>
      </c>
      <c r="X8" s="38">
        <f t="shared" si="2"/>
        <v>0.81649658092772603</v>
      </c>
      <c r="Y8" s="38">
        <f t="shared" si="2"/>
        <v>1.8856180831641267</v>
      </c>
      <c r="Z8" s="39">
        <f t="shared" si="2"/>
        <v>0.47140452079103168</v>
      </c>
      <c r="AA8" s="39">
        <f t="shared" si="2"/>
        <v>0</v>
      </c>
      <c r="AB8" s="39">
        <f t="shared" si="2"/>
        <v>0</v>
      </c>
      <c r="AC8" s="39">
        <f t="shared" si="2"/>
        <v>0.47140452079103168</v>
      </c>
      <c r="AD8" s="39">
        <f t="shared" si="2"/>
        <v>0</v>
      </c>
      <c r="AE8" s="39">
        <f t="shared" si="2"/>
        <v>0.47140452079103168</v>
      </c>
      <c r="AF8" s="39">
        <f t="shared" si="2"/>
        <v>0.47140452079103168</v>
      </c>
      <c r="AG8" s="39">
        <f t="shared" si="2"/>
        <v>0.47140452079103168</v>
      </c>
      <c r="AH8" s="39">
        <f t="shared" si="2"/>
        <v>0.81649658092772603</v>
      </c>
      <c r="AI8" s="40">
        <f t="shared" si="2"/>
        <v>0.81649658092772603</v>
      </c>
      <c r="AJ8" s="40">
        <f t="shared" si="2"/>
        <v>0.47140452079103168</v>
      </c>
      <c r="AK8" s="40">
        <f t="shared" si="2"/>
        <v>0.47140452079103168</v>
      </c>
      <c r="AL8" s="40">
        <f t="shared" si="2"/>
        <v>0.47140452079103168</v>
      </c>
      <c r="AM8" s="40">
        <f t="shared" si="2"/>
        <v>0.47140452079103168</v>
      </c>
      <c r="AN8" s="40">
        <f t="shared" si="2"/>
        <v>0.47140452079103168</v>
      </c>
      <c r="AO8" s="40">
        <f t="shared" si="2"/>
        <v>0</v>
      </c>
      <c r="AP8" s="40">
        <f t="shared" si="2"/>
        <v>0</v>
      </c>
      <c r="AQ8" s="41">
        <f t="shared" si="2"/>
        <v>0.81649658092772603</v>
      </c>
      <c r="AR8" s="41">
        <f t="shared" si="2"/>
        <v>0.47140452079103168</v>
      </c>
      <c r="AS8" s="41">
        <f t="shared" si="2"/>
        <v>0.47140452079103168</v>
      </c>
      <c r="AT8" s="41">
        <f t="shared" si="2"/>
        <v>0.47140452079103168</v>
      </c>
      <c r="AU8" s="41">
        <f t="shared" si="2"/>
        <v>0</v>
      </c>
      <c r="AV8" s="41">
        <f t="shared" si="2"/>
        <v>0.47140452079103168</v>
      </c>
      <c r="AW8" s="41">
        <f t="shared" si="2"/>
        <v>0.47140452079103168</v>
      </c>
      <c r="AX8" s="41">
        <f t="shared" si="2"/>
        <v>0.47140452079103168</v>
      </c>
      <c r="AY8" s="41">
        <f t="shared" si="2"/>
        <v>0.47140452079103168</v>
      </c>
      <c r="AZ8" s="41">
        <f t="shared" si="2"/>
        <v>0.47140452079103168</v>
      </c>
      <c r="BA8" s="81" t="s">
        <v>52</v>
      </c>
      <c r="BB8" s="37">
        <f>STDEVPA(L3:S6)</f>
        <v>0.49300664859163468</v>
      </c>
      <c r="BC8" s="38">
        <f>STDEVPA(T3:Y6)</f>
        <v>1.0076865081787252</v>
      </c>
      <c r="BD8" s="39">
        <f>STDEVPA(Z3:AH6)</f>
        <v>0.49690399499995325</v>
      </c>
      <c r="BE8" s="40">
        <f>STDEVPA(AI3:AP6)</f>
        <v>0.55277079839256671</v>
      </c>
      <c r="BF8" s="41">
        <f>STDEVPA(AQ3:AZ6)</f>
        <v>0.59721576223896389</v>
      </c>
    </row>
    <row r="9" spans="1:60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4"/>
      <c r="U9" s="44"/>
      <c r="V9" s="44"/>
      <c r="W9" s="44"/>
      <c r="X9" s="44"/>
      <c r="Y9" s="44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46"/>
      <c r="AK9" s="46"/>
      <c r="AL9" s="46"/>
      <c r="AM9" s="46"/>
      <c r="AN9" s="46"/>
      <c r="AO9" s="46"/>
      <c r="AP9" s="4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9">
        <f>AVERAGE(L3:AZ6)</f>
        <v>4.0081300813008127</v>
      </c>
      <c r="BC9" s="49"/>
      <c r="BD9" s="49"/>
      <c r="BE9" s="42"/>
      <c r="BF9" s="42"/>
    </row>
    <row r="10" spans="1:60" x14ac:dyDescent="0.55000000000000004">
      <c r="B10" s="42"/>
      <c r="C10" s="42"/>
      <c r="D10" s="79"/>
      <c r="E10" s="42"/>
      <c r="F10" s="42"/>
      <c r="G10" s="42" t="s">
        <v>257</v>
      </c>
      <c r="H10" s="42">
        <v>3</v>
      </c>
      <c r="I10" s="42" t="s">
        <v>192</v>
      </c>
      <c r="J10" s="42">
        <f>COUNT(A1:A6)</f>
        <v>3</v>
      </c>
      <c r="K10" s="42" t="s">
        <v>61</v>
      </c>
      <c r="L10" s="192">
        <f>J10*100/H10</f>
        <v>100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9">
        <f>STDEVPA(L3:AZ6)</f>
        <v>0.68069709557510505</v>
      </c>
      <c r="BC10" s="49"/>
      <c r="BD10" s="49"/>
      <c r="BE10" s="42"/>
      <c r="BF10" s="42"/>
    </row>
    <row r="11" spans="1:60" ht="21.75" x14ac:dyDescent="0.5">
      <c r="A11" s="270" t="s">
        <v>0</v>
      </c>
      <c r="B11" s="271"/>
      <c r="C11" s="257"/>
      <c r="D11" s="79"/>
      <c r="E11" s="257"/>
      <c r="F11" s="257"/>
      <c r="G11" s="257"/>
      <c r="H11" s="42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60" ht="21.75" x14ac:dyDescent="0.5">
      <c r="A12" s="271" t="s">
        <v>43</v>
      </c>
      <c r="B12" s="271">
        <f>COUNTIF(B3:B5,1)</f>
        <v>1</v>
      </c>
      <c r="C12" s="257"/>
      <c r="D12" s="79"/>
      <c r="E12" s="257"/>
      <c r="F12" s="257"/>
      <c r="G12" s="257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48"/>
      <c r="BB12" s="42"/>
      <c r="BC12" s="49"/>
      <c r="BD12" s="49"/>
      <c r="BE12" s="42"/>
      <c r="BF12" s="42"/>
    </row>
    <row r="13" spans="1:60" ht="21.75" x14ac:dyDescent="0.5">
      <c r="A13" s="271" t="s">
        <v>44</v>
      </c>
      <c r="B13" s="271">
        <f>COUNTIF(B3:B5,2)</f>
        <v>2</v>
      </c>
      <c r="C13" s="257"/>
      <c r="D13" s="79"/>
      <c r="E13" s="257"/>
      <c r="F13" s="257"/>
      <c r="G13" s="257"/>
      <c r="H13" s="42"/>
      <c r="I13" s="42"/>
      <c r="J13" s="42"/>
      <c r="K13" s="42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48"/>
      <c r="BB13" s="42"/>
      <c r="BC13" s="49"/>
      <c r="BD13" s="49"/>
      <c r="BE13" s="42"/>
      <c r="BF13" s="42"/>
    </row>
    <row r="14" spans="1:60" ht="21.75" x14ac:dyDescent="0.5">
      <c r="A14" s="271" t="s">
        <v>267</v>
      </c>
      <c r="B14" s="271">
        <f>COUNTIF(B3:B5,0)</f>
        <v>0</v>
      </c>
      <c r="C14" s="257"/>
      <c r="D14" s="79"/>
      <c r="E14" s="257"/>
      <c r="F14" s="257"/>
      <c r="G14" s="257"/>
      <c r="L14" s="16">
        <v>1.1000000000000001</v>
      </c>
      <c r="M14" s="16">
        <v>1.2</v>
      </c>
      <c r="N14" s="16">
        <v>1.3</v>
      </c>
      <c r="O14" s="16">
        <v>1.4</v>
      </c>
      <c r="P14" s="16">
        <v>1.5</v>
      </c>
      <c r="Q14" s="16">
        <v>1.6</v>
      </c>
      <c r="R14" s="16">
        <v>1.7</v>
      </c>
      <c r="S14" s="16">
        <v>1.8</v>
      </c>
      <c r="T14" s="17">
        <v>2.1</v>
      </c>
      <c r="U14" s="17">
        <v>2.2000000000000002</v>
      </c>
      <c r="V14" s="17">
        <v>2.2999999999999998</v>
      </c>
      <c r="W14" s="17">
        <v>2.4</v>
      </c>
      <c r="X14" s="17">
        <v>2.5</v>
      </c>
      <c r="Y14" s="17">
        <v>2.6</v>
      </c>
      <c r="Z14" s="18">
        <v>3.1</v>
      </c>
      <c r="AA14" s="18">
        <v>3.2</v>
      </c>
      <c r="AB14" s="18">
        <v>3.3</v>
      </c>
      <c r="AC14" s="18">
        <v>3.4</v>
      </c>
      <c r="AD14" s="18">
        <v>3.5</v>
      </c>
      <c r="AE14" s="18">
        <v>3.6</v>
      </c>
      <c r="AF14" s="18">
        <v>3.7</v>
      </c>
      <c r="AG14" s="18">
        <v>3.8</v>
      </c>
      <c r="AH14" s="18">
        <v>3.9</v>
      </c>
      <c r="AI14" s="19">
        <v>4.0999999999999996</v>
      </c>
      <c r="AJ14" s="19">
        <v>4.2</v>
      </c>
      <c r="AK14" s="19">
        <v>4.3</v>
      </c>
      <c r="AL14" s="19">
        <v>4.4000000000000004</v>
      </c>
      <c r="AM14" s="19">
        <v>4.5</v>
      </c>
      <c r="AN14" s="19">
        <v>4.5999999999999996</v>
      </c>
      <c r="AO14" s="19">
        <v>4.7</v>
      </c>
      <c r="AP14" s="19">
        <v>4.8</v>
      </c>
      <c r="AQ14" s="20">
        <v>5.0999999999999996</v>
      </c>
      <c r="AR14" s="20" t="s">
        <v>11</v>
      </c>
      <c r="AS14" s="20" t="s">
        <v>12</v>
      </c>
      <c r="AT14" s="20" t="s">
        <v>13</v>
      </c>
      <c r="AU14" s="20" t="s">
        <v>14</v>
      </c>
      <c r="AV14" s="20" t="s">
        <v>15</v>
      </c>
      <c r="AW14" s="20" t="s">
        <v>16</v>
      </c>
      <c r="AX14" s="20" t="s">
        <v>17</v>
      </c>
      <c r="AY14" s="20" t="s">
        <v>18</v>
      </c>
      <c r="AZ14" s="20">
        <v>5.4</v>
      </c>
    </row>
    <row r="15" spans="1:60" ht="21.75" x14ac:dyDescent="0.5">
      <c r="A15" s="271"/>
      <c r="B15" s="271">
        <f>SUM(B12:B14)</f>
        <v>3</v>
      </c>
      <c r="C15" s="257"/>
      <c r="D15" s="79"/>
      <c r="E15" s="257"/>
      <c r="F15" s="257"/>
      <c r="G15" s="257"/>
      <c r="J15" s="77"/>
      <c r="K15" s="78" t="s">
        <v>51</v>
      </c>
      <c r="L15" s="129">
        <f t="shared" ref="L15:AZ15" si="3">AVERAGE(L3:L6)</f>
        <v>4.333333333333333</v>
      </c>
      <c r="M15" s="129">
        <f t="shared" si="3"/>
        <v>4.333333333333333</v>
      </c>
      <c r="N15" s="129">
        <f t="shared" si="3"/>
        <v>4.333333333333333</v>
      </c>
      <c r="O15" s="129">
        <f t="shared" si="3"/>
        <v>4.666666666666667</v>
      </c>
      <c r="P15" s="129">
        <f t="shared" si="3"/>
        <v>4.666666666666667</v>
      </c>
      <c r="Q15" s="129">
        <f t="shared" si="3"/>
        <v>4.666666666666667</v>
      </c>
      <c r="R15" s="129">
        <f t="shared" si="3"/>
        <v>4</v>
      </c>
      <c r="S15" s="129">
        <f t="shared" si="3"/>
        <v>4.333333333333333</v>
      </c>
      <c r="T15" s="129">
        <f t="shared" si="3"/>
        <v>3.6666666666666665</v>
      </c>
      <c r="U15" s="129">
        <f t="shared" si="3"/>
        <v>4</v>
      </c>
      <c r="V15" s="129">
        <f t="shared" si="3"/>
        <v>3.6666666666666665</v>
      </c>
      <c r="W15" s="129">
        <f t="shared" si="3"/>
        <v>3.6666666666666665</v>
      </c>
      <c r="X15" s="129">
        <f t="shared" si="3"/>
        <v>4</v>
      </c>
      <c r="Y15" s="129">
        <f t="shared" si="3"/>
        <v>2.6666666666666665</v>
      </c>
      <c r="Z15" s="129">
        <f t="shared" si="3"/>
        <v>3.6666666666666665</v>
      </c>
      <c r="AA15" s="129">
        <f t="shared" si="3"/>
        <v>4</v>
      </c>
      <c r="AB15" s="129">
        <f t="shared" si="3"/>
        <v>4</v>
      </c>
      <c r="AC15" s="129">
        <f t="shared" si="3"/>
        <v>3.6666666666666665</v>
      </c>
      <c r="AD15" s="129">
        <f t="shared" si="3"/>
        <v>4</v>
      </c>
      <c r="AE15" s="129">
        <f t="shared" si="3"/>
        <v>3.6666666666666665</v>
      </c>
      <c r="AF15" s="129">
        <f t="shared" si="3"/>
        <v>4.333333333333333</v>
      </c>
      <c r="AG15" s="129">
        <f t="shared" si="3"/>
        <v>3.6666666666666665</v>
      </c>
      <c r="AH15" s="129">
        <f t="shared" si="3"/>
        <v>4</v>
      </c>
      <c r="AI15" s="129">
        <f t="shared" si="3"/>
        <v>4</v>
      </c>
      <c r="AJ15" s="129">
        <f t="shared" si="3"/>
        <v>4.333333333333333</v>
      </c>
      <c r="AK15" s="129">
        <f t="shared" si="3"/>
        <v>4.333333333333333</v>
      </c>
      <c r="AL15" s="129">
        <f t="shared" si="3"/>
        <v>4.666666666666667</v>
      </c>
      <c r="AM15" s="129">
        <f t="shared" si="3"/>
        <v>3.6666666666666665</v>
      </c>
      <c r="AN15" s="129">
        <f t="shared" si="3"/>
        <v>4.333333333333333</v>
      </c>
      <c r="AO15" s="129">
        <f t="shared" si="3"/>
        <v>4</v>
      </c>
      <c r="AP15" s="129">
        <f t="shared" si="3"/>
        <v>4</v>
      </c>
      <c r="AQ15" s="129">
        <f t="shared" si="3"/>
        <v>4</v>
      </c>
      <c r="AR15" s="129">
        <f t="shared" si="3"/>
        <v>4.333333333333333</v>
      </c>
      <c r="AS15" s="129">
        <f t="shared" si="3"/>
        <v>4.333333333333333</v>
      </c>
      <c r="AT15" s="129">
        <f t="shared" si="3"/>
        <v>4.333333333333333</v>
      </c>
      <c r="AU15" s="129">
        <f t="shared" si="3"/>
        <v>4</v>
      </c>
      <c r="AV15" s="129">
        <f t="shared" si="3"/>
        <v>3.6666666666666665</v>
      </c>
      <c r="AW15" s="129">
        <f t="shared" si="3"/>
        <v>3.6666666666666665</v>
      </c>
      <c r="AX15" s="129">
        <f t="shared" si="3"/>
        <v>3.6666666666666665</v>
      </c>
      <c r="AY15" s="129">
        <f t="shared" si="3"/>
        <v>3.3333333333333335</v>
      </c>
      <c r="AZ15" s="129">
        <f t="shared" si="3"/>
        <v>3.6666666666666665</v>
      </c>
    </row>
    <row r="16" spans="1:60" ht="21.75" x14ac:dyDescent="0.5">
      <c r="A16" s="257"/>
      <c r="B16" s="257"/>
      <c r="C16" s="257"/>
      <c r="D16" s="79"/>
      <c r="E16" s="257"/>
      <c r="F16" s="257"/>
      <c r="G16" s="257"/>
      <c r="J16" s="77"/>
      <c r="K16" s="78" t="s">
        <v>52</v>
      </c>
      <c r="L16" s="129">
        <f t="shared" ref="L16:AZ16" si="4">STDEVPA(L5:L6)</f>
        <v>0</v>
      </c>
      <c r="M16" s="129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  <c r="R16" s="129">
        <f t="shared" si="4"/>
        <v>0</v>
      </c>
      <c r="S16" s="129">
        <f t="shared" si="4"/>
        <v>0</v>
      </c>
      <c r="T16" s="129">
        <f t="shared" si="4"/>
        <v>0</v>
      </c>
      <c r="U16" s="129">
        <f t="shared" si="4"/>
        <v>0</v>
      </c>
      <c r="V16" s="129">
        <f t="shared" si="4"/>
        <v>0</v>
      </c>
      <c r="W16" s="129">
        <f t="shared" si="4"/>
        <v>0</v>
      </c>
      <c r="X16" s="129">
        <f t="shared" si="4"/>
        <v>0</v>
      </c>
      <c r="Y16" s="129">
        <f t="shared" si="4"/>
        <v>0</v>
      </c>
      <c r="Z16" s="129">
        <f t="shared" si="4"/>
        <v>0</v>
      </c>
      <c r="AA16" s="129">
        <f t="shared" si="4"/>
        <v>0</v>
      </c>
      <c r="AB16" s="129">
        <f t="shared" si="4"/>
        <v>0</v>
      </c>
      <c r="AC16" s="129">
        <f t="shared" si="4"/>
        <v>0</v>
      </c>
      <c r="AD16" s="129">
        <f t="shared" si="4"/>
        <v>0</v>
      </c>
      <c r="AE16" s="129">
        <f t="shared" si="4"/>
        <v>0</v>
      </c>
      <c r="AF16" s="129">
        <f t="shared" si="4"/>
        <v>0</v>
      </c>
      <c r="AG16" s="129">
        <f t="shared" si="4"/>
        <v>0</v>
      </c>
      <c r="AH16" s="129">
        <f t="shared" si="4"/>
        <v>0</v>
      </c>
      <c r="AI16" s="129">
        <f t="shared" si="4"/>
        <v>0</v>
      </c>
      <c r="AJ16" s="129">
        <f t="shared" si="4"/>
        <v>0</v>
      </c>
      <c r="AK16" s="129">
        <f t="shared" si="4"/>
        <v>0</v>
      </c>
      <c r="AL16" s="129">
        <f t="shared" si="4"/>
        <v>0</v>
      </c>
      <c r="AM16" s="129">
        <f t="shared" si="4"/>
        <v>0</v>
      </c>
      <c r="AN16" s="129">
        <f t="shared" si="4"/>
        <v>0</v>
      </c>
      <c r="AO16" s="129">
        <f t="shared" si="4"/>
        <v>0</v>
      </c>
      <c r="AP16" s="129">
        <f t="shared" si="4"/>
        <v>0</v>
      </c>
      <c r="AQ16" s="129">
        <f t="shared" si="4"/>
        <v>0</v>
      </c>
      <c r="AR16" s="129">
        <f t="shared" si="4"/>
        <v>0</v>
      </c>
      <c r="AS16" s="129">
        <f t="shared" si="4"/>
        <v>0</v>
      </c>
      <c r="AT16" s="129">
        <f t="shared" si="4"/>
        <v>0</v>
      </c>
      <c r="AU16" s="129">
        <f t="shared" si="4"/>
        <v>0</v>
      </c>
      <c r="AV16" s="129">
        <f t="shared" si="4"/>
        <v>0</v>
      </c>
      <c r="AW16" s="129">
        <f t="shared" si="4"/>
        <v>0</v>
      </c>
      <c r="AX16" s="129">
        <f t="shared" si="4"/>
        <v>0</v>
      </c>
      <c r="AY16" s="129">
        <f t="shared" si="4"/>
        <v>0</v>
      </c>
      <c r="AZ16" s="129">
        <f t="shared" si="4"/>
        <v>0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</row>
    <row r="18" spans="1:27" ht="21.75" x14ac:dyDescent="0.5">
      <c r="A18" s="271" t="s">
        <v>268</v>
      </c>
      <c r="B18" s="271"/>
      <c r="C18" s="271">
        <f>COUNTIF(D3:D5,1)</f>
        <v>0</v>
      </c>
      <c r="D18" s="79"/>
      <c r="E18" s="257"/>
      <c r="F18" s="257"/>
      <c r="G18" s="257"/>
      <c r="L18" s="134">
        <v>2.4</v>
      </c>
      <c r="M18" s="134">
        <v>4.4000000000000004</v>
      </c>
      <c r="N18" s="134">
        <v>1.4</v>
      </c>
      <c r="O18" s="134">
        <v>1.5</v>
      </c>
      <c r="P18" s="134">
        <v>1.7</v>
      </c>
      <c r="Q18" s="134">
        <v>1.8</v>
      </c>
      <c r="R18" s="134">
        <v>3.7</v>
      </c>
      <c r="S18" s="134" t="s">
        <v>11</v>
      </c>
      <c r="T18" s="134" t="s">
        <v>12</v>
      </c>
      <c r="U18" s="134" t="s">
        <v>13</v>
      </c>
      <c r="V18" s="134" t="s">
        <v>14</v>
      </c>
      <c r="W18" s="134" t="s">
        <v>15</v>
      </c>
      <c r="X18" s="134" t="s">
        <v>16</v>
      </c>
      <c r="Y18" s="134" t="s">
        <v>17</v>
      </c>
      <c r="Z18" s="134" t="s">
        <v>18</v>
      </c>
      <c r="AA18" s="134">
        <v>5.4</v>
      </c>
    </row>
    <row r="19" spans="1:27" ht="21.75" x14ac:dyDescent="0.5">
      <c r="A19" s="271" t="s">
        <v>269</v>
      </c>
      <c r="B19" s="271"/>
      <c r="C19" s="271">
        <f>COUNTIF(D3:D5,2)</f>
        <v>0</v>
      </c>
      <c r="D19" s="79"/>
      <c r="E19" s="257"/>
      <c r="F19" s="257"/>
      <c r="G19" s="257"/>
      <c r="J19" s="290" t="s">
        <v>20</v>
      </c>
      <c r="K19" s="290"/>
      <c r="L19" s="135">
        <f>W15</f>
        <v>3.6666666666666665</v>
      </c>
      <c r="M19" s="135">
        <f>AL15</f>
        <v>4.666666666666667</v>
      </c>
      <c r="N19" s="135">
        <f>O15</f>
        <v>4.666666666666667</v>
      </c>
      <c r="O19" s="135">
        <f>P15</f>
        <v>4.666666666666667</v>
      </c>
      <c r="P19" s="135">
        <f>R15</f>
        <v>4</v>
      </c>
      <c r="Q19" s="135">
        <f>S15</f>
        <v>4.333333333333333</v>
      </c>
      <c r="R19" s="135">
        <f>AF15</f>
        <v>4.333333333333333</v>
      </c>
      <c r="S19" s="135">
        <f t="shared" ref="S19:AA20" si="5">AR15</f>
        <v>4.333333333333333</v>
      </c>
      <c r="T19" s="135">
        <f t="shared" si="5"/>
        <v>4.333333333333333</v>
      </c>
      <c r="U19" s="135">
        <f t="shared" si="5"/>
        <v>4.333333333333333</v>
      </c>
      <c r="V19" s="135">
        <f t="shared" si="5"/>
        <v>4</v>
      </c>
      <c r="W19" s="135">
        <f t="shared" si="5"/>
        <v>3.6666666666666665</v>
      </c>
      <c r="X19" s="135">
        <f t="shared" si="5"/>
        <v>3.6666666666666665</v>
      </c>
      <c r="Y19" s="135">
        <f t="shared" si="5"/>
        <v>3.6666666666666665</v>
      </c>
      <c r="Z19" s="135">
        <f t="shared" si="5"/>
        <v>3.3333333333333335</v>
      </c>
      <c r="AA19" s="135">
        <f t="shared" si="5"/>
        <v>3.6666666666666665</v>
      </c>
    </row>
    <row r="20" spans="1:27" ht="21.75" x14ac:dyDescent="0.5">
      <c r="A20" s="271" t="s">
        <v>270</v>
      </c>
      <c r="B20" s="271"/>
      <c r="C20" s="271">
        <f>COUNTIF(D3:D5,3)</f>
        <v>2</v>
      </c>
      <c r="D20" s="79"/>
      <c r="E20" s="257"/>
      <c r="F20" s="257"/>
      <c r="G20" s="257"/>
      <c r="J20" s="290"/>
      <c r="K20" s="290"/>
      <c r="L20" s="135">
        <f>W16</f>
        <v>0</v>
      </c>
      <c r="M20" s="135">
        <f>AM16</f>
        <v>0</v>
      </c>
      <c r="N20" s="135">
        <f>O16</f>
        <v>0</v>
      </c>
      <c r="O20" s="135">
        <f>P16</f>
        <v>0</v>
      </c>
      <c r="P20" s="135">
        <f>R16</f>
        <v>0</v>
      </c>
      <c r="Q20" s="135">
        <f>S16</f>
        <v>0</v>
      </c>
      <c r="R20" s="135">
        <f>AF16</f>
        <v>0</v>
      </c>
      <c r="S20" s="135">
        <f t="shared" si="5"/>
        <v>0</v>
      </c>
      <c r="T20" s="135">
        <f t="shared" si="5"/>
        <v>0</v>
      </c>
      <c r="U20" s="135">
        <f t="shared" si="5"/>
        <v>0</v>
      </c>
      <c r="V20" s="135">
        <f t="shared" si="5"/>
        <v>0</v>
      </c>
      <c r="W20" s="135">
        <f t="shared" si="5"/>
        <v>0</v>
      </c>
      <c r="X20" s="135">
        <f t="shared" si="5"/>
        <v>0</v>
      </c>
      <c r="Y20" s="135">
        <f t="shared" si="5"/>
        <v>0</v>
      </c>
      <c r="Z20" s="135">
        <f t="shared" si="5"/>
        <v>0</v>
      </c>
      <c r="AA20" s="135">
        <f t="shared" si="5"/>
        <v>0</v>
      </c>
    </row>
    <row r="21" spans="1:27" ht="21.75" x14ac:dyDescent="0.5">
      <c r="A21" s="271" t="s">
        <v>271</v>
      </c>
      <c r="B21" s="271"/>
      <c r="C21" s="271">
        <f>COUNTIF(D3:D5,4)</f>
        <v>1</v>
      </c>
      <c r="D21" s="79"/>
      <c r="E21" s="257"/>
      <c r="F21" s="257"/>
      <c r="G21" s="257"/>
      <c r="K21" t="s">
        <v>51</v>
      </c>
      <c r="L21" s="132">
        <f>AVERAGE(L19:AA19)</f>
        <v>4.083333333333333</v>
      </c>
    </row>
    <row r="22" spans="1:27" ht="21.75" x14ac:dyDescent="0.5">
      <c r="A22" s="271" t="s">
        <v>267</v>
      </c>
      <c r="B22" s="271"/>
      <c r="C22" s="271">
        <f>COUNTIF(D3:D5,5)</f>
        <v>0</v>
      </c>
      <c r="D22" s="79"/>
      <c r="E22" s="257"/>
      <c r="F22" s="257"/>
      <c r="G22" s="257"/>
      <c r="K22" t="s">
        <v>52</v>
      </c>
      <c r="L22" s="132">
        <f>AVERAGE(L20:AA20)</f>
        <v>0</v>
      </c>
    </row>
    <row r="23" spans="1:27" ht="21.75" x14ac:dyDescent="0.5">
      <c r="A23" s="271"/>
      <c r="B23" s="271"/>
      <c r="C23" s="271">
        <f>SUM(C18:C22)</f>
        <v>3</v>
      </c>
      <c r="D23" s="79"/>
      <c r="E23" s="257"/>
      <c r="F23" s="257"/>
      <c r="G23" s="257"/>
    </row>
    <row r="24" spans="1:27" ht="21.75" x14ac:dyDescent="0.5">
      <c r="A24" s="257"/>
      <c r="B24" s="257"/>
      <c r="C24" s="257"/>
      <c r="D24" s="79"/>
      <c r="E24" s="257"/>
      <c r="F24" s="257"/>
      <c r="G24" s="257"/>
      <c r="L24" s="132"/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L25" s="134">
        <v>4.0999999999999996</v>
      </c>
      <c r="M25" s="134">
        <v>4.2</v>
      </c>
      <c r="N25" s="134">
        <v>1.4</v>
      </c>
      <c r="O25" s="134">
        <v>4.3</v>
      </c>
      <c r="P25" s="134">
        <v>4.8</v>
      </c>
    </row>
    <row r="26" spans="1:27" ht="21.75" x14ac:dyDescent="0.5">
      <c r="A26" s="271" t="s">
        <v>28</v>
      </c>
      <c r="B26" s="271"/>
      <c r="C26" s="271"/>
      <c r="D26" s="277"/>
      <c r="E26" s="271">
        <f>COUNTIF(E3:E5,1)</f>
        <v>3</v>
      </c>
      <c r="F26" s="257"/>
      <c r="G26" s="257"/>
      <c r="J26" s="290" t="s">
        <v>21</v>
      </c>
      <c r="K26" s="290"/>
      <c r="L26" s="135">
        <f>AI15</f>
        <v>4</v>
      </c>
      <c r="M26" s="135">
        <f>AJ15</f>
        <v>4.333333333333333</v>
      </c>
      <c r="N26" s="135">
        <f>O15</f>
        <v>4.666666666666667</v>
      </c>
      <c r="O26" s="135">
        <f>AK15</f>
        <v>4.333333333333333</v>
      </c>
      <c r="P26" s="135">
        <f>AP15</f>
        <v>4</v>
      </c>
    </row>
    <row r="27" spans="1:27" ht="21.75" x14ac:dyDescent="0.5">
      <c r="A27" s="271" t="s">
        <v>30</v>
      </c>
      <c r="B27" s="271"/>
      <c r="C27" s="271"/>
      <c r="D27" s="277"/>
      <c r="E27" s="271">
        <f>COUNTIF(E3:E5,2)</f>
        <v>0</v>
      </c>
      <c r="F27" s="257"/>
      <c r="G27" s="257"/>
      <c r="J27" s="290"/>
      <c r="K27" s="290"/>
      <c r="L27" s="135">
        <f>AI16</f>
        <v>0</v>
      </c>
      <c r="M27" s="135">
        <f>AJ16</f>
        <v>0</v>
      </c>
      <c r="N27" s="135">
        <f>O16</f>
        <v>0</v>
      </c>
      <c r="O27" s="135">
        <f>AK16</f>
        <v>0</v>
      </c>
      <c r="P27" s="135">
        <f>AP16</f>
        <v>0</v>
      </c>
    </row>
    <row r="28" spans="1:27" ht="21.75" x14ac:dyDescent="0.5">
      <c r="A28" s="271" t="s">
        <v>32</v>
      </c>
      <c r="B28" s="271"/>
      <c r="C28" s="271"/>
      <c r="D28" s="277"/>
      <c r="E28" s="271">
        <f>COUNTIF(E3:E5,3)</f>
        <v>0</v>
      </c>
      <c r="F28" s="257"/>
      <c r="G28" s="257"/>
      <c r="K28" t="s">
        <v>51</v>
      </c>
      <c r="L28" s="132">
        <f>AVERAGE(L26:P26)</f>
        <v>4.2666666666666666</v>
      </c>
    </row>
    <row r="29" spans="1:27" ht="21.75" x14ac:dyDescent="0.5">
      <c r="A29" s="271" t="s">
        <v>272</v>
      </c>
      <c r="B29" s="271"/>
      <c r="C29" s="271"/>
      <c r="D29" s="277"/>
      <c r="E29" s="271">
        <f>COUNTIF(E3:E5,4)</f>
        <v>0</v>
      </c>
      <c r="F29" s="257"/>
      <c r="G29" s="257"/>
      <c r="K29" t="s">
        <v>52</v>
      </c>
      <c r="L29" s="132">
        <f>AVERAGE(L27:P27)</f>
        <v>0</v>
      </c>
    </row>
    <row r="30" spans="1:27" ht="21.75" x14ac:dyDescent="0.5">
      <c r="A30" s="271" t="s">
        <v>267</v>
      </c>
      <c r="B30" s="271"/>
      <c r="C30" s="271"/>
      <c r="D30" s="277"/>
      <c r="E30" s="271">
        <f>COUNTIF(E3:E5,0)</f>
        <v>0</v>
      </c>
      <c r="F30" s="257"/>
      <c r="G30" s="257"/>
    </row>
    <row r="31" spans="1:27" ht="21.75" x14ac:dyDescent="0.5">
      <c r="A31" s="271"/>
      <c r="B31" s="271"/>
      <c r="C31" s="271"/>
      <c r="D31" s="277"/>
      <c r="E31" s="271">
        <f>SUM(E26:E30)</f>
        <v>3</v>
      </c>
      <c r="F31" s="257"/>
      <c r="G31" s="257"/>
      <c r="L31" s="134">
        <v>2.5</v>
      </c>
      <c r="M31" s="136">
        <v>3.4</v>
      </c>
      <c r="N31" s="134">
        <v>3.9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J32" s="290" t="s">
        <v>22</v>
      </c>
      <c r="K32" s="290"/>
      <c r="L32" s="135">
        <f>X7</f>
        <v>4</v>
      </c>
      <c r="M32" s="137">
        <f>AC7</f>
        <v>3.6666666666666665</v>
      </c>
      <c r="N32" s="135">
        <f>AH15</f>
        <v>4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  <c r="J33" s="290"/>
      <c r="K33" s="290"/>
      <c r="L33" s="135">
        <f>X16</f>
        <v>0</v>
      </c>
      <c r="M33" s="137">
        <f>AC16</f>
        <v>0</v>
      </c>
      <c r="N33" s="135">
        <f>AH16</f>
        <v>0</v>
      </c>
    </row>
    <row r="34" spans="1:28" x14ac:dyDescent="0.55000000000000004">
      <c r="A34" s="90">
        <v>1</v>
      </c>
      <c r="C34" s="287"/>
      <c r="D34" s="277"/>
      <c r="E34" s="271"/>
      <c r="F34" s="271"/>
      <c r="G34" s="271">
        <f>COUNTIF(I3:I5,1)</f>
        <v>0</v>
      </c>
      <c r="K34" t="s">
        <v>51</v>
      </c>
      <c r="L34" s="132">
        <f>AVERAGE(L32:N32)</f>
        <v>3.8888888888888888</v>
      </c>
    </row>
    <row r="35" spans="1:28" x14ac:dyDescent="0.55000000000000004">
      <c r="A35" s="90">
        <v>2</v>
      </c>
      <c r="C35" s="287"/>
      <c r="D35" s="277"/>
      <c r="E35" s="271"/>
      <c r="F35" s="271"/>
      <c r="G35" s="271">
        <f>COUNTIF(I3:I5,2)</f>
        <v>0</v>
      </c>
      <c r="K35" t="s">
        <v>52</v>
      </c>
      <c r="L35" s="132">
        <f>AVERAGE(L33:N33)</f>
        <v>0</v>
      </c>
    </row>
    <row r="36" spans="1:28" x14ac:dyDescent="0.55000000000000004">
      <c r="A36" s="90">
        <v>3</v>
      </c>
      <c r="B36" s="286"/>
      <c r="C36" s="287"/>
      <c r="D36" s="277"/>
      <c r="E36" s="271"/>
      <c r="F36" s="271"/>
      <c r="G36" s="271">
        <f>COUNTIF(I3:I5,3)</f>
        <v>0</v>
      </c>
    </row>
    <row r="37" spans="1:28" x14ac:dyDescent="0.55000000000000004">
      <c r="A37" s="90">
        <v>4</v>
      </c>
      <c r="B37" s="286" t="s">
        <v>140</v>
      </c>
      <c r="C37" s="287"/>
      <c r="D37" s="277"/>
      <c r="E37" s="271"/>
      <c r="F37" s="271"/>
      <c r="G37" s="271">
        <f>COUNTIF(I3:I5,4)</f>
        <v>3</v>
      </c>
      <c r="L37" s="134">
        <v>1.1000000000000001</v>
      </c>
      <c r="M37" s="134">
        <v>1.2</v>
      </c>
      <c r="N37" s="134">
        <v>1.3</v>
      </c>
      <c r="O37" s="134">
        <v>1.4</v>
      </c>
      <c r="P37" s="134">
        <v>1.5</v>
      </c>
      <c r="Q37" s="134">
        <v>1.6</v>
      </c>
      <c r="R37" s="134">
        <v>1.7</v>
      </c>
      <c r="S37" s="134">
        <v>1.8</v>
      </c>
      <c r="T37" s="134">
        <v>3.1</v>
      </c>
      <c r="U37" s="134">
        <v>3.2</v>
      </c>
      <c r="V37" s="134">
        <v>3.3</v>
      </c>
      <c r="W37" s="134">
        <v>3.4</v>
      </c>
      <c r="X37" s="134">
        <v>3.5</v>
      </c>
      <c r="Y37" s="134">
        <v>3.6</v>
      </c>
      <c r="Z37" s="134">
        <v>3.7</v>
      </c>
      <c r="AA37" s="134">
        <v>3.8</v>
      </c>
      <c r="AB37" s="134">
        <v>3.9</v>
      </c>
    </row>
    <row r="38" spans="1:28" x14ac:dyDescent="0.55000000000000004">
      <c r="A38" s="90">
        <v>5</v>
      </c>
      <c r="B38" s="286" t="s">
        <v>141</v>
      </c>
      <c r="C38" s="287"/>
      <c r="D38" s="277"/>
      <c r="E38" s="271"/>
      <c r="F38" s="271"/>
      <c r="G38" s="271">
        <f>COUNTIF(I3:I5,5)</f>
        <v>0</v>
      </c>
      <c r="J38" s="290" t="s">
        <v>23</v>
      </c>
      <c r="K38" s="290"/>
      <c r="L38" s="135">
        <f>L7</f>
        <v>4.333333333333333</v>
      </c>
      <c r="M38" s="135">
        <f t="shared" ref="M38:R39" si="6">M7</f>
        <v>4.333333333333333</v>
      </c>
      <c r="N38" s="135">
        <f t="shared" si="6"/>
        <v>4.333333333333333</v>
      </c>
      <c r="O38" s="135">
        <f t="shared" si="6"/>
        <v>4.666666666666667</v>
      </c>
      <c r="P38" s="135">
        <f t="shared" si="6"/>
        <v>4.666666666666667</v>
      </c>
      <c r="Q38" s="135">
        <f t="shared" si="6"/>
        <v>4.666666666666667</v>
      </c>
      <c r="R38" s="135">
        <f t="shared" si="6"/>
        <v>4</v>
      </c>
      <c r="S38" s="135">
        <f>S7</f>
        <v>4.333333333333333</v>
      </c>
      <c r="T38" s="135">
        <f>Z7</f>
        <v>3.6666666666666665</v>
      </c>
      <c r="U38" s="135">
        <f t="shared" ref="U38:AB39" si="7">AA7</f>
        <v>4</v>
      </c>
      <c r="V38" s="135">
        <f t="shared" si="7"/>
        <v>4</v>
      </c>
      <c r="W38" s="135">
        <f t="shared" si="7"/>
        <v>3.6666666666666665</v>
      </c>
      <c r="X38" s="135">
        <f t="shared" si="7"/>
        <v>4</v>
      </c>
      <c r="Y38" s="135">
        <f t="shared" si="7"/>
        <v>3.6666666666666665</v>
      </c>
      <c r="Z38" s="135">
        <f t="shared" si="7"/>
        <v>4.333333333333333</v>
      </c>
      <c r="AA38" s="135">
        <f>AG7</f>
        <v>3.6666666666666665</v>
      </c>
      <c r="AB38" s="135">
        <f t="shared" si="7"/>
        <v>4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COUNTIF(I3:I5,6)</f>
        <v>0</v>
      </c>
      <c r="J39" s="290"/>
      <c r="K39" s="290"/>
      <c r="L39" s="135">
        <f>L8</f>
        <v>0.47140452079103168</v>
      </c>
      <c r="M39" s="135">
        <f t="shared" si="6"/>
        <v>0.47140452079103168</v>
      </c>
      <c r="N39" s="135">
        <f t="shared" si="6"/>
        <v>0.47140452079103168</v>
      </c>
      <c r="O39" s="135">
        <f t="shared" si="6"/>
        <v>0.47140452079103168</v>
      </c>
      <c r="P39" s="135">
        <f t="shared" si="6"/>
        <v>0.47140452079103168</v>
      </c>
      <c r="Q39" s="135">
        <f t="shared" si="6"/>
        <v>0.47140452079103168</v>
      </c>
      <c r="R39" s="135">
        <f t="shared" si="6"/>
        <v>0</v>
      </c>
      <c r="S39" s="135">
        <f>S8</f>
        <v>0.47140452079103168</v>
      </c>
      <c r="T39" s="135">
        <f>Z8</f>
        <v>0.47140452079103168</v>
      </c>
      <c r="U39" s="135">
        <f t="shared" si="7"/>
        <v>0</v>
      </c>
      <c r="V39" s="135">
        <f t="shared" si="7"/>
        <v>0</v>
      </c>
      <c r="W39" s="135">
        <f t="shared" si="7"/>
        <v>0.47140452079103168</v>
      </c>
      <c r="X39" s="135">
        <f t="shared" si="7"/>
        <v>0</v>
      </c>
      <c r="Y39" s="135">
        <f t="shared" si="7"/>
        <v>0.47140452079103168</v>
      </c>
      <c r="Z39" s="135">
        <f t="shared" si="7"/>
        <v>0.47140452079103168</v>
      </c>
      <c r="AA39" s="135">
        <f>AG8</f>
        <v>0.47140452079103168</v>
      </c>
      <c r="AB39" s="135">
        <f t="shared" si="7"/>
        <v>0.81649658092772603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COUNTIF(I3:I5,7)</f>
        <v>0</v>
      </c>
      <c r="K40" t="s">
        <v>51</v>
      </c>
      <c r="L40" s="132">
        <f>AVERAGE(L38:AB38)</f>
        <v>4.1372549019607838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K41" t="s">
        <v>52</v>
      </c>
      <c r="L41" s="132">
        <f>AVERAGE(L39:AB39)</f>
        <v>0.38078534296588856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3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L43" s="134">
        <v>3.2</v>
      </c>
      <c r="M43" s="164">
        <v>3.8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J44" s="290" t="s">
        <v>24</v>
      </c>
      <c r="K44" s="290"/>
      <c r="L44" s="135">
        <f>AA7</f>
        <v>4</v>
      </c>
      <c r="M44" s="135">
        <f>AG15</f>
        <v>3.6666666666666665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J45" s="290"/>
      <c r="K45" s="290"/>
      <c r="L45" s="135">
        <f>AA8</f>
        <v>0</v>
      </c>
      <c r="M45" s="135">
        <f>AG16</f>
        <v>0</v>
      </c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  <c r="K46" t="s">
        <v>51</v>
      </c>
      <c r="L46" s="132">
        <f>AVERAGE(L44:M44)</f>
        <v>3.833333333333333</v>
      </c>
    </row>
    <row r="47" spans="1:28" ht="21.75" x14ac:dyDescent="0.5">
      <c r="A47" s="271" t="s">
        <v>275</v>
      </c>
      <c r="B47" s="271"/>
      <c r="C47" s="271">
        <f>COUNTIF(J3:J5,1)</f>
        <v>0</v>
      </c>
      <c r="D47" s="79"/>
      <c r="E47" s="257"/>
      <c r="F47" s="257"/>
      <c r="G47" s="257"/>
      <c r="K47" t="s">
        <v>52</v>
      </c>
      <c r="L47" s="132">
        <f>AVERAGE(L45:M45)</f>
        <v>0</v>
      </c>
    </row>
    <row r="48" spans="1:28" ht="21.75" x14ac:dyDescent="0.5">
      <c r="A48" s="271" t="s">
        <v>276</v>
      </c>
      <c r="B48" s="271"/>
      <c r="C48" s="271">
        <f>COUNTIF(J3:J5,2)</f>
        <v>0</v>
      </c>
      <c r="D48" s="79"/>
      <c r="E48" s="257"/>
      <c r="F48" s="257"/>
      <c r="G48" s="257"/>
    </row>
    <row r="49" spans="1:18" ht="21.75" x14ac:dyDescent="0.5">
      <c r="A49" s="271" t="s">
        <v>267</v>
      </c>
      <c r="B49" s="271"/>
      <c r="C49" s="271">
        <f>COUNTIF(J3:J5,3)</f>
        <v>3</v>
      </c>
      <c r="D49" s="79"/>
      <c r="E49" s="257"/>
      <c r="F49" s="257"/>
      <c r="G49" s="257"/>
      <c r="R49" s="132">
        <f>AVERAGE(L19:AA19,L26:P26,L32:N32,L38:AB38,L44:M44)</f>
        <v>4.1007751937984489</v>
      </c>
    </row>
    <row r="50" spans="1:18" ht="21.75" x14ac:dyDescent="0.5">
      <c r="A50" s="271"/>
      <c r="B50" s="271"/>
      <c r="C50" s="271">
        <f>SUM(C47:C49)</f>
        <v>3</v>
      </c>
      <c r="D50" s="79"/>
      <c r="E50" s="257"/>
      <c r="F50" s="257"/>
      <c r="G50" s="257"/>
      <c r="J50" s="290" t="s">
        <v>191</v>
      </c>
      <c r="K50" s="290"/>
      <c r="L50" s="133" t="s">
        <v>51</v>
      </c>
      <c r="M50" s="135">
        <f>AVERAGE(L21,L28,L34,L40,L46)</f>
        <v>4.0418954248366017</v>
      </c>
    </row>
    <row r="51" spans="1:18" ht="21.75" x14ac:dyDescent="0.5">
      <c r="A51" s="257"/>
      <c r="B51" s="257"/>
      <c r="C51" s="257"/>
      <c r="D51" s="79"/>
      <c r="E51" s="257"/>
      <c r="F51" s="257"/>
      <c r="G51" s="257"/>
      <c r="J51" s="290"/>
      <c r="K51" s="290"/>
      <c r="L51" s="133" t="s">
        <v>52</v>
      </c>
      <c r="M51" s="135">
        <f>AVERAGE(L22,L29,L35,L41,L47)</f>
        <v>7.615706859317771E-2</v>
      </c>
    </row>
    <row r="52" spans="1:18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18" ht="21.75" x14ac:dyDescent="0.5">
      <c r="A53" s="271" t="s">
        <v>278</v>
      </c>
      <c r="B53" s="271"/>
      <c r="C53" s="271">
        <f>COUNTIF(K3:K5,1)</f>
        <v>3</v>
      </c>
      <c r="D53" s="79"/>
      <c r="E53" s="257"/>
      <c r="F53" s="257"/>
      <c r="G53" s="257"/>
    </row>
    <row r="54" spans="1:18" ht="21.75" x14ac:dyDescent="0.5">
      <c r="A54" s="271" t="s">
        <v>41</v>
      </c>
      <c r="B54" s="271"/>
      <c r="C54" s="271">
        <f>COUNTIF(K3:K5,2)</f>
        <v>0</v>
      </c>
      <c r="D54" s="79"/>
      <c r="E54" s="257"/>
      <c r="F54" s="257"/>
      <c r="G54" s="257"/>
    </row>
    <row r="55" spans="1:18" ht="21.75" x14ac:dyDescent="0.5">
      <c r="A55" s="271" t="s">
        <v>267</v>
      </c>
      <c r="B55" s="271"/>
      <c r="C55" s="271">
        <f>COUNTIF(K3:K5,0)</f>
        <v>0</v>
      </c>
      <c r="D55" s="79"/>
      <c r="E55" s="257"/>
      <c r="F55" s="257"/>
      <c r="G55" s="257"/>
    </row>
    <row r="56" spans="1:18" ht="21.75" x14ac:dyDescent="0.5">
      <c r="A56" s="271"/>
      <c r="B56" s="271"/>
      <c r="C56" s="271">
        <f>SUM(C53:C55)</f>
        <v>3</v>
      </c>
      <c r="D56" s="79"/>
      <c r="E56" s="257"/>
      <c r="F56" s="257"/>
      <c r="G56" s="257"/>
    </row>
    <row r="60" spans="1:18" ht="21.75" x14ac:dyDescent="0.5">
      <c r="A60"/>
      <c r="D60" s="79"/>
    </row>
    <row r="61" spans="1:18" ht="21.75" x14ac:dyDescent="0.5">
      <c r="A61"/>
      <c r="D61" s="79"/>
    </row>
    <row r="62" spans="1:18" ht="21.75" x14ac:dyDescent="0.5">
      <c r="A62"/>
      <c r="D62" s="79"/>
    </row>
    <row r="63" spans="1:18" ht="21.75" x14ac:dyDescent="0.5">
      <c r="A63"/>
      <c r="D63" s="79"/>
      <c r="I63"/>
    </row>
    <row r="64" spans="1:18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2" spans="1:9" ht="21.75" x14ac:dyDescent="0.5">
      <c r="A352"/>
      <c r="D352" s="53"/>
      <c r="I352"/>
    </row>
    <row r="360" spans="1:9" ht="14.25" x14ac:dyDescent="0.2">
      <c r="A360"/>
      <c r="D360"/>
      <c r="I360"/>
    </row>
    <row r="361" spans="1:9" ht="14.25" x14ac:dyDescent="0.2">
      <c r="A361"/>
      <c r="D361"/>
      <c r="I361"/>
    </row>
    <row r="362" spans="1:9" ht="14.25" x14ac:dyDescent="0.2">
      <c r="A362"/>
      <c r="D362"/>
      <c r="I362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3" spans="1:9" ht="14.25" x14ac:dyDescent="0.2">
      <c r="A393"/>
      <c r="D393"/>
      <c r="I393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7" spans="1:9" ht="14.25" x14ac:dyDescent="0.2">
      <c r="A417"/>
      <c r="D417"/>
      <c r="I417"/>
    </row>
    <row r="418" spans="1:9" ht="14.25" x14ac:dyDescent="0.2">
      <c r="A418"/>
      <c r="D418"/>
      <c r="I418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6" spans="1:9" ht="14.25" x14ac:dyDescent="0.2">
      <c r="A516"/>
      <c r="D516"/>
      <c r="I516"/>
    </row>
    <row r="517" spans="1:9" ht="14.25" x14ac:dyDescent="0.2">
      <c r="A517"/>
      <c r="D517"/>
      <c r="I517"/>
    </row>
    <row r="519" spans="1:9" ht="14.25" x14ac:dyDescent="0.2">
      <c r="A519"/>
      <c r="D519"/>
      <c r="I519"/>
    </row>
  </sheetData>
  <mergeCells count="6">
    <mergeCell ref="J50:K51"/>
    <mergeCell ref="J19:K20"/>
    <mergeCell ref="J26:K27"/>
    <mergeCell ref="J32:K33"/>
    <mergeCell ref="J38:K39"/>
    <mergeCell ref="J44:K45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17"/>
  <sheetViews>
    <sheetView workbookViewId="0">
      <selection activeCell="B12" sqref="B12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hidden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6.2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51">
        <v>1</v>
      </c>
      <c r="B2" s="211">
        <v>1</v>
      </c>
      <c r="C2" s="212">
        <v>1</v>
      </c>
      <c r="D2" s="79"/>
      <c r="E2" s="213">
        <v>1</v>
      </c>
      <c r="F2" s="215">
        <v>1</v>
      </c>
      <c r="G2" s="20"/>
      <c r="H2" s="20">
        <v>8</v>
      </c>
      <c r="I2" s="144">
        <v>1</v>
      </c>
      <c r="J2" s="215">
        <v>2</v>
      </c>
      <c r="K2" s="215">
        <v>1</v>
      </c>
      <c r="L2" s="214">
        <v>5</v>
      </c>
      <c r="M2" s="214">
        <v>5</v>
      </c>
      <c r="N2" s="214">
        <v>5</v>
      </c>
      <c r="O2" s="214">
        <v>5</v>
      </c>
      <c r="P2" s="214">
        <v>5</v>
      </c>
      <c r="Q2" s="214">
        <v>5</v>
      </c>
      <c r="R2" s="214">
        <v>5</v>
      </c>
      <c r="S2" s="214">
        <v>5</v>
      </c>
      <c r="T2" s="216">
        <v>5</v>
      </c>
      <c r="U2" s="216">
        <v>4</v>
      </c>
      <c r="V2" s="216">
        <v>5</v>
      </c>
      <c r="W2" s="216">
        <v>5</v>
      </c>
      <c r="X2" s="216">
        <v>5</v>
      </c>
      <c r="Y2" s="216">
        <v>5</v>
      </c>
      <c r="Z2" s="217">
        <v>5</v>
      </c>
      <c r="AA2" s="217">
        <v>5</v>
      </c>
      <c r="AB2" s="217">
        <v>5</v>
      </c>
      <c r="AC2" s="217">
        <v>5</v>
      </c>
      <c r="AD2" s="217">
        <v>5</v>
      </c>
      <c r="AE2" s="217">
        <v>5</v>
      </c>
      <c r="AF2" s="217">
        <v>5</v>
      </c>
      <c r="AG2" s="217">
        <v>5</v>
      </c>
      <c r="AH2" s="217">
        <v>5</v>
      </c>
      <c r="AI2" s="218">
        <v>5</v>
      </c>
      <c r="AJ2" s="218">
        <v>5</v>
      </c>
      <c r="AK2" s="218">
        <v>5</v>
      </c>
      <c r="AL2" s="218">
        <v>5</v>
      </c>
      <c r="AM2" s="218">
        <v>5</v>
      </c>
      <c r="AN2" s="218">
        <v>5</v>
      </c>
      <c r="AO2" s="218">
        <v>5</v>
      </c>
      <c r="AP2" s="218">
        <v>5</v>
      </c>
      <c r="AQ2" s="219">
        <v>5</v>
      </c>
      <c r="AR2" s="219">
        <v>5</v>
      </c>
      <c r="AS2" s="219">
        <v>5</v>
      </c>
      <c r="AT2" s="219">
        <v>5</v>
      </c>
      <c r="AU2" s="219">
        <v>5</v>
      </c>
      <c r="AV2" s="219">
        <v>5</v>
      </c>
      <c r="AW2" s="219">
        <v>5</v>
      </c>
      <c r="AX2" s="219">
        <v>5</v>
      </c>
      <c r="AY2" s="219">
        <v>5</v>
      </c>
      <c r="AZ2" s="219">
        <v>5</v>
      </c>
      <c r="BA2" s="7"/>
      <c r="BB2" s="37">
        <f>(AVERAGE(L2:S2))</f>
        <v>5</v>
      </c>
      <c r="BC2" s="38">
        <f t="shared" ref="BC2:BC3" si="0">(AVERAGEA(T2:Y2))</f>
        <v>4.833333333333333</v>
      </c>
      <c r="BD2" s="39">
        <f t="shared" ref="BD2:BD3" si="1">(AVERAGE(Z2:AH2))</f>
        <v>5</v>
      </c>
      <c r="BE2" s="40">
        <f t="shared" ref="BE2:BE3" si="2">(AVERAGEA(AI2:AP2))</f>
        <v>5</v>
      </c>
      <c r="BF2" s="41">
        <f t="shared" ref="BF2:BF3" si="3">(AVERAGE(AQ2:AZ2))</f>
        <v>5</v>
      </c>
    </row>
    <row r="3" spans="1:58" x14ac:dyDescent="0.55000000000000004">
      <c r="A3" s="51">
        <v>2</v>
      </c>
      <c r="B3" s="220">
        <v>2</v>
      </c>
      <c r="C3" s="221">
        <v>2</v>
      </c>
      <c r="D3" s="79"/>
      <c r="E3" s="244">
        <v>1</v>
      </c>
      <c r="F3" s="223">
        <v>1</v>
      </c>
      <c r="G3" s="20"/>
      <c r="H3" s="20">
        <v>8</v>
      </c>
      <c r="I3" s="144">
        <v>1</v>
      </c>
      <c r="J3" s="223">
        <v>2</v>
      </c>
      <c r="K3" s="223">
        <v>1</v>
      </c>
      <c r="L3" s="222">
        <v>5</v>
      </c>
      <c r="M3" s="222">
        <v>5</v>
      </c>
      <c r="N3" s="222">
        <v>5</v>
      </c>
      <c r="O3" s="222">
        <v>5</v>
      </c>
      <c r="P3" s="222">
        <v>5</v>
      </c>
      <c r="Q3" s="222">
        <v>5</v>
      </c>
      <c r="R3" s="222">
        <v>5</v>
      </c>
      <c r="S3" s="222">
        <v>5</v>
      </c>
      <c r="T3" s="225">
        <v>5</v>
      </c>
      <c r="U3" s="225">
        <v>5</v>
      </c>
      <c r="V3" s="225">
        <v>5</v>
      </c>
      <c r="W3" s="225">
        <v>5</v>
      </c>
      <c r="X3" s="225">
        <v>5</v>
      </c>
      <c r="Y3" s="225">
        <v>5</v>
      </c>
      <c r="Z3" s="226">
        <v>5</v>
      </c>
      <c r="AA3" s="226">
        <v>5</v>
      </c>
      <c r="AB3" s="226">
        <v>5</v>
      </c>
      <c r="AC3" s="226">
        <v>5</v>
      </c>
      <c r="AD3" s="226">
        <v>5</v>
      </c>
      <c r="AE3" s="226">
        <v>5</v>
      </c>
      <c r="AF3" s="226">
        <v>5</v>
      </c>
      <c r="AG3" s="226">
        <v>5</v>
      </c>
      <c r="AH3" s="226">
        <v>5</v>
      </c>
      <c r="AI3" s="227">
        <v>5</v>
      </c>
      <c r="AJ3" s="227">
        <v>5</v>
      </c>
      <c r="AK3" s="227">
        <v>5</v>
      </c>
      <c r="AL3" s="227">
        <v>5</v>
      </c>
      <c r="AM3" s="227">
        <v>5</v>
      </c>
      <c r="AN3" s="227">
        <v>5</v>
      </c>
      <c r="AO3" s="227">
        <v>5</v>
      </c>
      <c r="AP3" s="227">
        <v>5</v>
      </c>
      <c r="AQ3" s="228">
        <v>5</v>
      </c>
      <c r="AR3" s="228">
        <v>5</v>
      </c>
      <c r="AS3" s="228">
        <v>5</v>
      </c>
      <c r="AT3" s="228">
        <v>5</v>
      </c>
      <c r="AU3" s="228">
        <v>5</v>
      </c>
      <c r="AV3" s="228">
        <v>5</v>
      </c>
      <c r="AW3" s="228">
        <v>5</v>
      </c>
      <c r="AX3" s="228">
        <v>5</v>
      </c>
      <c r="AY3" s="228">
        <v>5</v>
      </c>
      <c r="AZ3" s="228">
        <v>5</v>
      </c>
      <c r="BA3" s="7"/>
      <c r="BB3" s="37">
        <f t="shared" ref="BB3" si="4">(AVERAGE(L3:S3))</f>
        <v>5</v>
      </c>
      <c r="BC3" s="38">
        <f t="shared" si="0"/>
        <v>5</v>
      </c>
      <c r="BD3" s="39">
        <f t="shared" si="1"/>
        <v>5</v>
      </c>
      <c r="BE3" s="40">
        <f t="shared" si="2"/>
        <v>5</v>
      </c>
      <c r="BF3" s="41">
        <f t="shared" si="3"/>
        <v>5</v>
      </c>
    </row>
    <row r="4" spans="1:58" x14ac:dyDescent="0.55000000000000004">
      <c r="A4" s="51"/>
      <c r="B4" s="26"/>
      <c r="C4" s="27"/>
      <c r="D4" s="79">
        <f t="shared" ref="D4" si="5">IF(C4&gt;50,4,IF(C4&gt;40,3,IF(C4&gt;30,2,IF(C4&gt;0,1,IF(C4=0,5)))))</f>
        <v>5</v>
      </c>
      <c r="E4" s="28"/>
      <c r="F4" s="29"/>
      <c r="G4" s="35"/>
      <c r="H4" s="35"/>
      <c r="I4" s="35"/>
      <c r="J4" s="30"/>
      <c r="K4" s="30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7" t="e">
        <f t="shared" ref="BB4" si="6">(AVERAGE(L4:S4))</f>
        <v>#DIV/0!</v>
      </c>
      <c r="BC4" s="38" t="e">
        <f t="shared" ref="BC4" si="7">(AVERAGEA(T4:Y4))</f>
        <v>#DIV/0!</v>
      </c>
      <c r="BD4" s="39" t="e">
        <f t="shared" ref="BD4" si="8">(AVERAGE(Z4:AH4))</f>
        <v>#DIV/0!</v>
      </c>
      <c r="BE4" s="40" t="e">
        <f t="shared" ref="BE4" si="9">(AVERAGEA(AI4:AP4))</f>
        <v>#DIV/0!</v>
      </c>
      <c r="BF4" s="41" t="e">
        <f t="shared" ref="BF4" si="10">(AVERAGE(AQ4:AZ4))</f>
        <v>#DIV/0!</v>
      </c>
    </row>
    <row r="5" spans="1:58" x14ac:dyDescent="0.55000000000000004">
      <c r="A5" s="72"/>
      <c r="B5" s="73"/>
      <c r="C5" s="74"/>
      <c r="D5" s="79"/>
      <c r="E5" s="75"/>
      <c r="F5" s="76"/>
      <c r="G5" s="47"/>
      <c r="H5" s="47"/>
      <c r="I5" s="47"/>
      <c r="J5" s="77"/>
      <c r="K5" s="78" t="s">
        <v>51</v>
      </c>
      <c r="L5" s="129">
        <f t="shared" ref="L5:AZ5" si="11">AVERAGE(L2:L4)</f>
        <v>5</v>
      </c>
      <c r="M5" s="129">
        <f t="shared" si="11"/>
        <v>5</v>
      </c>
      <c r="N5" s="129">
        <f t="shared" si="11"/>
        <v>5</v>
      </c>
      <c r="O5" s="129">
        <f t="shared" si="11"/>
        <v>5</v>
      </c>
      <c r="P5" s="129">
        <f t="shared" si="11"/>
        <v>5</v>
      </c>
      <c r="Q5" s="129">
        <f t="shared" si="11"/>
        <v>5</v>
      </c>
      <c r="R5" s="129">
        <f t="shared" si="11"/>
        <v>5</v>
      </c>
      <c r="S5" s="129">
        <f t="shared" si="11"/>
        <v>5</v>
      </c>
      <c r="T5" s="38">
        <f t="shared" si="11"/>
        <v>5</v>
      </c>
      <c r="U5" s="38">
        <f t="shared" si="11"/>
        <v>4.5</v>
      </c>
      <c r="V5" s="38">
        <f t="shared" si="11"/>
        <v>5</v>
      </c>
      <c r="W5" s="38">
        <f t="shared" si="11"/>
        <v>5</v>
      </c>
      <c r="X5" s="38">
        <f t="shared" si="11"/>
        <v>5</v>
      </c>
      <c r="Y5" s="38">
        <f t="shared" si="11"/>
        <v>5</v>
      </c>
      <c r="Z5" s="39">
        <f t="shared" si="11"/>
        <v>5</v>
      </c>
      <c r="AA5" s="39">
        <f t="shared" si="11"/>
        <v>5</v>
      </c>
      <c r="AB5" s="39">
        <f t="shared" si="11"/>
        <v>5</v>
      </c>
      <c r="AC5" s="39">
        <f t="shared" si="11"/>
        <v>5</v>
      </c>
      <c r="AD5" s="39">
        <f t="shared" si="11"/>
        <v>5</v>
      </c>
      <c r="AE5" s="39">
        <f t="shared" si="11"/>
        <v>5</v>
      </c>
      <c r="AF5" s="39">
        <f t="shared" si="11"/>
        <v>5</v>
      </c>
      <c r="AG5" s="39">
        <f t="shared" si="11"/>
        <v>5</v>
      </c>
      <c r="AH5" s="39">
        <f t="shared" si="11"/>
        <v>5</v>
      </c>
      <c r="AI5" s="40">
        <f t="shared" si="11"/>
        <v>5</v>
      </c>
      <c r="AJ5" s="40">
        <f t="shared" si="11"/>
        <v>5</v>
      </c>
      <c r="AK5" s="40">
        <f t="shared" si="11"/>
        <v>5</v>
      </c>
      <c r="AL5" s="40">
        <f t="shared" si="11"/>
        <v>5</v>
      </c>
      <c r="AM5" s="40">
        <f t="shared" si="11"/>
        <v>5</v>
      </c>
      <c r="AN5" s="40">
        <f t="shared" si="11"/>
        <v>5</v>
      </c>
      <c r="AO5" s="40">
        <f t="shared" si="11"/>
        <v>5</v>
      </c>
      <c r="AP5" s="40">
        <f t="shared" si="11"/>
        <v>5</v>
      </c>
      <c r="AQ5" s="41">
        <f t="shared" si="11"/>
        <v>5</v>
      </c>
      <c r="AR5" s="41">
        <f t="shared" si="11"/>
        <v>5</v>
      </c>
      <c r="AS5" s="41">
        <f t="shared" si="11"/>
        <v>5</v>
      </c>
      <c r="AT5" s="41">
        <f t="shared" si="11"/>
        <v>5</v>
      </c>
      <c r="AU5" s="41">
        <f t="shared" si="11"/>
        <v>5</v>
      </c>
      <c r="AV5" s="41">
        <f t="shared" si="11"/>
        <v>5</v>
      </c>
      <c r="AW5" s="41">
        <f t="shared" si="11"/>
        <v>5</v>
      </c>
      <c r="AX5" s="41">
        <f t="shared" si="11"/>
        <v>5</v>
      </c>
      <c r="AY5" s="41">
        <f t="shared" si="11"/>
        <v>5</v>
      </c>
      <c r="AZ5" s="41">
        <f t="shared" si="11"/>
        <v>5</v>
      </c>
      <c r="BA5" s="81" t="s">
        <v>51</v>
      </c>
      <c r="BB5" s="37">
        <f>AVERAGE(L2:S4)</f>
        <v>5</v>
      </c>
      <c r="BC5" s="38">
        <f>AVERAGE(T2:Y4)</f>
        <v>4.916666666666667</v>
      </c>
      <c r="BD5" s="143">
        <f>AVERAGE(Z2:AH4)</f>
        <v>5</v>
      </c>
      <c r="BE5" s="40">
        <f>AVERAGE(AI2:AP4)</f>
        <v>5</v>
      </c>
      <c r="BF5" s="41">
        <f>AVERAGE(AQ2:AZ4)</f>
        <v>5</v>
      </c>
    </row>
    <row r="6" spans="1:58" x14ac:dyDescent="0.55000000000000004">
      <c r="A6" s="72"/>
      <c r="B6" s="73"/>
      <c r="C6" s="74"/>
      <c r="D6" s="79"/>
      <c r="E6" s="75"/>
      <c r="F6" s="76"/>
      <c r="G6" s="76"/>
      <c r="H6" s="76"/>
      <c r="I6" s="76"/>
      <c r="J6" s="77"/>
      <c r="K6" s="78" t="s">
        <v>52</v>
      </c>
      <c r="L6" s="129">
        <f t="shared" ref="L6:AZ6" si="12">STDEVPA(L2:L4)</f>
        <v>0</v>
      </c>
      <c r="M6" s="129">
        <f t="shared" si="12"/>
        <v>0</v>
      </c>
      <c r="N6" s="129">
        <f t="shared" si="12"/>
        <v>0</v>
      </c>
      <c r="O6" s="129">
        <f t="shared" si="12"/>
        <v>0</v>
      </c>
      <c r="P6" s="129">
        <f t="shared" si="12"/>
        <v>0</v>
      </c>
      <c r="Q6" s="129">
        <f t="shared" si="12"/>
        <v>0</v>
      </c>
      <c r="R6" s="129">
        <f t="shared" si="12"/>
        <v>0</v>
      </c>
      <c r="S6" s="129">
        <f t="shared" si="12"/>
        <v>0</v>
      </c>
      <c r="T6" s="38">
        <f t="shared" si="12"/>
        <v>0</v>
      </c>
      <c r="U6" s="38">
        <f t="shared" si="12"/>
        <v>0.5</v>
      </c>
      <c r="V6" s="38">
        <f t="shared" si="12"/>
        <v>0</v>
      </c>
      <c r="W6" s="38">
        <f t="shared" si="12"/>
        <v>0</v>
      </c>
      <c r="X6" s="38">
        <f t="shared" si="12"/>
        <v>0</v>
      </c>
      <c r="Y6" s="38">
        <f t="shared" si="12"/>
        <v>0</v>
      </c>
      <c r="Z6" s="39">
        <f t="shared" si="12"/>
        <v>0</v>
      </c>
      <c r="AA6" s="39">
        <f t="shared" si="12"/>
        <v>0</v>
      </c>
      <c r="AB6" s="39">
        <f t="shared" si="12"/>
        <v>0</v>
      </c>
      <c r="AC6" s="39">
        <f t="shared" si="12"/>
        <v>0</v>
      </c>
      <c r="AD6" s="39">
        <f t="shared" si="12"/>
        <v>0</v>
      </c>
      <c r="AE6" s="39">
        <f t="shared" si="12"/>
        <v>0</v>
      </c>
      <c r="AF6" s="39">
        <f t="shared" si="12"/>
        <v>0</v>
      </c>
      <c r="AG6" s="39">
        <f t="shared" si="12"/>
        <v>0</v>
      </c>
      <c r="AH6" s="39">
        <f t="shared" si="12"/>
        <v>0</v>
      </c>
      <c r="AI6" s="40">
        <f t="shared" si="12"/>
        <v>0</v>
      </c>
      <c r="AJ6" s="40">
        <f t="shared" si="12"/>
        <v>0</v>
      </c>
      <c r="AK6" s="40">
        <f t="shared" si="12"/>
        <v>0</v>
      </c>
      <c r="AL6" s="40">
        <f t="shared" si="12"/>
        <v>0</v>
      </c>
      <c r="AM6" s="40">
        <f t="shared" si="12"/>
        <v>0</v>
      </c>
      <c r="AN6" s="40">
        <f t="shared" si="12"/>
        <v>0</v>
      </c>
      <c r="AO6" s="40">
        <f t="shared" si="12"/>
        <v>0</v>
      </c>
      <c r="AP6" s="40">
        <f t="shared" si="12"/>
        <v>0</v>
      </c>
      <c r="AQ6" s="41">
        <f t="shared" si="12"/>
        <v>0</v>
      </c>
      <c r="AR6" s="41">
        <f t="shared" si="12"/>
        <v>0</v>
      </c>
      <c r="AS6" s="41">
        <f t="shared" si="12"/>
        <v>0</v>
      </c>
      <c r="AT6" s="41">
        <f t="shared" si="12"/>
        <v>0</v>
      </c>
      <c r="AU6" s="41">
        <f t="shared" si="12"/>
        <v>0</v>
      </c>
      <c r="AV6" s="41">
        <f t="shared" si="12"/>
        <v>0</v>
      </c>
      <c r="AW6" s="41">
        <f t="shared" si="12"/>
        <v>0</v>
      </c>
      <c r="AX6" s="41">
        <f t="shared" si="12"/>
        <v>0</v>
      </c>
      <c r="AY6" s="41">
        <f t="shared" si="12"/>
        <v>0</v>
      </c>
      <c r="AZ6" s="41">
        <f t="shared" si="12"/>
        <v>0</v>
      </c>
      <c r="BA6" s="81" t="s">
        <v>52</v>
      </c>
      <c r="BB6" s="37">
        <f>STDEVPA(L2:S4)</f>
        <v>0</v>
      </c>
      <c r="BC6" s="38">
        <f>STDEVPA(T2:Y4)</f>
        <v>0.27638539919628335</v>
      </c>
      <c r="BD6" s="39">
        <f>STDEVPA(Z2:AH4)</f>
        <v>0</v>
      </c>
      <c r="BE6" s="40">
        <f>STDEVPA(AI2:AP4)</f>
        <v>0</v>
      </c>
      <c r="BF6" s="41">
        <f>STDEVPA(AQ2:AZ4)</f>
        <v>0</v>
      </c>
    </row>
    <row r="7" spans="1:58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49">
        <f>AVERAGE(L2:AZ4)</f>
        <v>4.9878048780487809</v>
      </c>
      <c r="BC7" s="49"/>
      <c r="BD7" s="49"/>
      <c r="BE7" s="42"/>
      <c r="BF7" s="42"/>
    </row>
    <row r="8" spans="1:58" x14ac:dyDescent="0.55000000000000004">
      <c r="B8" s="42"/>
      <c r="C8" s="42"/>
      <c r="D8" s="79"/>
      <c r="E8" s="42"/>
      <c r="F8" s="42"/>
      <c r="G8" s="42"/>
      <c r="H8" s="42"/>
      <c r="I8" s="42"/>
      <c r="J8" s="42"/>
      <c r="K8" s="4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9">
        <f>STDEVPA(L2:AZ4)</f>
        <v>0.10975609756097561</v>
      </c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 t="s">
        <v>257</v>
      </c>
      <c r="G9" s="42">
        <v>5</v>
      </c>
      <c r="H9" s="42" t="s">
        <v>192</v>
      </c>
      <c r="I9" s="42">
        <f>COUNT(A1:A4)</f>
        <v>2</v>
      </c>
      <c r="J9" s="42" t="s">
        <v>61</v>
      </c>
      <c r="K9" s="192">
        <f>I9*100/G9</f>
        <v>40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ht="21.75" x14ac:dyDescent="0.5">
      <c r="A12" s="271" t="s">
        <v>43</v>
      </c>
      <c r="B12" s="271">
        <f>COUNTIF(B2:B3,1)</f>
        <v>1</v>
      </c>
      <c r="C12" s="257"/>
      <c r="D12" s="79"/>
      <c r="E12" s="257"/>
      <c r="F12" s="257"/>
      <c r="G12" s="257"/>
      <c r="L12" s="16">
        <v>1.1000000000000001</v>
      </c>
      <c r="M12" s="16">
        <v>1.2</v>
      </c>
      <c r="N12" s="16">
        <v>1.3</v>
      </c>
      <c r="O12" s="16">
        <v>1.4</v>
      </c>
      <c r="P12" s="16">
        <v>1.5</v>
      </c>
      <c r="Q12" s="16">
        <v>1.6</v>
      </c>
      <c r="R12" s="16">
        <v>1.7</v>
      </c>
      <c r="S12" s="16">
        <v>1.8</v>
      </c>
      <c r="T12" s="17">
        <v>2.1</v>
      </c>
      <c r="U12" s="17">
        <v>2.2000000000000002</v>
      </c>
      <c r="V12" s="17">
        <v>2.2999999999999998</v>
      </c>
      <c r="W12" s="17">
        <v>2.4</v>
      </c>
      <c r="X12" s="17">
        <v>2.5</v>
      </c>
      <c r="Y12" s="17">
        <v>2.6</v>
      </c>
      <c r="Z12" s="18">
        <v>3.1</v>
      </c>
      <c r="AA12" s="18">
        <v>3.2</v>
      </c>
      <c r="AB12" s="18">
        <v>3.3</v>
      </c>
      <c r="AC12" s="18">
        <v>3.4</v>
      </c>
      <c r="AD12" s="18">
        <v>3.5</v>
      </c>
      <c r="AE12" s="18">
        <v>3.6</v>
      </c>
      <c r="AF12" s="18">
        <v>3.7</v>
      </c>
      <c r="AG12" s="18">
        <v>3.8</v>
      </c>
      <c r="AH12" s="18">
        <v>3.9</v>
      </c>
      <c r="AI12" s="19">
        <v>4.0999999999999996</v>
      </c>
      <c r="AJ12" s="19">
        <v>4.2</v>
      </c>
      <c r="AK12" s="19">
        <v>4.3</v>
      </c>
      <c r="AL12" s="19">
        <v>4.4000000000000004</v>
      </c>
      <c r="AM12" s="19">
        <v>4.5</v>
      </c>
      <c r="AN12" s="19">
        <v>4.5999999999999996</v>
      </c>
      <c r="AO12" s="19">
        <v>4.7</v>
      </c>
      <c r="AP12" s="19">
        <v>4.8</v>
      </c>
      <c r="AQ12" s="20">
        <v>5.0999999999999996</v>
      </c>
      <c r="AR12" s="20" t="s">
        <v>11</v>
      </c>
      <c r="AS12" s="20" t="s">
        <v>12</v>
      </c>
      <c r="AT12" s="20" t="s">
        <v>13</v>
      </c>
      <c r="AU12" s="20" t="s">
        <v>14</v>
      </c>
      <c r="AV12" s="20" t="s">
        <v>15</v>
      </c>
      <c r="AW12" s="20" t="s">
        <v>16</v>
      </c>
      <c r="AX12" s="20" t="s">
        <v>17</v>
      </c>
      <c r="AY12" s="20" t="s">
        <v>18</v>
      </c>
      <c r="AZ12" s="20">
        <v>5.4</v>
      </c>
    </row>
    <row r="13" spans="1:58" ht="21.75" x14ac:dyDescent="0.5">
      <c r="A13" s="271" t="s">
        <v>44</v>
      </c>
      <c r="B13" s="271">
        <f>COUNTIF(B2:B3,2)</f>
        <v>1</v>
      </c>
      <c r="C13" s="257"/>
      <c r="D13" s="79"/>
      <c r="E13" s="257"/>
      <c r="F13" s="257"/>
      <c r="G13" s="257"/>
      <c r="J13" s="77"/>
      <c r="K13" s="78" t="s">
        <v>51</v>
      </c>
      <c r="L13" s="129">
        <f t="shared" ref="L13:AZ13" si="13">AVERAGE(L2:L4)</f>
        <v>5</v>
      </c>
      <c r="M13" s="129">
        <f t="shared" si="13"/>
        <v>5</v>
      </c>
      <c r="N13" s="129">
        <f t="shared" si="13"/>
        <v>5</v>
      </c>
      <c r="O13" s="129">
        <f t="shared" si="13"/>
        <v>5</v>
      </c>
      <c r="P13" s="129">
        <f t="shared" si="13"/>
        <v>5</v>
      </c>
      <c r="Q13" s="129">
        <f t="shared" si="13"/>
        <v>5</v>
      </c>
      <c r="R13" s="129">
        <f t="shared" si="13"/>
        <v>5</v>
      </c>
      <c r="S13" s="129">
        <f t="shared" si="13"/>
        <v>5</v>
      </c>
      <c r="T13" s="129">
        <f t="shared" si="13"/>
        <v>5</v>
      </c>
      <c r="U13" s="129">
        <f t="shared" si="13"/>
        <v>4.5</v>
      </c>
      <c r="V13" s="129">
        <f t="shared" si="13"/>
        <v>5</v>
      </c>
      <c r="W13" s="129">
        <f t="shared" si="13"/>
        <v>5</v>
      </c>
      <c r="X13" s="129">
        <f t="shared" si="13"/>
        <v>5</v>
      </c>
      <c r="Y13" s="129">
        <f t="shared" si="13"/>
        <v>5</v>
      </c>
      <c r="Z13" s="129">
        <f t="shared" si="13"/>
        <v>5</v>
      </c>
      <c r="AA13" s="129">
        <f t="shared" si="13"/>
        <v>5</v>
      </c>
      <c r="AB13" s="129">
        <f t="shared" si="13"/>
        <v>5</v>
      </c>
      <c r="AC13" s="129">
        <f t="shared" si="13"/>
        <v>5</v>
      </c>
      <c r="AD13" s="129">
        <f t="shared" si="13"/>
        <v>5</v>
      </c>
      <c r="AE13" s="129">
        <f t="shared" si="13"/>
        <v>5</v>
      </c>
      <c r="AF13" s="129">
        <f t="shared" si="13"/>
        <v>5</v>
      </c>
      <c r="AG13" s="129">
        <f t="shared" si="13"/>
        <v>5</v>
      </c>
      <c r="AH13" s="129">
        <f t="shared" si="13"/>
        <v>5</v>
      </c>
      <c r="AI13" s="129">
        <f t="shared" si="13"/>
        <v>5</v>
      </c>
      <c r="AJ13" s="129">
        <f t="shared" si="13"/>
        <v>5</v>
      </c>
      <c r="AK13" s="129">
        <f t="shared" si="13"/>
        <v>5</v>
      </c>
      <c r="AL13" s="129">
        <f t="shared" si="13"/>
        <v>5</v>
      </c>
      <c r="AM13" s="129">
        <f t="shared" si="13"/>
        <v>5</v>
      </c>
      <c r="AN13" s="129">
        <f t="shared" si="13"/>
        <v>5</v>
      </c>
      <c r="AO13" s="129">
        <f t="shared" si="13"/>
        <v>5</v>
      </c>
      <c r="AP13" s="129">
        <f t="shared" si="13"/>
        <v>5</v>
      </c>
      <c r="AQ13" s="129">
        <f t="shared" si="13"/>
        <v>5</v>
      </c>
      <c r="AR13" s="129">
        <f t="shared" si="13"/>
        <v>5</v>
      </c>
      <c r="AS13" s="129">
        <f t="shared" si="13"/>
        <v>5</v>
      </c>
      <c r="AT13" s="129">
        <f t="shared" si="13"/>
        <v>5</v>
      </c>
      <c r="AU13" s="129">
        <f t="shared" si="13"/>
        <v>5</v>
      </c>
      <c r="AV13" s="129">
        <f t="shared" si="13"/>
        <v>5</v>
      </c>
      <c r="AW13" s="129">
        <f t="shared" si="13"/>
        <v>5</v>
      </c>
      <c r="AX13" s="129">
        <f t="shared" si="13"/>
        <v>5</v>
      </c>
      <c r="AY13" s="129">
        <f t="shared" si="13"/>
        <v>5</v>
      </c>
      <c r="AZ13" s="129">
        <f t="shared" si="13"/>
        <v>5</v>
      </c>
    </row>
    <row r="14" spans="1:58" ht="21.75" x14ac:dyDescent="0.5">
      <c r="A14" s="271" t="s">
        <v>267</v>
      </c>
      <c r="B14" s="271">
        <f>COUNTIF(B2:B3,0)</f>
        <v>0</v>
      </c>
      <c r="C14" s="257"/>
      <c r="D14" s="79"/>
      <c r="E14" s="257"/>
      <c r="F14" s="257"/>
      <c r="G14" s="257"/>
      <c r="J14" s="77"/>
      <c r="K14" s="78" t="s">
        <v>52</v>
      </c>
      <c r="L14" s="129">
        <f t="shared" ref="L14:AZ14" si="14">STDEVPA(L2:L4)</f>
        <v>0</v>
      </c>
      <c r="M14" s="129">
        <f t="shared" si="14"/>
        <v>0</v>
      </c>
      <c r="N14" s="129">
        <f t="shared" si="14"/>
        <v>0</v>
      </c>
      <c r="O14" s="129">
        <f t="shared" si="14"/>
        <v>0</v>
      </c>
      <c r="P14" s="129">
        <f t="shared" si="14"/>
        <v>0</v>
      </c>
      <c r="Q14" s="129">
        <f t="shared" si="14"/>
        <v>0</v>
      </c>
      <c r="R14" s="129">
        <f t="shared" si="14"/>
        <v>0</v>
      </c>
      <c r="S14" s="129">
        <f t="shared" si="14"/>
        <v>0</v>
      </c>
      <c r="T14" s="129">
        <f t="shared" si="14"/>
        <v>0</v>
      </c>
      <c r="U14" s="129">
        <f t="shared" si="14"/>
        <v>0.5</v>
      </c>
      <c r="V14" s="129">
        <f t="shared" si="14"/>
        <v>0</v>
      </c>
      <c r="W14" s="129">
        <f t="shared" si="14"/>
        <v>0</v>
      </c>
      <c r="X14" s="129">
        <f t="shared" si="14"/>
        <v>0</v>
      </c>
      <c r="Y14" s="129">
        <f t="shared" si="14"/>
        <v>0</v>
      </c>
      <c r="Z14" s="129">
        <f t="shared" si="14"/>
        <v>0</v>
      </c>
      <c r="AA14" s="129">
        <f t="shared" si="14"/>
        <v>0</v>
      </c>
      <c r="AB14" s="129">
        <f t="shared" si="14"/>
        <v>0</v>
      </c>
      <c r="AC14" s="129">
        <f t="shared" si="14"/>
        <v>0</v>
      </c>
      <c r="AD14" s="129">
        <f t="shared" si="14"/>
        <v>0</v>
      </c>
      <c r="AE14" s="129">
        <f t="shared" si="14"/>
        <v>0</v>
      </c>
      <c r="AF14" s="129">
        <f t="shared" si="14"/>
        <v>0</v>
      </c>
      <c r="AG14" s="129">
        <f t="shared" si="14"/>
        <v>0</v>
      </c>
      <c r="AH14" s="129">
        <f t="shared" si="14"/>
        <v>0</v>
      </c>
      <c r="AI14" s="129">
        <f t="shared" si="14"/>
        <v>0</v>
      </c>
      <c r="AJ14" s="129">
        <f t="shared" si="14"/>
        <v>0</v>
      </c>
      <c r="AK14" s="129">
        <f t="shared" si="14"/>
        <v>0</v>
      </c>
      <c r="AL14" s="129">
        <f t="shared" si="14"/>
        <v>0</v>
      </c>
      <c r="AM14" s="129">
        <f t="shared" si="14"/>
        <v>0</v>
      </c>
      <c r="AN14" s="129">
        <f t="shared" si="14"/>
        <v>0</v>
      </c>
      <c r="AO14" s="129">
        <f t="shared" si="14"/>
        <v>0</v>
      </c>
      <c r="AP14" s="129">
        <f t="shared" si="14"/>
        <v>0</v>
      </c>
      <c r="AQ14" s="129">
        <f t="shared" si="14"/>
        <v>0</v>
      </c>
      <c r="AR14" s="129">
        <f t="shared" si="14"/>
        <v>0</v>
      </c>
      <c r="AS14" s="129">
        <f t="shared" si="14"/>
        <v>0</v>
      </c>
      <c r="AT14" s="129">
        <f t="shared" si="14"/>
        <v>0</v>
      </c>
      <c r="AU14" s="129">
        <f t="shared" si="14"/>
        <v>0</v>
      </c>
      <c r="AV14" s="129">
        <f t="shared" si="14"/>
        <v>0</v>
      </c>
      <c r="AW14" s="129">
        <f t="shared" si="14"/>
        <v>0</v>
      </c>
      <c r="AX14" s="129">
        <f t="shared" si="14"/>
        <v>0</v>
      </c>
      <c r="AY14" s="129">
        <f t="shared" si="14"/>
        <v>0</v>
      </c>
      <c r="AZ14" s="129">
        <f t="shared" si="14"/>
        <v>0</v>
      </c>
    </row>
    <row r="15" spans="1:58" ht="21.75" x14ac:dyDescent="0.5">
      <c r="A15" s="271"/>
      <c r="B15" s="271">
        <f>SUM(B12:B14)</f>
        <v>2</v>
      </c>
      <c r="C15" s="257"/>
      <c r="D15" s="79"/>
      <c r="E15" s="257"/>
      <c r="F15" s="257"/>
      <c r="G15" s="257"/>
    </row>
    <row r="16" spans="1:58" ht="21.75" x14ac:dyDescent="0.5">
      <c r="A16" s="257"/>
      <c r="B16" s="257"/>
      <c r="C16" s="257"/>
      <c r="D16" s="79"/>
      <c r="E16" s="257"/>
      <c r="F16" s="257"/>
      <c r="G16" s="257"/>
      <c r="L16" s="134">
        <v>2.4</v>
      </c>
      <c r="M16" s="134">
        <v>4.4000000000000004</v>
      </c>
      <c r="N16" s="134">
        <v>1.4</v>
      </c>
      <c r="O16" s="134">
        <v>1.5</v>
      </c>
      <c r="P16" s="134">
        <v>1.7</v>
      </c>
      <c r="Q16" s="134">
        <v>1.8</v>
      </c>
      <c r="R16" s="134">
        <v>3.7</v>
      </c>
      <c r="S16" s="134" t="s">
        <v>11</v>
      </c>
      <c r="T16" s="134" t="s">
        <v>12</v>
      </c>
      <c r="U16" s="134" t="s">
        <v>13</v>
      </c>
      <c r="V16" s="134" t="s">
        <v>14</v>
      </c>
      <c r="W16" s="134" t="s">
        <v>15</v>
      </c>
      <c r="X16" s="134" t="s">
        <v>16</v>
      </c>
      <c r="Y16" s="134" t="s">
        <v>17</v>
      </c>
      <c r="Z16" s="134" t="s">
        <v>18</v>
      </c>
      <c r="AA16" s="134">
        <v>5.4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  <c r="J17" s="290" t="s">
        <v>20</v>
      </c>
      <c r="K17" s="290"/>
      <c r="L17" s="135">
        <f>W13</f>
        <v>5</v>
      </c>
      <c r="M17" s="135">
        <f>AL13</f>
        <v>5</v>
      </c>
      <c r="N17" s="135">
        <f>O13</f>
        <v>5</v>
      </c>
      <c r="O17" s="135">
        <f>P13</f>
        <v>5</v>
      </c>
      <c r="P17" s="135">
        <f>R13</f>
        <v>5</v>
      </c>
      <c r="Q17" s="135">
        <f>S13</f>
        <v>5</v>
      </c>
      <c r="R17" s="135">
        <f>AF13</f>
        <v>5</v>
      </c>
      <c r="S17" s="135">
        <f t="shared" ref="S17:AA18" si="15">AR13</f>
        <v>5</v>
      </c>
      <c r="T17" s="135">
        <f t="shared" si="15"/>
        <v>5</v>
      </c>
      <c r="U17" s="135">
        <f t="shared" si="15"/>
        <v>5</v>
      </c>
      <c r="V17" s="135">
        <f t="shared" si="15"/>
        <v>5</v>
      </c>
      <c r="W17" s="135">
        <f t="shared" si="15"/>
        <v>5</v>
      </c>
      <c r="X17" s="135">
        <f t="shared" si="15"/>
        <v>5</v>
      </c>
      <c r="Y17" s="135">
        <f t="shared" si="15"/>
        <v>5</v>
      </c>
      <c r="Z17" s="135">
        <f t="shared" si="15"/>
        <v>5</v>
      </c>
      <c r="AA17" s="135">
        <f t="shared" si="15"/>
        <v>5</v>
      </c>
    </row>
    <row r="18" spans="1:27" ht="21.75" x14ac:dyDescent="0.5">
      <c r="A18" s="271" t="s">
        <v>268</v>
      </c>
      <c r="B18" s="271"/>
      <c r="C18" s="271">
        <f>COUNTIF(D2:D3,1)</f>
        <v>0</v>
      </c>
      <c r="D18" s="79"/>
      <c r="E18" s="257"/>
      <c r="F18" s="257"/>
      <c r="G18" s="257"/>
      <c r="J18" s="290"/>
      <c r="K18" s="290"/>
      <c r="L18" s="135">
        <f>W14</f>
        <v>0</v>
      </c>
      <c r="M18" s="135">
        <f>AM14</f>
        <v>0</v>
      </c>
      <c r="N18" s="135">
        <f>O14</f>
        <v>0</v>
      </c>
      <c r="O18" s="135">
        <f>P14</f>
        <v>0</v>
      </c>
      <c r="P18" s="135">
        <f>R14</f>
        <v>0</v>
      </c>
      <c r="Q18" s="135">
        <f>S14</f>
        <v>0</v>
      </c>
      <c r="R18" s="135">
        <f>AF14</f>
        <v>0</v>
      </c>
      <c r="S18" s="135">
        <f t="shared" si="15"/>
        <v>0</v>
      </c>
      <c r="T18" s="135">
        <f t="shared" si="15"/>
        <v>0</v>
      </c>
      <c r="U18" s="135">
        <f t="shared" si="15"/>
        <v>0</v>
      </c>
      <c r="V18" s="135">
        <f t="shared" si="15"/>
        <v>0</v>
      </c>
      <c r="W18" s="135">
        <f t="shared" si="15"/>
        <v>0</v>
      </c>
      <c r="X18" s="135">
        <f t="shared" si="15"/>
        <v>0</v>
      </c>
      <c r="Y18" s="135">
        <f t="shared" si="15"/>
        <v>0</v>
      </c>
      <c r="Z18" s="135">
        <f t="shared" si="15"/>
        <v>0</v>
      </c>
      <c r="AA18" s="135">
        <f t="shared" si="15"/>
        <v>0</v>
      </c>
    </row>
    <row r="19" spans="1:27" ht="21.75" x14ac:dyDescent="0.5">
      <c r="A19" s="271" t="s">
        <v>269</v>
      </c>
      <c r="B19" s="271"/>
      <c r="C19" s="271">
        <f>COUNTIF(D2:D3,2)</f>
        <v>0</v>
      </c>
      <c r="D19" s="79"/>
      <c r="E19" s="257"/>
      <c r="F19" s="257"/>
      <c r="G19" s="257"/>
      <c r="K19" t="s">
        <v>51</v>
      </c>
      <c r="L19" s="132">
        <f>AVERAGE(L17:AA17)</f>
        <v>5</v>
      </c>
    </row>
    <row r="20" spans="1:27" ht="21.75" x14ac:dyDescent="0.5">
      <c r="A20" s="271" t="s">
        <v>270</v>
      </c>
      <c r="B20" s="271"/>
      <c r="C20" s="271">
        <f>COUNTIF(D2:D3,3)</f>
        <v>0</v>
      </c>
      <c r="D20" s="79"/>
      <c r="E20" s="257"/>
      <c r="F20" s="257"/>
      <c r="G20" s="257"/>
      <c r="K20" t="s">
        <v>52</v>
      </c>
      <c r="L20" s="132">
        <f>AVERAGE(L18:AA18)</f>
        <v>0</v>
      </c>
    </row>
    <row r="21" spans="1:27" ht="21.75" x14ac:dyDescent="0.5">
      <c r="A21" s="271" t="s">
        <v>271</v>
      </c>
      <c r="B21" s="271"/>
      <c r="C21" s="271">
        <f>COUNTIF(D2:D3,4)</f>
        <v>0</v>
      </c>
      <c r="D21" s="79"/>
      <c r="E21" s="257"/>
      <c r="F21" s="257"/>
      <c r="G21" s="257"/>
    </row>
    <row r="22" spans="1:27" ht="21.75" x14ac:dyDescent="0.5">
      <c r="A22" s="271" t="s">
        <v>267</v>
      </c>
      <c r="B22" s="271"/>
      <c r="C22" s="271">
        <f>COUNTIF(D2:D3,5)</f>
        <v>0</v>
      </c>
      <c r="D22" s="79"/>
      <c r="E22" s="257"/>
      <c r="F22" s="257"/>
      <c r="G22" s="257"/>
      <c r="L22" s="132"/>
    </row>
    <row r="23" spans="1:27" ht="21.75" x14ac:dyDescent="0.5">
      <c r="A23" s="271"/>
      <c r="B23" s="271"/>
      <c r="C23" s="271">
        <f>SUM(C18:C22)</f>
        <v>0</v>
      </c>
      <c r="D23" s="79"/>
      <c r="E23" s="257"/>
      <c r="F23" s="257"/>
      <c r="G23" s="257"/>
      <c r="L23" s="134">
        <v>4.0999999999999996</v>
      </c>
      <c r="M23" s="134">
        <v>4.2</v>
      </c>
      <c r="N23" s="134">
        <v>1.4</v>
      </c>
      <c r="O23" s="134">
        <v>4.3</v>
      </c>
      <c r="P23" s="134">
        <v>4.8</v>
      </c>
    </row>
    <row r="24" spans="1:27" ht="21.75" x14ac:dyDescent="0.5">
      <c r="A24" s="257"/>
      <c r="B24" s="257"/>
      <c r="C24" s="257"/>
      <c r="D24" s="79"/>
      <c r="E24" s="257"/>
      <c r="F24" s="257"/>
      <c r="G24" s="257"/>
      <c r="J24" s="290" t="s">
        <v>21</v>
      </c>
      <c r="K24" s="290"/>
      <c r="L24" s="135">
        <f>AI13</f>
        <v>5</v>
      </c>
      <c r="M24" s="135">
        <f>AJ13</f>
        <v>5</v>
      </c>
      <c r="N24" s="135">
        <f>O13</f>
        <v>5</v>
      </c>
      <c r="O24" s="135">
        <f>AK13</f>
        <v>5</v>
      </c>
      <c r="P24" s="135">
        <f>AP13</f>
        <v>5</v>
      </c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J25" s="290"/>
      <c r="K25" s="290"/>
      <c r="L25" s="135">
        <f>AI14</f>
        <v>0</v>
      </c>
      <c r="M25" s="135">
        <f>AJ14</f>
        <v>0</v>
      </c>
      <c r="N25" s="135">
        <f>O14</f>
        <v>0</v>
      </c>
      <c r="O25" s="135">
        <f>AK14</f>
        <v>0</v>
      </c>
      <c r="P25" s="135">
        <f>AP14</f>
        <v>0</v>
      </c>
    </row>
    <row r="26" spans="1:27" ht="21.75" x14ac:dyDescent="0.5">
      <c r="A26" s="271" t="s">
        <v>28</v>
      </c>
      <c r="B26" s="271"/>
      <c r="C26" s="271"/>
      <c r="D26" s="277"/>
      <c r="E26" s="271">
        <f>COUNTIF(E2:E3,1)</f>
        <v>2</v>
      </c>
      <c r="F26" s="257"/>
      <c r="G26" s="257"/>
      <c r="K26" t="s">
        <v>51</v>
      </c>
      <c r="L26" s="132">
        <f>AVERAGE(L24:P24)</f>
        <v>5</v>
      </c>
    </row>
    <row r="27" spans="1:27" ht="21.75" x14ac:dyDescent="0.5">
      <c r="A27" s="271" t="s">
        <v>30</v>
      </c>
      <c r="B27" s="271"/>
      <c r="C27" s="271"/>
      <c r="D27" s="277"/>
      <c r="E27" s="271">
        <f>COUNTIF(E2:E3,2)</f>
        <v>0</v>
      </c>
      <c r="F27" s="257"/>
      <c r="G27" s="257"/>
      <c r="K27" t="s">
        <v>52</v>
      </c>
      <c r="L27" s="132">
        <f>AVERAGE(L25:P25)</f>
        <v>0</v>
      </c>
    </row>
    <row r="28" spans="1:27" ht="21.75" x14ac:dyDescent="0.5">
      <c r="A28" s="271" t="s">
        <v>32</v>
      </c>
      <c r="B28" s="271"/>
      <c r="C28" s="271"/>
      <c r="D28" s="277"/>
      <c r="E28" s="271">
        <f>COUNTIF(E2:E3,3)</f>
        <v>0</v>
      </c>
      <c r="F28" s="257"/>
      <c r="G28" s="257"/>
    </row>
    <row r="29" spans="1:27" ht="21.75" x14ac:dyDescent="0.5">
      <c r="A29" s="271" t="s">
        <v>272</v>
      </c>
      <c r="B29" s="271"/>
      <c r="C29" s="271"/>
      <c r="D29" s="277"/>
      <c r="E29" s="271">
        <f>COUNTIF(E2:E3,4)</f>
        <v>0</v>
      </c>
      <c r="F29" s="257"/>
      <c r="G29" s="257"/>
      <c r="L29" s="134">
        <v>2.5</v>
      </c>
      <c r="M29" s="136">
        <v>3.4</v>
      </c>
      <c r="N29" s="134">
        <v>3.9</v>
      </c>
    </row>
    <row r="30" spans="1:27" ht="21.75" x14ac:dyDescent="0.5">
      <c r="A30" s="271" t="s">
        <v>267</v>
      </c>
      <c r="B30" s="271"/>
      <c r="C30" s="271"/>
      <c r="D30" s="277"/>
      <c r="E30" s="271">
        <f>COUNTIF(E2:E3,0)</f>
        <v>0</v>
      </c>
      <c r="F30" s="257"/>
      <c r="G30" s="257"/>
      <c r="J30" s="290" t="s">
        <v>22</v>
      </c>
      <c r="K30" s="290"/>
      <c r="L30" s="135">
        <f>X5</f>
        <v>5</v>
      </c>
      <c r="M30" s="137">
        <f>AC5</f>
        <v>5</v>
      </c>
      <c r="N30" s="135">
        <f>AH13</f>
        <v>5</v>
      </c>
    </row>
    <row r="31" spans="1:27" ht="21.75" x14ac:dyDescent="0.5">
      <c r="A31" s="271"/>
      <c r="B31" s="271"/>
      <c r="C31" s="271"/>
      <c r="D31" s="277"/>
      <c r="E31" s="271">
        <f>SUM(E26:E30)</f>
        <v>2</v>
      </c>
      <c r="F31" s="257"/>
      <c r="G31" s="257"/>
      <c r="J31" s="290"/>
      <c r="K31" s="290"/>
      <c r="L31" s="135">
        <f>X14</f>
        <v>0</v>
      </c>
      <c r="M31" s="137">
        <f>AC14</f>
        <v>0</v>
      </c>
      <c r="N31" s="135">
        <f>AH14</f>
        <v>0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K32" t="s">
        <v>51</v>
      </c>
      <c r="L32" s="132">
        <f>AVERAGE(L30:N30)</f>
        <v>5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  <c r="K33" t="s">
        <v>52</v>
      </c>
      <c r="L33" s="132">
        <f>AVERAGE(L31:N31)</f>
        <v>0</v>
      </c>
    </row>
    <row r="34" spans="1:28" x14ac:dyDescent="0.55000000000000004">
      <c r="A34" s="90">
        <v>1</v>
      </c>
      <c r="B34" s="286" t="s">
        <v>67</v>
      </c>
      <c r="C34" s="287"/>
      <c r="D34" s="277"/>
      <c r="E34" s="271"/>
      <c r="F34" s="271"/>
      <c r="G34" s="271">
        <f>COUNTIF(I2:I3,1)</f>
        <v>2</v>
      </c>
    </row>
    <row r="35" spans="1:28" x14ac:dyDescent="0.55000000000000004">
      <c r="A35" s="90">
        <v>2</v>
      </c>
      <c r="B35" s="286"/>
      <c r="C35" s="287"/>
      <c r="D35" s="277"/>
      <c r="E35" s="271"/>
      <c r="F35" s="271"/>
      <c r="G35" s="271">
        <f>COUNTIF(I2:I3,2)</f>
        <v>0</v>
      </c>
      <c r="L35" s="134">
        <v>1.1000000000000001</v>
      </c>
      <c r="M35" s="134">
        <v>1.2</v>
      </c>
      <c r="N35" s="134">
        <v>1.3</v>
      </c>
      <c r="O35" s="134">
        <v>1.4</v>
      </c>
      <c r="P35" s="134">
        <v>1.5</v>
      </c>
      <c r="Q35" s="134">
        <v>1.6</v>
      </c>
      <c r="R35" s="134">
        <v>1.7</v>
      </c>
      <c r="S35" s="134">
        <v>1.8</v>
      </c>
      <c r="T35" s="134">
        <v>3.1</v>
      </c>
      <c r="U35" s="134">
        <v>3.2</v>
      </c>
      <c r="V35" s="134">
        <v>3.3</v>
      </c>
      <c r="W35" s="134">
        <v>3.4</v>
      </c>
      <c r="X35" s="134">
        <v>3.5</v>
      </c>
      <c r="Y35" s="134">
        <v>3.6</v>
      </c>
      <c r="Z35" s="134">
        <v>3.7</v>
      </c>
      <c r="AA35" s="134">
        <v>3.8</v>
      </c>
      <c r="AB35" s="134">
        <v>3.9</v>
      </c>
    </row>
    <row r="36" spans="1:28" x14ac:dyDescent="0.55000000000000004">
      <c r="A36" s="90">
        <v>3</v>
      </c>
      <c r="B36" s="286"/>
      <c r="C36" s="287"/>
      <c r="D36" s="277"/>
      <c r="E36" s="271"/>
      <c r="F36" s="271"/>
      <c r="G36" s="271">
        <f>COUNTIF(I2:I3,3)</f>
        <v>0</v>
      </c>
      <c r="J36" s="290" t="s">
        <v>23</v>
      </c>
      <c r="K36" s="290"/>
      <c r="L36" s="135">
        <f>L5</f>
        <v>5</v>
      </c>
      <c r="M36" s="135">
        <f t="shared" ref="M36:R37" si="16">M5</f>
        <v>5</v>
      </c>
      <c r="N36" s="135">
        <f t="shared" si="16"/>
        <v>5</v>
      </c>
      <c r="O36" s="135">
        <f t="shared" si="16"/>
        <v>5</v>
      </c>
      <c r="P36" s="135">
        <f t="shared" si="16"/>
        <v>5</v>
      </c>
      <c r="Q36" s="135">
        <f t="shared" si="16"/>
        <v>5</v>
      </c>
      <c r="R36" s="135">
        <f t="shared" si="16"/>
        <v>5</v>
      </c>
      <c r="S36" s="135">
        <f>S5</f>
        <v>5</v>
      </c>
      <c r="T36" s="135">
        <f>Z5</f>
        <v>5</v>
      </c>
      <c r="U36" s="135">
        <f t="shared" ref="U36:AB37" si="17">AA5</f>
        <v>5</v>
      </c>
      <c r="V36" s="135">
        <f t="shared" si="17"/>
        <v>5</v>
      </c>
      <c r="W36" s="135">
        <f t="shared" si="17"/>
        <v>5</v>
      </c>
      <c r="X36" s="135">
        <f t="shared" si="17"/>
        <v>5</v>
      </c>
      <c r="Y36" s="135">
        <f t="shared" si="17"/>
        <v>5</v>
      </c>
      <c r="Z36" s="135">
        <f t="shared" si="17"/>
        <v>5</v>
      </c>
      <c r="AA36" s="135">
        <f>AG5</f>
        <v>5</v>
      </c>
      <c r="AB36" s="135">
        <f t="shared" si="17"/>
        <v>5</v>
      </c>
    </row>
    <row r="37" spans="1:28" x14ac:dyDescent="0.55000000000000004">
      <c r="A37" s="90">
        <v>4</v>
      </c>
      <c r="B37" s="286"/>
      <c r="C37" s="287"/>
      <c r="D37" s="277"/>
      <c r="E37" s="271"/>
      <c r="F37" s="271"/>
      <c r="G37" s="271">
        <f>COUNTIF(I2:I3,4)</f>
        <v>0</v>
      </c>
      <c r="J37" s="290"/>
      <c r="K37" s="290"/>
      <c r="L37" s="135">
        <f>L6</f>
        <v>0</v>
      </c>
      <c r="M37" s="135">
        <f t="shared" si="16"/>
        <v>0</v>
      </c>
      <c r="N37" s="135">
        <f t="shared" si="16"/>
        <v>0</v>
      </c>
      <c r="O37" s="135">
        <f t="shared" si="16"/>
        <v>0</v>
      </c>
      <c r="P37" s="135">
        <f t="shared" si="16"/>
        <v>0</v>
      </c>
      <c r="Q37" s="135">
        <f t="shared" si="16"/>
        <v>0</v>
      </c>
      <c r="R37" s="135">
        <f t="shared" si="16"/>
        <v>0</v>
      </c>
      <c r="S37" s="135">
        <f>S6</f>
        <v>0</v>
      </c>
      <c r="T37" s="135">
        <f>Z6</f>
        <v>0</v>
      </c>
      <c r="U37" s="135">
        <f t="shared" si="17"/>
        <v>0</v>
      </c>
      <c r="V37" s="135">
        <f t="shared" si="17"/>
        <v>0</v>
      </c>
      <c r="W37" s="135">
        <f t="shared" si="17"/>
        <v>0</v>
      </c>
      <c r="X37" s="135">
        <f t="shared" si="17"/>
        <v>0</v>
      </c>
      <c r="Y37" s="135">
        <f t="shared" si="17"/>
        <v>0</v>
      </c>
      <c r="Z37" s="135">
        <f t="shared" si="17"/>
        <v>0</v>
      </c>
      <c r="AA37" s="135">
        <f>AG6</f>
        <v>0</v>
      </c>
      <c r="AB37" s="135">
        <f t="shared" si="17"/>
        <v>0</v>
      </c>
    </row>
    <row r="38" spans="1:28" x14ac:dyDescent="0.55000000000000004">
      <c r="A38" s="90">
        <v>5</v>
      </c>
      <c r="B38" s="286"/>
      <c r="C38" s="287"/>
      <c r="D38" s="277"/>
      <c r="E38" s="271"/>
      <c r="F38" s="271"/>
      <c r="G38" s="271">
        <f>COUNTIF(I2:I3,5)</f>
        <v>0</v>
      </c>
      <c r="K38" t="s">
        <v>51</v>
      </c>
      <c r="L38" s="132">
        <f>AVERAGE(L36:AB36)</f>
        <v>5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COUNTIF(I2:I3,5)</f>
        <v>0</v>
      </c>
      <c r="K39" t="s">
        <v>52</v>
      </c>
      <c r="L39" s="132">
        <f>AVERAGE(L37:AB37)</f>
        <v>0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COUNTIF(I2,5)</f>
        <v>0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L41" s="134">
        <v>3.2</v>
      </c>
      <c r="M41" s="164">
        <v>3.8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2</v>
      </c>
      <c r="J42" s="290" t="s">
        <v>24</v>
      </c>
      <c r="K42" s="290"/>
      <c r="L42" s="135">
        <f>AA5</f>
        <v>5</v>
      </c>
      <c r="M42" s="135">
        <f>AG13</f>
        <v>5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J43" s="290"/>
      <c r="K43" s="290"/>
      <c r="L43" s="135">
        <f>AA6</f>
        <v>0</v>
      </c>
      <c r="M43" s="135">
        <f>AG14</f>
        <v>0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51</v>
      </c>
      <c r="L44" s="132">
        <f>AVERAGE(L42:M42)</f>
        <v>5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K45" t="s">
        <v>52</v>
      </c>
      <c r="L45" s="132">
        <f>AVERAGE(L43:M43)</f>
        <v>0</v>
      </c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</row>
    <row r="47" spans="1:28" ht="21.75" x14ac:dyDescent="0.5">
      <c r="A47" s="271" t="s">
        <v>275</v>
      </c>
      <c r="B47" s="271"/>
      <c r="C47" s="271">
        <f>COUNTIF(J2:J3,1)</f>
        <v>0</v>
      </c>
      <c r="D47" s="79"/>
      <c r="E47" s="257"/>
      <c r="F47" s="257"/>
      <c r="G47" s="257"/>
      <c r="R47" s="132">
        <f>AVERAGE(L17:AA17,L24:P24,L30:N30,L36:AB36,L42:M42)</f>
        <v>5</v>
      </c>
    </row>
    <row r="48" spans="1:28" ht="21.75" x14ac:dyDescent="0.5">
      <c r="A48" s="271" t="s">
        <v>276</v>
      </c>
      <c r="B48" s="271"/>
      <c r="C48" s="271">
        <f>COUNTIF(J2:J3,2)</f>
        <v>2</v>
      </c>
      <c r="D48" s="79"/>
      <c r="E48" s="257"/>
      <c r="F48" s="257"/>
      <c r="G48" s="257"/>
      <c r="J48" s="290" t="s">
        <v>191</v>
      </c>
      <c r="K48" s="290"/>
      <c r="L48" s="133" t="s">
        <v>51</v>
      </c>
      <c r="M48" s="135">
        <f>AVERAGE(L19,L26,L32,L38,L44)</f>
        <v>5</v>
      </c>
    </row>
    <row r="49" spans="1:13" ht="21.75" x14ac:dyDescent="0.5">
      <c r="A49" s="271" t="s">
        <v>267</v>
      </c>
      <c r="B49" s="271"/>
      <c r="C49" s="271">
        <f>COUNTIF(J2:J3,3)</f>
        <v>0</v>
      </c>
      <c r="D49" s="79"/>
      <c r="E49" s="257"/>
      <c r="F49" s="257"/>
      <c r="G49" s="257"/>
      <c r="J49" s="290"/>
      <c r="K49" s="290"/>
      <c r="L49" s="133" t="s">
        <v>52</v>
      </c>
      <c r="M49" s="135">
        <f>AVERAGE(L20,L27,L33,L39,L45)</f>
        <v>0</v>
      </c>
    </row>
    <row r="50" spans="1:13" ht="21.75" x14ac:dyDescent="0.5">
      <c r="A50" s="271"/>
      <c r="B50" s="271"/>
      <c r="C50" s="271">
        <f>SUM(C47:C49)</f>
        <v>2</v>
      </c>
      <c r="D50" s="79"/>
      <c r="E50" s="257"/>
      <c r="F50" s="257"/>
      <c r="G50" s="257"/>
    </row>
    <row r="51" spans="1:13" ht="21.75" x14ac:dyDescent="0.5">
      <c r="A51" s="257"/>
      <c r="B51" s="257"/>
      <c r="C51" s="257"/>
      <c r="D51" s="79"/>
      <c r="E51" s="257"/>
      <c r="F51" s="257"/>
      <c r="G51" s="257"/>
    </row>
    <row r="52" spans="1:13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13" ht="21.75" x14ac:dyDescent="0.5">
      <c r="A53" s="271" t="s">
        <v>278</v>
      </c>
      <c r="B53" s="271"/>
      <c r="C53" s="271">
        <f>COUNTIF(K2:K3,1)</f>
        <v>2</v>
      </c>
      <c r="D53" s="79"/>
      <c r="E53" s="257"/>
      <c r="F53" s="257"/>
      <c r="G53" s="257"/>
    </row>
    <row r="54" spans="1:13" ht="21.75" x14ac:dyDescent="0.5">
      <c r="A54" s="271" t="s">
        <v>41</v>
      </c>
      <c r="B54" s="271"/>
      <c r="C54" s="271">
        <f>COUNTIF(K2:K3,2)</f>
        <v>0</v>
      </c>
      <c r="D54" s="79"/>
      <c r="E54" s="257"/>
      <c r="F54" s="257"/>
      <c r="G54" s="257"/>
    </row>
    <row r="55" spans="1:13" ht="21.75" x14ac:dyDescent="0.5">
      <c r="A55" s="271" t="s">
        <v>267</v>
      </c>
      <c r="B55" s="271"/>
      <c r="C55" s="271">
        <f>COUNTIF(K2:K3,0)</f>
        <v>0</v>
      </c>
      <c r="D55" s="79"/>
      <c r="E55" s="257"/>
      <c r="F55" s="257"/>
      <c r="G55" s="257"/>
    </row>
    <row r="56" spans="1:13" ht="21.75" x14ac:dyDescent="0.5">
      <c r="A56" s="271"/>
      <c r="B56" s="271"/>
      <c r="C56" s="271">
        <f>SUM(C53:C55)</f>
        <v>2</v>
      </c>
      <c r="D56" s="79"/>
      <c r="E56" s="257"/>
      <c r="F56" s="257"/>
      <c r="G56" s="257"/>
    </row>
    <row r="57" spans="1:13" ht="21.75" x14ac:dyDescent="0.5">
      <c r="A57"/>
      <c r="D57" s="79"/>
    </row>
    <row r="58" spans="1:13" ht="21.75" x14ac:dyDescent="0.5">
      <c r="A58"/>
      <c r="D58" s="79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  <c r="I61"/>
    </row>
    <row r="62" spans="1:13" ht="21.75" x14ac:dyDescent="0.5">
      <c r="A62"/>
      <c r="D62" s="79"/>
      <c r="I62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50" spans="1:9" ht="21.75" x14ac:dyDescent="0.5">
      <c r="A350"/>
      <c r="D350" s="53"/>
      <c r="I350"/>
    </row>
    <row r="358" spans="1:9" ht="14.25" x14ac:dyDescent="0.2">
      <c r="A358"/>
      <c r="D358"/>
      <c r="I358"/>
    </row>
    <row r="359" spans="1:9" ht="14.25" x14ac:dyDescent="0.2">
      <c r="A359"/>
      <c r="D359"/>
      <c r="I359"/>
    </row>
    <row r="360" spans="1:9" ht="14.25" x14ac:dyDescent="0.2">
      <c r="A360"/>
      <c r="D360"/>
      <c r="I360"/>
    </row>
    <row r="361" spans="1:9" ht="14.25" x14ac:dyDescent="0.2">
      <c r="A361"/>
      <c r="D361"/>
      <c r="I361"/>
    </row>
    <row r="362" spans="1:9" ht="14.25" x14ac:dyDescent="0.2">
      <c r="A362"/>
      <c r="D362"/>
      <c r="I362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1" spans="1:9" ht="14.25" x14ac:dyDescent="0.2">
      <c r="A391"/>
      <c r="D391"/>
      <c r="I391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7" spans="1:9" ht="14.25" x14ac:dyDescent="0.2">
      <c r="A417"/>
      <c r="D417"/>
      <c r="I417"/>
    </row>
    <row r="418" spans="1:9" ht="14.25" x14ac:dyDescent="0.2">
      <c r="A418"/>
      <c r="D418"/>
      <c r="I418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7" spans="1:9" ht="14.25" x14ac:dyDescent="0.2">
      <c r="A517"/>
      <c r="D517"/>
      <c r="I517"/>
    </row>
  </sheetData>
  <mergeCells count="6">
    <mergeCell ref="J48:K49"/>
    <mergeCell ref="J17:K18"/>
    <mergeCell ref="J24:K25"/>
    <mergeCell ref="J30:K31"/>
    <mergeCell ref="J36:K37"/>
    <mergeCell ref="J42:K4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18"/>
  <sheetViews>
    <sheetView workbookViewId="0">
      <selection activeCell="A11" sqref="A11:G56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4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51">
        <v>11</v>
      </c>
      <c r="B2" s="11">
        <v>2</v>
      </c>
      <c r="C2" s="12"/>
      <c r="D2" s="79">
        <f t="shared" ref="D2:D4" si="0">IF(C2&gt;50,4,IF(C2&gt;40,3,IF(C2&gt;30,2,IF(C2&gt;0,1,IF(C2=0,5)))))</f>
        <v>5</v>
      </c>
      <c r="E2" s="13">
        <v>2</v>
      </c>
      <c r="F2" s="14">
        <v>1</v>
      </c>
      <c r="G2" s="20">
        <v>3</v>
      </c>
      <c r="H2" s="20">
        <v>9</v>
      </c>
      <c r="I2" s="20">
        <v>2</v>
      </c>
      <c r="J2" s="15">
        <v>2</v>
      </c>
      <c r="K2" s="15">
        <v>1</v>
      </c>
      <c r="L2" s="16">
        <v>5</v>
      </c>
      <c r="M2" s="16">
        <v>4</v>
      </c>
      <c r="N2" s="16">
        <v>3</v>
      </c>
      <c r="O2" s="16">
        <v>3</v>
      </c>
      <c r="P2" s="16">
        <v>4</v>
      </c>
      <c r="Q2" s="16">
        <v>4</v>
      </c>
      <c r="R2" s="16">
        <v>3</v>
      </c>
      <c r="S2" s="16">
        <v>3</v>
      </c>
      <c r="T2" s="17">
        <v>4</v>
      </c>
      <c r="U2" s="17">
        <v>4</v>
      </c>
      <c r="V2" s="17">
        <v>3</v>
      </c>
      <c r="W2" s="17">
        <v>4</v>
      </c>
      <c r="X2" s="17">
        <v>4</v>
      </c>
      <c r="Y2" s="17">
        <v>3</v>
      </c>
      <c r="Z2" s="18">
        <v>3</v>
      </c>
      <c r="AA2" s="18">
        <v>3</v>
      </c>
      <c r="AB2" s="18">
        <v>4</v>
      </c>
      <c r="AC2" s="18">
        <v>4</v>
      </c>
      <c r="AD2" s="18">
        <v>3</v>
      </c>
      <c r="AE2" s="18">
        <v>4</v>
      </c>
      <c r="AF2" s="18">
        <v>3</v>
      </c>
      <c r="AG2" s="18">
        <v>3</v>
      </c>
      <c r="AH2" s="18">
        <v>4</v>
      </c>
      <c r="AI2" s="19">
        <v>3</v>
      </c>
      <c r="AJ2" s="19">
        <v>3</v>
      </c>
      <c r="AK2" s="19">
        <v>3</v>
      </c>
      <c r="AL2" s="19">
        <v>4</v>
      </c>
      <c r="AM2" s="19">
        <v>4</v>
      </c>
      <c r="AN2" s="19">
        <v>3</v>
      </c>
      <c r="AO2" s="19">
        <v>4</v>
      </c>
      <c r="AP2" s="19">
        <v>4</v>
      </c>
      <c r="AQ2" s="20">
        <v>3</v>
      </c>
      <c r="AR2" s="20">
        <v>4</v>
      </c>
      <c r="AS2" s="20">
        <v>4</v>
      </c>
      <c r="AT2" s="20">
        <v>4</v>
      </c>
      <c r="AU2" s="20">
        <v>3</v>
      </c>
      <c r="AV2" s="20">
        <v>4</v>
      </c>
      <c r="AW2" s="20">
        <v>3</v>
      </c>
      <c r="AX2" s="20">
        <v>3</v>
      </c>
      <c r="AY2" s="20">
        <v>3</v>
      </c>
      <c r="AZ2" s="20">
        <v>3</v>
      </c>
      <c r="BA2" s="7"/>
      <c r="BB2" s="37">
        <f t="shared" ref="BB2:BB3" si="1">(AVERAGE(L2:S2))</f>
        <v>3.625</v>
      </c>
      <c r="BC2" s="38">
        <f t="shared" ref="BC2:BC3" si="2">(AVERAGEA(T2:Y2))</f>
        <v>3.6666666666666665</v>
      </c>
      <c r="BD2" s="39">
        <f t="shared" ref="BD2:BD3" si="3">(AVERAGE(Z2:AH2))</f>
        <v>3.4444444444444446</v>
      </c>
      <c r="BE2" s="40">
        <f t="shared" ref="BE2:BE3" si="4">(AVERAGEA(AI2:AP2))</f>
        <v>3.5</v>
      </c>
      <c r="BF2" s="41">
        <f t="shared" ref="BF2:BF3" si="5">(AVERAGE(AQ2:AZ2))</f>
        <v>3.4</v>
      </c>
    </row>
    <row r="3" spans="1:58" x14ac:dyDescent="0.55000000000000004">
      <c r="A3" s="51">
        <v>12</v>
      </c>
      <c r="B3" s="11">
        <v>2</v>
      </c>
      <c r="C3" s="12"/>
      <c r="D3" s="79">
        <f t="shared" si="0"/>
        <v>5</v>
      </c>
      <c r="E3" s="13">
        <v>1</v>
      </c>
      <c r="F3" s="14">
        <v>3</v>
      </c>
      <c r="G3" s="20">
        <v>3</v>
      </c>
      <c r="H3" s="20">
        <v>9</v>
      </c>
      <c r="I3" s="20">
        <v>2</v>
      </c>
      <c r="J3" s="15">
        <v>2</v>
      </c>
      <c r="K3" s="15">
        <v>1</v>
      </c>
      <c r="L3" s="16">
        <v>4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4</v>
      </c>
      <c r="S3" s="16">
        <v>4</v>
      </c>
      <c r="T3" s="17">
        <v>4</v>
      </c>
      <c r="U3" s="17">
        <v>3</v>
      </c>
      <c r="V3" s="17">
        <v>3</v>
      </c>
      <c r="W3" s="17">
        <v>4</v>
      </c>
      <c r="X3" s="17">
        <v>3</v>
      </c>
      <c r="Y3" s="17">
        <v>4</v>
      </c>
      <c r="Z3" s="18">
        <v>4</v>
      </c>
      <c r="AA3" s="18">
        <v>4</v>
      </c>
      <c r="AB3" s="18">
        <v>3</v>
      </c>
      <c r="AC3" s="18">
        <v>4</v>
      </c>
      <c r="AD3" s="18">
        <v>4</v>
      </c>
      <c r="AE3" s="18">
        <v>4</v>
      </c>
      <c r="AF3" s="18">
        <v>4</v>
      </c>
      <c r="AG3" s="18">
        <v>3</v>
      </c>
      <c r="AH3" s="18">
        <v>3</v>
      </c>
      <c r="AI3" s="19">
        <v>3</v>
      </c>
      <c r="AJ3" s="19">
        <v>4</v>
      </c>
      <c r="AK3" s="19">
        <v>3</v>
      </c>
      <c r="AL3" s="19">
        <v>3</v>
      </c>
      <c r="AM3" s="19">
        <v>3</v>
      </c>
      <c r="AN3" s="19">
        <v>4</v>
      </c>
      <c r="AO3" s="19">
        <v>4</v>
      </c>
      <c r="AP3" s="19">
        <v>3</v>
      </c>
      <c r="AQ3" s="20">
        <v>4</v>
      </c>
      <c r="AR3" s="20">
        <v>4</v>
      </c>
      <c r="AS3" s="20">
        <v>4</v>
      </c>
      <c r="AT3" s="20">
        <v>4</v>
      </c>
      <c r="AU3" s="20">
        <v>4</v>
      </c>
      <c r="AV3" s="20">
        <v>3</v>
      </c>
      <c r="AW3" s="20">
        <v>3</v>
      </c>
      <c r="AX3" s="20">
        <v>3</v>
      </c>
      <c r="AY3" s="20">
        <v>4</v>
      </c>
      <c r="AZ3" s="20">
        <v>4</v>
      </c>
      <c r="BA3" s="7"/>
      <c r="BB3" s="37">
        <f t="shared" si="1"/>
        <v>3.75</v>
      </c>
      <c r="BC3" s="38">
        <f t="shared" si="2"/>
        <v>3.5</v>
      </c>
      <c r="BD3" s="39">
        <f t="shared" si="3"/>
        <v>3.6666666666666665</v>
      </c>
      <c r="BE3" s="40">
        <f t="shared" si="4"/>
        <v>3.375</v>
      </c>
      <c r="BF3" s="41">
        <f t="shared" si="5"/>
        <v>3.7</v>
      </c>
    </row>
    <row r="4" spans="1:58" x14ac:dyDescent="0.55000000000000004">
      <c r="A4" s="51"/>
      <c r="B4" s="26"/>
      <c r="C4" s="27"/>
      <c r="D4" s="79">
        <f t="shared" si="0"/>
        <v>5</v>
      </c>
      <c r="E4" s="28"/>
      <c r="F4" s="29"/>
      <c r="G4" s="35"/>
      <c r="H4" s="35"/>
      <c r="I4" s="35"/>
      <c r="J4" s="30"/>
      <c r="K4" s="30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7" t="e">
        <f t="shared" ref="BB4" si="6">(AVERAGE(L4:S4))</f>
        <v>#DIV/0!</v>
      </c>
      <c r="BC4" s="38" t="e">
        <f t="shared" ref="BC4" si="7">(AVERAGEA(T4:Y4))</f>
        <v>#DIV/0!</v>
      </c>
      <c r="BD4" s="39" t="e">
        <f t="shared" ref="BD4" si="8">(AVERAGE(Z4:AH4))</f>
        <v>#DIV/0!</v>
      </c>
      <c r="BE4" s="40" t="e">
        <f t="shared" ref="BE4" si="9">(AVERAGEA(AI4:AP4))</f>
        <v>#DIV/0!</v>
      </c>
      <c r="BF4" s="41" t="e">
        <f t="shared" ref="BF4" si="10">(AVERAGE(AQ4:AZ4))</f>
        <v>#DIV/0!</v>
      </c>
    </row>
    <row r="5" spans="1:58" x14ac:dyDescent="0.55000000000000004">
      <c r="A5" s="72"/>
      <c r="B5" s="73"/>
      <c r="C5" s="74"/>
      <c r="D5" s="79"/>
      <c r="E5" s="75"/>
      <c r="F5" s="76"/>
      <c r="G5" s="47"/>
      <c r="H5" s="47"/>
      <c r="I5" s="47"/>
      <c r="J5" s="77"/>
      <c r="K5" s="78" t="s">
        <v>51</v>
      </c>
      <c r="L5" s="129">
        <f t="shared" ref="L5:AZ5" si="11">AVERAGE(L2:L4)</f>
        <v>4.5</v>
      </c>
      <c r="M5" s="129">
        <f t="shared" si="11"/>
        <v>3.5</v>
      </c>
      <c r="N5" s="129">
        <f t="shared" si="11"/>
        <v>3.5</v>
      </c>
      <c r="O5" s="129">
        <f t="shared" si="11"/>
        <v>3.5</v>
      </c>
      <c r="P5" s="129">
        <f t="shared" si="11"/>
        <v>4</v>
      </c>
      <c r="Q5" s="129">
        <f t="shared" si="11"/>
        <v>3.5</v>
      </c>
      <c r="R5" s="129">
        <f t="shared" si="11"/>
        <v>3.5</v>
      </c>
      <c r="S5" s="129">
        <f t="shared" si="11"/>
        <v>3.5</v>
      </c>
      <c r="T5" s="38">
        <f t="shared" si="11"/>
        <v>4</v>
      </c>
      <c r="U5" s="38">
        <f t="shared" si="11"/>
        <v>3.5</v>
      </c>
      <c r="V5" s="38">
        <f t="shared" si="11"/>
        <v>3</v>
      </c>
      <c r="W5" s="38">
        <f t="shared" si="11"/>
        <v>4</v>
      </c>
      <c r="X5" s="38">
        <f t="shared" si="11"/>
        <v>3.5</v>
      </c>
      <c r="Y5" s="38">
        <f t="shared" si="11"/>
        <v>3.5</v>
      </c>
      <c r="Z5" s="39">
        <f t="shared" si="11"/>
        <v>3.5</v>
      </c>
      <c r="AA5" s="39">
        <f t="shared" si="11"/>
        <v>3.5</v>
      </c>
      <c r="AB5" s="39">
        <f t="shared" si="11"/>
        <v>3.5</v>
      </c>
      <c r="AC5" s="39">
        <f t="shared" si="11"/>
        <v>4</v>
      </c>
      <c r="AD5" s="39">
        <f t="shared" si="11"/>
        <v>3.5</v>
      </c>
      <c r="AE5" s="39">
        <f t="shared" si="11"/>
        <v>4</v>
      </c>
      <c r="AF5" s="39">
        <f t="shared" si="11"/>
        <v>3.5</v>
      </c>
      <c r="AG5" s="39">
        <f t="shared" si="11"/>
        <v>3</v>
      </c>
      <c r="AH5" s="39">
        <f t="shared" si="11"/>
        <v>3.5</v>
      </c>
      <c r="AI5" s="40">
        <f t="shared" si="11"/>
        <v>3</v>
      </c>
      <c r="AJ5" s="40">
        <f t="shared" si="11"/>
        <v>3.5</v>
      </c>
      <c r="AK5" s="40">
        <f t="shared" si="11"/>
        <v>3</v>
      </c>
      <c r="AL5" s="40">
        <f t="shared" si="11"/>
        <v>3.5</v>
      </c>
      <c r="AM5" s="40">
        <f t="shared" si="11"/>
        <v>3.5</v>
      </c>
      <c r="AN5" s="40">
        <f t="shared" si="11"/>
        <v>3.5</v>
      </c>
      <c r="AO5" s="40">
        <f t="shared" si="11"/>
        <v>4</v>
      </c>
      <c r="AP5" s="40">
        <f t="shared" si="11"/>
        <v>3.5</v>
      </c>
      <c r="AQ5" s="41">
        <f t="shared" si="11"/>
        <v>3.5</v>
      </c>
      <c r="AR5" s="41">
        <f t="shared" si="11"/>
        <v>4</v>
      </c>
      <c r="AS5" s="41">
        <f t="shared" si="11"/>
        <v>4</v>
      </c>
      <c r="AT5" s="41">
        <f t="shared" si="11"/>
        <v>4</v>
      </c>
      <c r="AU5" s="41">
        <f t="shared" si="11"/>
        <v>3.5</v>
      </c>
      <c r="AV5" s="41">
        <f t="shared" si="11"/>
        <v>3.5</v>
      </c>
      <c r="AW5" s="41">
        <f t="shared" si="11"/>
        <v>3</v>
      </c>
      <c r="AX5" s="41">
        <f t="shared" si="11"/>
        <v>3</v>
      </c>
      <c r="AY5" s="41">
        <f t="shared" si="11"/>
        <v>3.5</v>
      </c>
      <c r="AZ5" s="41">
        <f t="shared" si="11"/>
        <v>3.5</v>
      </c>
      <c r="BA5" s="81" t="s">
        <v>51</v>
      </c>
      <c r="BB5" s="37">
        <f>AVERAGE(L2:S4)</f>
        <v>3.6875</v>
      </c>
      <c r="BC5" s="38">
        <f>AVERAGE(T2:Y4)</f>
        <v>3.5833333333333335</v>
      </c>
      <c r="BD5" s="143">
        <f>AVERAGE(Z2:AH4)</f>
        <v>3.5555555555555554</v>
      </c>
      <c r="BE5" s="40">
        <f>AVERAGE(AI2:AP4)</f>
        <v>3.4375</v>
      </c>
      <c r="BF5" s="41">
        <f>AVERAGE(AQ2:AZ4)</f>
        <v>3.55</v>
      </c>
    </row>
    <row r="6" spans="1:58" x14ac:dyDescent="0.55000000000000004">
      <c r="A6" s="72"/>
      <c r="B6" s="73"/>
      <c r="C6" s="74"/>
      <c r="D6" s="79"/>
      <c r="E6" s="75"/>
      <c r="F6" s="76"/>
      <c r="G6" s="76"/>
      <c r="H6" s="76"/>
      <c r="I6" s="76"/>
      <c r="J6" s="77"/>
      <c r="K6" s="78" t="s">
        <v>52</v>
      </c>
      <c r="L6" s="129">
        <f t="shared" ref="L6:AZ6" si="12">STDEVPA(L2:L4)</f>
        <v>0.5</v>
      </c>
      <c r="M6" s="129">
        <f t="shared" si="12"/>
        <v>0.5</v>
      </c>
      <c r="N6" s="129">
        <f t="shared" si="12"/>
        <v>0.5</v>
      </c>
      <c r="O6" s="129">
        <f t="shared" si="12"/>
        <v>0.5</v>
      </c>
      <c r="P6" s="129">
        <f t="shared" si="12"/>
        <v>0</v>
      </c>
      <c r="Q6" s="129">
        <f t="shared" si="12"/>
        <v>0.5</v>
      </c>
      <c r="R6" s="129">
        <f t="shared" si="12"/>
        <v>0.5</v>
      </c>
      <c r="S6" s="129">
        <f t="shared" si="12"/>
        <v>0.5</v>
      </c>
      <c r="T6" s="38">
        <f t="shared" si="12"/>
        <v>0</v>
      </c>
      <c r="U6" s="38">
        <f t="shared" si="12"/>
        <v>0.5</v>
      </c>
      <c r="V6" s="38">
        <f t="shared" si="12"/>
        <v>0</v>
      </c>
      <c r="W6" s="38">
        <f t="shared" si="12"/>
        <v>0</v>
      </c>
      <c r="X6" s="38">
        <f t="shared" si="12"/>
        <v>0.5</v>
      </c>
      <c r="Y6" s="38">
        <f t="shared" si="12"/>
        <v>0.5</v>
      </c>
      <c r="Z6" s="39">
        <f t="shared" si="12"/>
        <v>0.5</v>
      </c>
      <c r="AA6" s="39">
        <f t="shared" si="12"/>
        <v>0.5</v>
      </c>
      <c r="AB6" s="39">
        <f t="shared" si="12"/>
        <v>0.5</v>
      </c>
      <c r="AC6" s="39">
        <f t="shared" si="12"/>
        <v>0</v>
      </c>
      <c r="AD6" s="39">
        <f t="shared" si="12"/>
        <v>0.5</v>
      </c>
      <c r="AE6" s="39">
        <f t="shared" si="12"/>
        <v>0</v>
      </c>
      <c r="AF6" s="39">
        <f t="shared" si="12"/>
        <v>0.5</v>
      </c>
      <c r="AG6" s="39">
        <f t="shared" si="12"/>
        <v>0</v>
      </c>
      <c r="AH6" s="39">
        <f t="shared" si="12"/>
        <v>0.5</v>
      </c>
      <c r="AI6" s="40">
        <f t="shared" si="12"/>
        <v>0</v>
      </c>
      <c r="AJ6" s="40">
        <f t="shared" si="12"/>
        <v>0.5</v>
      </c>
      <c r="AK6" s="40">
        <f t="shared" si="12"/>
        <v>0</v>
      </c>
      <c r="AL6" s="40">
        <f t="shared" si="12"/>
        <v>0.5</v>
      </c>
      <c r="AM6" s="40">
        <f t="shared" si="12"/>
        <v>0.5</v>
      </c>
      <c r="AN6" s="40">
        <f t="shared" si="12"/>
        <v>0.5</v>
      </c>
      <c r="AO6" s="40">
        <f t="shared" si="12"/>
        <v>0</v>
      </c>
      <c r="AP6" s="40">
        <f t="shared" si="12"/>
        <v>0.5</v>
      </c>
      <c r="AQ6" s="41">
        <f t="shared" si="12"/>
        <v>0.5</v>
      </c>
      <c r="AR6" s="41">
        <f t="shared" si="12"/>
        <v>0</v>
      </c>
      <c r="AS6" s="41">
        <f t="shared" si="12"/>
        <v>0</v>
      </c>
      <c r="AT6" s="41">
        <f t="shared" si="12"/>
        <v>0</v>
      </c>
      <c r="AU6" s="41">
        <f t="shared" si="12"/>
        <v>0.5</v>
      </c>
      <c r="AV6" s="41">
        <f t="shared" si="12"/>
        <v>0.5</v>
      </c>
      <c r="AW6" s="41">
        <f t="shared" si="12"/>
        <v>0</v>
      </c>
      <c r="AX6" s="41">
        <f t="shared" si="12"/>
        <v>0</v>
      </c>
      <c r="AY6" s="41">
        <f t="shared" si="12"/>
        <v>0.5</v>
      </c>
      <c r="AZ6" s="41">
        <f t="shared" si="12"/>
        <v>0.5</v>
      </c>
      <c r="BA6" s="81" t="s">
        <v>52</v>
      </c>
      <c r="BB6" s="37">
        <f>STDEVPA(L2:S4)</f>
        <v>0.58296119081805098</v>
      </c>
      <c r="BC6" s="38">
        <f>STDEVPA(T2:Y4)</f>
        <v>0.49300664859163468</v>
      </c>
      <c r="BD6" s="39">
        <f>STDEVPA(Z2:AH4)</f>
        <v>0.49690399499995325</v>
      </c>
      <c r="BE6" s="40">
        <f>STDEVPA(AI2:AP4)</f>
        <v>0.49607837082461076</v>
      </c>
      <c r="BF6" s="41">
        <f>STDEVPA(AQ2:AZ4)</f>
        <v>0.49749371855330998</v>
      </c>
    </row>
    <row r="7" spans="1:58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49">
        <f>AVERAGE(L2:AZ4)</f>
        <v>3.5609756097560976</v>
      </c>
      <c r="BC7" s="49"/>
      <c r="BD7" s="49"/>
      <c r="BE7" s="42"/>
      <c r="BF7" s="42"/>
    </row>
    <row r="8" spans="1:58" x14ac:dyDescent="0.55000000000000004">
      <c r="B8" s="42"/>
      <c r="C8" s="42"/>
      <c r="D8" s="79"/>
      <c r="E8" s="42"/>
      <c r="F8" s="42"/>
      <c r="G8" s="42"/>
      <c r="H8" s="42"/>
      <c r="I8" s="42"/>
      <c r="J8" s="42"/>
      <c r="K8" s="4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9">
        <f>STDEVPA(L2:AZ4)</f>
        <v>0.5202616831146718</v>
      </c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 t="s">
        <v>258</v>
      </c>
      <c r="G9" s="42">
        <v>2</v>
      </c>
      <c r="H9" s="42" t="s">
        <v>192</v>
      </c>
      <c r="I9" s="42">
        <f>COUNT(A2:A3)</f>
        <v>2</v>
      </c>
      <c r="J9" t="s">
        <v>61</v>
      </c>
      <c r="K9" s="42">
        <f>I9*100/G9</f>
        <v>100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/>
      <c r="G10" s="42"/>
      <c r="H10" s="42"/>
      <c r="I10" s="42"/>
      <c r="J10" s="42"/>
      <c r="K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H11" s="42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ht="21.75" x14ac:dyDescent="0.5">
      <c r="A12" s="271" t="s">
        <v>43</v>
      </c>
      <c r="B12" s="271">
        <f>COUNTIF(B2:B3,1)</f>
        <v>0</v>
      </c>
      <c r="C12" s="257"/>
      <c r="D12" s="79"/>
      <c r="E12" s="257"/>
      <c r="F12" s="257"/>
      <c r="G12" s="257"/>
      <c r="L12" s="16">
        <v>1.1000000000000001</v>
      </c>
      <c r="M12" s="16">
        <v>1.2</v>
      </c>
      <c r="N12" s="16">
        <v>1.3</v>
      </c>
      <c r="O12" s="16">
        <v>1.4</v>
      </c>
      <c r="P12" s="16">
        <v>1.5</v>
      </c>
      <c r="Q12" s="16">
        <v>1.6</v>
      </c>
      <c r="R12" s="16">
        <v>1.7</v>
      </c>
      <c r="S12" s="16">
        <v>1.8</v>
      </c>
      <c r="T12" s="17">
        <v>2.1</v>
      </c>
      <c r="U12" s="17">
        <v>2.2000000000000002</v>
      </c>
      <c r="V12" s="17">
        <v>2.2999999999999998</v>
      </c>
      <c r="W12" s="17">
        <v>2.4</v>
      </c>
      <c r="X12" s="17">
        <v>2.5</v>
      </c>
      <c r="Y12" s="17">
        <v>2.6</v>
      </c>
      <c r="Z12" s="18">
        <v>3.1</v>
      </c>
      <c r="AA12" s="18">
        <v>3.2</v>
      </c>
      <c r="AB12" s="18">
        <v>3.3</v>
      </c>
      <c r="AC12" s="18">
        <v>3.4</v>
      </c>
      <c r="AD12" s="18">
        <v>3.5</v>
      </c>
      <c r="AE12" s="18">
        <v>3.6</v>
      </c>
      <c r="AF12" s="18">
        <v>3.7</v>
      </c>
      <c r="AG12" s="18">
        <v>3.8</v>
      </c>
      <c r="AH12" s="18">
        <v>3.9</v>
      </c>
      <c r="AI12" s="19">
        <v>4.0999999999999996</v>
      </c>
      <c r="AJ12" s="19">
        <v>4.2</v>
      </c>
      <c r="AK12" s="19">
        <v>4.3</v>
      </c>
      <c r="AL12" s="19">
        <v>4.4000000000000004</v>
      </c>
      <c r="AM12" s="19">
        <v>4.5</v>
      </c>
      <c r="AN12" s="19">
        <v>4.5999999999999996</v>
      </c>
      <c r="AO12" s="19">
        <v>4.7</v>
      </c>
      <c r="AP12" s="19">
        <v>4.8</v>
      </c>
      <c r="AQ12" s="20">
        <v>5.0999999999999996</v>
      </c>
      <c r="AR12" s="20" t="s">
        <v>11</v>
      </c>
      <c r="AS12" s="20" t="s">
        <v>12</v>
      </c>
      <c r="AT12" s="20" t="s">
        <v>13</v>
      </c>
      <c r="AU12" s="20" t="s">
        <v>14</v>
      </c>
      <c r="AV12" s="20" t="s">
        <v>15</v>
      </c>
      <c r="AW12" s="20" t="s">
        <v>16</v>
      </c>
      <c r="AX12" s="20" t="s">
        <v>17</v>
      </c>
      <c r="AY12" s="20" t="s">
        <v>18</v>
      </c>
      <c r="AZ12" s="20">
        <v>5.4</v>
      </c>
    </row>
    <row r="13" spans="1:58" ht="21.75" x14ac:dyDescent="0.5">
      <c r="A13" s="271" t="s">
        <v>44</v>
      </c>
      <c r="B13" s="271">
        <f>COUNTIF(B2:B3,2)</f>
        <v>2</v>
      </c>
      <c r="C13" s="257"/>
      <c r="D13" s="79"/>
      <c r="E13" s="257"/>
      <c r="F13" s="257"/>
      <c r="G13" s="257"/>
      <c r="J13" s="77"/>
      <c r="K13" s="78" t="s">
        <v>51</v>
      </c>
      <c r="L13" s="129">
        <f t="shared" ref="L13:AZ13" si="13">AVERAGE(L2:L4)</f>
        <v>4.5</v>
      </c>
      <c r="M13" s="129">
        <f t="shared" si="13"/>
        <v>3.5</v>
      </c>
      <c r="N13" s="129">
        <f t="shared" si="13"/>
        <v>3.5</v>
      </c>
      <c r="O13" s="129">
        <f t="shared" si="13"/>
        <v>3.5</v>
      </c>
      <c r="P13" s="129">
        <f t="shared" si="13"/>
        <v>4</v>
      </c>
      <c r="Q13" s="129">
        <f t="shared" si="13"/>
        <v>3.5</v>
      </c>
      <c r="R13" s="129">
        <f t="shared" si="13"/>
        <v>3.5</v>
      </c>
      <c r="S13" s="129">
        <f t="shared" si="13"/>
        <v>3.5</v>
      </c>
      <c r="T13" s="129">
        <f t="shared" si="13"/>
        <v>4</v>
      </c>
      <c r="U13" s="129">
        <f t="shared" si="13"/>
        <v>3.5</v>
      </c>
      <c r="V13" s="129">
        <f t="shared" si="13"/>
        <v>3</v>
      </c>
      <c r="W13" s="129">
        <f t="shared" si="13"/>
        <v>4</v>
      </c>
      <c r="X13" s="129">
        <f t="shared" si="13"/>
        <v>3.5</v>
      </c>
      <c r="Y13" s="129">
        <f t="shared" si="13"/>
        <v>3.5</v>
      </c>
      <c r="Z13" s="129">
        <f t="shared" si="13"/>
        <v>3.5</v>
      </c>
      <c r="AA13" s="129">
        <f t="shared" si="13"/>
        <v>3.5</v>
      </c>
      <c r="AB13" s="129">
        <f t="shared" si="13"/>
        <v>3.5</v>
      </c>
      <c r="AC13" s="129">
        <f t="shared" si="13"/>
        <v>4</v>
      </c>
      <c r="AD13" s="129">
        <f t="shared" si="13"/>
        <v>3.5</v>
      </c>
      <c r="AE13" s="129">
        <f t="shared" si="13"/>
        <v>4</v>
      </c>
      <c r="AF13" s="129">
        <f t="shared" si="13"/>
        <v>3.5</v>
      </c>
      <c r="AG13" s="129">
        <f t="shared" si="13"/>
        <v>3</v>
      </c>
      <c r="AH13" s="129">
        <f t="shared" si="13"/>
        <v>3.5</v>
      </c>
      <c r="AI13" s="129">
        <f t="shared" si="13"/>
        <v>3</v>
      </c>
      <c r="AJ13" s="129">
        <f t="shared" si="13"/>
        <v>3.5</v>
      </c>
      <c r="AK13" s="129">
        <f t="shared" si="13"/>
        <v>3</v>
      </c>
      <c r="AL13" s="129">
        <f t="shared" si="13"/>
        <v>3.5</v>
      </c>
      <c r="AM13" s="129">
        <f t="shared" si="13"/>
        <v>3.5</v>
      </c>
      <c r="AN13" s="129">
        <f t="shared" si="13"/>
        <v>3.5</v>
      </c>
      <c r="AO13" s="129">
        <f t="shared" si="13"/>
        <v>4</v>
      </c>
      <c r="AP13" s="129">
        <f t="shared" si="13"/>
        <v>3.5</v>
      </c>
      <c r="AQ13" s="129">
        <f t="shared" si="13"/>
        <v>3.5</v>
      </c>
      <c r="AR13" s="129">
        <f t="shared" si="13"/>
        <v>4</v>
      </c>
      <c r="AS13" s="129">
        <f t="shared" si="13"/>
        <v>4</v>
      </c>
      <c r="AT13" s="129">
        <f t="shared" si="13"/>
        <v>4</v>
      </c>
      <c r="AU13" s="129">
        <f t="shared" si="13"/>
        <v>3.5</v>
      </c>
      <c r="AV13" s="129">
        <f t="shared" si="13"/>
        <v>3.5</v>
      </c>
      <c r="AW13" s="129">
        <f t="shared" si="13"/>
        <v>3</v>
      </c>
      <c r="AX13" s="129">
        <f t="shared" si="13"/>
        <v>3</v>
      </c>
      <c r="AY13" s="129">
        <f t="shared" si="13"/>
        <v>3.5</v>
      </c>
      <c r="AZ13" s="129">
        <f t="shared" si="13"/>
        <v>3.5</v>
      </c>
    </row>
    <row r="14" spans="1:58" ht="21.75" x14ac:dyDescent="0.5">
      <c r="A14" s="271" t="s">
        <v>267</v>
      </c>
      <c r="B14" s="271">
        <f>COUNTIF(B2:B3,0)</f>
        <v>0</v>
      </c>
      <c r="C14" s="257"/>
      <c r="D14" s="79"/>
      <c r="E14" s="257"/>
      <c r="F14" s="257"/>
      <c r="G14" s="257"/>
      <c r="J14" s="77"/>
      <c r="K14" s="78" t="s">
        <v>52</v>
      </c>
      <c r="L14" s="129">
        <f t="shared" ref="L14:AZ14" si="14">STDEVPA(L2:L4)</f>
        <v>0.5</v>
      </c>
      <c r="M14" s="129">
        <f t="shared" si="14"/>
        <v>0.5</v>
      </c>
      <c r="N14" s="129">
        <f t="shared" si="14"/>
        <v>0.5</v>
      </c>
      <c r="O14" s="129">
        <f t="shared" si="14"/>
        <v>0.5</v>
      </c>
      <c r="P14" s="129">
        <f t="shared" si="14"/>
        <v>0</v>
      </c>
      <c r="Q14" s="129">
        <f t="shared" si="14"/>
        <v>0.5</v>
      </c>
      <c r="R14" s="129">
        <f t="shared" si="14"/>
        <v>0.5</v>
      </c>
      <c r="S14" s="129">
        <f t="shared" si="14"/>
        <v>0.5</v>
      </c>
      <c r="T14" s="129">
        <f t="shared" si="14"/>
        <v>0</v>
      </c>
      <c r="U14" s="129">
        <f t="shared" si="14"/>
        <v>0.5</v>
      </c>
      <c r="V14" s="129">
        <f t="shared" si="14"/>
        <v>0</v>
      </c>
      <c r="W14" s="129">
        <f t="shared" si="14"/>
        <v>0</v>
      </c>
      <c r="X14" s="129">
        <f t="shared" si="14"/>
        <v>0.5</v>
      </c>
      <c r="Y14" s="129">
        <f t="shared" si="14"/>
        <v>0.5</v>
      </c>
      <c r="Z14" s="129">
        <f t="shared" si="14"/>
        <v>0.5</v>
      </c>
      <c r="AA14" s="129">
        <f t="shared" si="14"/>
        <v>0.5</v>
      </c>
      <c r="AB14" s="129">
        <f t="shared" si="14"/>
        <v>0.5</v>
      </c>
      <c r="AC14" s="129">
        <f t="shared" si="14"/>
        <v>0</v>
      </c>
      <c r="AD14" s="129">
        <f t="shared" si="14"/>
        <v>0.5</v>
      </c>
      <c r="AE14" s="129">
        <f t="shared" si="14"/>
        <v>0</v>
      </c>
      <c r="AF14" s="129">
        <f t="shared" si="14"/>
        <v>0.5</v>
      </c>
      <c r="AG14" s="129">
        <f t="shared" si="14"/>
        <v>0</v>
      </c>
      <c r="AH14" s="129">
        <f t="shared" si="14"/>
        <v>0.5</v>
      </c>
      <c r="AI14" s="129">
        <f t="shared" si="14"/>
        <v>0</v>
      </c>
      <c r="AJ14" s="129">
        <f t="shared" si="14"/>
        <v>0.5</v>
      </c>
      <c r="AK14" s="129">
        <f t="shared" si="14"/>
        <v>0</v>
      </c>
      <c r="AL14" s="129">
        <f t="shared" si="14"/>
        <v>0.5</v>
      </c>
      <c r="AM14" s="129">
        <f t="shared" si="14"/>
        <v>0.5</v>
      </c>
      <c r="AN14" s="129">
        <f t="shared" si="14"/>
        <v>0.5</v>
      </c>
      <c r="AO14" s="129">
        <f t="shared" si="14"/>
        <v>0</v>
      </c>
      <c r="AP14" s="129">
        <f t="shared" si="14"/>
        <v>0.5</v>
      </c>
      <c r="AQ14" s="129">
        <f t="shared" si="14"/>
        <v>0.5</v>
      </c>
      <c r="AR14" s="129">
        <f t="shared" si="14"/>
        <v>0</v>
      </c>
      <c r="AS14" s="129">
        <f t="shared" si="14"/>
        <v>0</v>
      </c>
      <c r="AT14" s="129">
        <f t="shared" si="14"/>
        <v>0</v>
      </c>
      <c r="AU14" s="129">
        <f t="shared" si="14"/>
        <v>0.5</v>
      </c>
      <c r="AV14" s="129">
        <f t="shared" si="14"/>
        <v>0.5</v>
      </c>
      <c r="AW14" s="129">
        <f t="shared" si="14"/>
        <v>0</v>
      </c>
      <c r="AX14" s="129">
        <f t="shared" si="14"/>
        <v>0</v>
      </c>
      <c r="AY14" s="129">
        <f t="shared" si="14"/>
        <v>0.5</v>
      </c>
      <c r="AZ14" s="129">
        <f t="shared" si="14"/>
        <v>0.5</v>
      </c>
    </row>
    <row r="15" spans="1:58" ht="21.75" x14ac:dyDescent="0.5">
      <c r="A15" s="271"/>
      <c r="B15" s="271">
        <f>SUM(B12:B14)</f>
        <v>2</v>
      </c>
      <c r="C15" s="257"/>
      <c r="D15" s="79"/>
      <c r="E15" s="257"/>
      <c r="F15" s="257"/>
      <c r="G15" s="257"/>
    </row>
    <row r="16" spans="1:58" ht="21.75" x14ac:dyDescent="0.5">
      <c r="A16" s="257"/>
      <c r="B16" s="257"/>
      <c r="C16" s="257"/>
      <c r="D16" s="79"/>
      <c r="E16" s="257"/>
      <c r="F16" s="257"/>
      <c r="G16" s="257"/>
      <c r="L16" s="134">
        <v>2.4</v>
      </c>
      <c r="M16" s="134">
        <v>4.4000000000000004</v>
      </c>
      <c r="N16" s="134">
        <v>1.4</v>
      </c>
      <c r="O16" s="134">
        <v>1.5</v>
      </c>
      <c r="P16" s="134">
        <v>1.7</v>
      </c>
      <c r="Q16" s="134">
        <v>1.8</v>
      </c>
      <c r="R16" s="134">
        <v>3.7</v>
      </c>
      <c r="S16" s="134" t="s">
        <v>11</v>
      </c>
      <c r="T16" s="134" t="s">
        <v>12</v>
      </c>
      <c r="U16" s="134" t="s">
        <v>13</v>
      </c>
      <c r="V16" s="134" t="s">
        <v>14</v>
      </c>
      <c r="W16" s="134" t="s">
        <v>15</v>
      </c>
      <c r="X16" s="134" t="s">
        <v>16</v>
      </c>
      <c r="Y16" s="134" t="s">
        <v>17</v>
      </c>
      <c r="Z16" s="134" t="s">
        <v>18</v>
      </c>
      <c r="AA16" s="134">
        <v>5.4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  <c r="J17" s="290" t="s">
        <v>20</v>
      </c>
      <c r="K17" s="290"/>
      <c r="L17" s="135">
        <f>W13</f>
        <v>4</v>
      </c>
      <c r="M17" s="135">
        <f>AL13</f>
        <v>3.5</v>
      </c>
      <c r="N17" s="135">
        <f>O13</f>
        <v>3.5</v>
      </c>
      <c r="O17" s="135">
        <f>P13</f>
        <v>4</v>
      </c>
      <c r="P17" s="135">
        <f>R13</f>
        <v>3.5</v>
      </c>
      <c r="Q17" s="135">
        <f>S13</f>
        <v>3.5</v>
      </c>
      <c r="R17" s="135">
        <f>AF13</f>
        <v>3.5</v>
      </c>
      <c r="S17" s="135">
        <f t="shared" ref="S17:AA18" si="15">AR13</f>
        <v>4</v>
      </c>
      <c r="T17" s="135">
        <f t="shared" si="15"/>
        <v>4</v>
      </c>
      <c r="U17" s="135">
        <f t="shared" si="15"/>
        <v>4</v>
      </c>
      <c r="V17" s="135">
        <f t="shared" si="15"/>
        <v>3.5</v>
      </c>
      <c r="W17" s="135">
        <f t="shared" si="15"/>
        <v>3.5</v>
      </c>
      <c r="X17" s="135">
        <f t="shared" si="15"/>
        <v>3</v>
      </c>
      <c r="Y17" s="135">
        <f t="shared" si="15"/>
        <v>3</v>
      </c>
      <c r="Z17" s="135">
        <f t="shared" si="15"/>
        <v>3.5</v>
      </c>
      <c r="AA17" s="135">
        <f t="shared" si="15"/>
        <v>3.5</v>
      </c>
    </row>
    <row r="18" spans="1:27" ht="21.75" x14ac:dyDescent="0.5">
      <c r="A18" s="271" t="s">
        <v>268</v>
      </c>
      <c r="B18" s="271"/>
      <c r="C18" s="271">
        <f>COUNTIF(D2:D3,1)</f>
        <v>0</v>
      </c>
      <c r="D18" s="79"/>
      <c r="E18" s="257"/>
      <c r="F18" s="257"/>
      <c r="G18" s="257"/>
      <c r="J18" s="290"/>
      <c r="K18" s="290"/>
      <c r="L18" s="135">
        <f>W14</f>
        <v>0</v>
      </c>
      <c r="M18" s="135">
        <f>AM14</f>
        <v>0.5</v>
      </c>
      <c r="N18" s="135">
        <f>O14</f>
        <v>0.5</v>
      </c>
      <c r="O18" s="135">
        <f>P14</f>
        <v>0</v>
      </c>
      <c r="P18" s="135">
        <f>R14</f>
        <v>0.5</v>
      </c>
      <c r="Q18" s="135">
        <f>S14</f>
        <v>0.5</v>
      </c>
      <c r="R18" s="135">
        <f>AF14</f>
        <v>0.5</v>
      </c>
      <c r="S18" s="135">
        <f t="shared" si="15"/>
        <v>0</v>
      </c>
      <c r="T18" s="135">
        <f t="shared" si="15"/>
        <v>0</v>
      </c>
      <c r="U18" s="135">
        <f t="shared" si="15"/>
        <v>0</v>
      </c>
      <c r="V18" s="135">
        <f t="shared" si="15"/>
        <v>0.5</v>
      </c>
      <c r="W18" s="135">
        <f t="shared" si="15"/>
        <v>0.5</v>
      </c>
      <c r="X18" s="135">
        <f t="shared" si="15"/>
        <v>0</v>
      </c>
      <c r="Y18" s="135">
        <f t="shared" si="15"/>
        <v>0</v>
      </c>
      <c r="Z18" s="135">
        <f t="shared" si="15"/>
        <v>0.5</v>
      </c>
      <c r="AA18" s="135">
        <f t="shared" si="15"/>
        <v>0.5</v>
      </c>
    </row>
    <row r="19" spans="1:27" ht="21.75" x14ac:dyDescent="0.5">
      <c r="A19" s="271" t="s">
        <v>269</v>
      </c>
      <c r="B19" s="271"/>
      <c r="C19" s="271">
        <f>COUNTIF(D2:D3,2)</f>
        <v>0</v>
      </c>
      <c r="D19" s="79"/>
      <c r="E19" s="257"/>
      <c r="F19" s="257"/>
      <c r="G19" s="257"/>
      <c r="K19" t="s">
        <v>51</v>
      </c>
      <c r="L19" s="132">
        <f>AVERAGE(L17:AA17)</f>
        <v>3.59375</v>
      </c>
    </row>
    <row r="20" spans="1:27" ht="21.75" x14ac:dyDescent="0.5">
      <c r="A20" s="271" t="s">
        <v>270</v>
      </c>
      <c r="B20" s="271"/>
      <c r="C20" s="271">
        <f>COUNTIF(D2:D3,3)</f>
        <v>0</v>
      </c>
      <c r="D20" s="79"/>
      <c r="E20" s="257"/>
      <c r="F20" s="257"/>
      <c r="G20" s="257"/>
      <c r="K20" t="s">
        <v>52</v>
      </c>
      <c r="L20" s="132">
        <f>AVERAGE(L18:AA18)</f>
        <v>0.28125</v>
      </c>
    </row>
    <row r="21" spans="1:27" ht="21.75" x14ac:dyDescent="0.5">
      <c r="A21" s="271" t="s">
        <v>271</v>
      </c>
      <c r="B21" s="271"/>
      <c r="C21" s="271">
        <f>COUNTIF(D2:D3,4)</f>
        <v>0</v>
      </c>
      <c r="D21" s="79"/>
      <c r="E21" s="257"/>
      <c r="F21" s="257"/>
      <c r="G21" s="257"/>
    </row>
    <row r="22" spans="1:27" ht="21.75" x14ac:dyDescent="0.5">
      <c r="A22" s="271" t="s">
        <v>267</v>
      </c>
      <c r="B22" s="271"/>
      <c r="C22" s="271">
        <f>COUNTIF(D2:D3,5)</f>
        <v>2</v>
      </c>
      <c r="D22" s="79"/>
      <c r="E22" s="257"/>
      <c r="F22" s="257"/>
      <c r="G22" s="257"/>
      <c r="L22" s="132"/>
    </row>
    <row r="23" spans="1:27" ht="21.75" x14ac:dyDescent="0.5">
      <c r="A23" s="271"/>
      <c r="B23" s="271"/>
      <c r="C23" s="271">
        <f>SUM(C18:C22)</f>
        <v>2</v>
      </c>
      <c r="D23" s="79"/>
      <c r="E23" s="257"/>
      <c r="F23" s="257"/>
      <c r="G23" s="257"/>
      <c r="L23" s="134">
        <v>4.0999999999999996</v>
      </c>
      <c r="M23" s="134">
        <v>4.2</v>
      </c>
      <c r="N23" s="134">
        <v>1.4</v>
      </c>
      <c r="O23" s="134">
        <v>4.3</v>
      </c>
      <c r="P23" s="134">
        <v>4.8</v>
      </c>
    </row>
    <row r="24" spans="1:27" ht="21.75" x14ac:dyDescent="0.5">
      <c r="A24" s="257"/>
      <c r="B24" s="257"/>
      <c r="C24" s="257"/>
      <c r="D24" s="79"/>
      <c r="E24" s="257"/>
      <c r="F24" s="257"/>
      <c r="G24" s="257"/>
      <c r="J24" s="290" t="s">
        <v>21</v>
      </c>
      <c r="K24" s="290"/>
      <c r="L24" s="135">
        <f>AI13</f>
        <v>3</v>
      </c>
      <c r="M24" s="135">
        <f>AJ13</f>
        <v>3.5</v>
      </c>
      <c r="N24" s="135">
        <f>O13</f>
        <v>3.5</v>
      </c>
      <c r="O24" s="135">
        <f>AK13</f>
        <v>3</v>
      </c>
      <c r="P24" s="135">
        <f>AP13</f>
        <v>3.5</v>
      </c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J25" s="290"/>
      <c r="K25" s="290"/>
      <c r="L25" s="135">
        <f>AI14</f>
        <v>0</v>
      </c>
      <c r="M25" s="135">
        <f>AJ14</f>
        <v>0.5</v>
      </c>
      <c r="N25" s="135">
        <f>O14</f>
        <v>0.5</v>
      </c>
      <c r="O25" s="135">
        <f>AK14</f>
        <v>0</v>
      </c>
      <c r="P25" s="135">
        <f>AP14</f>
        <v>0.5</v>
      </c>
    </row>
    <row r="26" spans="1:27" ht="21.75" x14ac:dyDescent="0.5">
      <c r="A26" s="271" t="s">
        <v>28</v>
      </c>
      <c r="B26" s="271"/>
      <c r="C26" s="271"/>
      <c r="D26" s="277"/>
      <c r="E26" s="271">
        <f>COUNTIF(E2:E3,1)</f>
        <v>1</v>
      </c>
      <c r="F26" s="257"/>
      <c r="G26" s="257"/>
      <c r="K26" t="s">
        <v>51</v>
      </c>
      <c r="L26" s="132">
        <f>AVERAGE(L24:P24)</f>
        <v>3.3</v>
      </c>
    </row>
    <row r="27" spans="1:27" ht="21.75" x14ac:dyDescent="0.5">
      <c r="A27" s="271" t="s">
        <v>30</v>
      </c>
      <c r="B27" s="271"/>
      <c r="C27" s="271"/>
      <c r="D27" s="277"/>
      <c r="E27" s="271">
        <f>COUNTIF(E2:E3,2)</f>
        <v>1</v>
      </c>
      <c r="F27" s="257"/>
      <c r="G27" s="257"/>
      <c r="K27" t="s">
        <v>52</v>
      </c>
      <c r="L27" s="132">
        <f>AVERAGE(L25:P25)</f>
        <v>0.3</v>
      </c>
    </row>
    <row r="28" spans="1:27" ht="21.75" x14ac:dyDescent="0.5">
      <c r="A28" s="271" t="s">
        <v>32</v>
      </c>
      <c r="B28" s="271"/>
      <c r="C28" s="271"/>
      <c r="D28" s="277"/>
      <c r="E28" s="271">
        <f>COUNTIF(E2:E3,3)</f>
        <v>0</v>
      </c>
      <c r="F28" s="257"/>
      <c r="G28" s="257"/>
    </row>
    <row r="29" spans="1:27" ht="21.75" x14ac:dyDescent="0.5">
      <c r="A29" s="271" t="s">
        <v>272</v>
      </c>
      <c r="B29" s="271"/>
      <c r="C29" s="271"/>
      <c r="D29" s="277"/>
      <c r="E29" s="271">
        <f>COUNTIF(E2:E3,4)</f>
        <v>0</v>
      </c>
      <c r="F29" s="257"/>
      <c r="G29" s="257"/>
      <c r="L29" s="134">
        <v>2.5</v>
      </c>
      <c r="M29" s="136">
        <v>3.4</v>
      </c>
      <c r="N29" s="134">
        <v>3.9</v>
      </c>
    </row>
    <row r="30" spans="1:27" ht="21.75" x14ac:dyDescent="0.5">
      <c r="A30" s="271" t="s">
        <v>267</v>
      </c>
      <c r="B30" s="271"/>
      <c r="C30" s="271"/>
      <c r="D30" s="277"/>
      <c r="E30" s="271">
        <f>COUNTIF(E2:E3,0)</f>
        <v>0</v>
      </c>
      <c r="F30" s="257"/>
      <c r="G30" s="257"/>
      <c r="J30" s="290" t="s">
        <v>22</v>
      </c>
      <c r="K30" s="290"/>
      <c r="L30" s="135">
        <f>X5</f>
        <v>3.5</v>
      </c>
      <c r="M30" s="137">
        <f>AC5</f>
        <v>4</v>
      </c>
      <c r="N30" s="135">
        <f>AH13</f>
        <v>3.5</v>
      </c>
    </row>
    <row r="31" spans="1:27" ht="21.75" x14ac:dyDescent="0.5">
      <c r="A31" s="271"/>
      <c r="B31" s="271"/>
      <c r="C31" s="271"/>
      <c r="D31" s="277"/>
      <c r="E31" s="271">
        <f>SUM(E26:E30)</f>
        <v>2</v>
      </c>
      <c r="F31" s="257"/>
      <c r="G31" s="257"/>
      <c r="J31" s="290"/>
      <c r="K31" s="290"/>
      <c r="L31" s="135">
        <f>X14</f>
        <v>0.5</v>
      </c>
      <c r="M31" s="137">
        <f>AC14</f>
        <v>0</v>
      </c>
      <c r="N31" s="135">
        <f>AH14</f>
        <v>0.5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K32" t="s">
        <v>51</v>
      </c>
      <c r="L32" s="132">
        <f>AVERAGE(L30:N30)</f>
        <v>3.6666666666666665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  <c r="K33" t="s">
        <v>52</v>
      </c>
      <c r="L33" s="132">
        <f>AVERAGE(L31:N31)</f>
        <v>0.33333333333333331</v>
      </c>
    </row>
    <row r="34" spans="1:28" x14ac:dyDescent="0.55000000000000004">
      <c r="A34" s="90">
        <v>1</v>
      </c>
      <c r="B34" s="286" t="s">
        <v>149</v>
      </c>
      <c r="C34" s="287"/>
      <c r="D34" s="277"/>
      <c r="E34" s="271"/>
      <c r="F34" s="271"/>
      <c r="G34" s="271">
        <f>COUNTIF(I2:I3,1)</f>
        <v>0</v>
      </c>
    </row>
    <row r="35" spans="1:28" x14ac:dyDescent="0.55000000000000004">
      <c r="A35" s="90">
        <v>2</v>
      </c>
      <c r="B35" s="286" t="s">
        <v>151</v>
      </c>
      <c r="C35" s="287"/>
      <c r="D35" s="277"/>
      <c r="E35" s="271"/>
      <c r="F35" s="271"/>
      <c r="G35" s="271">
        <f>COUNTIF(I2:I3,2)</f>
        <v>2</v>
      </c>
      <c r="L35" s="134">
        <v>1.1000000000000001</v>
      </c>
      <c r="M35" s="134">
        <v>1.2</v>
      </c>
      <c r="N35" s="134">
        <v>1.3</v>
      </c>
      <c r="O35" s="134">
        <v>1.4</v>
      </c>
      <c r="P35" s="134">
        <v>1.5</v>
      </c>
      <c r="Q35" s="134">
        <v>1.6</v>
      </c>
      <c r="R35" s="134">
        <v>1.7</v>
      </c>
      <c r="S35" s="134">
        <v>1.8</v>
      </c>
      <c r="T35" s="134">
        <v>3.1</v>
      </c>
      <c r="U35" s="134">
        <v>3.2</v>
      </c>
      <c r="V35" s="134">
        <v>3.3</v>
      </c>
      <c r="W35" s="134">
        <v>3.4</v>
      </c>
      <c r="X35" s="134">
        <v>3.5</v>
      </c>
      <c r="Y35" s="134">
        <v>3.6</v>
      </c>
      <c r="Z35" s="134">
        <v>3.7</v>
      </c>
      <c r="AA35" s="134">
        <v>3.8</v>
      </c>
      <c r="AB35" s="134">
        <v>3.9</v>
      </c>
    </row>
    <row r="36" spans="1:28" x14ac:dyDescent="0.55000000000000004">
      <c r="A36" s="90">
        <v>3</v>
      </c>
      <c r="B36" s="286" t="s">
        <v>150</v>
      </c>
      <c r="C36" s="287"/>
      <c r="D36" s="277"/>
      <c r="E36" s="271"/>
      <c r="F36" s="271"/>
      <c r="G36" s="271">
        <f>COUNTIF(I2:I3,3)</f>
        <v>0</v>
      </c>
      <c r="J36" s="290" t="s">
        <v>23</v>
      </c>
      <c r="K36" s="290"/>
      <c r="L36" s="135">
        <f>L5</f>
        <v>4.5</v>
      </c>
      <c r="M36" s="135">
        <f t="shared" ref="M36:R37" si="16">M5</f>
        <v>3.5</v>
      </c>
      <c r="N36" s="135">
        <f t="shared" si="16"/>
        <v>3.5</v>
      </c>
      <c r="O36" s="135">
        <f t="shared" si="16"/>
        <v>3.5</v>
      </c>
      <c r="P36" s="135">
        <f t="shared" si="16"/>
        <v>4</v>
      </c>
      <c r="Q36" s="135">
        <f t="shared" si="16"/>
        <v>3.5</v>
      </c>
      <c r="R36" s="135">
        <f t="shared" si="16"/>
        <v>3.5</v>
      </c>
      <c r="S36" s="135">
        <f>S5</f>
        <v>3.5</v>
      </c>
      <c r="T36" s="135">
        <f>Z5</f>
        <v>3.5</v>
      </c>
      <c r="U36" s="135">
        <f t="shared" ref="U36:AB37" si="17">AA5</f>
        <v>3.5</v>
      </c>
      <c r="V36" s="135">
        <f t="shared" si="17"/>
        <v>3.5</v>
      </c>
      <c r="W36" s="135">
        <f t="shared" si="17"/>
        <v>4</v>
      </c>
      <c r="X36" s="135">
        <f t="shared" si="17"/>
        <v>3.5</v>
      </c>
      <c r="Y36" s="135">
        <f t="shared" si="17"/>
        <v>4</v>
      </c>
      <c r="Z36" s="135">
        <f t="shared" si="17"/>
        <v>3.5</v>
      </c>
      <c r="AA36" s="135">
        <f>AG5</f>
        <v>3</v>
      </c>
      <c r="AB36" s="135">
        <f t="shared" si="17"/>
        <v>3.5</v>
      </c>
    </row>
    <row r="37" spans="1:28" x14ac:dyDescent="0.55000000000000004">
      <c r="A37" s="90">
        <v>4</v>
      </c>
      <c r="B37" s="286" t="s">
        <v>68</v>
      </c>
      <c r="C37" s="287"/>
      <c r="D37" s="277"/>
      <c r="E37" s="271"/>
      <c r="F37" s="271"/>
      <c r="G37" s="271">
        <f>COUNTIF(I2:I3,4)</f>
        <v>0</v>
      </c>
      <c r="J37" s="290"/>
      <c r="K37" s="290"/>
      <c r="L37" s="135">
        <f>L6</f>
        <v>0.5</v>
      </c>
      <c r="M37" s="135">
        <f t="shared" si="16"/>
        <v>0.5</v>
      </c>
      <c r="N37" s="135">
        <f t="shared" si="16"/>
        <v>0.5</v>
      </c>
      <c r="O37" s="135">
        <f t="shared" si="16"/>
        <v>0.5</v>
      </c>
      <c r="P37" s="135">
        <f t="shared" si="16"/>
        <v>0</v>
      </c>
      <c r="Q37" s="135">
        <f t="shared" si="16"/>
        <v>0.5</v>
      </c>
      <c r="R37" s="135">
        <f t="shared" si="16"/>
        <v>0.5</v>
      </c>
      <c r="S37" s="135">
        <f>S6</f>
        <v>0.5</v>
      </c>
      <c r="T37" s="135">
        <f>Z6</f>
        <v>0.5</v>
      </c>
      <c r="U37" s="135">
        <f t="shared" si="17"/>
        <v>0.5</v>
      </c>
      <c r="V37" s="135">
        <f t="shared" si="17"/>
        <v>0.5</v>
      </c>
      <c r="W37" s="135">
        <f t="shared" si="17"/>
        <v>0</v>
      </c>
      <c r="X37" s="135">
        <f t="shared" si="17"/>
        <v>0.5</v>
      </c>
      <c r="Y37" s="135">
        <f t="shared" si="17"/>
        <v>0</v>
      </c>
      <c r="Z37" s="135">
        <f t="shared" si="17"/>
        <v>0.5</v>
      </c>
      <c r="AA37" s="135">
        <f>AG6</f>
        <v>0</v>
      </c>
      <c r="AB37" s="135">
        <f t="shared" si="17"/>
        <v>0.5</v>
      </c>
    </row>
    <row r="38" spans="1:28" x14ac:dyDescent="0.55000000000000004">
      <c r="A38" s="90">
        <v>5</v>
      </c>
      <c r="B38" s="286"/>
      <c r="C38" s="287"/>
      <c r="D38" s="277"/>
      <c r="E38" s="271"/>
      <c r="F38" s="271"/>
      <c r="G38" s="271">
        <f>COUNTIF(I2:I3,5)</f>
        <v>0</v>
      </c>
      <c r="K38" t="s">
        <v>51</v>
      </c>
      <c r="L38" s="132">
        <f>AVERAGE(L36:AB36)</f>
        <v>3.6176470588235294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COUNTIF(I2:I3,5)</f>
        <v>0</v>
      </c>
      <c r="K39" t="s">
        <v>52</v>
      </c>
      <c r="L39" s="132">
        <f>AVERAGE(L37:AB37)</f>
        <v>0.38235294117647056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COUNTIF(I2,5)</f>
        <v>0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L41" s="134">
        <v>3.2</v>
      </c>
      <c r="M41" s="164">
        <v>3.8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2</v>
      </c>
      <c r="J42" s="290" t="s">
        <v>24</v>
      </c>
      <c r="K42" s="290"/>
      <c r="L42" s="135">
        <f>AA5</f>
        <v>3.5</v>
      </c>
      <c r="M42" s="135">
        <f>AG13</f>
        <v>3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J43" s="290"/>
      <c r="K43" s="290"/>
      <c r="L43" s="135">
        <f>AA6</f>
        <v>0.5</v>
      </c>
      <c r="M43" s="135">
        <f>AG14</f>
        <v>0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51</v>
      </c>
      <c r="L44" s="132">
        <f>AVERAGE(L42:M42)</f>
        <v>3.25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K45" t="s">
        <v>52</v>
      </c>
      <c r="L45" s="132">
        <f>AVERAGE(L43:M43)</f>
        <v>0.25</v>
      </c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</row>
    <row r="47" spans="1:28" ht="21.75" x14ac:dyDescent="0.5">
      <c r="A47" s="271" t="s">
        <v>275</v>
      </c>
      <c r="B47" s="271"/>
      <c r="C47" s="271">
        <f>COUNTIF(J2:J3,1)</f>
        <v>0</v>
      </c>
      <c r="D47" s="79"/>
      <c r="E47" s="257"/>
      <c r="F47" s="257"/>
      <c r="G47" s="257"/>
      <c r="R47" s="132">
        <f>AVERAGE(L17:AA17,L24:P24,L30:N30,L36:AB36,L42:M42)</f>
        <v>3.558139534883721</v>
      </c>
    </row>
    <row r="48" spans="1:28" ht="21.75" x14ac:dyDescent="0.5">
      <c r="A48" s="271" t="s">
        <v>276</v>
      </c>
      <c r="B48" s="271"/>
      <c r="C48" s="271">
        <f>COUNTIF(J2:J3,2)</f>
        <v>2</v>
      </c>
      <c r="D48" s="79"/>
      <c r="E48" s="257"/>
      <c r="F48" s="257"/>
      <c r="G48" s="257"/>
      <c r="J48" s="290" t="s">
        <v>191</v>
      </c>
      <c r="K48" s="290"/>
      <c r="L48" s="133" t="s">
        <v>51</v>
      </c>
      <c r="M48" s="135">
        <f>AVERAGE(L19,L26,L32,L38,L44)</f>
        <v>3.4856127450980394</v>
      </c>
    </row>
    <row r="49" spans="1:13" ht="21.75" x14ac:dyDescent="0.5">
      <c r="A49" s="271" t="s">
        <v>267</v>
      </c>
      <c r="B49" s="271"/>
      <c r="C49" s="271">
        <f>COUNTIF(J2:J3,3)</f>
        <v>0</v>
      </c>
      <c r="D49" s="79"/>
      <c r="E49" s="257"/>
      <c r="F49" s="257"/>
      <c r="G49" s="257"/>
      <c r="J49" s="290"/>
      <c r="K49" s="290"/>
      <c r="L49" s="133" t="s">
        <v>52</v>
      </c>
      <c r="M49" s="135">
        <f>AVERAGE(L20,L27,L33,L39,L45)</f>
        <v>0.30938725490196078</v>
      </c>
    </row>
    <row r="50" spans="1:13" ht="21.75" x14ac:dyDescent="0.5">
      <c r="A50" s="271"/>
      <c r="B50" s="271"/>
      <c r="C50" s="271">
        <f>SUM(C47:C49)</f>
        <v>2</v>
      </c>
      <c r="D50" s="79"/>
      <c r="E50" s="257"/>
      <c r="F50" s="257"/>
      <c r="G50" s="257"/>
    </row>
    <row r="51" spans="1:13" ht="21.75" x14ac:dyDescent="0.5">
      <c r="A51" s="257"/>
      <c r="B51" s="257"/>
      <c r="C51" s="257"/>
      <c r="D51" s="79"/>
      <c r="E51" s="257"/>
      <c r="F51" s="257"/>
      <c r="G51" s="257"/>
    </row>
    <row r="52" spans="1:13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13" ht="21.75" x14ac:dyDescent="0.5">
      <c r="A53" s="271" t="s">
        <v>278</v>
      </c>
      <c r="B53" s="271"/>
      <c r="C53" s="271">
        <f>COUNTIF(K2:K3,1)</f>
        <v>2</v>
      </c>
      <c r="D53" s="79"/>
      <c r="E53" s="257"/>
      <c r="F53" s="257"/>
      <c r="G53" s="257"/>
    </row>
    <row r="54" spans="1:13" ht="21.75" x14ac:dyDescent="0.5">
      <c r="A54" s="271" t="s">
        <v>41</v>
      </c>
      <c r="B54" s="271"/>
      <c r="C54" s="271">
        <f>COUNTIF(K2:K3,2)</f>
        <v>0</v>
      </c>
      <c r="D54" s="79"/>
      <c r="E54" s="257"/>
      <c r="F54" s="257"/>
      <c r="G54" s="257"/>
    </row>
    <row r="55" spans="1:13" ht="21.75" x14ac:dyDescent="0.5">
      <c r="A55" s="271" t="s">
        <v>267</v>
      </c>
      <c r="B55" s="271"/>
      <c r="C55" s="271">
        <f>COUNTIF(K2:K3,0)</f>
        <v>0</v>
      </c>
      <c r="D55" s="79"/>
      <c r="E55" s="257"/>
      <c r="F55" s="257"/>
      <c r="G55" s="257"/>
    </row>
    <row r="56" spans="1:13" ht="21.75" x14ac:dyDescent="0.5">
      <c r="A56" s="271"/>
      <c r="B56" s="271"/>
      <c r="C56" s="271">
        <f>SUM(C53:C55)</f>
        <v>2</v>
      </c>
      <c r="D56" s="79"/>
      <c r="E56" s="257"/>
      <c r="F56" s="257"/>
      <c r="G56" s="257"/>
    </row>
    <row r="57" spans="1:13" ht="21.75" x14ac:dyDescent="0.5">
      <c r="A57"/>
      <c r="D57" s="79"/>
    </row>
    <row r="58" spans="1:13" ht="21.75" x14ac:dyDescent="0.5">
      <c r="A58"/>
      <c r="D58" s="79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  <c r="I61"/>
    </row>
    <row r="62" spans="1:13" ht="21.75" x14ac:dyDescent="0.5">
      <c r="A62"/>
      <c r="D62" s="79"/>
      <c r="I62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50" spans="1:9" ht="21.75" x14ac:dyDescent="0.5">
      <c r="A350"/>
      <c r="D350" s="53"/>
      <c r="I350"/>
    </row>
    <row r="358" spans="1:9" ht="14.25" x14ac:dyDescent="0.2">
      <c r="A358"/>
      <c r="D358"/>
      <c r="I358"/>
    </row>
    <row r="359" spans="1:9" ht="14.25" x14ac:dyDescent="0.2">
      <c r="A359"/>
      <c r="D359"/>
      <c r="I359"/>
    </row>
    <row r="360" spans="1:9" ht="14.25" x14ac:dyDescent="0.2">
      <c r="A360"/>
      <c r="D360"/>
      <c r="I360"/>
    </row>
    <row r="361" spans="1:9" ht="14.25" x14ac:dyDescent="0.2">
      <c r="A361"/>
      <c r="D361"/>
      <c r="I361"/>
    </row>
    <row r="362" spans="1:9" ht="14.25" x14ac:dyDescent="0.2">
      <c r="A362"/>
      <c r="D362"/>
      <c r="I362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1" spans="1:9" ht="14.25" x14ac:dyDescent="0.2">
      <c r="A391"/>
      <c r="D391"/>
      <c r="I391"/>
    </row>
    <row r="398" spans="1:9" ht="14.25" x14ac:dyDescent="0.2">
      <c r="A398"/>
      <c r="D398"/>
      <c r="I398"/>
    </row>
    <row r="399" spans="1:9" ht="14.25" x14ac:dyDescent="0.2">
      <c r="A399"/>
      <c r="D399"/>
      <c r="I399"/>
    </row>
    <row r="400" spans="1:9" ht="14.25" x14ac:dyDescent="0.2">
      <c r="A400"/>
      <c r="D400"/>
      <c r="I400"/>
    </row>
    <row r="401" spans="1:9" ht="14.25" x14ac:dyDescent="0.2">
      <c r="A401"/>
      <c r="D401"/>
      <c r="I401"/>
    </row>
    <row r="402" spans="1:9" ht="14.25" x14ac:dyDescent="0.2">
      <c r="A402"/>
      <c r="D402"/>
      <c r="I402"/>
    </row>
    <row r="403" spans="1:9" ht="14.25" x14ac:dyDescent="0.2">
      <c r="A403"/>
      <c r="D403"/>
      <c r="I403"/>
    </row>
    <row r="404" spans="1:9" ht="14.25" x14ac:dyDescent="0.2">
      <c r="A404"/>
      <c r="D404"/>
      <c r="I404"/>
    </row>
    <row r="405" spans="1:9" ht="14.25" x14ac:dyDescent="0.2">
      <c r="A405"/>
      <c r="D405"/>
      <c r="I405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7" spans="1:9" ht="14.25" x14ac:dyDescent="0.2">
      <c r="A417"/>
      <c r="D417"/>
      <c r="I417"/>
    </row>
    <row r="418" spans="1:9" ht="14.25" x14ac:dyDescent="0.2">
      <c r="A418"/>
      <c r="D418"/>
      <c r="I418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7" spans="1:9" ht="14.25" x14ac:dyDescent="0.2">
      <c r="A517"/>
      <c r="D517"/>
      <c r="I517"/>
    </row>
    <row r="518" spans="1:9" ht="14.25" x14ac:dyDescent="0.2">
      <c r="A518"/>
      <c r="D518"/>
      <c r="I518"/>
    </row>
  </sheetData>
  <mergeCells count="6">
    <mergeCell ref="J48:K49"/>
    <mergeCell ref="J17:K18"/>
    <mergeCell ref="J24:K25"/>
    <mergeCell ref="J30:K31"/>
    <mergeCell ref="J36:K37"/>
    <mergeCell ref="J42:K4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17"/>
  <sheetViews>
    <sheetView topLeftCell="A25" workbookViewId="0">
      <selection activeCell="B35" sqref="B35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4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193">
        <v>28</v>
      </c>
      <c r="B2" s="194">
        <v>2</v>
      </c>
      <c r="C2" s="195">
        <v>45</v>
      </c>
      <c r="D2" s="79">
        <f t="shared" ref="D2" si="0">IF(C2&gt;50,4,IF(C2&gt;40,3,IF(C2&gt;30,2,IF(C2&gt;0,1,IF(C2=0,5)))))</f>
        <v>3</v>
      </c>
      <c r="E2" s="197">
        <v>3</v>
      </c>
      <c r="F2" s="198">
        <v>1</v>
      </c>
      <c r="G2" s="199">
        <v>3</v>
      </c>
      <c r="H2" s="199">
        <v>11</v>
      </c>
      <c r="I2" s="199">
        <v>1</v>
      </c>
      <c r="J2" s="200">
        <v>2</v>
      </c>
      <c r="K2" s="200">
        <v>1</v>
      </c>
      <c r="L2" s="201">
        <v>3</v>
      </c>
      <c r="M2" s="201">
        <v>3</v>
      </c>
      <c r="N2" s="201">
        <v>3</v>
      </c>
      <c r="O2" s="201">
        <v>3</v>
      </c>
      <c r="P2" s="201">
        <v>4</v>
      </c>
      <c r="Q2" s="201">
        <v>3</v>
      </c>
      <c r="R2" s="201">
        <v>3</v>
      </c>
      <c r="S2" s="201">
        <v>3</v>
      </c>
      <c r="T2" s="202">
        <v>4</v>
      </c>
      <c r="U2" s="202">
        <v>3</v>
      </c>
      <c r="V2" s="202">
        <v>4</v>
      </c>
      <c r="W2" s="202">
        <v>3</v>
      </c>
      <c r="X2" s="202">
        <v>4</v>
      </c>
      <c r="Y2" s="202">
        <v>3</v>
      </c>
      <c r="Z2" s="203">
        <v>3</v>
      </c>
      <c r="AA2" s="203">
        <v>3</v>
      </c>
      <c r="AB2" s="203">
        <v>3</v>
      </c>
      <c r="AC2" s="203">
        <v>3</v>
      </c>
      <c r="AD2" s="203">
        <v>3</v>
      </c>
      <c r="AE2" s="203">
        <v>4</v>
      </c>
      <c r="AF2" s="203">
        <v>3</v>
      </c>
      <c r="AG2" s="203">
        <v>2</v>
      </c>
      <c r="AH2" s="203">
        <v>3</v>
      </c>
      <c r="AI2" s="204">
        <v>3</v>
      </c>
      <c r="AJ2" s="204">
        <v>3</v>
      </c>
      <c r="AK2" s="204">
        <v>2</v>
      </c>
      <c r="AL2" s="204">
        <v>4</v>
      </c>
      <c r="AM2" s="204">
        <v>3</v>
      </c>
      <c r="AN2" s="204">
        <v>3</v>
      </c>
      <c r="AO2" s="204">
        <v>4</v>
      </c>
      <c r="AP2" s="204">
        <v>3</v>
      </c>
      <c r="AQ2" s="199">
        <v>4</v>
      </c>
      <c r="AR2" s="199">
        <v>3</v>
      </c>
      <c r="AS2" s="199">
        <v>4</v>
      </c>
      <c r="AT2" s="199">
        <v>4</v>
      </c>
      <c r="AU2" s="199">
        <v>4</v>
      </c>
      <c r="AV2" s="199">
        <v>3</v>
      </c>
      <c r="AW2" s="199">
        <v>3</v>
      </c>
      <c r="AX2" s="199">
        <v>3</v>
      </c>
      <c r="AY2" s="199">
        <v>4</v>
      </c>
      <c r="AZ2" s="199">
        <v>4</v>
      </c>
      <c r="BA2" s="205"/>
      <c r="BB2" s="206">
        <f t="shared" ref="BB2" si="1">(AVERAGE(L2:S2))</f>
        <v>3.125</v>
      </c>
      <c r="BC2" s="207">
        <f t="shared" ref="BC2" si="2">(AVERAGEA(T2:Y2))</f>
        <v>3.5</v>
      </c>
      <c r="BD2" s="208">
        <f t="shared" ref="BD2" si="3">(AVERAGE(Z2:AH2))</f>
        <v>3</v>
      </c>
      <c r="BE2" s="209">
        <f t="shared" ref="BE2" si="4">(AVERAGEA(AI2:AP2))</f>
        <v>3.125</v>
      </c>
      <c r="BF2" s="210">
        <f t="shared" ref="BF2" si="5">(AVERAGE(AQ2:AZ2))</f>
        <v>3.6</v>
      </c>
    </row>
    <row r="3" spans="1:58" x14ac:dyDescent="0.55000000000000004">
      <c r="A3" s="51"/>
      <c r="B3" s="26"/>
      <c r="C3" s="27"/>
      <c r="D3" s="79"/>
      <c r="E3" s="28"/>
      <c r="F3" s="29"/>
      <c r="G3" s="35"/>
      <c r="H3" s="35"/>
      <c r="I3" s="35"/>
      <c r="J3" s="30"/>
      <c r="K3" s="30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  <c r="BB3" s="37" t="e">
        <f t="shared" ref="BB3" si="6">(AVERAGE(L3:S3))</f>
        <v>#DIV/0!</v>
      </c>
      <c r="BC3" s="38" t="e">
        <f t="shared" ref="BC3" si="7">(AVERAGEA(T3:Y3))</f>
        <v>#DIV/0!</v>
      </c>
      <c r="BD3" s="39" t="e">
        <f t="shared" ref="BD3" si="8">(AVERAGE(Z3:AH3))</f>
        <v>#DIV/0!</v>
      </c>
      <c r="BE3" s="40" t="e">
        <f t="shared" ref="BE3" si="9">(AVERAGEA(AI3:AP3))</f>
        <v>#DIV/0!</v>
      </c>
      <c r="BF3" s="41" t="e">
        <f t="shared" ref="BF3" si="10">(AVERAGE(AQ3:AZ3))</f>
        <v>#DIV/0!</v>
      </c>
    </row>
    <row r="4" spans="1:58" x14ac:dyDescent="0.55000000000000004">
      <c r="A4" s="72"/>
      <c r="B4" s="73"/>
      <c r="C4" s="74"/>
      <c r="D4" s="79"/>
      <c r="E4" s="75"/>
      <c r="F4" s="76"/>
      <c r="G4" s="47"/>
      <c r="H4" s="47"/>
      <c r="I4" s="47"/>
      <c r="J4" s="77"/>
      <c r="K4" s="78" t="s">
        <v>51</v>
      </c>
      <c r="L4" s="129">
        <f t="shared" ref="L4:AZ4" si="11">AVERAGE(L2:L3)</f>
        <v>3</v>
      </c>
      <c r="M4" s="129">
        <f t="shared" si="11"/>
        <v>3</v>
      </c>
      <c r="N4" s="129">
        <f t="shared" si="11"/>
        <v>3</v>
      </c>
      <c r="O4" s="129">
        <f t="shared" si="11"/>
        <v>3</v>
      </c>
      <c r="P4" s="129">
        <f t="shared" si="11"/>
        <v>4</v>
      </c>
      <c r="Q4" s="129">
        <f t="shared" si="11"/>
        <v>3</v>
      </c>
      <c r="R4" s="129">
        <f t="shared" si="11"/>
        <v>3</v>
      </c>
      <c r="S4" s="129">
        <f t="shared" si="11"/>
        <v>3</v>
      </c>
      <c r="T4" s="129">
        <f t="shared" si="11"/>
        <v>4</v>
      </c>
      <c r="U4" s="129">
        <f t="shared" si="11"/>
        <v>3</v>
      </c>
      <c r="V4" s="129">
        <f t="shared" si="11"/>
        <v>4</v>
      </c>
      <c r="W4" s="129">
        <f t="shared" si="11"/>
        <v>3</v>
      </c>
      <c r="X4" s="129">
        <f t="shared" si="11"/>
        <v>4</v>
      </c>
      <c r="Y4" s="129">
        <f t="shared" si="11"/>
        <v>3</v>
      </c>
      <c r="Z4" s="129">
        <f t="shared" si="11"/>
        <v>3</v>
      </c>
      <c r="AA4" s="129">
        <f t="shared" si="11"/>
        <v>3</v>
      </c>
      <c r="AB4" s="129">
        <f t="shared" si="11"/>
        <v>3</v>
      </c>
      <c r="AC4" s="129">
        <f t="shared" si="11"/>
        <v>3</v>
      </c>
      <c r="AD4" s="129">
        <f t="shared" si="11"/>
        <v>3</v>
      </c>
      <c r="AE4" s="129">
        <f t="shared" si="11"/>
        <v>4</v>
      </c>
      <c r="AF4" s="129">
        <f t="shared" si="11"/>
        <v>3</v>
      </c>
      <c r="AG4" s="129">
        <f t="shared" si="11"/>
        <v>2</v>
      </c>
      <c r="AH4" s="129">
        <f t="shared" si="11"/>
        <v>3</v>
      </c>
      <c r="AI4" s="129">
        <f t="shared" si="11"/>
        <v>3</v>
      </c>
      <c r="AJ4" s="129">
        <f t="shared" si="11"/>
        <v>3</v>
      </c>
      <c r="AK4" s="129">
        <f t="shared" si="11"/>
        <v>2</v>
      </c>
      <c r="AL4" s="129">
        <f t="shared" si="11"/>
        <v>4</v>
      </c>
      <c r="AM4" s="129">
        <f t="shared" si="11"/>
        <v>3</v>
      </c>
      <c r="AN4" s="129">
        <f t="shared" si="11"/>
        <v>3</v>
      </c>
      <c r="AO4" s="129">
        <f t="shared" si="11"/>
        <v>4</v>
      </c>
      <c r="AP4" s="129">
        <f t="shared" si="11"/>
        <v>3</v>
      </c>
      <c r="AQ4" s="129">
        <f t="shared" si="11"/>
        <v>4</v>
      </c>
      <c r="AR4" s="129">
        <f t="shared" si="11"/>
        <v>3</v>
      </c>
      <c r="AS4" s="129">
        <f t="shared" si="11"/>
        <v>4</v>
      </c>
      <c r="AT4" s="129">
        <f t="shared" si="11"/>
        <v>4</v>
      </c>
      <c r="AU4" s="129">
        <f t="shared" si="11"/>
        <v>4</v>
      </c>
      <c r="AV4" s="129">
        <f t="shared" si="11"/>
        <v>3</v>
      </c>
      <c r="AW4" s="129">
        <f t="shared" si="11"/>
        <v>3</v>
      </c>
      <c r="AX4" s="129">
        <f t="shared" si="11"/>
        <v>3</v>
      </c>
      <c r="AY4" s="129">
        <f t="shared" si="11"/>
        <v>4</v>
      </c>
      <c r="AZ4" s="129">
        <f t="shared" si="11"/>
        <v>4</v>
      </c>
      <c r="BA4" s="81" t="s">
        <v>51</v>
      </c>
      <c r="BB4" s="37" t="e">
        <f>AVERAGE(L3:S3)</f>
        <v>#DIV/0!</v>
      </c>
      <c r="BC4" s="38" t="e">
        <f>AVERAGE(T3:Y3)</f>
        <v>#DIV/0!</v>
      </c>
      <c r="BD4" s="143" t="e">
        <f>AVERAGE(Z3:AH3)</f>
        <v>#DIV/0!</v>
      </c>
      <c r="BE4" s="40" t="e">
        <f>AVERAGE(AI3:AP3)</f>
        <v>#DIV/0!</v>
      </c>
      <c r="BF4" s="41" t="e">
        <f>AVERAGE(AQ3:AZ3)</f>
        <v>#DIV/0!</v>
      </c>
    </row>
    <row r="5" spans="1:58" x14ac:dyDescent="0.55000000000000004">
      <c r="A5" s="72"/>
      <c r="B5" s="73"/>
      <c r="C5" s="74"/>
      <c r="D5" s="79"/>
      <c r="E5" s="75"/>
      <c r="F5" s="76"/>
      <c r="G5" s="76"/>
      <c r="H5" s="76"/>
      <c r="I5" s="76"/>
      <c r="J5" s="77"/>
      <c r="K5" s="78" t="s">
        <v>52</v>
      </c>
      <c r="L5" s="129">
        <f t="shared" ref="L5:AZ5" si="12">STDEVPA(L2:L3)</f>
        <v>0</v>
      </c>
      <c r="M5" s="129">
        <f t="shared" si="12"/>
        <v>0</v>
      </c>
      <c r="N5" s="129">
        <f t="shared" si="12"/>
        <v>0</v>
      </c>
      <c r="O5" s="129">
        <f t="shared" si="12"/>
        <v>0</v>
      </c>
      <c r="P5" s="129">
        <f t="shared" si="12"/>
        <v>0</v>
      </c>
      <c r="Q5" s="129">
        <f t="shared" si="12"/>
        <v>0</v>
      </c>
      <c r="R5" s="129">
        <f t="shared" si="12"/>
        <v>0</v>
      </c>
      <c r="S5" s="129">
        <f t="shared" si="12"/>
        <v>0</v>
      </c>
      <c r="T5" s="129">
        <f t="shared" si="12"/>
        <v>0</v>
      </c>
      <c r="U5" s="129">
        <f t="shared" si="12"/>
        <v>0</v>
      </c>
      <c r="V5" s="129">
        <f t="shared" si="12"/>
        <v>0</v>
      </c>
      <c r="W5" s="129">
        <f t="shared" si="12"/>
        <v>0</v>
      </c>
      <c r="X5" s="129">
        <f t="shared" si="12"/>
        <v>0</v>
      </c>
      <c r="Y5" s="129">
        <f t="shared" si="12"/>
        <v>0</v>
      </c>
      <c r="Z5" s="129">
        <f t="shared" si="12"/>
        <v>0</v>
      </c>
      <c r="AA5" s="129">
        <f t="shared" si="12"/>
        <v>0</v>
      </c>
      <c r="AB5" s="129">
        <f t="shared" si="12"/>
        <v>0</v>
      </c>
      <c r="AC5" s="129">
        <f t="shared" si="12"/>
        <v>0</v>
      </c>
      <c r="AD5" s="129">
        <f t="shared" si="12"/>
        <v>0</v>
      </c>
      <c r="AE5" s="129">
        <f t="shared" si="12"/>
        <v>0</v>
      </c>
      <c r="AF5" s="129">
        <f t="shared" si="12"/>
        <v>0</v>
      </c>
      <c r="AG5" s="129">
        <f t="shared" si="12"/>
        <v>0</v>
      </c>
      <c r="AH5" s="129">
        <f t="shared" si="12"/>
        <v>0</v>
      </c>
      <c r="AI5" s="129">
        <f t="shared" si="12"/>
        <v>0</v>
      </c>
      <c r="AJ5" s="129">
        <f t="shared" si="12"/>
        <v>0</v>
      </c>
      <c r="AK5" s="129">
        <f t="shared" si="12"/>
        <v>0</v>
      </c>
      <c r="AL5" s="129">
        <f t="shared" si="12"/>
        <v>0</v>
      </c>
      <c r="AM5" s="129">
        <f t="shared" si="12"/>
        <v>0</v>
      </c>
      <c r="AN5" s="129">
        <f t="shared" si="12"/>
        <v>0</v>
      </c>
      <c r="AO5" s="129">
        <f t="shared" si="12"/>
        <v>0</v>
      </c>
      <c r="AP5" s="129">
        <f t="shared" si="12"/>
        <v>0</v>
      </c>
      <c r="AQ5" s="129">
        <f t="shared" si="12"/>
        <v>0</v>
      </c>
      <c r="AR5" s="129">
        <f t="shared" si="12"/>
        <v>0</v>
      </c>
      <c r="AS5" s="129">
        <f t="shared" si="12"/>
        <v>0</v>
      </c>
      <c r="AT5" s="129">
        <f t="shared" si="12"/>
        <v>0</v>
      </c>
      <c r="AU5" s="129">
        <f t="shared" si="12"/>
        <v>0</v>
      </c>
      <c r="AV5" s="129">
        <f t="shared" si="12"/>
        <v>0</v>
      </c>
      <c r="AW5" s="129">
        <f t="shared" si="12"/>
        <v>0</v>
      </c>
      <c r="AX5" s="129">
        <f t="shared" si="12"/>
        <v>0</v>
      </c>
      <c r="AY5" s="129">
        <f t="shared" si="12"/>
        <v>0</v>
      </c>
      <c r="AZ5" s="129">
        <f t="shared" si="12"/>
        <v>0</v>
      </c>
      <c r="BA5" s="81" t="s">
        <v>52</v>
      </c>
      <c r="BB5" s="37" t="e">
        <f>STDEVPA(L3:S3)</f>
        <v>#DIV/0!</v>
      </c>
      <c r="BC5" s="38" t="e">
        <f>STDEVPA(T3:Y3)</f>
        <v>#DIV/0!</v>
      </c>
      <c r="BD5" s="39" t="e">
        <f>STDEVPA(Z3:AH3)</f>
        <v>#DIV/0!</v>
      </c>
      <c r="BE5" s="40" t="e">
        <f>STDEVPA(AI3:AP3)</f>
        <v>#DIV/0!</v>
      </c>
      <c r="BF5" s="41" t="e">
        <f>STDEVPA(AQ3:AZ3)</f>
        <v>#DIV/0!</v>
      </c>
    </row>
    <row r="6" spans="1:58" x14ac:dyDescent="0.55000000000000004">
      <c r="B6" s="42"/>
      <c r="C6" s="42"/>
      <c r="D6" s="79"/>
      <c r="E6" s="42"/>
      <c r="F6" s="42"/>
      <c r="G6" s="42"/>
      <c r="H6" s="42"/>
      <c r="I6" s="42"/>
      <c r="J6" s="42"/>
      <c r="K6" s="42"/>
      <c r="L6" s="43"/>
      <c r="M6" s="43"/>
      <c r="N6" s="43"/>
      <c r="O6" s="43"/>
      <c r="P6" s="43"/>
      <c r="Q6" s="43"/>
      <c r="R6" s="43"/>
      <c r="S6" s="43"/>
      <c r="T6" s="44"/>
      <c r="U6" s="44"/>
      <c r="V6" s="44"/>
      <c r="W6" s="44"/>
      <c r="X6" s="44"/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8"/>
      <c r="BB6" s="49" t="e">
        <f>AVERAGE(L3:AZ3)</f>
        <v>#DIV/0!</v>
      </c>
      <c r="BC6" s="49"/>
      <c r="BD6" s="49"/>
      <c r="BE6" s="42"/>
      <c r="BF6" s="42"/>
    </row>
    <row r="7" spans="1:58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48"/>
      <c r="BB7" s="49" t="e">
        <f>STDEVPA(L3:AZ3)</f>
        <v>#DIV/0!</v>
      </c>
      <c r="BC7" s="49"/>
      <c r="BD7" s="49"/>
      <c r="BE7" s="42"/>
      <c r="BF7" s="42"/>
    </row>
    <row r="8" spans="1:58" x14ac:dyDescent="0.55000000000000004">
      <c r="B8" s="42"/>
      <c r="C8" s="42"/>
      <c r="D8" s="79"/>
      <c r="E8" s="42"/>
      <c r="F8" s="42" t="s">
        <v>257</v>
      </c>
      <c r="G8" s="42">
        <v>2</v>
      </c>
      <c r="H8" s="42" t="s">
        <v>192</v>
      </c>
      <c r="I8" s="42">
        <f>COUNT(A2:A3)</f>
        <v>1</v>
      </c>
      <c r="J8" s="42" t="s">
        <v>61</v>
      </c>
      <c r="K8" s="192">
        <f>I8*100/G8</f>
        <v>50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2"/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/>
      <c r="G10" s="42"/>
      <c r="H10" s="42"/>
      <c r="I10" s="42"/>
      <c r="J10" s="42"/>
      <c r="K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L11" s="16">
        <v>1.1000000000000001</v>
      </c>
      <c r="M11" s="16">
        <v>1.2</v>
      </c>
      <c r="N11" s="16">
        <v>1.3</v>
      </c>
      <c r="O11" s="16">
        <v>1.4</v>
      </c>
      <c r="P11" s="16">
        <v>1.5</v>
      </c>
      <c r="Q11" s="16">
        <v>1.6</v>
      </c>
      <c r="R11" s="16">
        <v>1.7</v>
      </c>
      <c r="S11" s="16">
        <v>1.8</v>
      </c>
      <c r="T11" s="17">
        <v>2.1</v>
      </c>
      <c r="U11" s="17">
        <v>2.2000000000000002</v>
      </c>
      <c r="V11" s="17">
        <v>2.2999999999999998</v>
      </c>
      <c r="W11" s="17">
        <v>2.4</v>
      </c>
      <c r="X11" s="17">
        <v>2.5</v>
      </c>
      <c r="Y11" s="17">
        <v>2.6</v>
      </c>
      <c r="Z11" s="18">
        <v>3.1</v>
      </c>
      <c r="AA11" s="18">
        <v>3.2</v>
      </c>
      <c r="AB11" s="18">
        <v>3.3</v>
      </c>
      <c r="AC11" s="18">
        <v>3.4</v>
      </c>
      <c r="AD11" s="18">
        <v>3.5</v>
      </c>
      <c r="AE11" s="18">
        <v>3.6</v>
      </c>
      <c r="AF11" s="18">
        <v>3.7</v>
      </c>
      <c r="AG11" s="18">
        <v>3.8</v>
      </c>
      <c r="AH11" s="18">
        <v>3.9</v>
      </c>
      <c r="AI11" s="19">
        <v>4.0999999999999996</v>
      </c>
      <c r="AJ11" s="19">
        <v>4.2</v>
      </c>
      <c r="AK11" s="19">
        <v>4.3</v>
      </c>
      <c r="AL11" s="19">
        <v>4.4000000000000004</v>
      </c>
      <c r="AM11" s="19">
        <v>4.5</v>
      </c>
      <c r="AN11" s="19">
        <v>4.5999999999999996</v>
      </c>
      <c r="AO11" s="19">
        <v>4.7</v>
      </c>
      <c r="AP11" s="19">
        <v>4.8</v>
      </c>
      <c r="AQ11" s="20">
        <v>5.0999999999999996</v>
      </c>
      <c r="AR11" s="20" t="s">
        <v>11</v>
      </c>
      <c r="AS11" s="20" t="s">
        <v>12</v>
      </c>
      <c r="AT11" s="20" t="s">
        <v>13</v>
      </c>
      <c r="AU11" s="20" t="s">
        <v>14</v>
      </c>
      <c r="AV11" s="20" t="s">
        <v>15</v>
      </c>
      <c r="AW11" s="20" t="s">
        <v>16</v>
      </c>
      <c r="AX11" s="20" t="s">
        <v>17</v>
      </c>
      <c r="AY11" s="20" t="s">
        <v>18</v>
      </c>
      <c r="AZ11" s="20">
        <v>5.4</v>
      </c>
    </row>
    <row r="12" spans="1:58" ht="21.75" x14ac:dyDescent="0.5">
      <c r="A12" s="271" t="s">
        <v>43</v>
      </c>
      <c r="B12" s="271">
        <f>COUNTIF(B2,1)</f>
        <v>0</v>
      </c>
      <c r="C12" s="257"/>
      <c r="D12" s="79"/>
      <c r="E12" s="257"/>
      <c r="F12" s="257"/>
      <c r="G12" s="257"/>
      <c r="J12" s="77"/>
      <c r="K12" s="78" t="s">
        <v>51</v>
      </c>
      <c r="L12" s="129">
        <f t="shared" ref="L12:AZ12" si="13">AVERAGE(L2:L3)</f>
        <v>3</v>
      </c>
      <c r="M12" s="129">
        <f t="shared" si="13"/>
        <v>3</v>
      </c>
      <c r="N12" s="129">
        <f t="shared" si="13"/>
        <v>3</v>
      </c>
      <c r="O12" s="129">
        <f t="shared" si="13"/>
        <v>3</v>
      </c>
      <c r="P12" s="129">
        <f t="shared" si="13"/>
        <v>4</v>
      </c>
      <c r="Q12" s="129">
        <f t="shared" si="13"/>
        <v>3</v>
      </c>
      <c r="R12" s="129">
        <f t="shared" si="13"/>
        <v>3</v>
      </c>
      <c r="S12" s="129">
        <f t="shared" si="13"/>
        <v>3</v>
      </c>
      <c r="T12" s="129">
        <f t="shared" si="13"/>
        <v>4</v>
      </c>
      <c r="U12" s="129">
        <f t="shared" si="13"/>
        <v>3</v>
      </c>
      <c r="V12" s="129">
        <f t="shared" si="13"/>
        <v>4</v>
      </c>
      <c r="W12" s="129">
        <f t="shared" si="13"/>
        <v>3</v>
      </c>
      <c r="X12" s="129">
        <f t="shared" si="13"/>
        <v>4</v>
      </c>
      <c r="Y12" s="129">
        <f t="shared" si="13"/>
        <v>3</v>
      </c>
      <c r="Z12" s="129">
        <f t="shared" si="13"/>
        <v>3</v>
      </c>
      <c r="AA12" s="129">
        <f t="shared" si="13"/>
        <v>3</v>
      </c>
      <c r="AB12" s="129">
        <f t="shared" si="13"/>
        <v>3</v>
      </c>
      <c r="AC12" s="129">
        <f t="shared" si="13"/>
        <v>3</v>
      </c>
      <c r="AD12" s="129">
        <f t="shared" si="13"/>
        <v>3</v>
      </c>
      <c r="AE12" s="129">
        <f t="shared" si="13"/>
        <v>4</v>
      </c>
      <c r="AF12" s="129">
        <f t="shared" si="13"/>
        <v>3</v>
      </c>
      <c r="AG12" s="129">
        <f t="shared" si="13"/>
        <v>2</v>
      </c>
      <c r="AH12" s="129">
        <f t="shared" si="13"/>
        <v>3</v>
      </c>
      <c r="AI12" s="129">
        <f t="shared" si="13"/>
        <v>3</v>
      </c>
      <c r="AJ12" s="129">
        <f t="shared" si="13"/>
        <v>3</v>
      </c>
      <c r="AK12" s="129">
        <f t="shared" si="13"/>
        <v>2</v>
      </c>
      <c r="AL12" s="129">
        <f t="shared" si="13"/>
        <v>4</v>
      </c>
      <c r="AM12" s="129">
        <f t="shared" si="13"/>
        <v>3</v>
      </c>
      <c r="AN12" s="129">
        <f t="shared" si="13"/>
        <v>3</v>
      </c>
      <c r="AO12" s="129">
        <f t="shared" si="13"/>
        <v>4</v>
      </c>
      <c r="AP12" s="129">
        <f t="shared" si="13"/>
        <v>3</v>
      </c>
      <c r="AQ12" s="129">
        <f t="shared" si="13"/>
        <v>4</v>
      </c>
      <c r="AR12" s="129">
        <f t="shared" si="13"/>
        <v>3</v>
      </c>
      <c r="AS12" s="129">
        <f t="shared" si="13"/>
        <v>4</v>
      </c>
      <c r="AT12" s="129">
        <f t="shared" si="13"/>
        <v>4</v>
      </c>
      <c r="AU12" s="129">
        <f t="shared" si="13"/>
        <v>4</v>
      </c>
      <c r="AV12" s="129">
        <f t="shared" si="13"/>
        <v>3</v>
      </c>
      <c r="AW12" s="129">
        <f t="shared" si="13"/>
        <v>3</v>
      </c>
      <c r="AX12" s="129">
        <f t="shared" si="13"/>
        <v>3</v>
      </c>
      <c r="AY12" s="129">
        <f t="shared" si="13"/>
        <v>4</v>
      </c>
      <c r="AZ12" s="129">
        <f t="shared" si="13"/>
        <v>4</v>
      </c>
    </row>
    <row r="13" spans="1:58" ht="21.75" x14ac:dyDescent="0.5">
      <c r="A13" s="271" t="s">
        <v>44</v>
      </c>
      <c r="B13" s="271">
        <f>COUNTIF(B2,2)</f>
        <v>1</v>
      </c>
      <c r="C13" s="257"/>
      <c r="D13" s="79"/>
      <c r="E13" s="257"/>
      <c r="F13" s="257"/>
      <c r="G13" s="257"/>
      <c r="J13" s="77"/>
      <c r="K13" s="78" t="s">
        <v>52</v>
      </c>
      <c r="L13" s="129">
        <f t="shared" ref="L13:AZ13" si="14">STDEVPA(L2:L3)</f>
        <v>0</v>
      </c>
      <c r="M13" s="129">
        <f t="shared" si="14"/>
        <v>0</v>
      </c>
      <c r="N13" s="129">
        <f t="shared" si="14"/>
        <v>0</v>
      </c>
      <c r="O13" s="129">
        <f t="shared" si="14"/>
        <v>0</v>
      </c>
      <c r="P13" s="129">
        <f t="shared" si="14"/>
        <v>0</v>
      </c>
      <c r="Q13" s="129">
        <f t="shared" si="14"/>
        <v>0</v>
      </c>
      <c r="R13" s="129">
        <f t="shared" si="14"/>
        <v>0</v>
      </c>
      <c r="S13" s="129">
        <f t="shared" si="14"/>
        <v>0</v>
      </c>
      <c r="T13" s="129">
        <f t="shared" si="14"/>
        <v>0</v>
      </c>
      <c r="U13" s="129">
        <f t="shared" si="14"/>
        <v>0</v>
      </c>
      <c r="V13" s="129">
        <f t="shared" si="14"/>
        <v>0</v>
      </c>
      <c r="W13" s="129">
        <f t="shared" si="14"/>
        <v>0</v>
      </c>
      <c r="X13" s="129">
        <f t="shared" si="14"/>
        <v>0</v>
      </c>
      <c r="Y13" s="129">
        <f t="shared" si="14"/>
        <v>0</v>
      </c>
      <c r="Z13" s="129">
        <f t="shared" si="14"/>
        <v>0</v>
      </c>
      <c r="AA13" s="129">
        <f t="shared" si="14"/>
        <v>0</v>
      </c>
      <c r="AB13" s="129">
        <f t="shared" si="14"/>
        <v>0</v>
      </c>
      <c r="AC13" s="129">
        <f t="shared" si="14"/>
        <v>0</v>
      </c>
      <c r="AD13" s="129">
        <f t="shared" si="14"/>
        <v>0</v>
      </c>
      <c r="AE13" s="129">
        <f t="shared" si="14"/>
        <v>0</v>
      </c>
      <c r="AF13" s="129">
        <f t="shared" si="14"/>
        <v>0</v>
      </c>
      <c r="AG13" s="129">
        <f t="shared" si="14"/>
        <v>0</v>
      </c>
      <c r="AH13" s="129">
        <f t="shared" si="14"/>
        <v>0</v>
      </c>
      <c r="AI13" s="129">
        <f t="shared" si="14"/>
        <v>0</v>
      </c>
      <c r="AJ13" s="129">
        <f t="shared" si="14"/>
        <v>0</v>
      </c>
      <c r="AK13" s="129">
        <f t="shared" si="14"/>
        <v>0</v>
      </c>
      <c r="AL13" s="129">
        <f t="shared" si="14"/>
        <v>0</v>
      </c>
      <c r="AM13" s="129">
        <f t="shared" si="14"/>
        <v>0</v>
      </c>
      <c r="AN13" s="129">
        <f t="shared" si="14"/>
        <v>0</v>
      </c>
      <c r="AO13" s="129">
        <f t="shared" si="14"/>
        <v>0</v>
      </c>
      <c r="AP13" s="129">
        <f t="shared" si="14"/>
        <v>0</v>
      </c>
      <c r="AQ13" s="129">
        <f t="shared" si="14"/>
        <v>0</v>
      </c>
      <c r="AR13" s="129">
        <f t="shared" si="14"/>
        <v>0</v>
      </c>
      <c r="AS13" s="129">
        <f t="shared" si="14"/>
        <v>0</v>
      </c>
      <c r="AT13" s="129">
        <f t="shared" si="14"/>
        <v>0</v>
      </c>
      <c r="AU13" s="129">
        <f t="shared" si="14"/>
        <v>0</v>
      </c>
      <c r="AV13" s="129">
        <f t="shared" si="14"/>
        <v>0</v>
      </c>
      <c r="AW13" s="129">
        <f t="shared" si="14"/>
        <v>0</v>
      </c>
      <c r="AX13" s="129">
        <f t="shared" si="14"/>
        <v>0</v>
      </c>
      <c r="AY13" s="129">
        <f t="shared" si="14"/>
        <v>0</v>
      </c>
      <c r="AZ13" s="129">
        <f t="shared" si="14"/>
        <v>0</v>
      </c>
    </row>
    <row r="14" spans="1:58" ht="21.75" x14ac:dyDescent="0.5">
      <c r="A14" s="271" t="s">
        <v>267</v>
      </c>
      <c r="B14" s="271">
        <f>COUNTIF(B2,0)</f>
        <v>0</v>
      </c>
      <c r="C14" s="257"/>
      <c r="D14" s="79"/>
      <c r="E14" s="257"/>
      <c r="F14" s="257"/>
      <c r="G14" s="257"/>
    </row>
    <row r="15" spans="1:58" ht="21.75" x14ac:dyDescent="0.5">
      <c r="A15" s="271"/>
      <c r="B15" s="271">
        <f>SUM(B12:B14)</f>
        <v>1</v>
      </c>
      <c r="C15" s="257"/>
      <c r="D15" s="79"/>
      <c r="E15" s="257"/>
      <c r="F15" s="257"/>
      <c r="G15" s="257"/>
      <c r="L15" s="134">
        <v>2.4</v>
      </c>
      <c r="M15" s="134">
        <v>4.4000000000000004</v>
      </c>
      <c r="N15" s="134">
        <v>1.4</v>
      </c>
      <c r="O15" s="134">
        <v>1.5</v>
      </c>
      <c r="P15" s="134">
        <v>1.7</v>
      </c>
      <c r="Q15" s="134">
        <v>1.8</v>
      </c>
      <c r="R15" s="134">
        <v>3.7</v>
      </c>
      <c r="S15" s="134" t="s">
        <v>11</v>
      </c>
      <c r="T15" s="134" t="s">
        <v>12</v>
      </c>
      <c r="U15" s="134" t="s">
        <v>13</v>
      </c>
      <c r="V15" s="134" t="s">
        <v>14</v>
      </c>
      <c r="W15" s="134" t="s">
        <v>15</v>
      </c>
      <c r="X15" s="134" t="s">
        <v>16</v>
      </c>
      <c r="Y15" s="134" t="s">
        <v>17</v>
      </c>
      <c r="Z15" s="134" t="s">
        <v>18</v>
      </c>
      <c r="AA15" s="134">
        <v>5.4</v>
      </c>
    </row>
    <row r="16" spans="1:58" ht="21.75" x14ac:dyDescent="0.5">
      <c r="A16" s="257"/>
      <c r="B16" s="257"/>
      <c r="C16" s="257"/>
      <c r="D16" s="79"/>
      <c r="E16" s="257"/>
      <c r="F16" s="257"/>
      <c r="G16" s="257"/>
      <c r="J16" s="290" t="s">
        <v>20</v>
      </c>
      <c r="K16" s="290"/>
      <c r="L16" s="135">
        <f>W12</f>
        <v>3</v>
      </c>
      <c r="M16" s="135">
        <f>AL12</f>
        <v>4</v>
      </c>
      <c r="N16" s="135">
        <f>O12</f>
        <v>3</v>
      </c>
      <c r="O16" s="135">
        <f>P12</f>
        <v>4</v>
      </c>
      <c r="P16" s="135">
        <f>R12</f>
        <v>3</v>
      </c>
      <c r="Q16" s="135">
        <f>S12</f>
        <v>3</v>
      </c>
      <c r="R16" s="135">
        <f>AF12</f>
        <v>3</v>
      </c>
      <c r="S16" s="135">
        <f t="shared" ref="S16:AA17" si="15">AR12</f>
        <v>3</v>
      </c>
      <c r="T16" s="135">
        <f t="shared" si="15"/>
        <v>4</v>
      </c>
      <c r="U16" s="135">
        <f t="shared" si="15"/>
        <v>4</v>
      </c>
      <c r="V16" s="135">
        <f t="shared" si="15"/>
        <v>4</v>
      </c>
      <c r="W16" s="135">
        <f t="shared" si="15"/>
        <v>3</v>
      </c>
      <c r="X16" s="135">
        <f t="shared" si="15"/>
        <v>3</v>
      </c>
      <c r="Y16" s="135">
        <f t="shared" si="15"/>
        <v>3</v>
      </c>
      <c r="Z16" s="135">
        <f t="shared" si="15"/>
        <v>4</v>
      </c>
      <c r="AA16" s="135">
        <f t="shared" si="15"/>
        <v>4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  <c r="J17" s="290"/>
      <c r="K17" s="290"/>
      <c r="L17" s="135">
        <f>W13</f>
        <v>0</v>
      </c>
      <c r="M17" s="135">
        <f>AM13</f>
        <v>0</v>
      </c>
      <c r="N17" s="135">
        <f>O13</f>
        <v>0</v>
      </c>
      <c r="O17" s="135">
        <f>P13</f>
        <v>0</v>
      </c>
      <c r="P17" s="135">
        <f>R13</f>
        <v>0</v>
      </c>
      <c r="Q17" s="135">
        <f>S13</f>
        <v>0</v>
      </c>
      <c r="R17" s="135">
        <f>AF13</f>
        <v>0</v>
      </c>
      <c r="S17" s="135">
        <f t="shared" si="15"/>
        <v>0</v>
      </c>
      <c r="T17" s="135">
        <f t="shared" si="15"/>
        <v>0</v>
      </c>
      <c r="U17" s="135">
        <f t="shared" si="15"/>
        <v>0</v>
      </c>
      <c r="V17" s="135">
        <f t="shared" si="15"/>
        <v>0</v>
      </c>
      <c r="W17" s="135">
        <f t="shared" si="15"/>
        <v>0</v>
      </c>
      <c r="X17" s="135">
        <f t="shared" si="15"/>
        <v>0</v>
      </c>
      <c r="Y17" s="135">
        <f t="shared" si="15"/>
        <v>0</v>
      </c>
      <c r="Z17" s="135">
        <f t="shared" si="15"/>
        <v>0</v>
      </c>
      <c r="AA17" s="135">
        <f t="shared" si="15"/>
        <v>0</v>
      </c>
    </row>
    <row r="18" spans="1:27" ht="21.75" x14ac:dyDescent="0.5">
      <c r="A18" s="271" t="s">
        <v>268</v>
      </c>
      <c r="B18" s="271"/>
      <c r="C18" s="271">
        <f>COUNTIF(D2,1)</f>
        <v>0</v>
      </c>
      <c r="D18" s="79"/>
      <c r="E18" s="257"/>
      <c r="F18" s="257"/>
      <c r="G18" s="257"/>
      <c r="K18" t="s">
        <v>51</v>
      </c>
      <c r="L18" s="132">
        <f>AVERAGE(L16:AA16)</f>
        <v>3.4375</v>
      </c>
    </row>
    <row r="19" spans="1:27" ht="21.75" x14ac:dyDescent="0.5">
      <c r="A19" s="271" t="s">
        <v>269</v>
      </c>
      <c r="B19" s="271"/>
      <c r="C19" s="271">
        <f>COUNTIF(D2,2)</f>
        <v>0</v>
      </c>
      <c r="D19" s="79"/>
      <c r="E19" s="257"/>
      <c r="F19" s="257"/>
      <c r="G19" s="257"/>
      <c r="K19" t="s">
        <v>52</v>
      </c>
      <c r="L19" s="132">
        <f>AVERAGE(L17:AA17)</f>
        <v>0</v>
      </c>
    </row>
    <row r="20" spans="1:27" ht="21.75" x14ac:dyDescent="0.5">
      <c r="A20" s="271" t="s">
        <v>270</v>
      </c>
      <c r="B20" s="271"/>
      <c r="C20" s="271">
        <f>COUNTIF(D2,3)</f>
        <v>1</v>
      </c>
      <c r="D20" s="79"/>
      <c r="E20" s="257"/>
      <c r="F20" s="257"/>
      <c r="G20" s="257"/>
    </row>
    <row r="21" spans="1:27" ht="21.75" x14ac:dyDescent="0.5">
      <c r="A21" s="271" t="s">
        <v>271</v>
      </c>
      <c r="B21" s="271"/>
      <c r="C21" s="271">
        <f>COUNTIF(D2,4)</f>
        <v>0</v>
      </c>
      <c r="D21" s="79"/>
      <c r="E21" s="257"/>
      <c r="F21" s="257"/>
      <c r="G21" s="257"/>
      <c r="L21" s="132"/>
    </row>
    <row r="22" spans="1:27" ht="21.75" x14ac:dyDescent="0.5">
      <c r="A22" s="271" t="s">
        <v>267</v>
      </c>
      <c r="B22" s="271"/>
      <c r="C22" s="271">
        <f>COUNTIF(D2,5)</f>
        <v>0</v>
      </c>
      <c r="D22" s="79"/>
      <c r="E22" s="257"/>
      <c r="F22" s="257"/>
      <c r="G22" s="257"/>
      <c r="L22" s="134">
        <v>4.0999999999999996</v>
      </c>
      <c r="M22" s="134">
        <v>4.2</v>
      </c>
      <c r="N22" s="134">
        <v>1.4</v>
      </c>
      <c r="O22" s="134">
        <v>4.3</v>
      </c>
      <c r="P22" s="134">
        <v>4.8</v>
      </c>
    </row>
    <row r="23" spans="1:27" ht="21.75" x14ac:dyDescent="0.5">
      <c r="A23" s="271"/>
      <c r="B23" s="271"/>
      <c r="C23" s="271">
        <f>SUM(C18:C22)</f>
        <v>1</v>
      </c>
      <c r="D23" s="79"/>
      <c r="E23" s="257"/>
      <c r="F23" s="257"/>
      <c r="G23" s="257"/>
      <c r="J23" s="290" t="s">
        <v>21</v>
      </c>
      <c r="K23" s="290"/>
      <c r="L23" s="135">
        <f>AI12</f>
        <v>3</v>
      </c>
      <c r="M23" s="135">
        <f>AJ12</f>
        <v>3</v>
      </c>
      <c r="N23" s="135">
        <f>O12</f>
        <v>3</v>
      </c>
      <c r="O23" s="135">
        <f>AK12</f>
        <v>2</v>
      </c>
      <c r="P23" s="135">
        <f>AP12</f>
        <v>3</v>
      </c>
    </row>
    <row r="24" spans="1:27" ht="21.75" x14ac:dyDescent="0.5">
      <c r="A24" s="257"/>
      <c r="B24" s="257"/>
      <c r="C24" s="257"/>
      <c r="D24" s="79"/>
      <c r="E24" s="257"/>
      <c r="F24" s="257"/>
      <c r="G24" s="257"/>
      <c r="J24" s="290"/>
      <c r="K24" s="290"/>
      <c r="L24" s="135">
        <f>AI13</f>
        <v>0</v>
      </c>
      <c r="M24" s="135">
        <f>AJ13</f>
        <v>0</v>
      </c>
      <c r="N24" s="135">
        <f>O13</f>
        <v>0</v>
      </c>
      <c r="O24" s="135">
        <f>AK13</f>
        <v>0</v>
      </c>
      <c r="P24" s="135">
        <f>AP13</f>
        <v>0</v>
      </c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K25" t="s">
        <v>51</v>
      </c>
      <c r="L25" s="132">
        <f>AVERAGE(L23:P23)</f>
        <v>2.8</v>
      </c>
    </row>
    <row r="26" spans="1:27" ht="21.75" x14ac:dyDescent="0.5">
      <c r="A26" s="271" t="s">
        <v>28</v>
      </c>
      <c r="B26" s="271"/>
      <c r="C26" s="271"/>
      <c r="D26" s="277"/>
      <c r="E26" s="271">
        <f>COUNTIF(E2,1)</f>
        <v>0</v>
      </c>
      <c r="F26" s="257"/>
      <c r="G26" s="257"/>
      <c r="K26" t="s">
        <v>52</v>
      </c>
      <c r="L26" s="132">
        <f>AVERAGE(L24:P24)</f>
        <v>0</v>
      </c>
    </row>
    <row r="27" spans="1:27" ht="21.75" x14ac:dyDescent="0.5">
      <c r="A27" s="271" t="s">
        <v>30</v>
      </c>
      <c r="B27" s="271"/>
      <c r="C27" s="271"/>
      <c r="D27" s="277"/>
      <c r="E27" s="271">
        <f>COUNTIF(E2,2)</f>
        <v>0</v>
      </c>
      <c r="F27" s="257"/>
      <c r="G27" s="257"/>
    </row>
    <row r="28" spans="1:27" ht="21.75" x14ac:dyDescent="0.5">
      <c r="A28" s="271" t="s">
        <v>32</v>
      </c>
      <c r="B28" s="271"/>
      <c r="C28" s="271"/>
      <c r="D28" s="277"/>
      <c r="E28" s="271">
        <f>COUNTIF(E2,3)</f>
        <v>1</v>
      </c>
      <c r="F28" s="257"/>
      <c r="G28" s="257"/>
      <c r="L28" s="134">
        <v>2.5</v>
      </c>
      <c r="M28" s="136">
        <v>3.4</v>
      </c>
      <c r="N28" s="134">
        <v>3.9</v>
      </c>
    </row>
    <row r="29" spans="1:27" ht="21.75" x14ac:dyDescent="0.5">
      <c r="A29" s="271" t="s">
        <v>272</v>
      </c>
      <c r="B29" s="271"/>
      <c r="C29" s="271"/>
      <c r="D29" s="277"/>
      <c r="E29" s="271">
        <f>COUNTIF(E2,4)</f>
        <v>0</v>
      </c>
      <c r="F29" s="257"/>
      <c r="G29" s="257"/>
      <c r="J29" s="290" t="s">
        <v>22</v>
      </c>
      <c r="K29" s="290"/>
      <c r="L29" s="135">
        <f>X4</f>
        <v>4</v>
      </c>
      <c r="M29" s="137">
        <f>AC4</f>
        <v>3</v>
      </c>
      <c r="N29" s="135">
        <f>AH12</f>
        <v>3</v>
      </c>
    </row>
    <row r="30" spans="1:27" ht="21.75" x14ac:dyDescent="0.5">
      <c r="A30" s="271" t="s">
        <v>267</v>
      </c>
      <c r="B30" s="271"/>
      <c r="C30" s="271"/>
      <c r="D30" s="277"/>
      <c r="E30" s="271">
        <f>COUNTIF(E2,0)</f>
        <v>0</v>
      </c>
      <c r="F30" s="257"/>
      <c r="G30" s="257"/>
      <c r="J30" s="290"/>
      <c r="K30" s="290"/>
      <c r="L30" s="135">
        <f>X13</f>
        <v>0</v>
      </c>
      <c r="M30" s="137">
        <f>AC13</f>
        <v>0</v>
      </c>
      <c r="N30" s="135">
        <f>AH13</f>
        <v>0</v>
      </c>
    </row>
    <row r="31" spans="1:27" ht="21.75" x14ac:dyDescent="0.5">
      <c r="A31" s="271"/>
      <c r="B31" s="271"/>
      <c r="C31" s="271"/>
      <c r="D31" s="277"/>
      <c r="E31" s="271">
        <f>SUM(E26:E30)</f>
        <v>1</v>
      </c>
      <c r="F31" s="257"/>
      <c r="G31" s="257"/>
      <c r="K31" t="s">
        <v>51</v>
      </c>
      <c r="L31" s="132">
        <f>AVERAGE(L29:N29)</f>
        <v>3.3333333333333335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K32" t="s">
        <v>52</v>
      </c>
      <c r="L32" s="132">
        <f>AVERAGE(L30:N30)</f>
        <v>0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</row>
    <row r="34" spans="1:28" x14ac:dyDescent="0.55000000000000004">
      <c r="A34" s="90">
        <v>1</v>
      </c>
      <c r="B34" s="286" t="s">
        <v>69</v>
      </c>
      <c r="C34" s="287"/>
      <c r="D34" s="277"/>
      <c r="E34" s="271"/>
      <c r="F34" s="271"/>
      <c r="G34" s="271">
        <f>COUNTIF(I2,1)</f>
        <v>1</v>
      </c>
      <c r="L34" s="134">
        <v>1.1000000000000001</v>
      </c>
      <c r="M34" s="134">
        <v>1.2</v>
      </c>
      <c r="N34" s="134">
        <v>1.3</v>
      </c>
      <c r="O34" s="134">
        <v>1.4</v>
      </c>
      <c r="P34" s="134">
        <v>1.5</v>
      </c>
      <c r="Q34" s="134">
        <v>1.6</v>
      </c>
      <c r="R34" s="134">
        <v>1.7</v>
      </c>
      <c r="S34" s="134">
        <v>1.8</v>
      </c>
      <c r="T34" s="134">
        <v>3.1</v>
      </c>
      <c r="U34" s="134">
        <v>3.2</v>
      </c>
      <c r="V34" s="134">
        <v>3.3</v>
      </c>
      <c r="W34" s="134">
        <v>3.4</v>
      </c>
      <c r="X34" s="134">
        <v>3.5</v>
      </c>
      <c r="Y34" s="134">
        <v>3.6</v>
      </c>
      <c r="Z34" s="134">
        <v>3.7</v>
      </c>
      <c r="AA34" s="134">
        <v>3.8</v>
      </c>
      <c r="AB34" s="134">
        <v>3.9</v>
      </c>
    </row>
    <row r="35" spans="1:28" x14ac:dyDescent="0.55000000000000004">
      <c r="A35" s="90">
        <v>2</v>
      </c>
      <c r="B35" s="286"/>
      <c r="C35" s="287"/>
      <c r="D35" s="277"/>
      <c r="E35" s="271"/>
      <c r="F35" s="271"/>
      <c r="G35" s="271">
        <f>COUNTIF(I2,2)</f>
        <v>0</v>
      </c>
      <c r="J35" s="290" t="s">
        <v>23</v>
      </c>
      <c r="K35" s="290"/>
      <c r="L35" s="135">
        <f>L4</f>
        <v>3</v>
      </c>
      <c r="M35" s="135">
        <f t="shared" ref="M35:R36" si="16">M4</f>
        <v>3</v>
      </c>
      <c r="N35" s="135">
        <f t="shared" si="16"/>
        <v>3</v>
      </c>
      <c r="O35" s="135">
        <f t="shared" si="16"/>
        <v>3</v>
      </c>
      <c r="P35" s="135">
        <f t="shared" si="16"/>
        <v>4</v>
      </c>
      <c r="Q35" s="135">
        <f t="shared" si="16"/>
        <v>3</v>
      </c>
      <c r="R35" s="135">
        <f t="shared" si="16"/>
        <v>3</v>
      </c>
      <c r="S35" s="135">
        <f>S4</f>
        <v>3</v>
      </c>
      <c r="T35" s="135">
        <f>Z4</f>
        <v>3</v>
      </c>
      <c r="U35" s="135">
        <f t="shared" ref="U35:AB36" si="17">AA4</f>
        <v>3</v>
      </c>
      <c r="V35" s="135">
        <f t="shared" si="17"/>
        <v>3</v>
      </c>
      <c r="W35" s="135">
        <f t="shared" si="17"/>
        <v>3</v>
      </c>
      <c r="X35" s="135">
        <f t="shared" si="17"/>
        <v>3</v>
      </c>
      <c r="Y35" s="135">
        <f t="shared" si="17"/>
        <v>4</v>
      </c>
      <c r="Z35" s="135">
        <f t="shared" si="17"/>
        <v>3</v>
      </c>
      <c r="AA35" s="135">
        <f>AG4</f>
        <v>2</v>
      </c>
      <c r="AB35" s="135">
        <f t="shared" si="17"/>
        <v>3</v>
      </c>
    </row>
    <row r="36" spans="1:28" x14ac:dyDescent="0.55000000000000004">
      <c r="A36" s="90">
        <v>3</v>
      </c>
      <c r="B36" s="286"/>
      <c r="C36" s="287"/>
      <c r="D36" s="277"/>
      <c r="E36" s="271"/>
      <c r="F36" s="271"/>
      <c r="G36" s="271">
        <f>COUNTIF(I2,3)</f>
        <v>0</v>
      </c>
      <c r="J36" s="290"/>
      <c r="K36" s="290"/>
      <c r="L36" s="135">
        <f>L5</f>
        <v>0</v>
      </c>
      <c r="M36" s="135">
        <f t="shared" si="16"/>
        <v>0</v>
      </c>
      <c r="N36" s="135">
        <f t="shared" si="16"/>
        <v>0</v>
      </c>
      <c r="O36" s="135">
        <f t="shared" si="16"/>
        <v>0</v>
      </c>
      <c r="P36" s="135">
        <f t="shared" si="16"/>
        <v>0</v>
      </c>
      <c r="Q36" s="135">
        <f t="shared" si="16"/>
        <v>0</v>
      </c>
      <c r="R36" s="135">
        <f t="shared" si="16"/>
        <v>0</v>
      </c>
      <c r="S36" s="135">
        <f>S5</f>
        <v>0</v>
      </c>
      <c r="T36" s="135">
        <f>Z5</f>
        <v>0</v>
      </c>
      <c r="U36" s="135">
        <f t="shared" si="17"/>
        <v>0</v>
      </c>
      <c r="V36" s="135">
        <f t="shared" si="17"/>
        <v>0</v>
      </c>
      <c r="W36" s="135">
        <f t="shared" si="17"/>
        <v>0</v>
      </c>
      <c r="X36" s="135">
        <f t="shared" si="17"/>
        <v>0</v>
      </c>
      <c r="Y36" s="135">
        <f t="shared" si="17"/>
        <v>0</v>
      </c>
      <c r="Z36" s="135">
        <f t="shared" si="17"/>
        <v>0</v>
      </c>
      <c r="AA36" s="135">
        <f>AG5</f>
        <v>0</v>
      </c>
      <c r="AB36" s="135">
        <f t="shared" si="17"/>
        <v>0</v>
      </c>
    </row>
    <row r="37" spans="1:28" x14ac:dyDescent="0.55000000000000004">
      <c r="A37" s="90">
        <v>4</v>
      </c>
      <c r="B37" s="286"/>
      <c r="C37" s="287"/>
      <c r="D37" s="277"/>
      <c r="E37" s="271"/>
      <c r="F37" s="271"/>
      <c r="G37" s="271">
        <f>COUNTIF(I2,4)</f>
        <v>0</v>
      </c>
      <c r="K37" t="s">
        <v>51</v>
      </c>
      <c r="L37" s="132">
        <f>AVERAGE(L35:AB35)</f>
        <v>3.0588235294117645</v>
      </c>
    </row>
    <row r="38" spans="1:28" x14ac:dyDescent="0.55000000000000004">
      <c r="A38" s="90">
        <v>5</v>
      </c>
      <c r="B38" s="286"/>
      <c r="C38" s="287"/>
      <c r="D38" s="277"/>
      <c r="E38" s="271"/>
      <c r="F38" s="271"/>
      <c r="G38" s="271">
        <f>COUNTIF(I2,5)</f>
        <v>0</v>
      </c>
      <c r="K38" t="s">
        <v>52</v>
      </c>
      <c r="L38" s="132">
        <f>AVERAGE(L36:AB36)</f>
        <v>0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COUNTIF(I2,6)</f>
        <v>0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COUNTIF(I2,7)</f>
        <v>0</v>
      </c>
      <c r="L40" s="134">
        <v>3.2</v>
      </c>
      <c r="M40" s="164">
        <v>3.8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J41" s="290" t="s">
        <v>24</v>
      </c>
      <c r="K41" s="290"/>
      <c r="L41" s="135">
        <f>AA4</f>
        <v>3</v>
      </c>
      <c r="M41" s="135">
        <f>AG12</f>
        <v>2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1</v>
      </c>
      <c r="J42" s="290"/>
      <c r="K42" s="290"/>
      <c r="L42" s="135">
        <f>AA5</f>
        <v>0</v>
      </c>
      <c r="M42" s="135">
        <f>AG13</f>
        <v>0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K43" t="s">
        <v>51</v>
      </c>
      <c r="L43" s="132">
        <f>AVERAGE(L41:M41)</f>
        <v>2.5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52</v>
      </c>
      <c r="L44" s="132">
        <f>AVERAGE(L42:M42)</f>
        <v>0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  <c r="R46" s="132">
        <f>AVERAGE(L16:AA16,L23:P23,L29:N29,L35:AB35,L41:M41)</f>
        <v>3.1627906976744184</v>
      </c>
    </row>
    <row r="47" spans="1:28" ht="21.75" x14ac:dyDescent="0.5">
      <c r="A47" s="271" t="s">
        <v>275</v>
      </c>
      <c r="B47" s="271"/>
      <c r="C47" s="271">
        <f>COUNTIF(JJ2,1)</f>
        <v>0</v>
      </c>
      <c r="D47" s="79"/>
      <c r="E47" s="257"/>
      <c r="F47" s="257"/>
      <c r="G47" s="257"/>
      <c r="J47" s="290" t="s">
        <v>191</v>
      </c>
      <c r="K47" s="290"/>
      <c r="L47" s="133" t="s">
        <v>51</v>
      </c>
      <c r="M47" s="135">
        <f>AVERAGE(L18,L25,L31,L37,L43)</f>
        <v>3.0259313725490196</v>
      </c>
    </row>
    <row r="48" spans="1:28" ht="21.75" x14ac:dyDescent="0.5">
      <c r="A48" s="271" t="s">
        <v>276</v>
      </c>
      <c r="B48" s="271"/>
      <c r="C48" s="271">
        <f>COUNTIF(J2,2)</f>
        <v>1</v>
      </c>
      <c r="D48" s="79"/>
      <c r="E48" s="257"/>
      <c r="F48" s="257"/>
      <c r="G48" s="257"/>
      <c r="J48" s="290"/>
      <c r="K48" s="290"/>
      <c r="L48" s="133" t="s">
        <v>52</v>
      </c>
      <c r="M48" s="135">
        <f>AVERAGE(L19,L26,L32,L38,L44)</f>
        <v>0</v>
      </c>
    </row>
    <row r="49" spans="1:9" ht="21.75" x14ac:dyDescent="0.5">
      <c r="A49" s="271" t="s">
        <v>267</v>
      </c>
      <c r="B49" s="271"/>
      <c r="C49" s="271">
        <f>COUNTIF(J2,3)</f>
        <v>0</v>
      </c>
      <c r="D49" s="79"/>
      <c r="E49" s="257"/>
      <c r="F49" s="257"/>
      <c r="G49" s="257"/>
    </row>
    <row r="50" spans="1:9" ht="21.75" x14ac:dyDescent="0.5">
      <c r="A50" s="271"/>
      <c r="B50" s="271"/>
      <c r="C50" s="271">
        <f>SUM(C47:C49)</f>
        <v>1</v>
      </c>
      <c r="D50" s="79"/>
      <c r="E50" s="257"/>
      <c r="F50" s="257"/>
      <c r="G50" s="257"/>
    </row>
    <row r="51" spans="1:9" ht="21.75" x14ac:dyDescent="0.5">
      <c r="A51" s="257"/>
      <c r="B51" s="257"/>
      <c r="C51" s="257"/>
      <c r="D51" s="79"/>
      <c r="E51" s="257"/>
      <c r="F51" s="257"/>
      <c r="G51" s="257"/>
    </row>
    <row r="52" spans="1:9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9" ht="21.75" x14ac:dyDescent="0.5">
      <c r="A53" s="271" t="s">
        <v>278</v>
      </c>
      <c r="B53" s="271"/>
      <c r="C53" s="271">
        <f>COUNTIF(K2,1)</f>
        <v>1</v>
      </c>
      <c r="D53" s="79"/>
      <c r="E53" s="257"/>
      <c r="F53" s="257"/>
      <c r="G53" s="257"/>
    </row>
    <row r="54" spans="1:9" ht="21.75" x14ac:dyDescent="0.5">
      <c r="A54" s="271" t="s">
        <v>41</v>
      </c>
      <c r="B54" s="271"/>
      <c r="C54" s="271">
        <f>COUNTIF(K2,2)</f>
        <v>0</v>
      </c>
      <c r="D54" s="79"/>
      <c r="E54" s="257"/>
      <c r="F54" s="257"/>
      <c r="G54" s="257"/>
    </row>
    <row r="55" spans="1:9" ht="21.75" x14ac:dyDescent="0.5">
      <c r="A55" s="271" t="s">
        <v>267</v>
      </c>
      <c r="B55" s="271"/>
      <c r="C55" s="271">
        <f>COUNTIF(K2,0)</f>
        <v>0</v>
      </c>
      <c r="D55" s="79"/>
      <c r="E55" s="257"/>
      <c r="F55" s="257"/>
      <c r="G55" s="257"/>
    </row>
    <row r="56" spans="1:9" ht="21.75" x14ac:dyDescent="0.5">
      <c r="A56" s="271"/>
      <c r="B56" s="271"/>
      <c r="C56" s="271">
        <f>SUM(C53:C55)</f>
        <v>1</v>
      </c>
      <c r="D56" s="79"/>
      <c r="E56" s="257"/>
      <c r="F56" s="257"/>
      <c r="G56" s="257"/>
    </row>
    <row r="57" spans="1:9" ht="21.75" x14ac:dyDescent="0.5">
      <c r="A57"/>
      <c r="D57" s="79"/>
    </row>
    <row r="58" spans="1:9" ht="21.75" x14ac:dyDescent="0.5">
      <c r="A58"/>
      <c r="D58" s="79"/>
    </row>
    <row r="59" spans="1:9" ht="21.75" x14ac:dyDescent="0.5">
      <c r="A59"/>
      <c r="D59" s="79"/>
    </row>
    <row r="60" spans="1:9" ht="21.75" x14ac:dyDescent="0.5">
      <c r="A60"/>
      <c r="D60" s="79"/>
      <c r="I60"/>
    </row>
    <row r="61" spans="1:9" ht="21.75" x14ac:dyDescent="0.5">
      <c r="A61"/>
      <c r="D61" s="79"/>
      <c r="I61"/>
    </row>
    <row r="62" spans="1:9" ht="21.75" x14ac:dyDescent="0.5">
      <c r="A62"/>
      <c r="D62" s="79"/>
      <c r="I62"/>
    </row>
    <row r="63" spans="1:9" ht="21.75" x14ac:dyDescent="0.5">
      <c r="A63"/>
      <c r="D63" s="79"/>
      <c r="I63"/>
    </row>
    <row r="64" spans="1:9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9" spans="1:9" ht="21.75" x14ac:dyDescent="0.5">
      <c r="A349"/>
      <c r="D349" s="53"/>
      <c r="I349"/>
    </row>
    <row r="357" spans="1:9" ht="14.25" x14ac:dyDescent="0.2">
      <c r="A357"/>
      <c r="D357"/>
      <c r="I357"/>
    </row>
    <row r="358" spans="1:9" ht="14.25" x14ac:dyDescent="0.2">
      <c r="A358"/>
      <c r="D358"/>
      <c r="I358"/>
    </row>
    <row r="359" spans="1:9" ht="14.25" x14ac:dyDescent="0.2">
      <c r="A359"/>
      <c r="D359"/>
      <c r="I359"/>
    </row>
    <row r="360" spans="1:9" ht="14.25" x14ac:dyDescent="0.2">
      <c r="A360"/>
      <c r="D360"/>
      <c r="I360"/>
    </row>
    <row r="361" spans="1:9" ht="14.25" x14ac:dyDescent="0.2">
      <c r="A361"/>
      <c r="D361"/>
      <c r="I361"/>
    </row>
    <row r="362" spans="1:9" ht="14.25" x14ac:dyDescent="0.2">
      <c r="A362"/>
      <c r="D362"/>
      <c r="I362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90" spans="1:9" ht="14.25" x14ac:dyDescent="0.2">
      <c r="A390"/>
      <c r="D390"/>
      <c r="I390"/>
    </row>
    <row r="397" spans="1:9" ht="14.25" x14ac:dyDescent="0.2">
      <c r="A397"/>
      <c r="D397"/>
      <c r="I397"/>
    </row>
    <row r="398" spans="1:9" ht="14.25" x14ac:dyDescent="0.2">
      <c r="A398"/>
      <c r="D398"/>
      <c r="I398"/>
    </row>
    <row r="399" spans="1:9" ht="14.25" x14ac:dyDescent="0.2">
      <c r="A399"/>
      <c r="D399"/>
      <c r="I399"/>
    </row>
    <row r="400" spans="1:9" ht="14.25" x14ac:dyDescent="0.2">
      <c r="A400"/>
      <c r="D400"/>
      <c r="I400"/>
    </row>
    <row r="401" spans="1:9" ht="14.25" x14ac:dyDescent="0.2">
      <c r="A401"/>
      <c r="D401"/>
      <c r="I401"/>
    </row>
    <row r="402" spans="1:9" ht="14.25" x14ac:dyDescent="0.2">
      <c r="A402"/>
      <c r="D402"/>
      <c r="I402"/>
    </row>
    <row r="403" spans="1:9" ht="14.25" x14ac:dyDescent="0.2">
      <c r="A403"/>
      <c r="D403"/>
      <c r="I403"/>
    </row>
    <row r="404" spans="1:9" ht="14.25" x14ac:dyDescent="0.2">
      <c r="A404"/>
      <c r="D404"/>
      <c r="I404"/>
    </row>
    <row r="405" spans="1:9" ht="14.25" x14ac:dyDescent="0.2">
      <c r="A405"/>
      <c r="D405"/>
      <c r="I405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7" spans="1:9" ht="14.25" x14ac:dyDescent="0.2">
      <c r="A417"/>
      <c r="D417"/>
      <c r="I417"/>
    </row>
    <row r="418" spans="1:9" ht="14.25" x14ac:dyDescent="0.2">
      <c r="A418"/>
      <c r="D418"/>
      <c r="I418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6" spans="1:9" ht="14.25" x14ac:dyDescent="0.2">
      <c r="A516"/>
      <c r="D516"/>
      <c r="I516"/>
    </row>
    <row r="517" spans="1:9" ht="14.25" x14ac:dyDescent="0.2">
      <c r="A517"/>
      <c r="D517"/>
      <c r="I517"/>
    </row>
  </sheetData>
  <mergeCells count="6">
    <mergeCell ref="J47:K48"/>
    <mergeCell ref="J16:K17"/>
    <mergeCell ref="J23:K24"/>
    <mergeCell ref="J29:K30"/>
    <mergeCell ref="J35:K36"/>
    <mergeCell ref="J41:K4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3"/>
  <sheetViews>
    <sheetView workbookViewId="0">
      <selection activeCell="A11" sqref="A11:H56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9.87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2</v>
      </c>
      <c r="C3" s="12">
        <v>48</v>
      </c>
      <c r="D3" s="79">
        <f t="shared" ref="D3:D5" si="0">IF(C3&gt;50,4,IF(C3&gt;40,3,IF(C3&gt;30,2,IF(C3&gt;0,1,IF(C3=0,5)))))</f>
        <v>3</v>
      </c>
      <c r="E3" s="13">
        <v>2</v>
      </c>
      <c r="F3" s="14">
        <v>1</v>
      </c>
      <c r="G3" s="20">
        <v>3</v>
      </c>
      <c r="H3" s="20">
        <v>12</v>
      </c>
      <c r="I3" s="20">
        <v>11</v>
      </c>
      <c r="J3" s="15">
        <v>2</v>
      </c>
      <c r="K3" s="15">
        <v>1</v>
      </c>
      <c r="L3" s="16">
        <v>4</v>
      </c>
      <c r="M3" s="16">
        <v>4</v>
      </c>
      <c r="N3" s="16">
        <v>5</v>
      </c>
      <c r="O3" s="16">
        <v>5</v>
      </c>
      <c r="P3" s="16">
        <v>4</v>
      </c>
      <c r="Q3" s="16">
        <v>4</v>
      </c>
      <c r="R3" s="16">
        <v>4</v>
      </c>
      <c r="S3" s="16">
        <v>4</v>
      </c>
      <c r="T3" s="17">
        <v>5</v>
      </c>
      <c r="U3" s="17">
        <v>5</v>
      </c>
      <c r="V3" s="17">
        <v>5</v>
      </c>
      <c r="W3" s="17">
        <v>5</v>
      </c>
      <c r="X3" s="17">
        <v>5</v>
      </c>
      <c r="Y3" s="17">
        <v>4</v>
      </c>
      <c r="Z3" s="18">
        <v>4</v>
      </c>
      <c r="AA3" s="18">
        <v>4</v>
      </c>
      <c r="AB3" s="18">
        <v>4</v>
      </c>
      <c r="AC3" s="18">
        <v>4</v>
      </c>
      <c r="AD3" s="18">
        <v>4</v>
      </c>
      <c r="AE3" s="18">
        <v>4</v>
      </c>
      <c r="AF3" s="18">
        <v>4</v>
      </c>
      <c r="AG3" s="18">
        <v>4</v>
      </c>
      <c r="AH3" s="18">
        <v>4</v>
      </c>
      <c r="AI3" s="19">
        <v>4</v>
      </c>
      <c r="AJ3" s="19">
        <v>4</v>
      </c>
      <c r="AK3" s="19">
        <v>4</v>
      </c>
      <c r="AL3" s="19">
        <v>4</v>
      </c>
      <c r="AM3" s="19">
        <v>4</v>
      </c>
      <c r="AN3" s="19">
        <v>4</v>
      </c>
      <c r="AO3" s="19">
        <v>4</v>
      </c>
      <c r="AP3" s="19">
        <v>4</v>
      </c>
      <c r="AQ3" s="20">
        <v>4</v>
      </c>
      <c r="AR3" s="20">
        <v>4</v>
      </c>
      <c r="AS3" s="20">
        <v>4</v>
      </c>
      <c r="AT3" s="20">
        <v>4</v>
      </c>
      <c r="AU3" s="20">
        <v>4</v>
      </c>
      <c r="AV3" s="20">
        <v>4</v>
      </c>
      <c r="AW3" s="20">
        <v>4</v>
      </c>
      <c r="AX3" s="20">
        <v>4</v>
      </c>
      <c r="AY3" s="20">
        <v>4</v>
      </c>
      <c r="AZ3" s="20">
        <v>4</v>
      </c>
      <c r="BA3" s="7"/>
      <c r="BB3" s="37">
        <f>(AVERAGE(L3:S3))</f>
        <v>4.25</v>
      </c>
      <c r="BC3" s="38">
        <f t="shared" ref="BC3:BC5" si="1">(AVERAGEA(T3:Y3))</f>
        <v>4.833333333333333</v>
      </c>
      <c r="BD3" s="39">
        <f t="shared" ref="BD3:BD5" si="2">(AVERAGE(Z3:AH3))</f>
        <v>4</v>
      </c>
      <c r="BE3" s="40">
        <f t="shared" ref="BE3:BE5" si="3">(AVERAGEA(AI3:AP3))</f>
        <v>4</v>
      </c>
      <c r="BF3" s="41">
        <f t="shared" ref="BF3:BF5" si="4">(AVERAGE(AQ3:AZ3))</f>
        <v>4</v>
      </c>
    </row>
    <row r="4" spans="1:58" x14ac:dyDescent="0.55000000000000004">
      <c r="A4" s="51">
        <v>2</v>
      </c>
      <c r="B4" s="11">
        <v>1</v>
      </c>
      <c r="C4" s="12">
        <v>55</v>
      </c>
      <c r="D4" s="79">
        <f t="shared" si="0"/>
        <v>4</v>
      </c>
      <c r="E4" s="13">
        <v>2</v>
      </c>
      <c r="F4" s="14">
        <v>1</v>
      </c>
      <c r="G4" s="20">
        <v>3</v>
      </c>
      <c r="H4" s="20">
        <v>12</v>
      </c>
      <c r="I4" s="20">
        <v>11</v>
      </c>
      <c r="J4" s="15">
        <v>2</v>
      </c>
      <c r="K4" s="15">
        <v>1</v>
      </c>
      <c r="L4" s="16">
        <v>5</v>
      </c>
      <c r="M4" s="16">
        <v>4</v>
      </c>
      <c r="N4" s="16">
        <v>4</v>
      </c>
      <c r="O4" s="16">
        <v>4</v>
      </c>
      <c r="P4" s="16">
        <v>5</v>
      </c>
      <c r="Q4" s="16">
        <v>5</v>
      </c>
      <c r="R4" s="16">
        <v>4</v>
      </c>
      <c r="S4" s="16">
        <v>4</v>
      </c>
      <c r="T4" s="17">
        <v>4</v>
      </c>
      <c r="U4" s="17">
        <v>4</v>
      </c>
      <c r="V4" s="17">
        <v>5</v>
      </c>
      <c r="W4" s="17">
        <v>5</v>
      </c>
      <c r="X4" s="17">
        <v>5</v>
      </c>
      <c r="Y4" s="17">
        <v>5</v>
      </c>
      <c r="Z4" s="18">
        <v>4</v>
      </c>
      <c r="AA4" s="18">
        <v>4</v>
      </c>
      <c r="AB4" s="18">
        <v>5</v>
      </c>
      <c r="AC4" s="18">
        <v>5</v>
      </c>
      <c r="AD4" s="18">
        <v>5</v>
      </c>
      <c r="AE4" s="18">
        <v>4</v>
      </c>
      <c r="AF4" s="18">
        <v>4</v>
      </c>
      <c r="AG4" s="18">
        <v>4</v>
      </c>
      <c r="AH4" s="18">
        <v>5</v>
      </c>
      <c r="AI4" s="19">
        <v>4</v>
      </c>
      <c r="AJ4" s="19">
        <v>4</v>
      </c>
      <c r="AK4" s="19">
        <v>4</v>
      </c>
      <c r="AL4" s="19">
        <v>5</v>
      </c>
      <c r="AM4" s="19">
        <v>5</v>
      </c>
      <c r="AN4" s="19">
        <v>5</v>
      </c>
      <c r="AO4" s="19">
        <v>5</v>
      </c>
      <c r="AP4" s="19">
        <v>5</v>
      </c>
      <c r="AQ4" s="20">
        <v>4</v>
      </c>
      <c r="AR4" s="20">
        <v>5</v>
      </c>
      <c r="AS4" s="20">
        <v>5</v>
      </c>
      <c r="AT4" s="20">
        <v>5</v>
      </c>
      <c r="AU4" s="20">
        <v>5</v>
      </c>
      <c r="AV4" s="20">
        <v>5</v>
      </c>
      <c r="AW4" s="20">
        <v>5</v>
      </c>
      <c r="AX4" s="20">
        <v>5</v>
      </c>
      <c r="AY4" s="20">
        <v>5</v>
      </c>
      <c r="AZ4" s="20">
        <v>5</v>
      </c>
      <c r="BA4" s="7"/>
      <c r="BB4" s="37">
        <f t="shared" ref="BB4:BB5" si="5">(AVERAGE(L4:S4))</f>
        <v>4.375</v>
      </c>
      <c r="BC4" s="38">
        <f t="shared" si="1"/>
        <v>4.666666666666667</v>
      </c>
      <c r="BD4" s="39">
        <f t="shared" si="2"/>
        <v>4.4444444444444446</v>
      </c>
      <c r="BE4" s="40">
        <f t="shared" si="3"/>
        <v>4.625</v>
      </c>
      <c r="BF4" s="41">
        <f t="shared" si="4"/>
        <v>4.9000000000000004</v>
      </c>
    </row>
    <row r="5" spans="1:58" x14ac:dyDescent="0.55000000000000004">
      <c r="A5" s="51">
        <v>3</v>
      </c>
      <c r="B5" s="11">
        <v>1</v>
      </c>
      <c r="C5" s="12">
        <v>55</v>
      </c>
      <c r="D5" s="79">
        <f t="shared" si="0"/>
        <v>4</v>
      </c>
      <c r="E5" s="13">
        <v>2</v>
      </c>
      <c r="F5" s="14">
        <v>1</v>
      </c>
      <c r="G5" s="20">
        <v>3</v>
      </c>
      <c r="H5" s="20">
        <v>12</v>
      </c>
      <c r="I5" s="20">
        <v>11</v>
      </c>
      <c r="J5" s="15">
        <v>2</v>
      </c>
      <c r="K5" s="15">
        <v>1</v>
      </c>
      <c r="L5" s="16">
        <v>5</v>
      </c>
      <c r="M5" s="16">
        <v>5</v>
      </c>
      <c r="N5" s="16">
        <v>5</v>
      </c>
      <c r="O5" s="16">
        <v>4</v>
      </c>
      <c r="P5" s="16">
        <v>5</v>
      </c>
      <c r="Q5" s="16">
        <v>5</v>
      </c>
      <c r="R5" s="16">
        <v>4</v>
      </c>
      <c r="S5" s="16">
        <v>4</v>
      </c>
      <c r="T5" s="17">
        <v>5</v>
      </c>
      <c r="U5" s="17">
        <v>5</v>
      </c>
      <c r="V5" s="17">
        <v>4</v>
      </c>
      <c r="W5" s="17">
        <v>4</v>
      </c>
      <c r="X5" s="17">
        <v>4</v>
      </c>
      <c r="Y5" s="17">
        <v>5</v>
      </c>
      <c r="Z5" s="18">
        <v>4</v>
      </c>
      <c r="AA5" s="18">
        <v>4</v>
      </c>
      <c r="AB5" s="18">
        <v>4</v>
      </c>
      <c r="AC5" s="18">
        <v>5</v>
      </c>
      <c r="AD5" s="18">
        <v>5</v>
      </c>
      <c r="AE5" s="18">
        <v>5</v>
      </c>
      <c r="AF5" s="18">
        <v>5</v>
      </c>
      <c r="AG5" s="18">
        <v>5</v>
      </c>
      <c r="AH5" s="18">
        <v>4</v>
      </c>
      <c r="AI5" s="19">
        <v>4</v>
      </c>
      <c r="AJ5" s="19">
        <v>4</v>
      </c>
      <c r="AK5" s="19">
        <v>5</v>
      </c>
      <c r="AL5" s="19">
        <v>4</v>
      </c>
      <c r="AM5" s="19">
        <v>5</v>
      </c>
      <c r="AN5" s="19">
        <v>5</v>
      </c>
      <c r="AO5" s="19">
        <v>5</v>
      </c>
      <c r="AP5" s="19">
        <v>5</v>
      </c>
      <c r="AQ5" s="20">
        <v>4</v>
      </c>
      <c r="AR5" s="20">
        <v>5</v>
      </c>
      <c r="AS5" s="20">
        <v>5</v>
      </c>
      <c r="AT5" s="20">
        <v>5</v>
      </c>
      <c r="AU5" s="20">
        <v>5</v>
      </c>
      <c r="AV5" s="20">
        <v>5</v>
      </c>
      <c r="AW5" s="20">
        <v>5</v>
      </c>
      <c r="AX5" s="20">
        <v>5</v>
      </c>
      <c r="AY5" s="20">
        <v>5</v>
      </c>
      <c r="AZ5" s="20">
        <v>5</v>
      </c>
      <c r="BA5" s="7"/>
      <c r="BB5" s="37">
        <f t="shared" si="5"/>
        <v>4.625</v>
      </c>
      <c r="BC5" s="38">
        <f t="shared" si="1"/>
        <v>4.5</v>
      </c>
      <c r="BD5" s="39">
        <f t="shared" si="2"/>
        <v>4.5555555555555554</v>
      </c>
      <c r="BE5" s="40">
        <f t="shared" si="3"/>
        <v>4.625</v>
      </c>
      <c r="BF5" s="41">
        <f t="shared" si="4"/>
        <v>4.9000000000000004</v>
      </c>
    </row>
    <row r="6" spans="1:58" x14ac:dyDescent="0.55000000000000004">
      <c r="A6" s="51"/>
      <c r="B6" s="26"/>
      <c r="C6" s="27"/>
      <c r="D6" s="79">
        <f t="shared" ref="D6" si="6">IF(C6&gt;50,4,IF(C6&gt;40,3,IF(C6&gt;30,2,IF(C6&gt;0,1,IF(C6=0,5)))))</f>
        <v>5</v>
      </c>
      <c r="E6" s="28"/>
      <c r="F6" s="29"/>
      <c r="G6" s="35"/>
      <c r="H6" s="35"/>
      <c r="I6" s="35"/>
      <c r="J6" s="30"/>
      <c r="K6" s="30"/>
      <c r="L6" s="31"/>
      <c r="M6" s="31"/>
      <c r="N6" s="31"/>
      <c r="O6" s="31"/>
      <c r="P6" s="31"/>
      <c r="Q6" s="31"/>
      <c r="R6" s="31"/>
      <c r="S6" s="31"/>
      <c r="T6" s="32"/>
      <c r="U6" s="32"/>
      <c r="V6" s="32"/>
      <c r="W6" s="32"/>
      <c r="X6" s="32"/>
      <c r="Y6" s="32"/>
      <c r="Z6" s="33"/>
      <c r="AA6" s="33"/>
      <c r="AB6" s="33"/>
      <c r="AC6" s="33"/>
      <c r="AD6" s="33"/>
      <c r="AE6" s="33"/>
      <c r="AF6" s="33"/>
      <c r="AG6" s="33"/>
      <c r="AH6" s="33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  <c r="BB6" s="37" t="e">
        <f t="shared" ref="BB6" si="7">(AVERAGE(L6:S6))</f>
        <v>#DIV/0!</v>
      </c>
      <c r="BC6" s="38" t="e">
        <f t="shared" ref="BC6" si="8">(AVERAGEA(T6:Y6))</f>
        <v>#DIV/0!</v>
      </c>
      <c r="BD6" s="39" t="e">
        <f t="shared" ref="BD6" si="9">(AVERAGE(Z6:AH6))</f>
        <v>#DIV/0!</v>
      </c>
      <c r="BE6" s="40" t="e">
        <f t="shared" ref="BE6" si="10">(AVERAGEA(AI6:AP6))</f>
        <v>#DIV/0!</v>
      </c>
      <c r="BF6" s="41" t="e">
        <f t="shared" ref="BF6" si="11">(AVERAGE(AQ6:AZ6))</f>
        <v>#DIV/0!</v>
      </c>
    </row>
    <row r="7" spans="1:58" x14ac:dyDescent="0.55000000000000004">
      <c r="A7" s="72"/>
      <c r="B7" s="73"/>
      <c r="C7" s="74"/>
      <c r="D7" s="79"/>
      <c r="E7" s="75"/>
      <c r="F7" s="76"/>
      <c r="G7" s="47"/>
      <c r="H7" s="47"/>
      <c r="I7" s="47"/>
      <c r="J7" s="77"/>
      <c r="K7" s="78" t="s">
        <v>51</v>
      </c>
      <c r="L7" s="129">
        <f t="shared" ref="L7:AZ7" si="12">AVERAGE(L3:L6)</f>
        <v>4.666666666666667</v>
      </c>
      <c r="M7" s="129">
        <f t="shared" si="12"/>
        <v>4.333333333333333</v>
      </c>
      <c r="N7" s="129">
        <f t="shared" si="12"/>
        <v>4.666666666666667</v>
      </c>
      <c r="O7" s="129">
        <f t="shared" si="12"/>
        <v>4.333333333333333</v>
      </c>
      <c r="P7" s="129">
        <f t="shared" si="12"/>
        <v>4.666666666666667</v>
      </c>
      <c r="Q7" s="129">
        <f t="shared" si="12"/>
        <v>4.666666666666667</v>
      </c>
      <c r="R7" s="129">
        <f t="shared" si="12"/>
        <v>4</v>
      </c>
      <c r="S7" s="129">
        <f t="shared" si="12"/>
        <v>4</v>
      </c>
      <c r="T7" s="38">
        <f t="shared" si="12"/>
        <v>4.666666666666667</v>
      </c>
      <c r="U7" s="38">
        <f t="shared" si="12"/>
        <v>4.666666666666667</v>
      </c>
      <c r="V7" s="38">
        <f t="shared" si="12"/>
        <v>4.666666666666667</v>
      </c>
      <c r="W7" s="38">
        <f t="shared" si="12"/>
        <v>4.666666666666667</v>
      </c>
      <c r="X7" s="38">
        <f t="shared" si="12"/>
        <v>4.666666666666667</v>
      </c>
      <c r="Y7" s="38">
        <f t="shared" si="12"/>
        <v>4.666666666666667</v>
      </c>
      <c r="Z7" s="39">
        <f t="shared" si="12"/>
        <v>4</v>
      </c>
      <c r="AA7" s="39">
        <f t="shared" si="12"/>
        <v>4</v>
      </c>
      <c r="AB7" s="39">
        <f t="shared" si="12"/>
        <v>4.333333333333333</v>
      </c>
      <c r="AC7" s="39">
        <f t="shared" si="12"/>
        <v>4.666666666666667</v>
      </c>
      <c r="AD7" s="39">
        <f t="shared" si="12"/>
        <v>4.666666666666667</v>
      </c>
      <c r="AE7" s="39">
        <f t="shared" si="12"/>
        <v>4.333333333333333</v>
      </c>
      <c r="AF7" s="39">
        <f t="shared" si="12"/>
        <v>4.333333333333333</v>
      </c>
      <c r="AG7" s="39">
        <f t="shared" si="12"/>
        <v>4.333333333333333</v>
      </c>
      <c r="AH7" s="39">
        <f t="shared" si="12"/>
        <v>4.333333333333333</v>
      </c>
      <c r="AI7" s="40">
        <f t="shared" si="12"/>
        <v>4</v>
      </c>
      <c r="AJ7" s="40">
        <f t="shared" si="12"/>
        <v>4</v>
      </c>
      <c r="AK7" s="40">
        <f t="shared" si="12"/>
        <v>4.333333333333333</v>
      </c>
      <c r="AL7" s="40">
        <f t="shared" si="12"/>
        <v>4.333333333333333</v>
      </c>
      <c r="AM7" s="40">
        <f t="shared" si="12"/>
        <v>4.666666666666667</v>
      </c>
      <c r="AN7" s="40">
        <f t="shared" si="12"/>
        <v>4.666666666666667</v>
      </c>
      <c r="AO7" s="40">
        <f t="shared" si="12"/>
        <v>4.666666666666667</v>
      </c>
      <c r="AP7" s="40">
        <f t="shared" si="12"/>
        <v>4.666666666666667</v>
      </c>
      <c r="AQ7" s="41">
        <f t="shared" si="12"/>
        <v>4</v>
      </c>
      <c r="AR7" s="41">
        <f t="shared" si="12"/>
        <v>4.666666666666667</v>
      </c>
      <c r="AS7" s="41">
        <f t="shared" si="12"/>
        <v>4.666666666666667</v>
      </c>
      <c r="AT7" s="41">
        <f t="shared" si="12"/>
        <v>4.666666666666667</v>
      </c>
      <c r="AU7" s="41">
        <f t="shared" si="12"/>
        <v>4.666666666666667</v>
      </c>
      <c r="AV7" s="41">
        <f t="shared" si="12"/>
        <v>4.666666666666667</v>
      </c>
      <c r="AW7" s="41">
        <f t="shared" si="12"/>
        <v>4.666666666666667</v>
      </c>
      <c r="AX7" s="41">
        <f t="shared" si="12"/>
        <v>4.666666666666667</v>
      </c>
      <c r="AY7" s="41">
        <f t="shared" si="12"/>
        <v>4.666666666666667</v>
      </c>
      <c r="AZ7" s="41">
        <f t="shared" si="12"/>
        <v>4.666666666666667</v>
      </c>
      <c r="BA7" s="81" t="s">
        <v>51</v>
      </c>
      <c r="BB7" s="37">
        <f>AVERAGE(L3:S6)</f>
        <v>4.416666666666667</v>
      </c>
      <c r="BC7" s="38">
        <f>AVERAGE(T3:Y6)</f>
        <v>4.666666666666667</v>
      </c>
      <c r="BD7" s="143">
        <f>AVERAGE(Z3:AH6)</f>
        <v>4.333333333333333</v>
      </c>
      <c r="BE7" s="40">
        <f>AVERAGE(AI3:AP6)</f>
        <v>4.416666666666667</v>
      </c>
      <c r="BF7" s="41">
        <f>AVERAGE(AQ3:AZ6)</f>
        <v>4.5999999999999996</v>
      </c>
    </row>
    <row r="8" spans="1:58" x14ac:dyDescent="0.55000000000000004">
      <c r="A8" s="72"/>
      <c r="B8" s="73"/>
      <c r="C8" s="74"/>
      <c r="D8" s="79"/>
      <c r="E8" s="75"/>
      <c r="F8" s="76"/>
      <c r="G8" s="76"/>
      <c r="H8" s="76"/>
      <c r="I8" s="76"/>
      <c r="J8" s="77"/>
      <c r="K8" s="78" t="s">
        <v>52</v>
      </c>
      <c r="L8" s="129">
        <f t="shared" ref="L8:AZ8" si="13">STDEVPA(L3:L6)</f>
        <v>0.47140452079103168</v>
      </c>
      <c r="M8" s="129">
        <f t="shared" si="13"/>
        <v>0.47140452079103168</v>
      </c>
      <c r="N8" s="129">
        <f t="shared" si="13"/>
        <v>0.47140452079103168</v>
      </c>
      <c r="O8" s="129">
        <f t="shared" si="13"/>
        <v>0.47140452079103168</v>
      </c>
      <c r="P8" s="129">
        <f t="shared" si="13"/>
        <v>0.47140452079103168</v>
      </c>
      <c r="Q8" s="129">
        <f t="shared" si="13"/>
        <v>0.47140452079103168</v>
      </c>
      <c r="R8" s="129">
        <f t="shared" si="13"/>
        <v>0</v>
      </c>
      <c r="S8" s="129">
        <f t="shared" si="13"/>
        <v>0</v>
      </c>
      <c r="T8" s="38">
        <f t="shared" si="13"/>
        <v>0.47140452079103168</v>
      </c>
      <c r="U8" s="38">
        <f t="shared" si="13"/>
        <v>0.47140452079103168</v>
      </c>
      <c r="V8" s="38">
        <f t="shared" si="13"/>
        <v>0.47140452079103168</v>
      </c>
      <c r="W8" s="38">
        <f t="shared" si="13"/>
        <v>0.47140452079103168</v>
      </c>
      <c r="X8" s="38">
        <f t="shared" si="13"/>
        <v>0.47140452079103168</v>
      </c>
      <c r="Y8" s="38">
        <f t="shared" si="13"/>
        <v>0.47140452079103168</v>
      </c>
      <c r="Z8" s="39">
        <f t="shared" si="13"/>
        <v>0</v>
      </c>
      <c r="AA8" s="39">
        <f t="shared" si="13"/>
        <v>0</v>
      </c>
      <c r="AB8" s="39">
        <f t="shared" si="13"/>
        <v>0.47140452079103168</v>
      </c>
      <c r="AC8" s="39">
        <f t="shared" si="13"/>
        <v>0.47140452079103168</v>
      </c>
      <c r="AD8" s="39">
        <f t="shared" si="13"/>
        <v>0.47140452079103168</v>
      </c>
      <c r="AE8" s="39">
        <f t="shared" si="13"/>
        <v>0.47140452079103168</v>
      </c>
      <c r="AF8" s="39">
        <f t="shared" si="13"/>
        <v>0.47140452079103168</v>
      </c>
      <c r="AG8" s="39">
        <f t="shared" si="13"/>
        <v>0.47140452079103168</v>
      </c>
      <c r="AH8" s="39">
        <f t="shared" si="13"/>
        <v>0.47140452079103168</v>
      </c>
      <c r="AI8" s="40">
        <f t="shared" si="13"/>
        <v>0</v>
      </c>
      <c r="AJ8" s="40">
        <f t="shared" si="13"/>
        <v>0</v>
      </c>
      <c r="AK8" s="40">
        <f t="shared" si="13"/>
        <v>0.47140452079103168</v>
      </c>
      <c r="AL8" s="40">
        <f t="shared" si="13"/>
        <v>0.47140452079103168</v>
      </c>
      <c r="AM8" s="40">
        <f t="shared" si="13"/>
        <v>0.47140452079103168</v>
      </c>
      <c r="AN8" s="40">
        <f t="shared" si="13"/>
        <v>0.47140452079103168</v>
      </c>
      <c r="AO8" s="40">
        <f t="shared" si="13"/>
        <v>0.47140452079103168</v>
      </c>
      <c r="AP8" s="40">
        <f t="shared" si="13"/>
        <v>0.47140452079103168</v>
      </c>
      <c r="AQ8" s="41">
        <f t="shared" si="13"/>
        <v>0</v>
      </c>
      <c r="AR8" s="41">
        <f t="shared" si="13"/>
        <v>0.47140452079103168</v>
      </c>
      <c r="AS8" s="41">
        <f t="shared" si="13"/>
        <v>0.47140452079103168</v>
      </c>
      <c r="AT8" s="41">
        <f t="shared" si="13"/>
        <v>0.47140452079103168</v>
      </c>
      <c r="AU8" s="41">
        <f t="shared" si="13"/>
        <v>0.47140452079103168</v>
      </c>
      <c r="AV8" s="41">
        <f t="shared" si="13"/>
        <v>0.47140452079103168</v>
      </c>
      <c r="AW8" s="41">
        <f t="shared" si="13"/>
        <v>0.47140452079103168</v>
      </c>
      <c r="AX8" s="41">
        <f t="shared" si="13"/>
        <v>0.47140452079103168</v>
      </c>
      <c r="AY8" s="41">
        <f t="shared" si="13"/>
        <v>0.47140452079103168</v>
      </c>
      <c r="AZ8" s="41">
        <f t="shared" si="13"/>
        <v>0.47140452079103168</v>
      </c>
      <c r="BA8" s="81" t="s">
        <v>52</v>
      </c>
      <c r="BB8" s="37">
        <f>STDEVPA(L3:S6)</f>
        <v>0.49300664859163468</v>
      </c>
      <c r="BC8" s="38">
        <f>STDEVPA(T3:Y6)</f>
        <v>0.47140452079103168</v>
      </c>
      <c r="BD8" s="39">
        <f>STDEVPA(Z3:AH6)</f>
        <v>0.47140452079103168</v>
      </c>
      <c r="BE8" s="40">
        <f>STDEVPA(AI3:AP6)</f>
        <v>0.49300664859163468</v>
      </c>
      <c r="BF8" s="41">
        <f>STDEVPA(AQ3:AZ6)</f>
        <v>0.4898979485566356</v>
      </c>
    </row>
    <row r="9" spans="1:58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4"/>
      <c r="U9" s="44"/>
      <c r="V9" s="44"/>
      <c r="W9" s="44"/>
      <c r="X9" s="44"/>
      <c r="Y9" s="44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46"/>
      <c r="AK9" s="46"/>
      <c r="AL9" s="46"/>
      <c r="AM9" s="46"/>
      <c r="AN9" s="46"/>
      <c r="AO9" s="46"/>
      <c r="AP9" s="4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9">
        <f>AVERAGE(L3:AZ6)</f>
        <v>4.4796747967479673</v>
      </c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 t="s">
        <v>257</v>
      </c>
      <c r="G10" s="42">
        <v>4</v>
      </c>
      <c r="H10" s="42" t="s">
        <v>192</v>
      </c>
      <c r="I10" s="42">
        <f>COUNT(A3:A5)</f>
        <v>3</v>
      </c>
      <c r="J10" s="42" t="s">
        <v>61</v>
      </c>
      <c r="K10" s="192">
        <f>I10*100/G10</f>
        <v>75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9">
        <f>STDEVPA(L3:AZ6)</f>
        <v>0.49958671530852733</v>
      </c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ht="21.75" x14ac:dyDescent="0.5">
      <c r="A12" s="271" t="s">
        <v>43</v>
      </c>
      <c r="B12" s="271">
        <f>COUNTIF(B3:B5,1)</f>
        <v>2</v>
      </c>
      <c r="C12" s="257"/>
      <c r="D12" s="79"/>
      <c r="E12" s="257"/>
      <c r="F12" s="257"/>
      <c r="G12" s="257"/>
      <c r="H12" s="42"/>
      <c r="I12" s="42"/>
      <c r="J12" s="42"/>
      <c r="K12" s="42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48"/>
      <c r="BB12" s="42"/>
      <c r="BC12" s="49"/>
      <c r="BD12" s="49"/>
      <c r="BE12" s="42"/>
      <c r="BF12" s="42"/>
    </row>
    <row r="13" spans="1:58" ht="21.75" x14ac:dyDescent="0.5">
      <c r="A13" s="271" t="s">
        <v>44</v>
      </c>
      <c r="B13" s="271">
        <f>COUNTIF(B3:B5,2)</f>
        <v>1</v>
      </c>
      <c r="C13" s="257"/>
      <c r="D13" s="79"/>
      <c r="E13" s="257"/>
      <c r="F13" s="257"/>
      <c r="G13" s="257"/>
      <c r="H13" s="42"/>
      <c r="I13" s="42"/>
      <c r="J13" s="42"/>
      <c r="K13" s="42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48"/>
      <c r="BB13" s="42"/>
      <c r="BC13" s="49"/>
      <c r="BD13" s="49"/>
      <c r="BE13" s="42"/>
      <c r="BF13" s="42"/>
    </row>
    <row r="14" spans="1:58" ht="21.75" x14ac:dyDescent="0.5">
      <c r="A14" s="271" t="s">
        <v>267</v>
      </c>
      <c r="B14" s="271">
        <f>COUNTIF(B3:B5,0)</f>
        <v>0</v>
      </c>
      <c r="C14" s="257"/>
      <c r="D14" s="79"/>
      <c r="E14" s="257"/>
      <c r="F14" s="257"/>
      <c r="G14" s="257"/>
      <c r="L14" s="16">
        <v>1.1000000000000001</v>
      </c>
      <c r="M14" s="16">
        <v>1.2</v>
      </c>
      <c r="N14" s="16">
        <v>1.3</v>
      </c>
      <c r="O14" s="16">
        <v>1.4</v>
      </c>
      <c r="P14" s="16">
        <v>1.5</v>
      </c>
      <c r="Q14" s="16">
        <v>1.6</v>
      </c>
      <c r="R14" s="16">
        <v>1.7</v>
      </c>
      <c r="S14" s="16">
        <v>1.8</v>
      </c>
      <c r="T14" s="17">
        <v>2.1</v>
      </c>
      <c r="U14" s="17">
        <v>2.2000000000000002</v>
      </c>
      <c r="V14" s="17">
        <v>2.2999999999999998</v>
      </c>
      <c r="W14" s="17">
        <v>2.4</v>
      </c>
      <c r="X14" s="17">
        <v>2.5</v>
      </c>
      <c r="Y14" s="17">
        <v>2.6</v>
      </c>
      <c r="Z14" s="18">
        <v>3.1</v>
      </c>
      <c r="AA14" s="18">
        <v>3.2</v>
      </c>
      <c r="AB14" s="18">
        <v>3.3</v>
      </c>
      <c r="AC14" s="18">
        <v>3.4</v>
      </c>
      <c r="AD14" s="18">
        <v>3.5</v>
      </c>
      <c r="AE14" s="18">
        <v>3.6</v>
      </c>
      <c r="AF14" s="18">
        <v>3.7</v>
      </c>
      <c r="AG14" s="18">
        <v>3.8</v>
      </c>
      <c r="AH14" s="18">
        <v>3.9</v>
      </c>
      <c r="AI14" s="19">
        <v>4.0999999999999996</v>
      </c>
      <c r="AJ14" s="19">
        <v>4.2</v>
      </c>
      <c r="AK14" s="19">
        <v>4.3</v>
      </c>
      <c r="AL14" s="19">
        <v>4.4000000000000004</v>
      </c>
      <c r="AM14" s="19">
        <v>4.5</v>
      </c>
      <c r="AN14" s="19">
        <v>4.5999999999999996</v>
      </c>
      <c r="AO14" s="19">
        <v>4.7</v>
      </c>
      <c r="AP14" s="19">
        <v>4.8</v>
      </c>
      <c r="AQ14" s="20">
        <v>5.0999999999999996</v>
      </c>
      <c r="AR14" s="20" t="s">
        <v>11</v>
      </c>
      <c r="AS14" s="20" t="s">
        <v>12</v>
      </c>
      <c r="AT14" s="20" t="s">
        <v>13</v>
      </c>
      <c r="AU14" s="20" t="s">
        <v>14</v>
      </c>
      <c r="AV14" s="20" t="s">
        <v>15</v>
      </c>
      <c r="AW14" s="20" t="s">
        <v>16</v>
      </c>
      <c r="AX14" s="20" t="s">
        <v>17</v>
      </c>
      <c r="AY14" s="20" t="s">
        <v>18</v>
      </c>
      <c r="AZ14" s="20">
        <v>5.4</v>
      </c>
    </row>
    <row r="15" spans="1:58" ht="21.75" x14ac:dyDescent="0.5">
      <c r="A15" s="271"/>
      <c r="B15" s="271">
        <f>SUM(B12:B14)</f>
        <v>3</v>
      </c>
      <c r="C15" s="257"/>
      <c r="D15" s="79"/>
      <c r="E15" s="257"/>
      <c r="F15" s="257"/>
      <c r="G15" s="257"/>
      <c r="J15" s="77"/>
      <c r="K15" s="78" t="s">
        <v>51</v>
      </c>
      <c r="L15" s="129">
        <f t="shared" ref="L15:AZ15" si="14">AVERAGE(L3:L6)</f>
        <v>4.666666666666667</v>
      </c>
      <c r="M15" s="129">
        <f t="shared" si="14"/>
        <v>4.333333333333333</v>
      </c>
      <c r="N15" s="129">
        <f t="shared" si="14"/>
        <v>4.666666666666667</v>
      </c>
      <c r="O15" s="129">
        <f t="shared" si="14"/>
        <v>4.333333333333333</v>
      </c>
      <c r="P15" s="129">
        <f t="shared" si="14"/>
        <v>4.666666666666667</v>
      </c>
      <c r="Q15" s="129">
        <f t="shared" si="14"/>
        <v>4.666666666666667</v>
      </c>
      <c r="R15" s="129">
        <f t="shared" si="14"/>
        <v>4</v>
      </c>
      <c r="S15" s="129">
        <f t="shared" si="14"/>
        <v>4</v>
      </c>
      <c r="T15" s="129">
        <f t="shared" si="14"/>
        <v>4.666666666666667</v>
      </c>
      <c r="U15" s="129">
        <f t="shared" si="14"/>
        <v>4.666666666666667</v>
      </c>
      <c r="V15" s="129">
        <f t="shared" si="14"/>
        <v>4.666666666666667</v>
      </c>
      <c r="W15" s="129">
        <f t="shared" si="14"/>
        <v>4.666666666666667</v>
      </c>
      <c r="X15" s="129">
        <f t="shared" si="14"/>
        <v>4.666666666666667</v>
      </c>
      <c r="Y15" s="129">
        <f t="shared" si="14"/>
        <v>4.666666666666667</v>
      </c>
      <c r="Z15" s="129">
        <f t="shared" si="14"/>
        <v>4</v>
      </c>
      <c r="AA15" s="129">
        <f t="shared" si="14"/>
        <v>4</v>
      </c>
      <c r="AB15" s="129">
        <f t="shared" si="14"/>
        <v>4.333333333333333</v>
      </c>
      <c r="AC15" s="129">
        <f t="shared" si="14"/>
        <v>4.666666666666667</v>
      </c>
      <c r="AD15" s="129">
        <f t="shared" si="14"/>
        <v>4.666666666666667</v>
      </c>
      <c r="AE15" s="129">
        <f t="shared" si="14"/>
        <v>4.333333333333333</v>
      </c>
      <c r="AF15" s="129">
        <f t="shared" si="14"/>
        <v>4.333333333333333</v>
      </c>
      <c r="AG15" s="129">
        <f t="shared" si="14"/>
        <v>4.333333333333333</v>
      </c>
      <c r="AH15" s="129">
        <f t="shared" si="14"/>
        <v>4.333333333333333</v>
      </c>
      <c r="AI15" s="129">
        <f t="shared" si="14"/>
        <v>4</v>
      </c>
      <c r="AJ15" s="129">
        <f t="shared" si="14"/>
        <v>4</v>
      </c>
      <c r="AK15" s="129">
        <f t="shared" si="14"/>
        <v>4.333333333333333</v>
      </c>
      <c r="AL15" s="129">
        <f t="shared" si="14"/>
        <v>4.333333333333333</v>
      </c>
      <c r="AM15" s="129">
        <f t="shared" si="14"/>
        <v>4.666666666666667</v>
      </c>
      <c r="AN15" s="129">
        <f t="shared" si="14"/>
        <v>4.666666666666667</v>
      </c>
      <c r="AO15" s="129">
        <f t="shared" si="14"/>
        <v>4.666666666666667</v>
      </c>
      <c r="AP15" s="129">
        <f t="shared" si="14"/>
        <v>4.666666666666667</v>
      </c>
      <c r="AQ15" s="129">
        <f t="shared" si="14"/>
        <v>4</v>
      </c>
      <c r="AR15" s="129">
        <f t="shared" si="14"/>
        <v>4.666666666666667</v>
      </c>
      <c r="AS15" s="129">
        <f t="shared" si="14"/>
        <v>4.666666666666667</v>
      </c>
      <c r="AT15" s="129">
        <f t="shared" si="14"/>
        <v>4.666666666666667</v>
      </c>
      <c r="AU15" s="129">
        <f t="shared" si="14"/>
        <v>4.666666666666667</v>
      </c>
      <c r="AV15" s="129">
        <f t="shared" si="14"/>
        <v>4.666666666666667</v>
      </c>
      <c r="AW15" s="129">
        <f t="shared" si="14"/>
        <v>4.666666666666667</v>
      </c>
      <c r="AX15" s="129">
        <f t="shared" si="14"/>
        <v>4.666666666666667</v>
      </c>
      <c r="AY15" s="129">
        <f t="shared" si="14"/>
        <v>4.666666666666667</v>
      </c>
      <c r="AZ15" s="129">
        <f t="shared" si="14"/>
        <v>4.666666666666667</v>
      </c>
    </row>
    <row r="16" spans="1:58" ht="21.75" x14ac:dyDescent="0.5">
      <c r="A16" s="257"/>
      <c r="B16" s="257"/>
      <c r="C16" s="257"/>
      <c r="D16" s="79"/>
      <c r="E16" s="257"/>
      <c r="F16" s="257"/>
      <c r="G16" s="257"/>
      <c r="J16" s="77"/>
      <c r="K16" s="78" t="s">
        <v>52</v>
      </c>
      <c r="L16" s="129">
        <f t="shared" ref="L16:AZ16" si="15">STDEVPA(L3:L6)</f>
        <v>0.47140452079103168</v>
      </c>
      <c r="M16" s="129">
        <f t="shared" si="15"/>
        <v>0.47140452079103168</v>
      </c>
      <c r="N16" s="129">
        <f t="shared" si="15"/>
        <v>0.47140452079103168</v>
      </c>
      <c r="O16" s="129">
        <f t="shared" si="15"/>
        <v>0.47140452079103168</v>
      </c>
      <c r="P16" s="129">
        <f t="shared" si="15"/>
        <v>0.47140452079103168</v>
      </c>
      <c r="Q16" s="129">
        <f t="shared" si="15"/>
        <v>0.47140452079103168</v>
      </c>
      <c r="R16" s="129">
        <f t="shared" si="15"/>
        <v>0</v>
      </c>
      <c r="S16" s="129">
        <f t="shared" si="15"/>
        <v>0</v>
      </c>
      <c r="T16" s="129">
        <f t="shared" si="15"/>
        <v>0.47140452079103168</v>
      </c>
      <c r="U16" s="129">
        <f t="shared" si="15"/>
        <v>0.47140452079103168</v>
      </c>
      <c r="V16" s="129">
        <f t="shared" si="15"/>
        <v>0.47140452079103168</v>
      </c>
      <c r="W16" s="129">
        <f t="shared" si="15"/>
        <v>0.47140452079103168</v>
      </c>
      <c r="X16" s="129">
        <f t="shared" si="15"/>
        <v>0.47140452079103168</v>
      </c>
      <c r="Y16" s="129">
        <f t="shared" si="15"/>
        <v>0.47140452079103168</v>
      </c>
      <c r="Z16" s="129">
        <f t="shared" si="15"/>
        <v>0</v>
      </c>
      <c r="AA16" s="129">
        <f t="shared" si="15"/>
        <v>0</v>
      </c>
      <c r="AB16" s="129">
        <f t="shared" si="15"/>
        <v>0.47140452079103168</v>
      </c>
      <c r="AC16" s="129">
        <f t="shared" si="15"/>
        <v>0.47140452079103168</v>
      </c>
      <c r="AD16" s="129">
        <f t="shared" si="15"/>
        <v>0.47140452079103168</v>
      </c>
      <c r="AE16" s="129">
        <f t="shared" si="15"/>
        <v>0.47140452079103168</v>
      </c>
      <c r="AF16" s="129">
        <f t="shared" si="15"/>
        <v>0.47140452079103168</v>
      </c>
      <c r="AG16" s="129">
        <f t="shared" si="15"/>
        <v>0.47140452079103168</v>
      </c>
      <c r="AH16" s="129">
        <f t="shared" si="15"/>
        <v>0.47140452079103168</v>
      </c>
      <c r="AI16" s="129">
        <f t="shared" si="15"/>
        <v>0</v>
      </c>
      <c r="AJ16" s="129">
        <f t="shared" si="15"/>
        <v>0</v>
      </c>
      <c r="AK16" s="129">
        <f t="shared" si="15"/>
        <v>0.47140452079103168</v>
      </c>
      <c r="AL16" s="129">
        <f t="shared" si="15"/>
        <v>0.47140452079103168</v>
      </c>
      <c r="AM16" s="129">
        <f t="shared" si="15"/>
        <v>0.47140452079103168</v>
      </c>
      <c r="AN16" s="129">
        <f t="shared" si="15"/>
        <v>0.47140452079103168</v>
      </c>
      <c r="AO16" s="129">
        <f t="shared" si="15"/>
        <v>0.47140452079103168</v>
      </c>
      <c r="AP16" s="129">
        <f t="shared" si="15"/>
        <v>0.47140452079103168</v>
      </c>
      <c r="AQ16" s="129">
        <f t="shared" si="15"/>
        <v>0</v>
      </c>
      <c r="AR16" s="129">
        <f t="shared" si="15"/>
        <v>0.47140452079103168</v>
      </c>
      <c r="AS16" s="129">
        <f t="shared" si="15"/>
        <v>0.47140452079103168</v>
      </c>
      <c r="AT16" s="129">
        <f t="shared" si="15"/>
        <v>0.47140452079103168</v>
      </c>
      <c r="AU16" s="129">
        <f t="shared" si="15"/>
        <v>0.47140452079103168</v>
      </c>
      <c r="AV16" s="129">
        <f t="shared" si="15"/>
        <v>0.47140452079103168</v>
      </c>
      <c r="AW16" s="129">
        <f t="shared" si="15"/>
        <v>0.47140452079103168</v>
      </c>
      <c r="AX16" s="129">
        <f t="shared" si="15"/>
        <v>0.47140452079103168</v>
      </c>
      <c r="AY16" s="129">
        <f t="shared" si="15"/>
        <v>0.47140452079103168</v>
      </c>
      <c r="AZ16" s="129">
        <f t="shared" si="15"/>
        <v>0.47140452079103168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</row>
    <row r="18" spans="1:27" ht="21.75" x14ac:dyDescent="0.5">
      <c r="A18" s="271" t="s">
        <v>268</v>
      </c>
      <c r="B18" s="271"/>
      <c r="C18" s="271">
        <f>COUNTIF(D3:D5,1)</f>
        <v>0</v>
      </c>
      <c r="D18" s="79"/>
      <c r="E18" s="257"/>
      <c r="F18" s="257"/>
      <c r="G18" s="257"/>
      <c r="L18" s="134">
        <v>2.4</v>
      </c>
      <c r="M18" s="134">
        <v>4.4000000000000004</v>
      </c>
      <c r="N18" s="134">
        <v>1.4</v>
      </c>
      <c r="O18" s="134">
        <v>1.5</v>
      </c>
      <c r="P18" s="134">
        <v>1.7</v>
      </c>
      <c r="Q18" s="134">
        <v>1.8</v>
      </c>
      <c r="R18" s="134">
        <v>3.7</v>
      </c>
      <c r="S18" s="134" t="s">
        <v>11</v>
      </c>
      <c r="T18" s="134" t="s">
        <v>12</v>
      </c>
      <c r="U18" s="134" t="s">
        <v>13</v>
      </c>
      <c r="V18" s="134" t="s">
        <v>14</v>
      </c>
      <c r="W18" s="134" t="s">
        <v>15</v>
      </c>
      <c r="X18" s="134" t="s">
        <v>16</v>
      </c>
      <c r="Y18" s="134" t="s">
        <v>17</v>
      </c>
      <c r="Z18" s="134" t="s">
        <v>18</v>
      </c>
      <c r="AA18" s="134">
        <v>5.4</v>
      </c>
    </row>
    <row r="19" spans="1:27" ht="21.75" x14ac:dyDescent="0.5">
      <c r="A19" s="271" t="s">
        <v>269</v>
      </c>
      <c r="B19" s="271"/>
      <c r="C19" s="271">
        <f>COUNTIF(D3:D5,2)</f>
        <v>0</v>
      </c>
      <c r="D19" s="79"/>
      <c r="E19" s="257"/>
      <c r="F19" s="257"/>
      <c r="G19" s="257"/>
      <c r="J19" s="290" t="s">
        <v>20</v>
      </c>
      <c r="K19" s="290"/>
      <c r="L19" s="135">
        <f>W15</f>
        <v>4.666666666666667</v>
      </c>
      <c r="M19" s="135">
        <f>AL15</f>
        <v>4.333333333333333</v>
      </c>
      <c r="N19" s="135">
        <f>O15</f>
        <v>4.333333333333333</v>
      </c>
      <c r="O19" s="135">
        <f>P15</f>
        <v>4.666666666666667</v>
      </c>
      <c r="P19" s="135">
        <f>R15</f>
        <v>4</v>
      </c>
      <c r="Q19" s="135">
        <f>S15</f>
        <v>4</v>
      </c>
      <c r="R19" s="135">
        <f>AF15</f>
        <v>4.333333333333333</v>
      </c>
      <c r="S19" s="135">
        <f t="shared" ref="S19:AA20" si="16">AR15</f>
        <v>4.666666666666667</v>
      </c>
      <c r="T19" s="135">
        <f t="shared" si="16"/>
        <v>4.666666666666667</v>
      </c>
      <c r="U19" s="135">
        <f t="shared" si="16"/>
        <v>4.666666666666667</v>
      </c>
      <c r="V19" s="135">
        <f t="shared" si="16"/>
        <v>4.666666666666667</v>
      </c>
      <c r="W19" s="135">
        <f t="shared" si="16"/>
        <v>4.666666666666667</v>
      </c>
      <c r="X19" s="135">
        <f t="shared" si="16"/>
        <v>4.666666666666667</v>
      </c>
      <c r="Y19" s="135">
        <f t="shared" si="16"/>
        <v>4.666666666666667</v>
      </c>
      <c r="Z19" s="135">
        <f t="shared" si="16"/>
        <v>4.666666666666667</v>
      </c>
      <c r="AA19" s="135">
        <f t="shared" si="16"/>
        <v>4.666666666666667</v>
      </c>
    </row>
    <row r="20" spans="1:27" ht="21.75" x14ac:dyDescent="0.5">
      <c r="A20" s="271" t="s">
        <v>270</v>
      </c>
      <c r="B20" s="271"/>
      <c r="C20" s="271">
        <f>COUNTIF(D3:D5,3)</f>
        <v>1</v>
      </c>
      <c r="D20" s="79"/>
      <c r="E20" s="257"/>
      <c r="F20" s="257"/>
      <c r="G20" s="257"/>
      <c r="J20" s="290"/>
      <c r="K20" s="290"/>
      <c r="L20" s="135">
        <f>W16</f>
        <v>0.47140452079103168</v>
      </c>
      <c r="M20" s="135">
        <f>AM16</f>
        <v>0.47140452079103168</v>
      </c>
      <c r="N20" s="135">
        <f>O16</f>
        <v>0.47140452079103168</v>
      </c>
      <c r="O20" s="135">
        <f>P16</f>
        <v>0.47140452079103168</v>
      </c>
      <c r="P20" s="135">
        <f>R16</f>
        <v>0</v>
      </c>
      <c r="Q20" s="135">
        <f>S16</f>
        <v>0</v>
      </c>
      <c r="R20" s="135">
        <f>AF16</f>
        <v>0.47140452079103168</v>
      </c>
      <c r="S20" s="135">
        <f t="shared" si="16"/>
        <v>0.47140452079103168</v>
      </c>
      <c r="T20" s="135">
        <f t="shared" si="16"/>
        <v>0.47140452079103168</v>
      </c>
      <c r="U20" s="135">
        <f t="shared" si="16"/>
        <v>0.47140452079103168</v>
      </c>
      <c r="V20" s="135">
        <f t="shared" si="16"/>
        <v>0.47140452079103168</v>
      </c>
      <c r="W20" s="135">
        <f t="shared" si="16"/>
        <v>0.47140452079103168</v>
      </c>
      <c r="X20" s="135">
        <f t="shared" si="16"/>
        <v>0.47140452079103168</v>
      </c>
      <c r="Y20" s="135">
        <f t="shared" si="16"/>
        <v>0.47140452079103168</v>
      </c>
      <c r="Z20" s="135">
        <f t="shared" si="16"/>
        <v>0.47140452079103168</v>
      </c>
      <c r="AA20" s="135">
        <f t="shared" si="16"/>
        <v>0.47140452079103168</v>
      </c>
    </row>
    <row r="21" spans="1:27" ht="21.75" x14ac:dyDescent="0.5">
      <c r="A21" s="271" t="s">
        <v>271</v>
      </c>
      <c r="B21" s="271"/>
      <c r="C21" s="271">
        <f>COUNTIF(D3:D5,4)</f>
        <v>2</v>
      </c>
      <c r="D21" s="79"/>
      <c r="E21" s="257"/>
      <c r="F21" s="257"/>
      <c r="G21" s="257"/>
      <c r="K21" t="s">
        <v>51</v>
      </c>
      <c r="L21" s="132">
        <f>AVERAGE(L19:AA19)</f>
        <v>4.520833333333333</v>
      </c>
    </row>
    <row r="22" spans="1:27" ht="21.75" x14ac:dyDescent="0.5">
      <c r="A22" s="271" t="s">
        <v>267</v>
      </c>
      <c r="B22" s="271"/>
      <c r="C22" s="271">
        <f>COUNTIF(D3:D5,5)</f>
        <v>0</v>
      </c>
      <c r="D22" s="79"/>
      <c r="E22" s="257"/>
      <c r="F22" s="257"/>
      <c r="G22" s="257"/>
      <c r="K22" t="s">
        <v>52</v>
      </c>
      <c r="L22" s="132">
        <f>AVERAGE(L20:AA20)</f>
        <v>0.41247895569215265</v>
      </c>
    </row>
    <row r="23" spans="1:27" ht="21.75" x14ac:dyDescent="0.5">
      <c r="A23" s="271"/>
      <c r="B23" s="271"/>
      <c r="C23" s="271">
        <f>SUM(C18:C22)</f>
        <v>3</v>
      </c>
      <c r="D23" s="79"/>
      <c r="E23" s="257"/>
      <c r="F23" s="257"/>
      <c r="G23" s="257"/>
    </row>
    <row r="24" spans="1:27" ht="21.75" x14ac:dyDescent="0.5">
      <c r="A24" s="257"/>
      <c r="B24" s="257"/>
      <c r="C24" s="257"/>
      <c r="D24" s="79"/>
      <c r="E24" s="257"/>
      <c r="F24" s="257"/>
      <c r="G24" s="257"/>
      <c r="L24" s="132"/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L25" s="134">
        <v>4.0999999999999996</v>
      </c>
      <c r="M25" s="134">
        <v>4.2</v>
      </c>
      <c r="N25" s="134">
        <v>1.4</v>
      </c>
      <c r="O25" s="134">
        <v>4.3</v>
      </c>
      <c r="P25" s="134">
        <v>4.8</v>
      </c>
    </row>
    <row r="26" spans="1:27" ht="21.75" x14ac:dyDescent="0.5">
      <c r="A26" s="271" t="s">
        <v>28</v>
      </c>
      <c r="B26" s="271"/>
      <c r="C26" s="271"/>
      <c r="D26" s="277"/>
      <c r="E26" s="271">
        <f>COUNTIF(E3:E5,1)</f>
        <v>0</v>
      </c>
      <c r="F26" s="257"/>
      <c r="G26" s="257"/>
      <c r="J26" s="290" t="s">
        <v>21</v>
      </c>
      <c r="K26" s="290"/>
      <c r="L26" s="135">
        <f>AI15</f>
        <v>4</v>
      </c>
      <c r="M26" s="135">
        <f>AJ15</f>
        <v>4</v>
      </c>
      <c r="N26" s="135">
        <f>O15</f>
        <v>4.333333333333333</v>
      </c>
      <c r="O26" s="135">
        <f>AK15</f>
        <v>4.333333333333333</v>
      </c>
      <c r="P26" s="135">
        <f>AP15</f>
        <v>4.666666666666667</v>
      </c>
    </row>
    <row r="27" spans="1:27" ht="21.75" x14ac:dyDescent="0.5">
      <c r="A27" s="271" t="s">
        <v>30</v>
      </c>
      <c r="B27" s="271"/>
      <c r="C27" s="271"/>
      <c r="D27" s="277"/>
      <c r="E27" s="271">
        <f>COUNTIF(E3:E5,2)</f>
        <v>3</v>
      </c>
      <c r="F27" s="257"/>
      <c r="G27" s="257"/>
      <c r="J27" s="290"/>
      <c r="K27" s="290"/>
      <c r="L27" s="135">
        <f>AI16</f>
        <v>0</v>
      </c>
      <c r="M27" s="135">
        <f>AJ16</f>
        <v>0</v>
      </c>
      <c r="N27" s="135">
        <f>O16</f>
        <v>0.47140452079103168</v>
      </c>
      <c r="O27" s="135">
        <f>AK16</f>
        <v>0.47140452079103168</v>
      </c>
      <c r="P27" s="135">
        <f>AP16</f>
        <v>0.47140452079103168</v>
      </c>
    </row>
    <row r="28" spans="1:27" ht="21.75" x14ac:dyDescent="0.5">
      <c r="A28" s="271" t="s">
        <v>32</v>
      </c>
      <c r="B28" s="271"/>
      <c r="C28" s="271"/>
      <c r="D28" s="277"/>
      <c r="E28" s="271">
        <f>COUNTIF(E3:E5,3)</f>
        <v>0</v>
      </c>
      <c r="F28" s="257"/>
      <c r="G28" s="257"/>
      <c r="K28" t="s">
        <v>51</v>
      </c>
      <c r="L28" s="132">
        <f>AVERAGE(L26:P26)</f>
        <v>4.2666666666666666</v>
      </c>
    </row>
    <row r="29" spans="1:27" ht="21.75" x14ac:dyDescent="0.5">
      <c r="A29" s="271" t="s">
        <v>272</v>
      </c>
      <c r="B29" s="271"/>
      <c r="C29" s="271"/>
      <c r="D29" s="277"/>
      <c r="E29" s="271">
        <f>COUNTIF(E3:E5,4)</f>
        <v>0</v>
      </c>
      <c r="F29" s="257"/>
      <c r="G29" s="257"/>
      <c r="K29" t="s">
        <v>52</v>
      </c>
      <c r="L29" s="132">
        <f>AVERAGE(L27:P27)</f>
        <v>0.28284271247461901</v>
      </c>
    </row>
    <row r="30" spans="1:27" ht="21.75" x14ac:dyDescent="0.5">
      <c r="A30" s="271" t="s">
        <v>267</v>
      </c>
      <c r="B30" s="271"/>
      <c r="C30" s="271"/>
      <c r="D30" s="277"/>
      <c r="E30" s="271">
        <f>COUNTIF(E3:E5,0)</f>
        <v>0</v>
      </c>
      <c r="F30" s="257"/>
      <c r="G30" s="257"/>
    </row>
    <row r="31" spans="1:27" ht="21.75" x14ac:dyDescent="0.5">
      <c r="A31" s="271"/>
      <c r="B31" s="271"/>
      <c r="C31" s="271"/>
      <c r="D31" s="277"/>
      <c r="E31" s="271">
        <f>SUM(E26:E30)</f>
        <v>3</v>
      </c>
      <c r="F31" s="257"/>
      <c r="G31" s="257"/>
      <c r="L31" s="134">
        <v>2.5</v>
      </c>
      <c r="M31" s="136">
        <v>3.4</v>
      </c>
      <c r="N31" s="134">
        <v>3.9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J32" s="290" t="s">
        <v>22</v>
      </c>
      <c r="K32" s="290"/>
      <c r="L32" s="135">
        <f>X7</f>
        <v>4.666666666666667</v>
      </c>
      <c r="M32" s="137">
        <f>AC7</f>
        <v>4.666666666666667</v>
      </c>
      <c r="N32" s="135">
        <f>AH15</f>
        <v>4.333333333333333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  <c r="J33" s="290"/>
      <c r="K33" s="290"/>
      <c r="L33" s="135">
        <f>X16</f>
        <v>0.47140452079103168</v>
      </c>
      <c r="M33" s="137">
        <f>AC16</f>
        <v>0.47140452079103168</v>
      </c>
      <c r="N33" s="135">
        <f>AH16</f>
        <v>0.47140452079103168</v>
      </c>
    </row>
    <row r="34" spans="1:28" x14ac:dyDescent="0.55000000000000004">
      <c r="A34" s="90">
        <v>1</v>
      </c>
      <c r="B34" t="s">
        <v>156</v>
      </c>
      <c r="C34" s="287"/>
      <c r="D34" s="277"/>
      <c r="E34" s="271"/>
      <c r="F34" s="271"/>
      <c r="G34" s="271">
        <f>COUNTIF(I3:I5,1)</f>
        <v>0</v>
      </c>
      <c r="K34" t="s">
        <v>51</v>
      </c>
      <c r="L34" s="132">
        <f>AVERAGE(L32:N32)</f>
        <v>4.5555555555555562</v>
      </c>
    </row>
    <row r="35" spans="1:28" x14ac:dyDescent="0.55000000000000004">
      <c r="A35" s="90">
        <v>2</v>
      </c>
      <c r="B35" t="s">
        <v>157</v>
      </c>
      <c r="C35" s="287"/>
      <c r="D35" s="277"/>
      <c r="E35" s="271"/>
      <c r="F35" s="271"/>
      <c r="G35" s="271">
        <f>COUNTIF(I3:I5,11)</f>
        <v>3</v>
      </c>
      <c r="K35" t="s">
        <v>52</v>
      </c>
      <c r="L35" s="132">
        <f>AVERAGE(L33:N33)</f>
        <v>0.47140452079103162</v>
      </c>
    </row>
    <row r="36" spans="1:28" x14ac:dyDescent="0.55000000000000004">
      <c r="A36" s="90">
        <v>3</v>
      </c>
      <c r="B36" s="286" t="s">
        <v>158</v>
      </c>
      <c r="C36" s="287"/>
      <c r="D36" s="277"/>
      <c r="E36" s="271"/>
      <c r="F36" s="271"/>
      <c r="G36" s="271">
        <f>COUNTIF(I3:I5,3)</f>
        <v>0</v>
      </c>
    </row>
    <row r="37" spans="1:28" x14ac:dyDescent="0.55000000000000004">
      <c r="A37" s="90">
        <v>4</v>
      </c>
      <c r="B37" s="286" t="s">
        <v>159</v>
      </c>
      <c r="C37" s="287"/>
      <c r="D37" s="277"/>
      <c r="E37" s="271"/>
      <c r="F37" s="271"/>
      <c r="G37" s="271">
        <f>COUNTIF(I3:I5,4)</f>
        <v>0</v>
      </c>
      <c r="L37" s="134">
        <v>1.1000000000000001</v>
      </c>
      <c r="M37" s="134">
        <v>1.2</v>
      </c>
      <c r="N37" s="134">
        <v>1.3</v>
      </c>
      <c r="O37" s="134">
        <v>1.4</v>
      </c>
      <c r="P37" s="134">
        <v>1.5</v>
      </c>
      <c r="Q37" s="134">
        <v>1.6</v>
      </c>
      <c r="R37" s="134">
        <v>1.7</v>
      </c>
      <c r="S37" s="134">
        <v>1.8</v>
      </c>
      <c r="T37" s="134">
        <v>3.1</v>
      </c>
      <c r="U37" s="134">
        <v>3.2</v>
      </c>
      <c r="V37" s="134">
        <v>3.3</v>
      </c>
      <c r="W37" s="134">
        <v>3.4</v>
      </c>
      <c r="X37" s="134">
        <v>3.5</v>
      </c>
      <c r="Y37" s="134">
        <v>3.6</v>
      </c>
      <c r="Z37" s="134">
        <v>3.7</v>
      </c>
      <c r="AA37" s="134">
        <v>3.8</v>
      </c>
      <c r="AB37" s="134">
        <v>3.9</v>
      </c>
    </row>
    <row r="38" spans="1:28" x14ac:dyDescent="0.55000000000000004">
      <c r="A38" s="90">
        <v>5</v>
      </c>
      <c r="B38" s="286"/>
      <c r="C38" s="287"/>
      <c r="D38" s="277"/>
      <c r="E38" s="271"/>
      <c r="F38" s="271"/>
      <c r="G38" s="271">
        <f>COUNTIF(I3:I5,5)</f>
        <v>0</v>
      </c>
      <c r="J38" s="290" t="s">
        <v>23</v>
      </c>
      <c r="K38" s="290"/>
      <c r="L38" s="135">
        <f>L7</f>
        <v>4.666666666666667</v>
      </c>
      <c r="M38" s="135">
        <f t="shared" ref="M38:R39" si="17">M7</f>
        <v>4.333333333333333</v>
      </c>
      <c r="N38" s="135">
        <f t="shared" si="17"/>
        <v>4.666666666666667</v>
      </c>
      <c r="O38" s="135">
        <f t="shared" si="17"/>
        <v>4.333333333333333</v>
      </c>
      <c r="P38" s="135">
        <f t="shared" si="17"/>
        <v>4.666666666666667</v>
      </c>
      <c r="Q38" s="135">
        <f t="shared" si="17"/>
        <v>4.666666666666667</v>
      </c>
      <c r="R38" s="135">
        <f t="shared" si="17"/>
        <v>4</v>
      </c>
      <c r="S38" s="135">
        <f>S7</f>
        <v>4</v>
      </c>
      <c r="T38" s="135">
        <f>Z7</f>
        <v>4</v>
      </c>
      <c r="U38" s="135">
        <f t="shared" ref="U38:AB39" si="18">AA7</f>
        <v>4</v>
      </c>
      <c r="V38" s="135">
        <f t="shared" si="18"/>
        <v>4.333333333333333</v>
      </c>
      <c r="W38" s="135">
        <f t="shared" si="18"/>
        <v>4.666666666666667</v>
      </c>
      <c r="X38" s="135">
        <f t="shared" si="18"/>
        <v>4.666666666666667</v>
      </c>
      <c r="Y38" s="135">
        <f t="shared" si="18"/>
        <v>4.333333333333333</v>
      </c>
      <c r="Z38" s="135">
        <f t="shared" si="18"/>
        <v>4.333333333333333</v>
      </c>
      <c r="AA38" s="135">
        <f>AG7</f>
        <v>4.333333333333333</v>
      </c>
      <c r="AB38" s="135">
        <f t="shared" si="18"/>
        <v>4.333333333333333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COUNTIF(I3:I5,6)</f>
        <v>0</v>
      </c>
      <c r="J39" s="290"/>
      <c r="K39" s="290"/>
      <c r="L39" s="135">
        <f>L8</f>
        <v>0.47140452079103168</v>
      </c>
      <c r="M39" s="135">
        <f t="shared" si="17"/>
        <v>0.47140452079103168</v>
      </c>
      <c r="N39" s="135">
        <f t="shared" si="17"/>
        <v>0.47140452079103168</v>
      </c>
      <c r="O39" s="135">
        <f t="shared" si="17"/>
        <v>0.47140452079103168</v>
      </c>
      <c r="P39" s="135">
        <f t="shared" si="17"/>
        <v>0.47140452079103168</v>
      </c>
      <c r="Q39" s="135">
        <f t="shared" si="17"/>
        <v>0.47140452079103168</v>
      </c>
      <c r="R39" s="135">
        <f t="shared" si="17"/>
        <v>0</v>
      </c>
      <c r="S39" s="135">
        <f>S8</f>
        <v>0</v>
      </c>
      <c r="T39" s="135">
        <f>Z8</f>
        <v>0</v>
      </c>
      <c r="U39" s="135">
        <f t="shared" si="18"/>
        <v>0</v>
      </c>
      <c r="V39" s="135">
        <f t="shared" si="18"/>
        <v>0.47140452079103168</v>
      </c>
      <c r="W39" s="135">
        <f t="shared" si="18"/>
        <v>0.47140452079103168</v>
      </c>
      <c r="X39" s="135">
        <f t="shared" si="18"/>
        <v>0.47140452079103168</v>
      </c>
      <c r="Y39" s="135">
        <f t="shared" si="18"/>
        <v>0.47140452079103168</v>
      </c>
      <c r="Z39" s="135">
        <f t="shared" si="18"/>
        <v>0.47140452079103168</v>
      </c>
      <c r="AA39" s="135">
        <f>AG8</f>
        <v>0.47140452079103168</v>
      </c>
      <c r="AB39" s="135">
        <f t="shared" si="18"/>
        <v>0.47140452079103168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COUNTIF(I3:I5,7)</f>
        <v>0</v>
      </c>
      <c r="K40" t="s">
        <v>51</v>
      </c>
      <c r="L40" s="132">
        <f>AVERAGE(L38:AB38)</f>
        <v>4.3725490196078427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K41" t="s">
        <v>52</v>
      </c>
      <c r="L41" s="132">
        <f>AVERAGE(L39:AB39)</f>
        <v>0.36048581001667124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3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L43" s="134">
        <v>3.2</v>
      </c>
      <c r="M43" s="134">
        <v>3.8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J44" s="290" t="s">
        <v>24</v>
      </c>
      <c r="K44" s="290"/>
      <c r="L44" s="135">
        <f>AA7</f>
        <v>4</v>
      </c>
      <c r="M44" s="135">
        <f>AG15</f>
        <v>4.333333333333333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J45" s="290"/>
      <c r="K45" s="290"/>
      <c r="L45" s="135">
        <f>AA8</f>
        <v>0</v>
      </c>
      <c r="M45" s="135">
        <f>AG16</f>
        <v>0.47140452079103168</v>
      </c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  <c r="K46" t="s">
        <v>51</v>
      </c>
      <c r="L46" s="132">
        <f>AVERAGE(L44:M44)</f>
        <v>4.1666666666666661</v>
      </c>
    </row>
    <row r="47" spans="1:28" ht="21.75" x14ac:dyDescent="0.5">
      <c r="A47" s="271" t="s">
        <v>275</v>
      </c>
      <c r="B47" s="271"/>
      <c r="C47" s="271">
        <f>COUNTIF(J3:J5,1)</f>
        <v>0</v>
      </c>
      <c r="D47" s="79"/>
      <c r="E47" s="257"/>
      <c r="F47" s="257"/>
      <c r="G47" s="257"/>
      <c r="K47" t="s">
        <v>52</v>
      </c>
      <c r="L47" s="132">
        <f>AVERAGE(L45:M45)</f>
        <v>0.23570226039551584</v>
      </c>
    </row>
    <row r="48" spans="1:28" ht="21.75" x14ac:dyDescent="0.5">
      <c r="A48" s="271" t="s">
        <v>276</v>
      </c>
      <c r="B48" s="271"/>
      <c r="C48" s="271">
        <f>COUNTIF(J3:J5,2)</f>
        <v>3</v>
      </c>
      <c r="D48" s="79"/>
      <c r="E48" s="257"/>
      <c r="F48" s="257"/>
      <c r="G48" s="257"/>
    </row>
    <row r="49" spans="1:18" ht="21.75" x14ac:dyDescent="0.5">
      <c r="A49" s="271" t="s">
        <v>267</v>
      </c>
      <c r="B49" s="271"/>
      <c r="C49" s="271">
        <f>COUNTIF(J3:J5,3)</f>
        <v>0</v>
      </c>
      <c r="D49" s="79"/>
      <c r="E49" s="257"/>
      <c r="F49" s="257"/>
      <c r="G49" s="257"/>
      <c r="R49" s="132">
        <f>AVERAGE(L19:AA19,L26:P26,L32:N32,L38:AB38,L44:M44)</f>
        <v>4.4186046511627914</v>
      </c>
    </row>
    <row r="50" spans="1:18" ht="21.75" x14ac:dyDescent="0.5">
      <c r="A50" s="271"/>
      <c r="B50" s="271"/>
      <c r="C50" s="271">
        <f>SUM(C47:C49)</f>
        <v>3</v>
      </c>
      <c r="D50" s="79"/>
      <c r="E50" s="257"/>
      <c r="F50" s="257"/>
      <c r="G50" s="257"/>
      <c r="J50" s="290" t="s">
        <v>191</v>
      </c>
      <c r="K50" s="290"/>
      <c r="L50" s="133" t="s">
        <v>51</v>
      </c>
      <c r="M50" s="135">
        <f>AVERAGE(L21,L28,L34,L40,L46)</f>
        <v>4.376454248366012</v>
      </c>
    </row>
    <row r="51" spans="1:18" ht="21.75" x14ac:dyDescent="0.5">
      <c r="A51" s="257"/>
      <c r="B51" s="257"/>
      <c r="C51" s="257"/>
      <c r="D51" s="79"/>
      <c r="E51" s="257"/>
      <c r="F51" s="257"/>
      <c r="G51" s="257"/>
      <c r="J51" s="290"/>
      <c r="K51" s="290"/>
      <c r="L51" s="133" t="s">
        <v>52</v>
      </c>
      <c r="M51" s="135">
        <f>AVERAGE(L22,L29,L35,L41,L47)</f>
        <v>0.35258285187399807</v>
      </c>
    </row>
    <row r="52" spans="1:18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18" ht="21.75" x14ac:dyDescent="0.5">
      <c r="A53" s="271" t="s">
        <v>278</v>
      </c>
      <c r="B53" s="271"/>
      <c r="C53" s="271">
        <f>COUNTIF(K3:K5,1)</f>
        <v>3</v>
      </c>
      <c r="D53" s="79"/>
      <c r="E53" s="257"/>
      <c r="F53" s="257"/>
      <c r="G53" s="257"/>
    </row>
    <row r="54" spans="1:18" ht="21.75" x14ac:dyDescent="0.5">
      <c r="A54" s="271" t="s">
        <v>41</v>
      </c>
      <c r="B54" s="271"/>
      <c r="C54" s="271">
        <f>COUNTIF(K3:K5,2)</f>
        <v>0</v>
      </c>
      <c r="D54" s="79"/>
      <c r="E54" s="257"/>
      <c r="F54" s="257"/>
      <c r="G54" s="257"/>
    </row>
    <row r="55" spans="1:18" ht="21.75" x14ac:dyDescent="0.5">
      <c r="A55" s="271" t="s">
        <v>267</v>
      </c>
      <c r="B55" s="271"/>
      <c r="C55" s="271">
        <f>COUNTIF(K3:K5,0)</f>
        <v>0</v>
      </c>
      <c r="D55" s="79"/>
      <c r="E55" s="257"/>
      <c r="F55" s="257"/>
      <c r="G55" s="257"/>
    </row>
    <row r="56" spans="1:18" ht="21.75" x14ac:dyDescent="0.5">
      <c r="A56" s="271"/>
      <c r="B56" s="271"/>
      <c r="C56" s="271">
        <f>SUM(C53:C55)</f>
        <v>3</v>
      </c>
      <c r="D56" s="79"/>
      <c r="E56" s="257"/>
      <c r="F56" s="257"/>
      <c r="G56" s="257"/>
    </row>
    <row r="57" spans="1:18" ht="21.75" x14ac:dyDescent="0.5">
      <c r="A57"/>
      <c r="D57" s="79"/>
    </row>
    <row r="58" spans="1:18" ht="21.75" x14ac:dyDescent="0.5">
      <c r="A58"/>
      <c r="D58" s="79"/>
    </row>
    <row r="59" spans="1:18" ht="21.75" x14ac:dyDescent="0.5">
      <c r="A59"/>
      <c r="D59" s="79"/>
    </row>
    <row r="60" spans="1:18" ht="21.75" x14ac:dyDescent="0.5">
      <c r="A60"/>
      <c r="D60" s="79"/>
    </row>
    <row r="61" spans="1:18" ht="21.75" x14ac:dyDescent="0.5">
      <c r="A61"/>
      <c r="D61" s="79"/>
    </row>
    <row r="62" spans="1:18" ht="21.75" x14ac:dyDescent="0.5">
      <c r="A62"/>
      <c r="D62" s="79"/>
    </row>
    <row r="63" spans="1:18" ht="21.75" x14ac:dyDescent="0.5">
      <c r="A63"/>
      <c r="D63" s="79"/>
      <c r="I63"/>
    </row>
    <row r="64" spans="1:18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2" spans="1:9" ht="21.75" x14ac:dyDescent="0.5">
      <c r="A352"/>
      <c r="D352" s="53"/>
      <c r="I352"/>
    </row>
    <row r="360" spans="1:9" ht="14.25" x14ac:dyDescent="0.2">
      <c r="A360"/>
      <c r="D360"/>
      <c r="I360"/>
    </row>
    <row r="361" spans="1:9" ht="14.25" x14ac:dyDescent="0.2">
      <c r="A361"/>
      <c r="D361"/>
      <c r="I361"/>
    </row>
    <row r="362" spans="1:9" ht="14.25" x14ac:dyDescent="0.2">
      <c r="A362"/>
      <c r="D362"/>
      <c r="I362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3" spans="1:9" ht="14.25" x14ac:dyDescent="0.2">
      <c r="A393"/>
      <c r="D393"/>
      <c r="I393"/>
    </row>
  </sheetData>
  <mergeCells count="6">
    <mergeCell ref="J50:K51"/>
    <mergeCell ref="J19:K20"/>
    <mergeCell ref="J26:K27"/>
    <mergeCell ref="J32:K33"/>
    <mergeCell ref="J38:K39"/>
    <mergeCell ref="J44:K4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7"/>
  <sheetViews>
    <sheetView workbookViewId="0">
      <selection activeCell="H48" sqref="H48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145">
        <v>1</v>
      </c>
      <c r="B3" s="146">
        <v>2</v>
      </c>
      <c r="C3" s="147">
        <v>46</v>
      </c>
      <c r="D3" s="79">
        <f t="shared" ref="D3:D19" si="0">IF(C3&gt;50,4,IF(C3&gt;40,3,IF(C3&gt;30,2,IF(C3&gt;0,1,IF(C3=0,5)))))</f>
        <v>3</v>
      </c>
      <c r="E3" s="148">
        <v>1</v>
      </c>
      <c r="F3" s="149">
        <v>3</v>
      </c>
      <c r="G3" s="150">
        <v>3</v>
      </c>
      <c r="H3" s="150">
        <v>13</v>
      </c>
      <c r="I3" s="151">
        <v>8</v>
      </c>
      <c r="J3" s="15">
        <v>2</v>
      </c>
      <c r="K3" s="15">
        <v>1</v>
      </c>
      <c r="L3" s="152">
        <v>5</v>
      </c>
      <c r="M3" s="152">
        <v>5</v>
      </c>
      <c r="N3" s="152">
        <v>4</v>
      </c>
      <c r="O3" s="152">
        <v>5</v>
      </c>
      <c r="P3" s="152">
        <v>5</v>
      </c>
      <c r="Q3" s="152">
        <v>4</v>
      </c>
      <c r="R3" s="152">
        <v>5</v>
      </c>
      <c r="S3" s="152">
        <v>5</v>
      </c>
      <c r="T3" s="153">
        <v>5</v>
      </c>
      <c r="U3" s="153">
        <v>5</v>
      </c>
      <c r="V3" s="153">
        <v>4</v>
      </c>
      <c r="W3" s="153">
        <v>5</v>
      </c>
      <c r="X3" s="153">
        <v>5</v>
      </c>
      <c r="Y3" s="153">
        <v>5</v>
      </c>
      <c r="Z3" s="154">
        <v>5</v>
      </c>
      <c r="AA3" s="154">
        <v>5</v>
      </c>
      <c r="AB3" s="154">
        <v>5</v>
      </c>
      <c r="AC3" s="154">
        <v>5</v>
      </c>
      <c r="AD3" s="154">
        <v>5</v>
      </c>
      <c r="AE3" s="154">
        <v>5</v>
      </c>
      <c r="AF3" s="154">
        <v>5</v>
      </c>
      <c r="AG3" s="154">
        <v>5</v>
      </c>
      <c r="AH3" s="154">
        <v>4</v>
      </c>
      <c r="AI3" s="155">
        <v>4</v>
      </c>
      <c r="AJ3" s="155">
        <v>5</v>
      </c>
      <c r="AK3" s="155">
        <v>5</v>
      </c>
      <c r="AL3" s="155">
        <v>5</v>
      </c>
      <c r="AM3" s="155">
        <v>5</v>
      </c>
      <c r="AN3" s="155">
        <v>4</v>
      </c>
      <c r="AO3" s="155">
        <v>4</v>
      </c>
      <c r="AP3" s="155">
        <v>5</v>
      </c>
      <c r="AQ3" s="150">
        <v>5</v>
      </c>
      <c r="AR3" s="150">
        <v>5</v>
      </c>
      <c r="AS3" s="150">
        <v>5</v>
      </c>
      <c r="AT3" s="150">
        <v>5</v>
      </c>
      <c r="AU3" s="150">
        <v>5</v>
      </c>
      <c r="AV3" s="150">
        <v>5</v>
      </c>
      <c r="AW3" s="150">
        <v>4</v>
      </c>
      <c r="AX3" s="150">
        <v>4</v>
      </c>
      <c r="AY3" s="150">
        <v>4</v>
      </c>
      <c r="AZ3" s="150">
        <v>4</v>
      </c>
      <c r="BA3" s="7"/>
      <c r="BB3" s="156">
        <f t="shared" ref="BB3:BB19" si="1">(AVERAGE(L3:S3))</f>
        <v>4.75</v>
      </c>
      <c r="BC3" s="157">
        <f t="shared" ref="BC3:BC19" si="2">(AVERAGEA(T3:Y3))</f>
        <v>4.833333333333333</v>
      </c>
      <c r="BD3" s="158">
        <f t="shared" ref="BD3:BD19" si="3">(AVERAGE(Z3:AH3))</f>
        <v>4.8888888888888893</v>
      </c>
      <c r="BE3" s="159">
        <f t="shared" ref="BE3:BE19" si="4">(AVERAGEA(AI3:AP3))</f>
        <v>4.625</v>
      </c>
      <c r="BF3" s="160">
        <f t="shared" ref="BF3:BF19" si="5">(AVERAGE(AQ3:AZ3))</f>
        <v>4.5999999999999996</v>
      </c>
    </row>
    <row r="4" spans="1:58" x14ac:dyDescent="0.55000000000000004">
      <c r="A4" s="145">
        <v>2</v>
      </c>
      <c r="B4" s="146">
        <v>1</v>
      </c>
      <c r="C4" s="147">
        <v>53</v>
      </c>
      <c r="D4" s="79">
        <f t="shared" si="0"/>
        <v>4</v>
      </c>
      <c r="E4" s="148">
        <v>1</v>
      </c>
      <c r="F4" s="149">
        <v>2</v>
      </c>
      <c r="G4" s="150">
        <v>3</v>
      </c>
      <c r="H4" s="150">
        <v>13</v>
      </c>
      <c r="I4" s="151">
        <v>0</v>
      </c>
      <c r="J4" s="15">
        <v>0</v>
      </c>
      <c r="K4" s="15">
        <v>0</v>
      </c>
      <c r="L4" s="152">
        <v>5</v>
      </c>
      <c r="M4" s="152">
        <v>5</v>
      </c>
      <c r="N4" s="152">
        <v>5</v>
      </c>
      <c r="O4" s="152">
        <v>5</v>
      </c>
      <c r="P4" s="152">
        <v>5</v>
      </c>
      <c r="Q4" s="152">
        <v>5</v>
      </c>
      <c r="R4" s="152">
        <v>5</v>
      </c>
      <c r="S4" s="152">
        <v>5</v>
      </c>
      <c r="T4" s="153">
        <v>5</v>
      </c>
      <c r="U4" s="153">
        <v>5</v>
      </c>
      <c r="V4" s="153">
        <v>5</v>
      </c>
      <c r="W4" s="153">
        <v>5</v>
      </c>
      <c r="X4" s="153">
        <v>5</v>
      </c>
      <c r="Y4" s="153">
        <v>4</v>
      </c>
      <c r="Z4" s="154">
        <v>5</v>
      </c>
      <c r="AA4" s="154">
        <v>5</v>
      </c>
      <c r="AB4" s="154">
        <v>5</v>
      </c>
      <c r="AC4" s="154">
        <v>4</v>
      </c>
      <c r="AD4" s="154">
        <v>5</v>
      </c>
      <c r="AE4" s="154">
        <v>4</v>
      </c>
      <c r="AF4" s="154">
        <v>5</v>
      </c>
      <c r="AG4" s="154">
        <v>5</v>
      </c>
      <c r="AH4" s="154">
        <v>5</v>
      </c>
      <c r="AI4" s="155">
        <v>5</v>
      </c>
      <c r="AJ4" s="155">
        <v>4</v>
      </c>
      <c r="AK4" s="155">
        <v>5</v>
      </c>
      <c r="AL4" s="155">
        <v>5</v>
      </c>
      <c r="AM4" s="155">
        <v>5</v>
      </c>
      <c r="AN4" s="155">
        <v>5</v>
      </c>
      <c r="AO4" s="155">
        <v>5</v>
      </c>
      <c r="AP4" s="155">
        <v>5</v>
      </c>
      <c r="AQ4" s="150">
        <v>5</v>
      </c>
      <c r="AR4" s="150">
        <v>4</v>
      </c>
      <c r="AS4" s="150">
        <v>5</v>
      </c>
      <c r="AT4" s="150">
        <v>5</v>
      </c>
      <c r="AU4" s="150">
        <v>5</v>
      </c>
      <c r="AV4" s="150">
        <v>4</v>
      </c>
      <c r="AW4" s="150">
        <v>5</v>
      </c>
      <c r="AX4" s="150">
        <v>5</v>
      </c>
      <c r="AY4" s="150">
        <v>4</v>
      </c>
      <c r="AZ4" s="150">
        <v>5</v>
      </c>
      <c r="BA4" s="7"/>
      <c r="BB4" s="156">
        <f t="shared" si="1"/>
        <v>5</v>
      </c>
      <c r="BC4" s="157">
        <f t="shared" si="2"/>
        <v>4.833333333333333</v>
      </c>
      <c r="BD4" s="158">
        <f t="shared" si="3"/>
        <v>4.7777777777777777</v>
      </c>
      <c r="BE4" s="159">
        <f t="shared" si="4"/>
        <v>4.875</v>
      </c>
      <c r="BF4" s="160">
        <f t="shared" si="5"/>
        <v>4.7</v>
      </c>
    </row>
    <row r="5" spans="1:58" x14ac:dyDescent="0.55000000000000004">
      <c r="A5" s="145">
        <v>3</v>
      </c>
      <c r="B5" s="146">
        <v>2</v>
      </c>
      <c r="C5" s="147">
        <v>53</v>
      </c>
      <c r="D5" s="79">
        <f t="shared" si="0"/>
        <v>4</v>
      </c>
      <c r="E5" s="148">
        <v>1</v>
      </c>
      <c r="F5" s="149">
        <v>3</v>
      </c>
      <c r="G5" s="150">
        <v>3</v>
      </c>
      <c r="H5" s="150">
        <v>13</v>
      </c>
      <c r="I5" s="151">
        <v>9</v>
      </c>
      <c r="J5" s="15">
        <v>2</v>
      </c>
      <c r="K5" s="15">
        <v>1</v>
      </c>
      <c r="L5" s="152">
        <v>5</v>
      </c>
      <c r="M5" s="152">
        <v>5</v>
      </c>
      <c r="N5" s="152">
        <v>5</v>
      </c>
      <c r="O5" s="152">
        <v>5</v>
      </c>
      <c r="P5" s="152">
        <v>5</v>
      </c>
      <c r="Q5" s="152">
        <v>5</v>
      </c>
      <c r="R5" s="152">
        <v>5</v>
      </c>
      <c r="S5" s="152">
        <v>5</v>
      </c>
      <c r="T5" s="153">
        <v>5</v>
      </c>
      <c r="U5" s="153">
        <v>5</v>
      </c>
      <c r="V5" s="153">
        <v>5</v>
      </c>
      <c r="W5" s="153">
        <v>5</v>
      </c>
      <c r="X5" s="153">
        <v>5</v>
      </c>
      <c r="Y5" s="153">
        <v>5</v>
      </c>
      <c r="Z5" s="154">
        <v>5</v>
      </c>
      <c r="AA5" s="154">
        <v>5</v>
      </c>
      <c r="AB5" s="154">
        <v>5</v>
      </c>
      <c r="AC5" s="154">
        <v>5</v>
      </c>
      <c r="AD5" s="154">
        <v>5</v>
      </c>
      <c r="AE5" s="154">
        <v>5</v>
      </c>
      <c r="AF5" s="154">
        <v>5</v>
      </c>
      <c r="AG5" s="154">
        <v>5</v>
      </c>
      <c r="AH5" s="154">
        <v>5</v>
      </c>
      <c r="AI5" s="155">
        <v>5</v>
      </c>
      <c r="AJ5" s="155">
        <v>5</v>
      </c>
      <c r="AK5" s="155">
        <v>5</v>
      </c>
      <c r="AL5" s="155">
        <v>5</v>
      </c>
      <c r="AM5" s="155">
        <v>5</v>
      </c>
      <c r="AN5" s="155">
        <v>5</v>
      </c>
      <c r="AO5" s="155">
        <v>5</v>
      </c>
      <c r="AP5" s="155">
        <v>5</v>
      </c>
      <c r="AQ5" s="150">
        <v>5</v>
      </c>
      <c r="AR5" s="150">
        <v>5</v>
      </c>
      <c r="AS5" s="150">
        <v>5</v>
      </c>
      <c r="AT5" s="150">
        <v>5</v>
      </c>
      <c r="AU5" s="150">
        <v>5</v>
      </c>
      <c r="AV5" s="150">
        <v>5</v>
      </c>
      <c r="AW5" s="150">
        <v>5</v>
      </c>
      <c r="AX5" s="150">
        <v>5</v>
      </c>
      <c r="AY5" s="150">
        <v>5</v>
      </c>
      <c r="AZ5" s="150">
        <v>5</v>
      </c>
      <c r="BA5" s="7"/>
      <c r="BB5" s="156">
        <f t="shared" si="1"/>
        <v>5</v>
      </c>
      <c r="BC5" s="157">
        <f t="shared" si="2"/>
        <v>5</v>
      </c>
      <c r="BD5" s="158">
        <f t="shared" si="3"/>
        <v>5</v>
      </c>
      <c r="BE5" s="159">
        <f t="shared" si="4"/>
        <v>5</v>
      </c>
      <c r="BF5" s="160">
        <f t="shared" si="5"/>
        <v>5</v>
      </c>
    </row>
    <row r="6" spans="1:58" x14ac:dyDescent="0.55000000000000004">
      <c r="A6" s="145">
        <v>4</v>
      </c>
      <c r="B6" s="146">
        <v>1</v>
      </c>
      <c r="C6" s="147">
        <v>55</v>
      </c>
      <c r="D6" s="79">
        <f t="shared" si="0"/>
        <v>4</v>
      </c>
      <c r="E6" s="148">
        <v>1</v>
      </c>
      <c r="F6" s="149">
        <v>2</v>
      </c>
      <c r="G6" s="150">
        <v>3</v>
      </c>
      <c r="H6" s="150">
        <v>13</v>
      </c>
      <c r="I6" s="151">
        <v>0</v>
      </c>
      <c r="J6" s="15">
        <v>0</v>
      </c>
      <c r="K6" s="15">
        <v>0</v>
      </c>
      <c r="L6" s="152">
        <v>5</v>
      </c>
      <c r="M6" s="152">
        <v>5</v>
      </c>
      <c r="N6" s="152">
        <v>5</v>
      </c>
      <c r="O6" s="152">
        <v>5</v>
      </c>
      <c r="P6" s="152">
        <v>5</v>
      </c>
      <c r="Q6" s="152">
        <v>5</v>
      </c>
      <c r="R6" s="152">
        <v>5</v>
      </c>
      <c r="S6" s="152">
        <v>5</v>
      </c>
      <c r="T6" s="153">
        <v>5</v>
      </c>
      <c r="U6" s="153">
        <v>5</v>
      </c>
      <c r="V6" s="153">
        <v>5</v>
      </c>
      <c r="W6" s="153">
        <v>5</v>
      </c>
      <c r="X6" s="153">
        <v>5</v>
      </c>
      <c r="Y6" s="153">
        <v>5</v>
      </c>
      <c r="Z6" s="154">
        <v>5</v>
      </c>
      <c r="AA6" s="154">
        <v>5</v>
      </c>
      <c r="AB6" s="154">
        <v>5</v>
      </c>
      <c r="AC6" s="154">
        <v>5</v>
      </c>
      <c r="AD6" s="154">
        <v>5</v>
      </c>
      <c r="AE6" s="154">
        <v>5</v>
      </c>
      <c r="AF6" s="154">
        <v>5</v>
      </c>
      <c r="AG6" s="154">
        <v>5</v>
      </c>
      <c r="AH6" s="154">
        <v>5</v>
      </c>
      <c r="AI6" s="155">
        <v>5</v>
      </c>
      <c r="AJ6" s="155">
        <v>5</v>
      </c>
      <c r="AK6" s="155">
        <v>5</v>
      </c>
      <c r="AL6" s="155">
        <v>5</v>
      </c>
      <c r="AM6" s="155">
        <v>5</v>
      </c>
      <c r="AN6" s="155">
        <v>5</v>
      </c>
      <c r="AO6" s="155">
        <v>5</v>
      </c>
      <c r="AP6" s="155">
        <v>5</v>
      </c>
      <c r="AQ6" s="150">
        <v>5</v>
      </c>
      <c r="AR6" s="150">
        <v>5</v>
      </c>
      <c r="AS6" s="150">
        <v>5</v>
      </c>
      <c r="AT6" s="150">
        <v>5</v>
      </c>
      <c r="AU6" s="150">
        <v>5</v>
      </c>
      <c r="AV6" s="150">
        <v>5</v>
      </c>
      <c r="AW6" s="150">
        <v>5</v>
      </c>
      <c r="AX6" s="150">
        <v>5</v>
      </c>
      <c r="AY6" s="150">
        <v>5</v>
      </c>
      <c r="AZ6" s="150">
        <v>5</v>
      </c>
      <c r="BA6" s="7"/>
      <c r="BB6" s="156">
        <f t="shared" si="1"/>
        <v>5</v>
      </c>
      <c r="BC6" s="157">
        <f t="shared" si="2"/>
        <v>5</v>
      </c>
      <c r="BD6" s="158">
        <f t="shared" si="3"/>
        <v>5</v>
      </c>
      <c r="BE6" s="159">
        <f t="shared" si="4"/>
        <v>5</v>
      </c>
      <c r="BF6" s="160">
        <f t="shared" si="5"/>
        <v>5</v>
      </c>
    </row>
    <row r="7" spans="1:58" x14ac:dyDescent="0.55000000000000004">
      <c r="A7" s="145">
        <v>5</v>
      </c>
      <c r="B7" s="146">
        <v>1</v>
      </c>
      <c r="C7" s="147">
        <v>53</v>
      </c>
      <c r="D7" s="79">
        <f t="shared" si="0"/>
        <v>4</v>
      </c>
      <c r="E7" s="148">
        <v>1</v>
      </c>
      <c r="F7" s="149">
        <v>2</v>
      </c>
      <c r="G7" s="150">
        <v>3</v>
      </c>
      <c r="H7" s="150">
        <v>13</v>
      </c>
      <c r="I7" s="151">
        <v>8</v>
      </c>
      <c r="J7" s="15">
        <v>2</v>
      </c>
      <c r="K7" s="15">
        <v>1</v>
      </c>
      <c r="L7" s="152">
        <v>5</v>
      </c>
      <c r="M7" s="152">
        <v>5</v>
      </c>
      <c r="N7" s="152">
        <v>4</v>
      </c>
      <c r="O7" s="152">
        <v>5</v>
      </c>
      <c r="P7" s="152">
        <v>5</v>
      </c>
      <c r="Q7" s="152">
        <v>5</v>
      </c>
      <c r="R7" s="152">
        <v>5</v>
      </c>
      <c r="S7" s="152">
        <v>5</v>
      </c>
      <c r="T7" s="153">
        <v>5</v>
      </c>
      <c r="U7" s="153">
        <v>5</v>
      </c>
      <c r="V7" s="153">
        <v>5</v>
      </c>
      <c r="W7" s="153">
        <v>5</v>
      </c>
      <c r="X7" s="153">
        <v>5</v>
      </c>
      <c r="Y7" s="153">
        <v>5</v>
      </c>
      <c r="Z7" s="154">
        <v>5</v>
      </c>
      <c r="AA7" s="154">
        <v>5</v>
      </c>
      <c r="AB7" s="154">
        <v>5</v>
      </c>
      <c r="AC7" s="154">
        <v>5</v>
      </c>
      <c r="AD7" s="154">
        <v>5</v>
      </c>
      <c r="AE7" s="154">
        <v>5</v>
      </c>
      <c r="AF7" s="154">
        <v>5</v>
      </c>
      <c r="AG7" s="154">
        <v>5</v>
      </c>
      <c r="AH7" s="154">
        <v>5</v>
      </c>
      <c r="AI7" s="155">
        <v>5</v>
      </c>
      <c r="AJ7" s="155">
        <v>5</v>
      </c>
      <c r="AK7" s="155">
        <v>5</v>
      </c>
      <c r="AL7" s="155">
        <v>5</v>
      </c>
      <c r="AM7" s="155">
        <v>5</v>
      </c>
      <c r="AN7" s="155">
        <v>5</v>
      </c>
      <c r="AO7" s="155">
        <v>5</v>
      </c>
      <c r="AP7" s="155">
        <v>5</v>
      </c>
      <c r="AQ7" s="150">
        <v>4</v>
      </c>
      <c r="AR7" s="150">
        <v>5</v>
      </c>
      <c r="AS7" s="150">
        <v>5</v>
      </c>
      <c r="AT7" s="150">
        <v>5</v>
      </c>
      <c r="AU7" s="150">
        <v>5</v>
      </c>
      <c r="AV7" s="150">
        <v>3</v>
      </c>
      <c r="AW7" s="150">
        <v>3</v>
      </c>
      <c r="AX7" s="150">
        <v>3</v>
      </c>
      <c r="AY7" s="150">
        <v>3</v>
      </c>
      <c r="AZ7" s="150">
        <v>4</v>
      </c>
      <c r="BA7" s="7"/>
      <c r="BB7" s="156">
        <f t="shared" si="1"/>
        <v>4.875</v>
      </c>
      <c r="BC7" s="157">
        <f t="shared" si="2"/>
        <v>5</v>
      </c>
      <c r="BD7" s="158">
        <f t="shared" si="3"/>
        <v>5</v>
      </c>
      <c r="BE7" s="159">
        <f t="shared" si="4"/>
        <v>5</v>
      </c>
      <c r="BF7" s="160">
        <f t="shared" si="5"/>
        <v>4</v>
      </c>
    </row>
    <row r="8" spans="1:58" x14ac:dyDescent="0.55000000000000004">
      <c r="A8" s="145">
        <v>6</v>
      </c>
      <c r="B8" s="146">
        <v>1</v>
      </c>
      <c r="C8" s="147">
        <v>43</v>
      </c>
      <c r="D8" s="79">
        <f t="shared" si="0"/>
        <v>3</v>
      </c>
      <c r="E8" s="148">
        <v>3</v>
      </c>
      <c r="F8" s="149">
        <v>2</v>
      </c>
      <c r="G8" s="150">
        <v>3</v>
      </c>
      <c r="H8" s="150">
        <v>13</v>
      </c>
      <c r="I8" s="151">
        <v>9</v>
      </c>
      <c r="J8" s="15">
        <v>2</v>
      </c>
      <c r="K8" s="15">
        <v>1</v>
      </c>
      <c r="L8" s="152">
        <v>5</v>
      </c>
      <c r="M8" s="152">
        <v>5</v>
      </c>
      <c r="N8" s="152">
        <v>5</v>
      </c>
      <c r="O8" s="152">
        <v>5</v>
      </c>
      <c r="P8" s="152">
        <v>5</v>
      </c>
      <c r="Q8" s="152">
        <v>5</v>
      </c>
      <c r="R8" s="152">
        <v>5</v>
      </c>
      <c r="S8" s="152">
        <v>5</v>
      </c>
      <c r="T8" s="153">
        <v>5</v>
      </c>
      <c r="U8" s="153">
        <v>5</v>
      </c>
      <c r="V8" s="153">
        <v>5</v>
      </c>
      <c r="W8" s="153">
        <v>5</v>
      </c>
      <c r="X8" s="153">
        <v>5</v>
      </c>
      <c r="Y8" s="153">
        <v>5</v>
      </c>
      <c r="Z8" s="154">
        <v>5</v>
      </c>
      <c r="AA8" s="154">
        <v>5</v>
      </c>
      <c r="AB8" s="154">
        <v>5</v>
      </c>
      <c r="AC8" s="154">
        <v>5</v>
      </c>
      <c r="AD8" s="154">
        <v>5</v>
      </c>
      <c r="AE8" s="154">
        <v>5</v>
      </c>
      <c r="AF8" s="154">
        <v>5</v>
      </c>
      <c r="AG8" s="154">
        <v>4</v>
      </c>
      <c r="AH8" s="154">
        <v>4</v>
      </c>
      <c r="AI8" s="155">
        <v>4</v>
      </c>
      <c r="AJ8" s="155">
        <v>4</v>
      </c>
      <c r="AK8" s="155">
        <v>5</v>
      </c>
      <c r="AL8" s="155">
        <v>5</v>
      </c>
      <c r="AM8" s="155">
        <v>5</v>
      </c>
      <c r="AN8" s="155">
        <v>5</v>
      </c>
      <c r="AO8" s="155">
        <v>5</v>
      </c>
      <c r="AP8" s="155">
        <v>4</v>
      </c>
      <c r="AQ8" s="150">
        <v>4</v>
      </c>
      <c r="AR8" s="150">
        <v>5</v>
      </c>
      <c r="AS8" s="150">
        <v>5</v>
      </c>
      <c r="AT8" s="150">
        <v>5</v>
      </c>
      <c r="AU8" s="150">
        <v>5</v>
      </c>
      <c r="AV8" s="150">
        <v>4</v>
      </c>
      <c r="AW8" s="150">
        <v>5</v>
      </c>
      <c r="AX8" s="150">
        <v>5</v>
      </c>
      <c r="AY8" s="150">
        <v>4</v>
      </c>
      <c r="AZ8" s="150">
        <v>5</v>
      </c>
      <c r="BA8" s="7"/>
      <c r="BB8" s="156">
        <f t="shared" si="1"/>
        <v>5</v>
      </c>
      <c r="BC8" s="157">
        <f t="shared" si="2"/>
        <v>5</v>
      </c>
      <c r="BD8" s="158">
        <f t="shared" si="3"/>
        <v>4.7777777777777777</v>
      </c>
      <c r="BE8" s="159">
        <f t="shared" si="4"/>
        <v>4.625</v>
      </c>
      <c r="BF8" s="160">
        <f t="shared" si="5"/>
        <v>4.7</v>
      </c>
    </row>
    <row r="9" spans="1:58" x14ac:dyDescent="0.55000000000000004">
      <c r="A9" s="145">
        <v>7</v>
      </c>
      <c r="B9" s="146">
        <v>1</v>
      </c>
      <c r="C9" s="147"/>
      <c r="D9" s="79">
        <f t="shared" si="0"/>
        <v>5</v>
      </c>
      <c r="E9" s="148">
        <v>1</v>
      </c>
      <c r="F9" s="149">
        <v>3</v>
      </c>
      <c r="G9" s="150">
        <v>3</v>
      </c>
      <c r="H9" s="150">
        <v>13</v>
      </c>
      <c r="I9" s="151">
        <v>11</v>
      </c>
      <c r="J9" s="15">
        <v>2</v>
      </c>
      <c r="K9" s="15">
        <v>1</v>
      </c>
      <c r="L9" s="152">
        <v>5</v>
      </c>
      <c r="M9" s="152">
        <v>5</v>
      </c>
      <c r="N9" s="152">
        <v>5</v>
      </c>
      <c r="O9" s="152">
        <v>5</v>
      </c>
      <c r="P9" s="152">
        <v>5</v>
      </c>
      <c r="Q9" s="152">
        <v>5</v>
      </c>
      <c r="R9" s="152">
        <v>5</v>
      </c>
      <c r="S9" s="152">
        <v>5</v>
      </c>
      <c r="T9" s="153">
        <v>5</v>
      </c>
      <c r="U9" s="153">
        <v>5</v>
      </c>
      <c r="V9" s="153">
        <v>5</v>
      </c>
      <c r="W9" s="153">
        <v>5</v>
      </c>
      <c r="X9" s="153">
        <v>5</v>
      </c>
      <c r="Y9" s="153">
        <v>5</v>
      </c>
      <c r="Z9" s="154">
        <v>4</v>
      </c>
      <c r="AA9" s="154">
        <v>4</v>
      </c>
      <c r="AB9" s="154">
        <v>5</v>
      </c>
      <c r="AC9" s="154">
        <v>5</v>
      </c>
      <c r="AD9" s="154">
        <v>5</v>
      </c>
      <c r="AE9" s="154">
        <v>5</v>
      </c>
      <c r="AF9" s="154">
        <v>5</v>
      </c>
      <c r="AG9" s="154">
        <v>5</v>
      </c>
      <c r="AH9" s="154">
        <v>5</v>
      </c>
      <c r="AI9" s="155">
        <v>5</v>
      </c>
      <c r="AJ9" s="155">
        <v>5</v>
      </c>
      <c r="AK9" s="155">
        <v>5</v>
      </c>
      <c r="AL9" s="155">
        <v>5</v>
      </c>
      <c r="AM9" s="155">
        <v>5</v>
      </c>
      <c r="AN9" s="155">
        <v>5</v>
      </c>
      <c r="AO9" s="155">
        <v>5</v>
      </c>
      <c r="AP9" s="155">
        <v>5</v>
      </c>
      <c r="AQ9" s="150">
        <v>5</v>
      </c>
      <c r="AR9" s="150">
        <v>5</v>
      </c>
      <c r="AS9" s="150">
        <v>5</v>
      </c>
      <c r="AT9" s="150">
        <v>5</v>
      </c>
      <c r="AU9" s="150">
        <v>5</v>
      </c>
      <c r="AV9" s="150">
        <v>4</v>
      </c>
      <c r="AW9" s="150">
        <v>4</v>
      </c>
      <c r="AX9" s="150">
        <v>4</v>
      </c>
      <c r="AY9" s="150">
        <v>4</v>
      </c>
      <c r="AZ9" s="150">
        <v>5</v>
      </c>
      <c r="BA9" s="7"/>
      <c r="BB9" s="156">
        <f t="shared" si="1"/>
        <v>5</v>
      </c>
      <c r="BC9" s="157">
        <f t="shared" si="2"/>
        <v>5</v>
      </c>
      <c r="BD9" s="158">
        <f t="shared" si="3"/>
        <v>4.7777777777777777</v>
      </c>
      <c r="BE9" s="159">
        <f t="shared" si="4"/>
        <v>5</v>
      </c>
      <c r="BF9" s="160">
        <f t="shared" si="5"/>
        <v>4.5999999999999996</v>
      </c>
    </row>
    <row r="10" spans="1:58" x14ac:dyDescent="0.55000000000000004">
      <c r="A10" s="145">
        <v>8</v>
      </c>
      <c r="B10" s="146">
        <v>1</v>
      </c>
      <c r="C10" s="147">
        <v>55</v>
      </c>
      <c r="D10" s="79">
        <f t="shared" si="0"/>
        <v>4</v>
      </c>
      <c r="E10" s="148">
        <v>1</v>
      </c>
      <c r="F10" s="149">
        <v>2</v>
      </c>
      <c r="G10" s="150">
        <v>3</v>
      </c>
      <c r="H10" s="150">
        <v>13</v>
      </c>
      <c r="I10" s="151">
        <v>0</v>
      </c>
      <c r="J10" s="15">
        <v>2</v>
      </c>
      <c r="K10" s="15">
        <v>1</v>
      </c>
      <c r="L10" s="152">
        <v>4</v>
      </c>
      <c r="M10" s="152">
        <v>4</v>
      </c>
      <c r="N10" s="152">
        <v>4</v>
      </c>
      <c r="O10" s="152">
        <v>4</v>
      </c>
      <c r="P10" s="152">
        <v>4</v>
      </c>
      <c r="Q10" s="152">
        <v>4</v>
      </c>
      <c r="R10" s="152">
        <v>4</v>
      </c>
      <c r="S10" s="152">
        <v>4</v>
      </c>
      <c r="T10" s="153">
        <v>4</v>
      </c>
      <c r="U10" s="153">
        <v>4</v>
      </c>
      <c r="V10" s="153">
        <v>4</v>
      </c>
      <c r="W10" s="153">
        <v>4</v>
      </c>
      <c r="X10" s="153">
        <v>4</v>
      </c>
      <c r="Y10" s="153">
        <v>4</v>
      </c>
      <c r="Z10" s="154">
        <v>4</v>
      </c>
      <c r="AA10" s="154">
        <v>4</v>
      </c>
      <c r="AB10" s="154">
        <v>4</v>
      </c>
      <c r="AC10" s="154">
        <v>4</v>
      </c>
      <c r="AD10" s="154">
        <v>4</v>
      </c>
      <c r="AE10" s="154">
        <v>4</v>
      </c>
      <c r="AF10" s="154">
        <v>4</v>
      </c>
      <c r="AG10" s="154">
        <v>4</v>
      </c>
      <c r="AH10" s="154">
        <v>4</v>
      </c>
      <c r="AI10" s="155">
        <v>4</v>
      </c>
      <c r="AJ10" s="155">
        <v>4</v>
      </c>
      <c r="AK10" s="155">
        <v>4</v>
      </c>
      <c r="AL10" s="155">
        <v>4</v>
      </c>
      <c r="AM10" s="155">
        <v>4</v>
      </c>
      <c r="AN10" s="155">
        <v>4</v>
      </c>
      <c r="AO10" s="155">
        <v>4</v>
      </c>
      <c r="AP10" s="155">
        <v>4</v>
      </c>
      <c r="AQ10" s="150">
        <v>4</v>
      </c>
      <c r="AR10" s="150">
        <v>4</v>
      </c>
      <c r="AS10" s="150">
        <v>4</v>
      </c>
      <c r="AT10" s="150">
        <v>4</v>
      </c>
      <c r="AU10" s="150">
        <v>4</v>
      </c>
      <c r="AV10" s="150">
        <v>4</v>
      </c>
      <c r="AW10" s="150">
        <v>4</v>
      </c>
      <c r="AX10" s="150">
        <v>4</v>
      </c>
      <c r="AY10" s="150">
        <v>4</v>
      </c>
      <c r="AZ10" s="150">
        <v>4</v>
      </c>
      <c r="BA10" s="7"/>
      <c r="BB10" s="156">
        <f t="shared" si="1"/>
        <v>4</v>
      </c>
      <c r="BC10" s="157">
        <f t="shared" si="2"/>
        <v>4</v>
      </c>
      <c r="BD10" s="158">
        <f t="shared" si="3"/>
        <v>4</v>
      </c>
      <c r="BE10" s="159">
        <f t="shared" si="4"/>
        <v>4</v>
      </c>
      <c r="BF10" s="160">
        <f t="shared" si="5"/>
        <v>4</v>
      </c>
    </row>
    <row r="11" spans="1:58" x14ac:dyDescent="0.55000000000000004">
      <c r="A11" s="145">
        <v>9</v>
      </c>
      <c r="B11" s="146">
        <v>2</v>
      </c>
      <c r="C11" s="147">
        <v>49</v>
      </c>
      <c r="D11" s="79">
        <f t="shared" si="0"/>
        <v>3</v>
      </c>
      <c r="E11" s="148">
        <v>1</v>
      </c>
      <c r="F11" s="149">
        <v>4</v>
      </c>
      <c r="G11" s="150">
        <v>3</v>
      </c>
      <c r="H11" s="150">
        <v>13</v>
      </c>
      <c r="I11" s="151">
        <v>0</v>
      </c>
      <c r="J11" s="15">
        <v>0</v>
      </c>
      <c r="K11" s="15">
        <v>0</v>
      </c>
      <c r="L11" s="152">
        <v>5</v>
      </c>
      <c r="M11" s="152">
        <v>4</v>
      </c>
      <c r="N11" s="152">
        <v>4</v>
      </c>
      <c r="O11" s="152">
        <v>4</v>
      </c>
      <c r="P11" s="152">
        <v>4</v>
      </c>
      <c r="Q11" s="152">
        <v>5</v>
      </c>
      <c r="R11" s="152">
        <v>4</v>
      </c>
      <c r="S11" s="152">
        <v>4</v>
      </c>
      <c r="T11" s="153">
        <v>3</v>
      </c>
      <c r="U11" s="153">
        <v>4</v>
      </c>
      <c r="V11" s="153">
        <v>4</v>
      </c>
      <c r="W11" s="153">
        <v>5</v>
      </c>
      <c r="X11" s="153">
        <v>5</v>
      </c>
      <c r="Y11" s="153">
        <v>4</v>
      </c>
      <c r="Z11" s="154">
        <v>4</v>
      </c>
      <c r="AA11" s="154">
        <v>4</v>
      </c>
      <c r="AB11" s="154">
        <v>4</v>
      </c>
      <c r="AC11" s="154">
        <v>5</v>
      </c>
      <c r="AD11" s="154">
        <v>4</v>
      </c>
      <c r="AE11" s="154">
        <v>4</v>
      </c>
      <c r="AF11" s="154">
        <v>4</v>
      </c>
      <c r="AG11" s="154">
        <v>4</v>
      </c>
      <c r="AH11" s="154">
        <v>4</v>
      </c>
      <c r="AI11" s="155">
        <v>5</v>
      </c>
      <c r="AJ11" s="155">
        <v>4</v>
      </c>
      <c r="AK11" s="155">
        <v>4</v>
      </c>
      <c r="AL11" s="155">
        <v>4</v>
      </c>
      <c r="AM11" s="155">
        <v>4</v>
      </c>
      <c r="AN11" s="155">
        <v>5</v>
      </c>
      <c r="AO11" s="155">
        <v>5</v>
      </c>
      <c r="AP11" s="155">
        <v>5</v>
      </c>
      <c r="AQ11" s="150">
        <v>4</v>
      </c>
      <c r="AR11" s="150">
        <v>4</v>
      </c>
      <c r="AS11" s="150">
        <v>5</v>
      </c>
      <c r="AT11" s="150">
        <v>4</v>
      </c>
      <c r="AU11" s="150">
        <v>4</v>
      </c>
      <c r="AV11" s="150">
        <v>2</v>
      </c>
      <c r="AW11" s="150">
        <v>2</v>
      </c>
      <c r="AX11" s="150">
        <v>2</v>
      </c>
      <c r="AY11" s="150">
        <v>2</v>
      </c>
      <c r="AZ11" s="150">
        <v>4</v>
      </c>
      <c r="BA11" s="7"/>
      <c r="BB11" s="156">
        <f t="shared" si="1"/>
        <v>4.25</v>
      </c>
      <c r="BC11" s="157">
        <f t="shared" si="2"/>
        <v>4.166666666666667</v>
      </c>
      <c r="BD11" s="158">
        <f t="shared" si="3"/>
        <v>4.1111111111111107</v>
      </c>
      <c r="BE11" s="159">
        <f t="shared" si="4"/>
        <v>4.5</v>
      </c>
      <c r="BF11" s="160">
        <f t="shared" si="5"/>
        <v>3.3</v>
      </c>
    </row>
    <row r="12" spans="1:58" x14ac:dyDescent="0.55000000000000004">
      <c r="A12" s="145">
        <v>10</v>
      </c>
      <c r="B12" s="146">
        <v>1</v>
      </c>
      <c r="C12" s="147">
        <v>58</v>
      </c>
      <c r="D12" s="79">
        <f t="shared" si="0"/>
        <v>4</v>
      </c>
      <c r="E12" s="148">
        <v>1</v>
      </c>
      <c r="F12" s="149">
        <v>2</v>
      </c>
      <c r="G12" s="150">
        <v>3</v>
      </c>
      <c r="H12" s="150">
        <v>13</v>
      </c>
      <c r="I12" s="151">
        <v>11</v>
      </c>
      <c r="J12" s="15">
        <v>2</v>
      </c>
      <c r="K12" s="15">
        <v>1</v>
      </c>
      <c r="L12" s="152">
        <v>5</v>
      </c>
      <c r="M12" s="152">
        <v>5</v>
      </c>
      <c r="N12" s="152">
        <v>5</v>
      </c>
      <c r="O12" s="152">
        <v>5</v>
      </c>
      <c r="P12" s="152">
        <v>5</v>
      </c>
      <c r="Q12" s="152">
        <v>5</v>
      </c>
      <c r="R12" s="152">
        <v>5</v>
      </c>
      <c r="S12" s="152">
        <v>5</v>
      </c>
      <c r="T12" s="153">
        <v>5</v>
      </c>
      <c r="U12" s="153">
        <v>5</v>
      </c>
      <c r="V12" s="153">
        <v>5</v>
      </c>
      <c r="W12" s="153">
        <v>5</v>
      </c>
      <c r="X12" s="153">
        <v>5</v>
      </c>
      <c r="Y12" s="153">
        <v>4</v>
      </c>
      <c r="Z12" s="154">
        <v>5</v>
      </c>
      <c r="AA12" s="154">
        <v>5</v>
      </c>
      <c r="AB12" s="154">
        <v>5</v>
      </c>
      <c r="AC12" s="154">
        <v>5</v>
      </c>
      <c r="AD12" s="154">
        <v>4</v>
      </c>
      <c r="AE12" s="154">
        <v>4</v>
      </c>
      <c r="AF12" s="154">
        <v>5</v>
      </c>
      <c r="AG12" s="154">
        <v>5</v>
      </c>
      <c r="AH12" s="154">
        <v>5</v>
      </c>
      <c r="AI12" s="155">
        <v>5</v>
      </c>
      <c r="AJ12" s="155">
        <v>5</v>
      </c>
      <c r="AK12" s="155">
        <v>5</v>
      </c>
      <c r="AL12" s="155">
        <v>5</v>
      </c>
      <c r="AM12" s="155">
        <v>4</v>
      </c>
      <c r="AN12" s="155">
        <v>5</v>
      </c>
      <c r="AO12" s="155">
        <v>5</v>
      </c>
      <c r="AP12" s="155">
        <v>4</v>
      </c>
      <c r="AQ12" s="150">
        <v>5</v>
      </c>
      <c r="AR12" s="150">
        <v>5</v>
      </c>
      <c r="AS12" s="150">
        <v>5</v>
      </c>
      <c r="AT12" s="150">
        <v>5</v>
      </c>
      <c r="AU12" s="150">
        <v>3</v>
      </c>
      <c r="AV12" s="150">
        <v>4</v>
      </c>
      <c r="AW12" s="150">
        <v>4</v>
      </c>
      <c r="AX12" s="150">
        <v>3</v>
      </c>
      <c r="AY12" s="150">
        <v>3</v>
      </c>
      <c r="AZ12" s="150">
        <v>5</v>
      </c>
      <c r="BA12" s="7"/>
      <c r="BB12" s="156">
        <f t="shared" si="1"/>
        <v>5</v>
      </c>
      <c r="BC12" s="157">
        <f t="shared" si="2"/>
        <v>4.833333333333333</v>
      </c>
      <c r="BD12" s="158">
        <f t="shared" si="3"/>
        <v>4.7777777777777777</v>
      </c>
      <c r="BE12" s="159">
        <f t="shared" si="4"/>
        <v>4.75</v>
      </c>
      <c r="BF12" s="160">
        <f t="shared" si="5"/>
        <v>4.2</v>
      </c>
    </row>
    <row r="13" spans="1:58" x14ac:dyDescent="0.55000000000000004">
      <c r="A13" s="145">
        <v>11</v>
      </c>
      <c r="B13" s="146">
        <v>1</v>
      </c>
      <c r="C13" s="147">
        <v>52</v>
      </c>
      <c r="D13" s="79">
        <f t="shared" si="0"/>
        <v>4</v>
      </c>
      <c r="E13" s="148">
        <v>1</v>
      </c>
      <c r="F13" s="149">
        <v>2</v>
      </c>
      <c r="G13" s="150">
        <v>3</v>
      </c>
      <c r="H13" s="150">
        <v>13</v>
      </c>
      <c r="I13" s="151">
        <v>0</v>
      </c>
      <c r="J13" s="15">
        <v>2</v>
      </c>
      <c r="K13" s="15">
        <v>1</v>
      </c>
      <c r="L13" s="152">
        <v>5</v>
      </c>
      <c r="M13" s="152">
        <v>5</v>
      </c>
      <c r="N13" s="152">
        <v>5</v>
      </c>
      <c r="O13" s="152">
        <v>5</v>
      </c>
      <c r="P13" s="152">
        <v>5</v>
      </c>
      <c r="Q13" s="152">
        <v>5</v>
      </c>
      <c r="R13" s="152">
        <v>5</v>
      </c>
      <c r="S13" s="152">
        <v>5</v>
      </c>
      <c r="T13" s="153">
        <v>5</v>
      </c>
      <c r="U13" s="153">
        <v>5</v>
      </c>
      <c r="V13" s="153">
        <v>5</v>
      </c>
      <c r="W13" s="153">
        <v>5</v>
      </c>
      <c r="X13" s="153">
        <v>5</v>
      </c>
      <c r="Y13" s="153">
        <v>5</v>
      </c>
      <c r="Z13" s="154">
        <v>5</v>
      </c>
      <c r="AA13" s="154">
        <v>5</v>
      </c>
      <c r="AB13" s="154">
        <v>5</v>
      </c>
      <c r="AC13" s="154">
        <v>5</v>
      </c>
      <c r="AD13" s="154">
        <v>5</v>
      </c>
      <c r="AE13" s="154">
        <v>5</v>
      </c>
      <c r="AF13" s="154">
        <v>5</v>
      </c>
      <c r="AG13" s="154">
        <v>5</v>
      </c>
      <c r="AH13" s="154">
        <v>5</v>
      </c>
      <c r="AI13" s="155">
        <v>5</v>
      </c>
      <c r="AJ13" s="155">
        <v>5</v>
      </c>
      <c r="AK13" s="155">
        <v>5</v>
      </c>
      <c r="AL13" s="155">
        <v>5</v>
      </c>
      <c r="AM13" s="155">
        <v>5</v>
      </c>
      <c r="AN13" s="155">
        <v>5</v>
      </c>
      <c r="AO13" s="155">
        <v>5</v>
      </c>
      <c r="AP13" s="155">
        <v>5</v>
      </c>
      <c r="AQ13" s="150">
        <v>4</v>
      </c>
      <c r="AR13" s="150">
        <v>4</v>
      </c>
      <c r="AS13" s="150">
        <v>4</v>
      </c>
      <c r="AT13" s="150">
        <v>4</v>
      </c>
      <c r="AU13" s="150">
        <v>4</v>
      </c>
      <c r="AV13" s="150">
        <v>3</v>
      </c>
      <c r="AW13" s="150">
        <v>3</v>
      </c>
      <c r="AX13" s="150">
        <v>3</v>
      </c>
      <c r="AY13" s="150">
        <v>3</v>
      </c>
      <c r="AZ13" s="150">
        <v>5</v>
      </c>
      <c r="BA13" s="7"/>
      <c r="BB13" s="156">
        <f t="shared" si="1"/>
        <v>5</v>
      </c>
      <c r="BC13" s="157">
        <f t="shared" si="2"/>
        <v>5</v>
      </c>
      <c r="BD13" s="158">
        <f t="shared" si="3"/>
        <v>5</v>
      </c>
      <c r="BE13" s="159">
        <f t="shared" si="4"/>
        <v>5</v>
      </c>
      <c r="BF13" s="160">
        <f t="shared" si="5"/>
        <v>3.7</v>
      </c>
    </row>
    <row r="14" spans="1:58" x14ac:dyDescent="0.55000000000000004">
      <c r="A14" s="145">
        <v>12</v>
      </c>
      <c r="B14" s="146">
        <v>1</v>
      </c>
      <c r="C14" s="147">
        <v>46</v>
      </c>
      <c r="D14" s="79">
        <f t="shared" si="0"/>
        <v>3</v>
      </c>
      <c r="E14" s="148">
        <v>2</v>
      </c>
      <c r="F14" s="149">
        <v>1</v>
      </c>
      <c r="G14" s="150">
        <v>3</v>
      </c>
      <c r="H14" s="150">
        <v>13</v>
      </c>
      <c r="I14" s="151">
        <v>8</v>
      </c>
      <c r="J14" s="15">
        <v>2</v>
      </c>
      <c r="K14" s="15">
        <v>2</v>
      </c>
      <c r="L14" s="152">
        <v>4</v>
      </c>
      <c r="M14" s="152">
        <v>4</v>
      </c>
      <c r="N14" s="152">
        <v>4</v>
      </c>
      <c r="O14" s="152">
        <v>4</v>
      </c>
      <c r="P14" s="152">
        <v>4</v>
      </c>
      <c r="Q14" s="152">
        <v>4</v>
      </c>
      <c r="R14" s="152">
        <v>5</v>
      </c>
      <c r="S14" s="152">
        <v>5</v>
      </c>
      <c r="T14" s="153">
        <v>4</v>
      </c>
      <c r="U14" s="153">
        <v>4</v>
      </c>
      <c r="V14" s="153">
        <v>4</v>
      </c>
      <c r="W14" s="153">
        <v>4</v>
      </c>
      <c r="X14" s="153">
        <v>4</v>
      </c>
      <c r="Y14" s="153">
        <v>3</v>
      </c>
      <c r="Z14" s="154">
        <v>3</v>
      </c>
      <c r="AA14" s="154">
        <v>3</v>
      </c>
      <c r="AB14" s="154">
        <v>4</v>
      </c>
      <c r="AC14" s="154">
        <v>4</v>
      </c>
      <c r="AD14" s="154">
        <v>4</v>
      </c>
      <c r="AE14" s="154">
        <v>3</v>
      </c>
      <c r="AF14" s="154">
        <v>4</v>
      </c>
      <c r="AG14" s="154">
        <v>4</v>
      </c>
      <c r="AH14" s="154">
        <v>4</v>
      </c>
      <c r="AI14" s="155">
        <v>4</v>
      </c>
      <c r="AJ14" s="155">
        <v>4</v>
      </c>
      <c r="AK14" s="155">
        <v>4</v>
      </c>
      <c r="AL14" s="155">
        <v>4</v>
      </c>
      <c r="AM14" s="155">
        <v>4</v>
      </c>
      <c r="AN14" s="155">
        <v>4</v>
      </c>
      <c r="AO14" s="155">
        <v>4</v>
      </c>
      <c r="AP14" s="155">
        <v>4</v>
      </c>
      <c r="AQ14" s="150">
        <v>4</v>
      </c>
      <c r="AR14" s="150">
        <v>5</v>
      </c>
      <c r="AS14" s="150">
        <v>5</v>
      </c>
      <c r="AT14" s="150">
        <v>5</v>
      </c>
      <c r="AU14" s="150">
        <v>5</v>
      </c>
      <c r="AV14" s="150">
        <v>3</v>
      </c>
      <c r="AW14" s="150">
        <v>3</v>
      </c>
      <c r="AX14" s="150">
        <v>3</v>
      </c>
      <c r="AY14" s="150">
        <v>3</v>
      </c>
      <c r="AZ14" s="150">
        <v>4</v>
      </c>
      <c r="BA14" s="7"/>
      <c r="BB14" s="156">
        <f t="shared" si="1"/>
        <v>4.25</v>
      </c>
      <c r="BC14" s="157">
        <f t="shared" si="2"/>
        <v>3.8333333333333335</v>
      </c>
      <c r="BD14" s="158">
        <f t="shared" si="3"/>
        <v>3.6666666666666665</v>
      </c>
      <c r="BE14" s="159">
        <f t="shared" si="4"/>
        <v>4</v>
      </c>
      <c r="BF14" s="160">
        <f t="shared" si="5"/>
        <v>4</v>
      </c>
    </row>
    <row r="15" spans="1:58" x14ac:dyDescent="0.55000000000000004">
      <c r="A15" s="145">
        <v>13</v>
      </c>
      <c r="B15" s="146">
        <v>1</v>
      </c>
      <c r="C15" s="147">
        <v>57</v>
      </c>
      <c r="D15" s="79">
        <f t="shared" si="0"/>
        <v>4</v>
      </c>
      <c r="E15" s="148">
        <v>2</v>
      </c>
      <c r="F15" s="149">
        <v>1</v>
      </c>
      <c r="G15" s="150">
        <v>3</v>
      </c>
      <c r="H15" s="150">
        <v>13</v>
      </c>
      <c r="I15" s="151">
        <v>8</v>
      </c>
      <c r="J15" s="15">
        <v>2</v>
      </c>
      <c r="K15" s="15">
        <v>1</v>
      </c>
      <c r="L15" s="152">
        <v>5</v>
      </c>
      <c r="M15" s="152">
        <v>5</v>
      </c>
      <c r="N15" s="152">
        <v>5</v>
      </c>
      <c r="O15" s="152">
        <v>5</v>
      </c>
      <c r="P15" s="152">
        <v>5</v>
      </c>
      <c r="Q15" s="152">
        <v>5</v>
      </c>
      <c r="R15" s="152">
        <v>5</v>
      </c>
      <c r="S15" s="152">
        <v>5</v>
      </c>
      <c r="T15" s="153">
        <v>5</v>
      </c>
      <c r="U15" s="153">
        <v>5</v>
      </c>
      <c r="V15" s="153">
        <v>5</v>
      </c>
      <c r="W15" s="153">
        <v>5</v>
      </c>
      <c r="X15" s="153">
        <v>5</v>
      </c>
      <c r="Y15" s="153">
        <v>4</v>
      </c>
      <c r="Z15" s="154">
        <v>4</v>
      </c>
      <c r="AA15" s="154">
        <v>4</v>
      </c>
      <c r="AB15" s="154">
        <v>4</v>
      </c>
      <c r="AC15" s="154">
        <v>4</v>
      </c>
      <c r="AD15" s="154">
        <v>4</v>
      </c>
      <c r="AE15" s="154">
        <v>4</v>
      </c>
      <c r="AF15" s="154">
        <v>4</v>
      </c>
      <c r="AG15" s="154">
        <v>4</v>
      </c>
      <c r="AH15" s="154">
        <v>4</v>
      </c>
      <c r="AI15" s="155">
        <v>4</v>
      </c>
      <c r="AJ15" s="155">
        <v>4</v>
      </c>
      <c r="AK15" s="155">
        <v>4</v>
      </c>
      <c r="AL15" s="155">
        <v>4</v>
      </c>
      <c r="AM15" s="155">
        <v>4</v>
      </c>
      <c r="AN15" s="155">
        <v>4</v>
      </c>
      <c r="AO15" s="155">
        <v>4</v>
      </c>
      <c r="AP15" s="155">
        <v>4</v>
      </c>
      <c r="AQ15" s="150">
        <v>4</v>
      </c>
      <c r="AR15" s="150">
        <v>4</v>
      </c>
      <c r="AS15" s="150">
        <v>4</v>
      </c>
      <c r="AT15" s="150">
        <v>4</v>
      </c>
      <c r="AU15" s="150">
        <v>4</v>
      </c>
      <c r="AV15" s="150">
        <v>4</v>
      </c>
      <c r="AW15" s="150">
        <v>4</v>
      </c>
      <c r="AX15" s="150">
        <v>4</v>
      </c>
      <c r="AY15" s="150">
        <v>4</v>
      </c>
      <c r="AZ15" s="150">
        <v>4</v>
      </c>
      <c r="BA15" s="7"/>
      <c r="BB15" s="156">
        <f t="shared" si="1"/>
        <v>5</v>
      </c>
      <c r="BC15" s="157">
        <f t="shared" si="2"/>
        <v>4.833333333333333</v>
      </c>
      <c r="BD15" s="158">
        <f t="shared" si="3"/>
        <v>4</v>
      </c>
      <c r="BE15" s="159">
        <f t="shared" si="4"/>
        <v>4</v>
      </c>
      <c r="BF15" s="160">
        <f t="shared" si="5"/>
        <v>4</v>
      </c>
    </row>
    <row r="16" spans="1:58" x14ac:dyDescent="0.55000000000000004">
      <c r="A16" s="145">
        <v>14</v>
      </c>
      <c r="B16" s="146">
        <v>1</v>
      </c>
      <c r="C16" s="147">
        <v>55</v>
      </c>
      <c r="D16" s="79">
        <f t="shared" si="0"/>
        <v>4</v>
      </c>
      <c r="E16" s="148">
        <v>2</v>
      </c>
      <c r="F16" s="149">
        <v>1</v>
      </c>
      <c r="G16" s="150">
        <v>3</v>
      </c>
      <c r="H16" s="150">
        <v>13</v>
      </c>
      <c r="I16" s="151">
        <v>8</v>
      </c>
      <c r="J16" s="15">
        <v>2</v>
      </c>
      <c r="K16" s="15">
        <v>1</v>
      </c>
      <c r="L16" s="152">
        <v>4</v>
      </c>
      <c r="M16" s="152">
        <v>4</v>
      </c>
      <c r="N16" s="152">
        <v>4</v>
      </c>
      <c r="O16" s="152">
        <v>3</v>
      </c>
      <c r="P16" s="152">
        <v>3</v>
      </c>
      <c r="Q16" s="152">
        <v>3</v>
      </c>
      <c r="R16" s="152">
        <v>3</v>
      </c>
      <c r="S16" s="152">
        <v>3</v>
      </c>
      <c r="T16" s="153">
        <v>3</v>
      </c>
      <c r="U16" s="153">
        <v>3</v>
      </c>
      <c r="V16" s="153">
        <v>3</v>
      </c>
      <c r="W16" s="153">
        <v>3</v>
      </c>
      <c r="X16" s="153">
        <v>3</v>
      </c>
      <c r="Y16" s="153">
        <v>3</v>
      </c>
      <c r="Z16" s="154">
        <v>4</v>
      </c>
      <c r="AA16" s="154">
        <v>4</v>
      </c>
      <c r="AB16" s="154">
        <v>4</v>
      </c>
      <c r="AC16" s="154">
        <v>4</v>
      </c>
      <c r="AD16" s="154">
        <v>4</v>
      </c>
      <c r="AE16" s="154">
        <v>4</v>
      </c>
      <c r="AF16" s="154">
        <v>4</v>
      </c>
      <c r="AG16" s="154">
        <v>4</v>
      </c>
      <c r="AH16" s="154">
        <v>4</v>
      </c>
      <c r="AI16" s="155">
        <v>4</v>
      </c>
      <c r="AJ16" s="155">
        <v>4</v>
      </c>
      <c r="AK16" s="155">
        <v>4</v>
      </c>
      <c r="AL16" s="155">
        <v>4</v>
      </c>
      <c r="AM16" s="155">
        <v>4</v>
      </c>
      <c r="AN16" s="155">
        <v>4</v>
      </c>
      <c r="AO16" s="155">
        <v>4</v>
      </c>
      <c r="AP16" s="155">
        <v>4</v>
      </c>
      <c r="AQ16" s="150">
        <v>4</v>
      </c>
      <c r="AR16" s="150">
        <v>4</v>
      </c>
      <c r="AS16" s="150">
        <v>4</v>
      </c>
      <c r="AT16" s="150">
        <v>4</v>
      </c>
      <c r="AU16" s="150">
        <v>4</v>
      </c>
      <c r="AV16" s="150">
        <v>4</v>
      </c>
      <c r="AW16" s="150">
        <v>4</v>
      </c>
      <c r="AX16" s="150">
        <v>4</v>
      </c>
      <c r="AY16" s="150">
        <v>4</v>
      </c>
      <c r="AZ16" s="150">
        <v>4</v>
      </c>
      <c r="BA16" s="7"/>
      <c r="BB16" s="156">
        <f t="shared" si="1"/>
        <v>3.375</v>
      </c>
      <c r="BC16" s="157">
        <f t="shared" si="2"/>
        <v>3</v>
      </c>
      <c r="BD16" s="158">
        <f t="shared" si="3"/>
        <v>4</v>
      </c>
      <c r="BE16" s="159">
        <f t="shared" si="4"/>
        <v>4</v>
      </c>
      <c r="BF16" s="160">
        <f t="shared" si="5"/>
        <v>4</v>
      </c>
    </row>
    <row r="17" spans="1:58" x14ac:dyDescent="0.55000000000000004">
      <c r="A17" s="145">
        <v>15</v>
      </c>
      <c r="B17" s="146">
        <v>1</v>
      </c>
      <c r="C17" s="147">
        <v>57</v>
      </c>
      <c r="D17" s="79">
        <f t="shared" si="0"/>
        <v>4</v>
      </c>
      <c r="E17" s="148">
        <v>3</v>
      </c>
      <c r="F17" s="149">
        <v>1</v>
      </c>
      <c r="G17" s="150">
        <v>3</v>
      </c>
      <c r="H17" s="150">
        <v>13</v>
      </c>
      <c r="I17" s="151">
        <v>8</v>
      </c>
      <c r="J17" s="15">
        <v>2</v>
      </c>
      <c r="K17" s="15">
        <v>1</v>
      </c>
      <c r="L17" s="152">
        <v>4</v>
      </c>
      <c r="M17" s="152">
        <v>4</v>
      </c>
      <c r="N17" s="152">
        <v>4</v>
      </c>
      <c r="O17" s="152">
        <v>3</v>
      </c>
      <c r="P17" s="152">
        <v>3</v>
      </c>
      <c r="Q17" s="152">
        <v>4</v>
      </c>
      <c r="R17" s="152">
        <v>4</v>
      </c>
      <c r="S17" s="152">
        <v>4</v>
      </c>
      <c r="T17" s="153">
        <v>4</v>
      </c>
      <c r="U17" s="153">
        <v>4</v>
      </c>
      <c r="V17" s="153">
        <v>4</v>
      </c>
      <c r="W17" s="153">
        <v>4</v>
      </c>
      <c r="X17" s="153">
        <v>4</v>
      </c>
      <c r="Y17" s="153">
        <v>4</v>
      </c>
      <c r="Z17" s="154">
        <v>4</v>
      </c>
      <c r="AA17" s="154">
        <v>4</v>
      </c>
      <c r="AB17" s="154">
        <v>4</v>
      </c>
      <c r="AC17" s="154">
        <v>4</v>
      </c>
      <c r="AD17" s="154">
        <v>4</v>
      </c>
      <c r="AE17" s="154">
        <v>4</v>
      </c>
      <c r="AF17" s="154">
        <v>4</v>
      </c>
      <c r="AG17" s="154">
        <v>4</v>
      </c>
      <c r="AH17" s="154">
        <v>4</v>
      </c>
      <c r="AI17" s="155">
        <v>4</v>
      </c>
      <c r="AJ17" s="155">
        <v>4</v>
      </c>
      <c r="AK17" s="155">
        <v>4</v>
      </c>
      <c r="AL17" s="155">
        <v>4</v>
      </c>
      <c r="AM17" s="155">
        <v>4</v>
      </c>
      <c r="AN17" s="155">
        <v>4</v>
      </c>
      <c r="AO17" s="155">
        <v>4</v>
      </c>
      <c r="AP17" s="155">
        <v>4</v>
      </c>
      <c r="AQ17" s="150">
        <v>4</v>
      </c>
      <c r="AR17" s="150">
        <v>4</v>
      </c>
      <c r="AS17" s="150">
        <v>4</v>
      </c>
      <c r="AT17" s="150">
        <v>4</v>
      </c>
      <c r="AU17" s="150">
        <v>4</v>
      </c>
      <c r="AV17" s="150">
        <v>4</v>
      </c>
      <c r="AW17" s="150">
        <v>4</v>
      </c>
      <c r="AX17" s="150">
        <v>4</v>
      </c>
      <c r="AY17" s="150">
        <v>4</v>
      </c>
      <c r="AZ17" s="150">
        <v>4</v>
      </c>
      <c r="BA17" s="7"/>
      <c r="BB17" s="156">
        <f t="shared" si="1"/>
        <v>3.75</v>
      </c>
      <c r="BC17" s="157">
        <f t="shared" si="2"/>
        <v>4</v>
      </c>
      <c r="BD17" s="158">
        <f t="shared" si="3"/>
        <v>4</v>
      </c>
      <c r="BE17" s="159">
        <f t="shared" si="4"/>
        <v>4</v>
      </c>
      <c r="BF17" s="160">
        <f t="shared" si="5"/>
        <v>4</v>
      </c>
    </row>
    <row r="18" spans="1:58" x14ac:dyDescent="0.55000000000000004">
      <c r="A18" s="145">
        <v>16</v>
      </c>
      <c r="B18" s="146">
        <v>1</v>
      </c>
      <c r="C18" s="147">
        <v>55</v>
      </c>
      <c r="D18" s="79">
        <f t="shared" si="0"/>
        <v>4</v>
      </c>
      <c r="E18" s="148">
        <v>2</v>
      </c>
      <c r="F18" s="149">
        <v>1</v>
      </c>
      <c r="G18" s="150">
        <v>3</v>
      </c>
      <c r="H18" s="150">
        <v>13</v>
      </c>
      <c r="I18" s="151">
        <v>8</v>
      </c>
      <c r="J18" s="15">
        <v>2</v>
      </c>
      <c r="K18" s="15">
        <v>1</v>
      </c>
      <c r="L18" s="152">
        <v>4</v>
      </c>
      <c r="M18" s="152">
        <v>4</v>
      </c>
      <c r="N18" s="152">
        <v>4</v>
      </c>
      <c r="O18" s="152">
        <v>4</v>
      </c>
      <c r="P18" s="152">
        <v>4</v>
      </c>
      <c r="Q18" s="152">
        <v>4</v>
      </c>
      <c r="R18" s="152">
        <v>4</v>
      </c>
      <c r="S18" s="152">
        <v>4</v>
      </c>
      <c r="T18" s="153">
        <v>4</v>
      </c>
      <c r="U18" s="153">
        <v>4</v>
      </c>
      <c r="V18" s="153">
        <v>4</v>
      </c>
      <c r="W18" s="153">
        <v>4</v>
      </c>
      <c r="X18" s="153">
        <v>4</v>
      </c>
      <c r="Y18" s="153">
        <v>4</v>
      </c>
      <c r="Z18" s="154">
        <v>4</v>
      </c>
      <c r="AA18" s="154">
        <v>4</v>
      </c>
      <c r="AB18" s="154">
        <v>4</v>
      </c>
      <c r="AC18" s="154">
        <v>4</v>
      </c>
      <c r="AD18" s="154">
        <v>4</v>
      </c>
      <c r="AE18" s="154">
        <v>4</v>
      </c>
      <c r="AF18" s="154">
        <v>4</v>
      </c>
      <c r="AG18" s="154">
        <v>4</v>
      </c>
      <c r="AH18" s="154">
        <v>4</v>
      </c>
      <c r="AI18" s="155">
        <v>4</v>
      </c>
      <c r="AJ18" s="155">
        <v>3</v>
      </c>
      <c r="AK18" s="155">
        <v>3</v>
      </c>
      <c r="AL18" s="155">
        <v>3</v>
      </c>
      <c r="AM18" s="155">
        <v>4</v>
      </c>
      <c r="AN18" s="155">
        <v>4</v>
      </c>
      <c r="AO18" s="155">
        <v>4</v>
      </c>
      <c r="AP18" s="155">
        <v>4</v>
      </c>
      <c r="AQ18" s="150">
        <v>4</v>
      </c>
      <c r="AR18" s="150">
        <v>4</v>
      </c>
      <c r="AS18" s="150">
        <v>4</v>
      </c>
      <c r="AT18" s="150">
        <v>4</v>
      </c>
      <c r="AU18" s="150">
        <v>4</v>
      </c>
      <c r="AV18" s="150">
        <v>4</v>
      </c>
      <c r="AW18" s="150">
        <v>4</v>
      </c>
      <c r="AX18" s="150">
        <v>4</v>
      </c>
      <c r="AY18" s="150">
        <v>4</v>
      </c>
      <c r="AZ18" s="150">
        <v>4</v>
      </c>
      <c r="BA18" s="7"/>
      <c r="BB18" s="156">
        <f t="shared" si="1"/>
        <v>4</v>
      </c>
      <c r="BC18" s="157">
        <f t="shared" si="2"/>
        <v>4</v>
      </c>
      <c r="BD18" s="158">
        <f t="shared" si="3"/>
        <v>4</v>
      </c>
      <c r="BE18" s="159">
        <f t="shared" si="4"/>
        <v>3.625</v>
      </c>
      <c r="BF18" s="160">
        <f t="shared" si="5"/>
        <v>4</v>
      </c>
    </row>
    <row r="19" spans="1:58" x14ac:dyDescent="0.55000000000000004">
      <c r="A19" s="145">
        <v>17</v>
      </c>
      <c r="B19" s="146">
        <v>1</v>
      </c>
      <c r="C19" s="147">
        <v>58</v>
      </c>
      <c r="D19" s="79">
        <f t="shared" si="0"/>
        <v>4</v>
      </c>
      <c r="E19" s="148">
        <v>2</v>
      </c>
      <c r="F19" s="149">
        <v>1</v>
      </c>
      <c r="G19" s="150">
        <v>3</v>
      </c>
      <c r="H19" s="150">
        <v>13</v>
      </c>
      <c r="I19" s="151">
        <v>8</v>
      </c>
      <c r="J19" s="15">
        <v>2</v>
      </c>
      <c r="K19" s="15">
        <v>1</v>
      </c>
      <c r="L19" s="152">
        <v>4</v>
      </c>
      <c r="M19" s="152">
        <v>4</v>
      </c>
      <c r="N19" s="152">
        <v>4</v>
      </c>
      <c r="O19" s="152">
        <v>4</v>
      </c>
      <c r="P19" s="152">
        <v>4</v>
      </c>
      <c r="Q19" s="152">
        <v>4</v>
      </c>
      <c r="R19" s="152">
        <v>4</v>
      </c>
      <c r="S19" s="152">
        <v>4</v>
      </c>
      <c r="T19" s="153">
        <v>4</v>
      </c>
      <c r="U19" s="153">
        <v>4</v>
      </c>
      <c r="V19" s="153">
        <v>4</v>
      </c>
      <c r="W19" s="153">
        <v>4</v>
      </c>
      <c r="X19" s="153">
        <v>4</v>
      </c>
      <c r="Y19" s="153">
        <v>4</v>
      </c>
      <c r="Z19" s="154">
        <v>4</v>
      </c>
      <c r="AA19" s="154">
        <v>4</v>
      </c>
      <c r="AB19" s="154">
        <v>4</v>
      </c>
      <c r="AC19" s="154">
        <v>4</v>
      </c>
      <c r="AD19" s="154">
        <v>4</v>
      </c>
      <c r="AE19" s="154">
        <v>4</v>
      </c>
      <c r="AF19" s="154">
        <v>4</v>
      </c>
      <c r="AG19" s="154">
        <v>4</v>
      </c>
      <c r="AH19" s="154">
        <v>4</v>
      </c>
      <c r="AI19" s="155">
        <v>4</v>
      </c>
      <c r="AJ19" s="155">
        <v>4</v>
      </c>
      <c r="AK19" s="155">
        <v>4</v>
      </c>
      <c r="AL19" s="155">
        <v>4</v>
      </c>
      <c r="AM19" s="155">
        <v>4</v>
      </c>
      <c r="AN19" s="155">
        <v>4</v>
      </c>
      <c r="AO19" s="155">
        <v>4</v>
      </c>
      <c r="AP19" s="155">
        <v>4</v>
      </c>
      <c r="AQ19" s="150">
        <v>4</v>
      </c>
      <c r="AR19" s="150">
        <v>4</v>
      </c>
      <c r="AS19" s="150">
        <v>4</v>
      </c>
      <c r="AT19" s="150">
        <v>4</v>
      </c>
      <c r="AU19" s="150">
        <v>4</v>
      </c>
      <c r="AV19" s="150">
        <v>4</v>
      </c>
      <c r="AW19" s="150">
        <v>4</v>
      </c>
      <c r="AX19" s="150">
        <v>4</v>
      </c>
      <c r="AY19" s="150">
        <v>4</v>
      </c>
      <c r="AZ19" s="150">
        <v>4</v>
      </c>
      <c r="BA19" s="7"/>
      <c r="BB19" s="156">
        <f t="shared" si="1"/>
        <v>4</v>
      </c>
      <c r="BC19" s="157">
        <f t="shared" si="2"/>
        <v>4</v>
      </c>
      <c r="BD19" s="158">
        <f t="shared" si="3"/>
        <v>4</v>
      </c>
      <c r="BE19" s="159">
        <f t="shared" si="4"/>
        <v>4</v>
      </c>
      <c r="BF19" s="160">
        <f t="shared" si="5"/>
        <v>4</v>
      </c>
    </row>
    <row r="20" spans="1:58" x14ac:dyDescent="0.55000000000000004">
      <c r="A20" s="51"/>
      <c r="B20" s="26"/>
      <c r="C20" s="27"/>
      <c r="D20" s="79"/>
      <c r="E20" s="28"/>
      <c r="F20" s="29"/>
      <c r="G20" s="35"/>
      <c r="H20" s="35"/>
      <c r="I20" s="35"/>
      <c r="J20" s="30"/>
      <c r="K20" s="30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J20" s="34"/>
      <c r="AK20" s="34"/>
      <c r="AL20" s="34"/>
      <c r="AM20" s="34"/>
      <c r="AN20" s="34"/>
      <c r="AO20" s="34"/>
      <c r="AP20" s="34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7" t="e">
        <f t="shared" ref="BB20" si="6">(AVERAGE(L20:S20))</f>
        <v>#DIV/0!</v>
      </c>
      <c r="BC20" s="38" t="e">
        <f t="shared" ref="BC20" si="7">(AVERAGEA(T20:Y20))</f>
        <v>#DIV/0!</v>
      </c>
      <c r="BD20" s="39" t="e">
        <f t="shared" ref="BD20" si="8">(AVERAGE(Z20:AH20))</f>
        <v>#DIV/0!</v>
      </c>
      <c r="BE20" s="40" t="e">
        <f t="shared" ref="BE20" si="9">(AVERAGEA(AI20:AP20))</f>
        <v>#DIV/0!</v>
      </c>
      <c r="BF20" s="41" t="e">
        <f t="shared" ref="BF20" si="10">(AVERAGE(AQ20:AZ20))</f>
        <v>#DIV/0!</v>
      </c>
    </row>
    <row r="21" spans="1:58" x14ac:dyDescent="0.55000000000000004">
      <c r="A21" s="72"/>
      <c r="B21" s="73"/>
      <c r="C21" s="74"/>
      <c r="D21" s="79"/>
      <c r="E21" s="75"/>
      <c r="F21" s="76"/>
      <c r="G21" s="47"/>
      <c r="H21" s="47"/>
      <c r="I21" s="47"/>
      <c r="J21" s="77"/>
      <c r="K21" s="78" t="s">
        <v>51</v>
      </c>
      <c r="L21" s="129">
        <f t="shared" ref="L21:AZ21" si="11">AVERAGE(L3:L20)</f>
        <v>4.6470588235294121</v>
      </c>
      <c r="M21" s="129">
        <f t="shared" si="11"/>
        <v>4.5882352941176467</v>
      </c>
      <c r="N21" s="129">
        <f t="shared" si="11"/>
        <v>4.4705882352941178</v>
      </c>
      <c r="O21" s="129">
        <f t="shared" si="11"/>
        <v>4.4705882352941178</v>
      </c>
      <c r="P21" s="129">
        <f t="shared" si="11"/>
        <v>4.4705882352941178</v>
      </c>
      <c r="Q21" s="129">
        <f t="shared" si="11"/>
        <v>4.5294117647058822</v>
      </c>
      <c r="R21" s="129">
        <f t="shared" si="11"/>
        <v>4.5882352941176467</v>
      </c>
      <c r="S21" s="129">
        <f t="shared" si="11"/>
        <v>4.5882352941176467</v>
      </c>
      <c r="T21" s="38">
        <f t="shared" si="11"/>
        <v>4.4705882352941178</v>
      </c>
      <c r="U21" s="38">
        <f t="shared" si="11"/>
        <v>4.5294117647058822</v>
      </c>
      <c r="V21" s="38">
        <f t="shared" si="11"/>
        <v>4.4705882352941178</v>
      </c>
      <c r="W21" s="38">
        <f t="shared" si="11"/>
        <v>4.5882352941176467</v>
      </c>
      <c r="X21" s="38">
        <f t="shared" si="11"/>
        <v>4.5882352941176467</v>
      </c>
      <c r="Y21" s="38">
        <f t="shared" si="11"/>
        <v>4.2941176470588234</v>
      </c>
      <c r="Z21" s="39">
        <f t="shared" si="11"/>
        <v>4.4117647058823533</v>
      </c>
      <c r="AA21" s="39">
        <f t="shared" si="11"/>
        <v>4.4117647058823533</v>
      </c>
      <c r="AB21" s="39">
        <f t="shared" si="11"/>
        <v>4.5294117647058822</v>
      </c>
      <c r="AC21" s="39">
        <f t="shared" si="11"/>
        <v>4.5294117647058822</v>
      </c>
      <c r="AD21" s="39">
        <f t="shared" si="11"/>
        <v>4.4705882352941178</v>
      </c>
      <c r="AE21" s="39">
        <f t="shared" si="11"/>
        <v>4.3529411764705879</v>
      </c>
      <c r="AF21" s="39">
        <f t="shared" si="11"/>
        <v>4.5294117647058822</v>
      </c>
      <c r="AG21" s="39">
        <f t="shared" si="11"/>
        <v>4.4705882352941178</v>
      </c>
      <c r="AH21" s="39">
        <f t="shared" si="11"/>
        <v>4.4117647058823533</v>
      </c>
      <c r="AI21" s="40">
        <f t="shared" si="11"/>
        <v>4.4705882352941178</v>
      </c>
      <c r="AJ21" s="40">
        <f t="shared" si="11"/>
        <v>4.3529411764705879</v>
      </c>
      <c r="AK21" s="40">
        <f t="shared" si="11"/>
        <v>4.4705882352941178</v>
      </c>
      <c r="AL21" s="40">
        <f t="shared" si="11"/>
        <v>4.4705882352941178</v>
      </c>
      <c r="AM21" s="40">
        <f t="shared" si="11"/>
        <v>4.4705882352941178</v>
      </c>
      <c r="AN21" s="40">
        <f t="shared" si="11"/>
        <v>4.5294117647058822</v>
      </c>
      <c r="AO21" s="40">
        <f t="shared" si="11"/>
        <v>4.5294117647058822</v>
      </c>
      <c r="AP21" s="40">
        <f t="shared" si="11"/>
        <v>4.4705882352941178</v>
      </c>
      <c r="AQ21" s="41">
        <f t="shared" si="11"/>
        <v>4.3529411764705879</v>
      </c>
      <c r="AR21" s="41">
        <f t="shared" si="11"/>
        <v>4.4705882352941178</v>
      </c>
      <c r="AS21" s="41">
        <f t="shared" si="11"/>
        <v>4.5882352941176467</v>
      </c>
      <c r="AT21" s="41">
        <f t="shared" si="11"/>
        <v>4.5294117647058822</v>
      </c>
      <c r="AU21" s="41">
        <f t="shared" si="11"/>
        <v>4.4117647058823533</v>
      </c>
      <c r="AV21" s="41">
        <f t="shared" si="11"/>
        <v>3.8823529411764706</v>
      </c>
      <c r="AW21" s="41">
        <f t="shared" si="11"/>
        <v>3.9411764705882355</v>
      </c>
      <c r="AX21" s="41">
        <f t="shared" si="11"/>
        <v>3.8823529411764706</v>
      </c>
      <c r="AY21" s="41">
        <f t="shared" si="11"/>
        <v>3.7647058823529411</v>
      </c>
      <c r="AZ21" s="41">
        <f t="shared" si="11"/>
        <v>4.4117647058823533</v>
      </c>
      <c r="BA21" s="81" t="s">
        <v>51</v>
      </c>
      <c r="BB21" s="37">
        <f>AVERAGE(L3:S20)</f>
        <v>4.5441176470588234</v>
      </c>
      <c r="BC21" s="38">
        <f>AVERAGE(T3:Y20)</f>
        <v>4.4901960784313726</v>
      </c>
      <c r="BD21" s="143">
        <f>AVERAGE(Z3:AH20)</f>
        <v>4.4575163398692812</v>
      </c>
      <c r="BE21" s="40">
        <f>AVERAGE(AI3:AP20)</f>
        <v>4.4705882352941178</v>
      </c>
      <c r="BF21" s="41">
        <f>AVERAGE(AQ3:AZ20)</f>
        <v>4.223529411764706</v>
      </c>
    </row>
    <row r="22" spans="1:58" x14ac:dyDescent="0.55000000000000004">
      <c r="A22" s="72"/>
      <c r="B22" s="73"/>
      <c r="C22" s="74"/>
      <c r="D22" s="79"/>
      <c r="E22" s="75"/>
      <c r="F22" s="76"/>
      <c r="G22" s="76"/>
      <c r="H22" s="76"/>
      <c r="I22" s="76"/>
      <c r="J22" s="77"/>
      <c r="K22" s="78" t="s">
        <v>52</v>
      </c>
      <c r="L22" s="129">
        <f t="shared" ref="L22:AZ22" si="12">STDEVPA(L3:L20)</f>
        <v>0.47788461203740945</v>
      </c>
      <c r="M22" s="129">
        <f t="shared" si="12"/>
        <v>0.4921529567847503</v>
      </c>
      <c r="N22" s="129">
        <f t="shared" si="12"/>
        <v>0.49913419848462176</v>
      </c>
      <c r="O22" s="129">
        <f t="shared" si="12"/>
        <v>0.69600938624701369</v>
      </c>
      <c r="P22" s="129">
        <f t="shared" si="12"/>
        <v>0.69600938624701369</v>
      </c>
      <c r="Q22" s="129">
        <f t="shared" si="12"/>
        <v>0.60562530241099999</v>
      </c>
      <c r="R22" s="129">
        <f t="shared" si="12"/>
        <v>0.59988464865797475</v>
      </c>
      <c r="S22" s="129">
        <f t="shared" si="12"/>
        <v>0.59988464865797475</v>
      </c>
      <c r="T22" s="38">
        <f t="shared" si="12"/>
        <v>0.69600938624701369</v>
      </c>
      <c r="U22" s="38">
        <f t="shared" si="12"/>
        <v>0.60562530241099999</v>
      </c>
      <c r="V22" s="38">
        <f t="shared" si="12"/>
        <v>0.60562530241099999</v>
      </c>
      <c r="W22" s="38">
        <f t="shared" si="12"/>
        <v>0.59988464865797475</v>
      </c>
      <c r="X22" s="38">
        <f t="shared" si="12"/>
        <v>0.59988464865797475</v>
      </c>
      <c r="Y22" s="38">
        <f t="shared" si="12"/>
        <v>0.66551226464616242</v>
      </c>
      <c r="Z22" s="39">
        <f t="shared" si="12"/>
        <v>0.59988464865797475</v>
      </c>
      <c r="AA22" s="39">
        <f t="shared" si="12"/>
        <v>0.59988464865797475</v>
      </c>
      <c r="AB22" s="39">
        <f t="shared" si="12"/>
        <v>0.49913419848462176</v>
      </c>
      <c r="AC22" s="39">
        <f t="shared" si="12"/>
        <v>0.49913419848462176</v>
      </c>
      <c r="AD22" s="39">
        <f t="shared" si="12"/>
        <v>0.49913419848462176</v>
      </c>
      <c r="AE22" s="39">
        <f t="shared" si="12"/>
        <v>0.58823529411764708</v>
      </c>
      <c r="AF22" s="39">
        <f t="shared" si="12"/>
        <v>0.49913419848462176</v>
      </c>
      <c r="AG22" s="39">
        <f t="shared" si="12"/>
        <v>0.49913419848462176</v>
      </c>
      <c r="AH22" s="39">
        <f t="shared" si="12"/>
        <v>0.4921529567847503</v>
      </c>
      <c r="AI22" s="40">
        <f t="shared" si="12"/>
        <v>0.49913419848462176</v>
      </c>
      <c r="AJ22" s="40">
        <f t="shared" si="12"/>
        <v>0.58823529411764708</v>
      </c>
      <c r="AK22" s="40">
        <f t="shared" si="12"/>
        <v>0.60562530241099999</v>
      </c>
      <c r="AL22" s="40">
        <f t="shared" si="12"/>
        <v>0.60562530241099999</v>
      </c>
      <c r="AM22" s="40">
        <f t="shared" si="12"/>
        <v>0.49913419848462176</v>
      </c>
      <c r="AN22" s="40">
        <f t="shared" si="12"/>
        <v>0.49913419848462176</v>
      </c>
      <c r="AO22" s="40">
        <f t="shared" si="12"/>
        <v>0.49913419848462176</v>
      </c>
      <c r="AP22" s="40">
        <f t="shared" si="12"/>
        <v>0.49913419848462176</v>
      </c>
      <c r="AQ22" s="41">
        <f t="shared" si="12"/>
        <v>0.47788461203740945</v>
      </c>
      <c r="AR22" s="41">
        <f t="shared" si="12"/>
        <v>0.49913419848462176</v>
      </c>
      <c r="AS22" s="41">
        <f t="shared" si="12"/>
        <v>0.4921529567847503</v>
      </c>
      <c r="AT22" s="41">
        <f t="shared" si="12"/>
        <v>0.49913419848462176</v>
      </c>
      <c r="AU22" s="41">
        <f t="shared" si="12"/>
        <v>0.59988464865797475</v>
      </c>
      <c r="AV22" s="41">
        <f t="shared" si="12"/>
        <v>0.75788816039559559</v>
      </c>
      <c r="AW22" s="41">
        <f t="shared" si="12"/>
        <v>0.80224598217563858</v>
      </c>
      <c r="AX22" s="41">
        <f t="shared" si="12"/>
        <v>0.83189033080770292</v>
      </c>
      <c r="AY22" s="41">
        <f t="shared" si="12"/>
        <v>0.72998080270534449</v>
      </c>
      <c r="AZ22" s="41">
        <f t="shared" si="12"/>
        <v>0.4921529567847503</v>
      </c>
      <c r="BA22" s="81" t="s">
        <v>52</v>
      </c>
      <c r="BB22" s="37">
        <f>STDEVPA(L3:S20)</f>
        <v>0.59244814936716728</v>
      </c>
      <c r="BC22" s="38">
        <f>STDEVPA(T3:Y20)</f>
        <v>0.63778258695257228</v>
      </c>
      <c r="BD22" s="39">
        <f>STDEVPA(Z3:AH20)</f>
        <v>0.53610710207607526</v>
      </c>
      <c r="BE22" s="40">
        <f>STDEVPA(AI3:AP20)</f>
        <v>0.54152801880946966</v>
      </c>
      <c r="BF22" s="41">
        <f>STDEVPA(AQ3:AZ20)</f>
        <v>0.70086451805206962</v>
      </c>
    </row>
    <row r="23" spans="1:58" x14ac:dyDescent="0.55000000000000004">
      <c r="B23" s="42"/>
      <c r="C23" s="42"/>
      <c r="D23" s="79"/>
      <c r="E23" s="42"/>
      <c r="F23" s="42"/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44"/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46"/>
      <c r="AL23" s="46"/>
      <c r="AM23" s="46"/>
      <c r="AN23" s="46"/>
      <c r="AO23" s="46"/>
      <c r="AP23" s="4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49">
        <f>AVERAGE(L3:AZ20)</f>
        <v>4.4246771879483502</v>
      </c>
      <c r="BC23" s="49"/>
      <c r="BD23" s="49"/>
      <c r="BE23" s="42"/>
      <c r="BF23" s="42"/>
    </row>
    <row r="24" spans="1:58" x14ac:dyDescent="0.55000000000000004">
      <c r="B24" s="42"/>
      <c r="C24" s="42"/>
      <c r="D24" s="79"/>
      <c r="E24" s="42"/>
      <c r="F24" s="42"/>
      <c r="G24" s="42"/>
      <c r="H24" s="42"/>
      <c r="I24" s="42"/>
      <c r="J24" s="42"/>
      <c r="K24" s="42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48"/>
      <c r="BB24" s="49">
        <f>STDEVPA(L3:AZ20)</f>
        <v>0.61810971196215203</v>
      </c>
      <c r="BC24" s="49"/>
      <c r="BD24" s="49"/>
      <c r="BE24" s="42"/>
      <c r="BF24" s="42"/>
    </row>
    <row r="25" spans="1:58" x14ac:dyDescent="0.55000000000000004">
      <c r="B25" s="42"/>
      <c r="C25" s="42"/>
      <c r="D25" s="79"/>
      <c r="E25" s="42"/>
      <c r="F25" s="42" t="s">
        <v>257</v>
      </c>
      <c r="G25" s="42">
        <v>31</v>
      </c>
      <c r="H25" s="42" t="s">
        <v>192</v>
      </c>
      <c r="I25" s="42">
        <f>COUNT(A3:A20)</f>
        <v>17</v>
      </c>
      <c r="J25" s="42" t="s">
        <v>61</v>
      </c>
      <c r="K25" s="229">
        <f>I25*100/G25</f>
        <v>54.838709677419352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48"/>
      <c r="BB25" s="42"/>
      <c r="BC25" s="49"/>
      <c r="BD25" s="49"/>
      <c r="BE25" s="42"/>
      <c r="BF25" s="42"/>
    </row>
    <row r="26" spans="1:58" x14ac:dyDescent="0.55000000000000004">
      <c r="B26" s="42"/>
      <c r="C26" s="42"/>
      <c r="D26" s="79"/>
      <c r="E26" s="42"/>
      <c r="F26" s="42"/>
      <c r="G26" s="42"/>
      <c r="H26" s="42"/>
      <c r="I26" s="42"/>
      <c r="J26" s="42"/>
      <c r="K26" s="42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48"/>
      <c r="BB26" s="42"/>
      <c r="BC26" s="49"/>
      <c r="BD26" s="49"/>
      <c r="BE26" s="42"/>
      <c r="BF26" s="42"/>
    </row>
    <row r="27" spans="1:58" ht="21.75" x14ac:dyDescent="0.5">
      <c r="A27" s="270" t="s">
        <v>0</v>
      </c>
      <c r="B27" s="271"/>
      <c r="C27" s="257"/>
      <c r="D27" s="79"/>
      <c r="E27" s="257"/>
      <c r="F27" s="257"/>
      <c r="G27" s="257"/>
      <c r="H27" s="42"/>
      <c r="I27" s="42"/>
      <c r="J27" s="42"/>
      <c r="K27" s="42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48"/>
      <c r="BB27" s="42"/>
      <c r="BC27" s="49"/>
      <c r="BD27" s="49"/>
      <c r="BE27" s="42"/>
      <c r="BF27" s="42"/>
    </row>
    <row r="28" spans="1:58" ht="21.75" x14ac:dyDescent="0.5">
      <c r="A28" s="271" t="s">
        <v>43</v>
      </c>
      <c r="B28" s="271">
        <f>COUNTIF(B3:B19,1)</f>
        <v>14</v>
      </c>
      <c r="C28" s="257"/>
      <c r="D28" s="79"/>
      <c r="E28" s="257"/>
      <c r="F28" s="257"/>
      <c r="G28" s="257"/>
      <c r="L28" s="16">
        <v>1.1000000000000001</v>
      </c>
      <c r="M28" s="16">
        <v>1.2</v>
      </c>
      <c r="N28" s="16">
        <v>1.3</v>
      </c>
      <c r="O28" s="16">
        <v>1.4</v>
      </c>
      <c r="P28" s="16">
        <v>1.5</v>
      </c>
      <c r="Q28" s="16">
        <v>1.6</v>
      </c>
      <c r="R28" s="16">
        <v>1.7</v>
      </c>
      <c r="S28" s="16">
        <v>1.8</v>
      </c>
      <c r="T28" s="17">
        <v>2.1</v>
      </c>
      <c r="U28" s="17">
        <v>2.2000000000000002</v>
      </c>
      <c r="V28" s="17">
        <v>2.2999999999999998</v>
      </c>
      <c r="W28" s="17">
        <v>2.4</v>
      </c>
      <c r="X28" s="17">
        <v>2.5</v>
      </c>
      <c r="Y28" s="17">
        <v>2.6</v>
      </c>
      <c r="Z28" s="18">
        <v>3.1</v>
      </c>
      <c r="AA28" s="18">
        <v>3.2</v>
      </c>
      <c r="AB28" s="18">
        <v>3.3</v>
      </c>
      <c r="AC28" s="18">
        <v>3.4</v>
      </c>
      <c r="AD28" s="18">
        <v>3.5</v>
      </c>
      <c r="AE28" s="18">
        <v>3.6</v>
      </c>
      <c r="AF28" s="18">
        <v>3.7</v>
      </c>
      <c r="AG28" s="18">
        <v>3.8</v>
      </c>
      <c r="AH28" s="18">
        <v>3.9</v>
      </c>
      <c r="AI28" s="19">
        <v>4.0999999999999996</v>
      </c>
      <c r="AJ28" s="19">
        <v>4.2</v>
      </c>
      <c r="AK28" s="19">
        <v>4.3</v>
      </c>
      <c r="AL28" s="19">
        <v>4.4000000000000004</v>
      </c>
      <c r="AM28" s="19">
        <v>4.5</v>
      </c>
      <c r="AN28" s="19">
        <v>4.5999999999999996</v>
      </c>
      <c r="AO28" s="19">
        <v>4.7</v>
      </c>
      <c r="AP28" s="19">
        <v>4.8</v>
      </c>
      <c r="AQ28" s="20">
        <v>5.0999999999999996</v>
      </c>
      <c r="AR28" s="20" t="s">
        <v>11</v>
      </c>
      <c r="AS28" s="20" t="s">
        <v>12</v>
      </c>
      <c r="AT28" s="20" t="s">
        <v>13</v>
      </c>
      <c r="AU28" s="20" t="s">
        <v>14</v>
      </c>
      <c r="AV28" s="20" t="s">
        <v>15</v>
      </c>
      <c r="AW28" s="20" t="s">
        <v>16</v>
      </c>
      <c r="AX28" s="20" t="s">
        <v>17</v>
      </c>
      <c r="AY28" s="20" t="s">
        <v>18</v>
      </c>
      <c r="AZ28" s="20">
        <v>5.4</v>
      </c>
    </row>
    <row r="29" spans="1:58" ht="21.75" x14ac:dyDescent="0.5">
      <c r="A29" s="271" t="s">
        <v>44</v>
      </c>
      <c r="B29" s="271">
        <f>COUNTIF(B3:B19,2)</f>
        <v>3</v>
      </c>
      <c r="C29" s="257"/>
      <c r="D29" s="79"/>
      <c r="E29" s="257"/>
      <c r="F29" s="257"/>
      <c r="G29" s="257"/>
      <c r="J29" s="77"/>
      <c r="K29" s="78" t="s">
        <v>51</v>
      </c>
      <c r="L29" s="129">
        <f t="shared" ref="L29:AZ29" si="13">AVERAGE(L3:L20)</f>
        <v>4.6470588235294121</v>
      </c>
      <c r="M29" s="129">
        <f t="shared" si="13"/>
        <v>4.5882352941176467</v>
      </c>
      <c r="N29" s="129">
        <f t="shared" si="13"/>
        <v>4.4705882352941178</v>
      </c>
      <c r="O29" s="129">
        <f t="shared" si="13"/>
        <v>4.4705882352941178</v>
      </c>
      <c r="P29" s="129">
        <f t="shared" si="13"/>
        <v>4.4705882352941178</v>
      </c>
      <c r="Q29" s="129">
        <f t="shared" si="13"/>
        <v>4.5294117647058822</v>
      </c>
      <c r="R29" s="129">
        <f t="shared" si="13"/>
        <v>4.5882352941176467</v>
      </c>
      <c r="S29" s="129">
        <f t="shared" si="13"/>
        <v>4.5882352941176467</v>
      </c>
      <c r="T29" s="129">
        <f t="shared" si="13"/>
        <v>4.4705882352941178</v>
      </c>
      <c r="U29" s="129">
        <f t="shared" si="13"/>
        <v>4.5294117647058822</v>
      </c>
      <c r="V29" s="129">
        <f t="shared" si="13"/>
        <v>4.4705882352941178</v>
      </c>
      <c r="W29" s="129">
        <f t="shared" si="13"/>
        <v>4.5882352941176467</v>
      </c>
      <c r="X29" s="129">
        <f t="shared" si="13"/>
        <v>4.5882352941176467</v>
      </c>
      <c r="Y29" s="129">
        <f t="shared" si="13"/>
        <v>4.2941176470588234</v>
      </c>
      <c r="Z29" s="129">
        <f t="shared" si="13"/>
        <v>4.4117647058823533</v>
      </c>
      <c r="AA29" s="129">
        <f t="shared" si="13"/>
        <v>4.4117647058823533</v>
      </c>
      <c r="AB29" s="129">
        <f t="shared" si="13"/>
        <v>4.5294117647058822</v>
      </c>
      <c r="AC29" s="129">
        <f t="shared" si="13"/>
        <v>4.5294117647058822</v>
      </c>
      <c r="AD29" s="129">
        <f t="shared" si="13"/>
        <v>4.4705882352941178</v>
      </c>
      <c r="AE29" s="129">
        <f t="shared" si="13"/>
        <v>4.3529411764705879</v>
      </c>
      <c r="AF29" s="129">
        <f t="shared" si="13"/>
        <v>4.5294117647058822</v>
      </c>
      <c r="AG29" s="129">
        <f t="shared" si="13"/>
        <v>4.4705882352941178</v>
      </c>
      <c r="AH29" s="129">
        <f t="shared" si="13"/>
        <v>4.4117647058823533</v>
      </c>
      <c r="AI29" s="129">
        <f t="shared" si="13"/>
        <v>4.4705882352941178</v>
      </c>
      <c r="AJ29" s="129">
        <f t="shared" si="13"/>
        <v>4.3529411764705879</v>
      </c>
      <c r="AK29" s="129">
        <f t="shared" si="13"/>
        <v>4.4705882352941178</v>
      </c>
      <c r="AL29" s="129">
        <f t="shared" si="13"/>
        <v>4.4705882352941178</v>
      </c>
      <c r="AM29" s="129">
        <f t="shared" si="13"/>
        <v>4.4705882352941178</v>
      </c>
      <c r="AN29" s="129">
        <f t="shared" si="13"/>
        <v>4.5294117647058822</v>
      </c>
      <c r="AO29" s="129">
        <f t="shared" si="13"/>
        <v>4.5294117647058822</v>
      </c>
      <c r="AP29" s="129">
        <f t="shared" si="13"/>
        <v>4.4705882352941178</v>
      </c>
      <c r="AQ29" s="129">
        <f t="shared" si="13"/>
        <v>4.3529411764705879</v>
      </c>
      <c r="AR29" s="129">
        <f t="shared" si="13"/>
        <v>4.4705882352941178</v>
      </c>
      <c r="AS29" s="129">
        <f t="shared" si="13"/>
        <v>4.5882352941176467</v>
      </c>
      <c r="AT29" s="129">
        <f t="shared" si="13"/>
        <v>4.5294117647058822</v>
      </c>
      <c r="AU29" s="129">
        <f t="shared" si="13"/>
        <v>4.4117647058823533</v>
      </c>
      <c r="AV29" s="129">
        <f t="shared" si="13"/>
        <v>3.8823529411764706</v>
      </c>
      <c r="AW29" s="129">
        <f t="shared" si="13"/>
        <v>3.9411764705882355</v>
      </c>
      <c r="AX29" s="129">
        <f t="shared" si="13"/>
        <v>3.8823529411764706</v>
      </c>
      <c r="AY29" s="129">
        <f t="shared" si="13"/>
        <v>3.7647058823529411</v>
      </c>
      <c r="AZ29" s="129">
        <f t="shared" si="13"/>
        <v>4.4117647058823533</v>
      </c>
    </row>
    <row r="30" spans="1:58" ht="21.75" x14ac:dyDescent="0.5">
      <c r="A30" s="271" t="s">
        <v>267</v>
      </c>
      <c r="B30" s="271">
        <f>COUNTIF(B3:B19,0)</f>
        <v>0</v>
      </c>
      <c r="C30" s="257"/>
      <c r="D30" s="79"/>
      <c r="E30" s="257"/>
      <c r="F30" s="257"/>
      <c r="G30" s="257"/>
      <c r="J30" s="77"/>
      <c r="K30" s="78" t="s">
        <v>52</v>
      </c>
      <c r="L30" s="129">
        <f t="shared" ref="L30:AZ30" si="14">STDEVPA(L3:L20)</f>
        <v>0.47788461203740945</v>
      </c>
      <c r="M30" s="129">
        <f t="shared" si="14"/>
        <v>0.4921529567847503</v>
      </c>
      <c r="N30" s="129">
        <f t="shared" si="14"/>
        <v>0.49913419848462176</v>
      </c>
      <c r="O30" s="129">
        <f t="shared" si="14"/>
        <v>0.69600938624701369</v>
      </c>
      <c r="P30" s="129">
        <f t="shared" si="14"/>
        <v>0.69600938624701369</v>
      </c>
      <c r="Q30" s="129">
        <f t="shared" si="14"/>
        <v>0.60562530241099999</v>
      </c>
      <c r="R30" s="129">
        <f t="shared" si="14"/>
        <v>0.59988464865797475</v>
      </c>
      <c r="S30" s="129">
        <f t="shared" si="14"/>
        <v>0.59988464865797475</v>
      </c>
      <c r="T30" s="129">
        <f t="shared" si="14"/>
        <v>0.69600938624701369</v>
      </c>
      <c r="U30" s="129">
        <f t="shared" si="14"/>
        <v>0.60562530241099999</v>
      </c>
      <c r="V30" s="129">
        <f t="shared" si="14"/>
        <v>0.60562530241099999</v>
      </c>
      <c r="W30" s="129">
        <f t="shared" si="14"/>
        <v>0.59988464865797475</v>
      </c>
      <c r="X30" s="129">
        <f t="shared" si="14"/>
        <v>0.59988464865797475</v>
      </c>
      <c r="Y30" s="129">
        <f t="shared" si="14"/>
        <v>0.66551226464616242</v>
      </c>
      <c r="Z30" s="129">
        <f t="shared" si="14"/>
        <v>0.59988464865797475</v>
      </c>
      <c r="AA30" s="129">
        <f t="shared" si="14"/>
        <v>0.59988464865797475</v>
      </c>
      <c r="AB30" s="129">
        <f t="shared" si="14"/>
        <v>0.49913419848462176</v>
      </c>
      <c r="AC30" s="129">
        <f t="shared" si="14"/>
        <v>0.49913419848462176</v>
      </c>
      <c r="AD30" s="129">
        <f t="shared" si="14"/>
        <v>0.49913419848462176</v>
      </c>
      <c r="AE30" s="129">
        <f t="shared" si="14"/>
        <v>0.58823529411764708</v>
      </c>
      <c r="AF30" s="129">
        <f t="shared" si="14"/>
        <v>0.49913419848462176</v>
      </c>
      <c r="AG30" s="129">
        <f t="shared" si="14"/>
        <v>0.49913419848462176</v>
      </c>
      <c r="AH30" s="129">
        <f t="shared" si="14"/>
        <v>0.4921529567847503</v>
      </c>
      <c r="AI30" s="129">
        <f t="shared" si="14"/>
        <v>0.49913419848462176</v>
      </c>
      <c r="AJ30" s="129">
        <f t="shared" si="14"/>
        <v>0.58823529411764708</v>
      </c>
      <c r="AK30" s="129">
        <f t="shared" si="14"/>
        <v>0.60562530241099999</v>
      </c>
      <c r="AL30" s="129">
        <f t="shared" si="14"/>
        <v>0.60562530241099999</v>
      </c>
      <c r="AM30" s="129">
        <f t="shared" si="14"/>
        <v>0.49913419848462176</v>
      </c>
      <c r="AN30" s="129">
        <f t="shared" si="14"/>
        <v>0.49913419848462176</v>
      </c>
      <c r="AO30" s="129">
        <f t="shared" si="14"/>
        <v>0.49913419848462176</v>
      </c>
      <c r="AP30" s="129">
        <f t="shared" si="14"/>
        <v>0.49913419848462176</v>
      </c>
      <c r="AQ30" s="129">
        <f t="shared" si="14"/>
        <v>0.47788461203740945</v>
      </c>
      <c r="AR30" s="129">
        <f t="shared" si="14"/>
        <v>0.49913419848462176</v>
      </c>
      <c r="AS30" s="129">
        <f t="shared" si="14"/>
        <v>0.4921529567847503</v>
      </c>
      <c r="AT30" s="129">
        <f t="shared" si="14"/>
        <v>0.49913419848462176</v>
      </c>
      <c r="AU30" s="129">
        <f t="shared" si="14"/>
        <v>0.59988464865797475</v>
      </c>
      <c r="AV30" s="129">
        <f t="shared" si="14"/>
        <v>0.75788816039559559</v>
      </c>
      <c r="AW30" s="129">
        <f t="shared" si="14"/>
        <v>0.80224598217563858</v>
      </c>
      <c r="AX30" s="129">
        <f t="shared" si="14"/>
        <v>0.83189033080770292</v>
      </c>
      <c r="AY30" s="129">
        <f t="shared" si="14"/>
        <v>0.72998080270534449</v>
      </c>
      <c r="AZ30" s="129">
        <f t="shared" si="14"/>
        <v>0.4921529567847503</v>
      </c>
    </row>
    <row r="31" spans="1:58" ht="21.75" x14ac:dyDescent="0.5">
      <c r="A31" s="271"/>
      <c r="B31" s="271">
        <f>SUM(B28:B30)</f>
        <v>17</v>
      </c>
      <c r="C31" s="257"/>
      <c r="D31" s="79"/>
      <c r="E31" s="257"/>
      <c r="F31" s="257"/>
      <c r="G31" s="257"/>
    </row>
    <row r="32" spans="1:58" ht="21.75" x14ac:dyDescent="0.5">
      <c r="A32" s="257"/>
      <c r="B32" s="257"/>
      <c r="C32" s="257"/>
      <c r="D32" s="79"/>
      <c r="E32" s="257"/>
      <c r="F32" s="257"/>
      <c r="G32" s="257"/>
      <c r="L32" s="134">
        <v>2.4</v>
      </c>
      <c r="M32" s="134">
        <v>4.4000000000000004</v>
      </c>
      <c r="N32" s="134">
        <v>1.4</v>
      </c>
      <c r="O32" s="134">
        <v>1.5</v>
      </c>
      <c r="P32" s="134">
        <v>1.7</v>
      </c>
      <c r="Q32" s="134">
        <v>1.8</v>
      </c>
      <c r="R32" s="134">
        <v>3.7</v>
      </c>
      <c r="S32" s="134" t="s">
        <v>11</v>
      </c>
      <c r="T32" s="134" t="s">
        <v>12</v>
      </c>
      <c r="U32" s="134" t="s">
        <v>13</v>
      </c>
      <c r="V32" s="134" t="s">
        <v>14</v>
      </c>
      <c r="W32" s="134" t="s">
        <v>15</v>
      </c>
      <c r="X32" s="134" t="s">
        <v>16</v>
      </c>
      <c r="Y32" s="134" t="s">
        <v>17</v>
      </c>
      <c r="Z32" s="134" t="s">
        <v>18</v>
      </c>
      <c r="AA32" s="134">
        <v>5.4</v>
      </c>
    </row>
    <row r="33" spans="1:27" ht="21.75" x14ac:dyDescent="0.5">
      <c r="A33" s="271" t="s">
        <v>1</v>
      </c>
      <c r="B33" s="271"/>
      <c r="C33" s="271"/>
      <c r="D33" s="79"/>
      <c r="E33" s="257"/>
      <c r="F33" s="257"/>
      <c r="G33" s="257"/>
      <c r="J33" s="290" t="s">
        <v>20</v>
      </c>
      <c r="K33" s="290"/>
      <c r="L33" s="135">
        <f>W29</f>
        <v>4.5882352941176467</v>
      </c>
      <c r="M33" s="135">
        <f>AL29</f>
        <v>4.4705882352941178</v>
      </c>
      <c r="N33" s="135">
        <f>O29</f>
        <v>4.4705882352941178</v>
      </c>
      <c r="O33" s="135">
        <f>P29</f>
        <v>4.4705882352941178</v>
      </c>
      <c r="P33" s="135">
        <f>R29</f>
        <v>4.5882352941176467</v>
      </c>
      <c r="Q33" s="135">
        <f>S29</f>
        <v>4.5882352941176467</v>
      </c>
      <c r="R33" s="135">
        <f>AF29</f>
        <v>4.5294117647058822</v>
      </c>
      <c r="S33" s="135">
        <f t="shared" ref="S33:AA34" si="15">AR29</f>
        <v>4.4705882352941178</v>
      </c>
      <c r="T33" s="135">
        <f t="shared" si="15"/>
        <v>4.5882352941176467</v>
      </c>
      <c r="U33" s="135">
        <f t="shared" si="15"/>
        <v>4.5294117647058822</v>
      </c>
      <c r="V33" s="135">
        <f t="shared" si="15"/>
        <v>4.4117647058823533</v>
      </c>
      <c r="W33" s="135">
        <f t="shared" si="15"/>
        <v>3.8823529411764706</v>
      </c>
      <c r="X33" s="135">
        <f t="shared" si="15"/>
        <v>3.9411764705882355</v>
      </c>
      <c r="Y33" s="135">
        <f t="shared" si="15"/>
        <v>3.8823529411764706</v>
      </c>
      <c r="Z33" s="135">
        <f t="shared" si="15"/>
        <v>3.7647058823529411</v>
      </c>
      <c r="AA33" s="135">
        <f t="shared" si="15"/>
        <v>4.4117647058823533</v>
      </c>
    </row>
    <row r="34" spans="1:27" ht="21.75" x14ac:dyDescent="0.5">
      <c r="A34" s="271" t="s">
        <v>268</v>
      </c>
      <c r="B34" s="271"/>
      <c r="C34" s="271">
        <f>COUNTIF(D3:D19,1)</f>
        <v>0</v>
      </c>
      <c r="D34" s="79"/>
      <c r="E34" s="257"/>
      <c r="F34" s="257"/>
      <c r="G34" s="257"/>
      <c r="J34" s="290"/>
      <c r="K34" s="290"/>
      <c r="L34" s="135">
        <f>W30</f>
        <v>0.59988464865797475</v>
      </c>
      <c r="M34" s="135">
        <f>AM30</f>
        <v>0.49913419848462176</v>
      </c>
      <c r="N34" s="135">
        <f>O30</f>
        <v>0.69600938624701369</v>
      </c>
      <c r="O34" s="135">
        <f>P30</f>
        <v>0.69600938624701369</v>
      </c>
      <c r="P34" s="135">
        <f>R30</f>
        <v>0.59988464865797475</v>
      </c>
      <c r="Q34" s="135">
        <f>S30</f>
        <v>0.59988464865797475</v>
      </c>
      <c r="R34" s="135">
        <f>AF30</f>
        <v>0.49913419848462176</v>
      </c>
      <c r="S34" s="135">
        <f t="shared" si="15"/>
        <v>0.49913419848462176</v>
      </c>
      <c r="T34" s="135">
        <f t="shared" si="15"/>
        <v>0.4921529567847503</v>
      </c>
      <c r="U34" s="135">
        <f t="shared" si="15"/>
        <v>0.49913419848462176</v>
      </c>
      <c r="V34" s="135">
        <f t="shared" si="15"/>
        <v>0.59988464865797475</v>
      </c>
      <c r="W34" s="135">
        <f t="shared" si="15"/>
        <v>0.75788816039559559</v>
      </c>
      <c r="X34" s="135">
        <f t="shared" si="15"/>
        <v>0.80224598217563858</v>
      </c>
      <c r="Y34" s="135">
        <f t="shared" si="15"/>
        <v>0.83189033080770292</v>
      </c>
      <c r="Z34" s="135">
        <f t="shared" si="15"/>
        <v>0.72998080270534449</v>
      </c>
      <c r="AA34" s="135">
        <f t="shared" si="15"/>
        <v>0.4921529567847503</v>
      </c>
    </row>
    <row r="35" spans="1:27" ht="21.75" x14ac:dyDescent="0.5">
      <c r="A35" s="271" t="s">
        <v>269</v>
      </c>
      <c r="B35" s="271"/>
      <c r="C35" s="271">
        <f>COUNTIF(D3:D19,2)</f>
        <v>0</v>
      </c>
      <c r="D35" s="79"/>
      <c r="E35" s="257"/>
      <c r="F35" s="257"/>
      <c r="G35" s="257"/>
      <c r="K35" t="s">
        <v>51</v>
      </c>
      <c r="L35" s="132">
        <f>AVERAGE(L33:AA33)</f>
        <v>4.3492647058823524</v>
      </c>
    </row>
    <row r="36" spans="1:27" ht="21.75" x14ac:dyDescent="0.5">
      <c r="A36" s="271" t="s">
        <v>270</v>
      </c>
      <c r="B36" s="271"/>
      <c r="C36" s="271">
        <f>COUNTIF(D3:D19,3)</f>
        <v>4</v>
      </c>
      <c r="D36" s="79"/>
      <c r="E36" s="257"/>
      <c r="F36" s="257"/>
      <c r="G36" s="257"/>
      <c r="K36" t="s">
        <v>52</v>
      </c>
      <c r="L36" s="132">
        <f>AVERAGE(L34:AA34)</f>
        <v>0.61840033441988718</v>
      </c>
    </row>
    <row r="37" spans="1:27" ht="21.75" x14ac:dyDescent="0.5">
      <c r="A37" s="271" t="s">
        <v>271</v>
      </c>
      <c r="B37" s="271"/>
      <c r="C37" s="271">
        <f>COUNTIF(D3:D19,4)</f>
        <v>12</v>
      </c>
      <c r="D37" s="79"/>
      <c r="E37" s="257"/>
      <c r="F37" s="257"/>
      <c r="G37" s="257"/>
    </row>
    <row r="38" spans="1:27" ht="21.75" x14ac:dyDescent="0.5">
      <c r="A38" s="271" t="s">
        <v>267</v>
      </c>
      <c r="B38" s="271"/>
      <c r="C38" s="271">
        <f>COUNTIF(D3:D19,5)</f>
        <v>1</v>
      </c>
      <c r="D38" s="79"/>
      <c r="E38" s="257"/>
      <c r="F38" s="257"/>
      <c r="G38" s="257"/>
      <c r="L38" s="132"/>
    </row>
    <row r="39" spans="1:27" ht="21.75" x14ac:dyDescent="0.5">
      <c r="A39" s="271"/>
      <c r="B39" s="271"/>
      <c r="C39" s="271">
        <f>SUM(C34:C38)</f>
        <v>17</v>
      </c>
      <c r="D39" s="79"/>
      <c r="E39" s="257"/>
      <c r="F39" s="257"/>
      <c r="G39" s="257"/>
      <c r="L39" s="134">
        <v>4.0999999999999996</v>
      </c>
      <c r="M39" s="134">
        <v>4.2</v>
      </c>
      <c r="N39" s="134">
        <v>1.4</v>
      </c>
      <c r="O39" s="134">
        <v>4.3</v>
      </c>
      <c r="P39" s="134">
        <v>4.8</v>
      </c>
    </row>
    <row r="40" spans="1:27" ht="21.75" x14ac:dyDescent="0.5">
      <c r="A40" s="257"/>
      <c r="B40" s="257"/>
      <c r="C40" s="257"/>
      <c r="D40" s="79"/>
      <c r="E40" s="257"/>
      <c r="F40" s="257"/>
      <c r="G40" s="257"/>
      <c r="J40" s="290" t="s">
        <v>21</v>
      </c>
      <c r="K40" s="290"/>
      <c r="L40" s="135">
        <f>AI29</f>
        <v>4.4705882352941178</v>
      </c>
      <c r="M40" s="135">
        <f>AJ29</f>
        <v>4.3529411764705879</v>
      </c>
      <c r="N40" s="135">
        <f>O29</f>
        <v>4.4705882352941178</v>
      </c>
      <c r="O40" s="135">
        <f>AK29</f>
        <v>4.4705882352941178</v>
      </c>
      <c r="P40" s="135">
        <f>AP29</f>
        <v>4.4705882352941178</v>
      </c>
    </row>
    <row r="41" spans="1:27" ht="21.75" x14ac:dyDescent="0.5">
      <c r="A41" s="257" t="s">
        <v>194</v>
      </c>
      <c r="B41" s="257"/>
      <c r="C41" s="257"/>
      <c r="D41" s="79"/>
      <c r="E41" s="257"/>
      <c r="F41" s="257"/>
      <c r="G41" s="257"/>
      <c r="J41" s="290"/>
      <c r="K41" s="290"/>
      <c r="L41" s="135">
        <f>AI30</f>
        <v>0.49913419848462176</v>
      </c>
      <c r="M41" s="135">
        <f>AJ30</f>
        <v>0.58823529411764708</v>
      </c>
      <c r="N41" s="135">
        <f>O30</f>
        <v>0.69600938624701369</v>
      </c>
      <c r="O41" s="135">
        <f>AK30</f>
        <v>0.60562530241099999</v>
      </c>
      <c r="P41" s="135">
        <f>AP30</f>
        <v>0.49913419848462176</v>
      </c>
    </row>
    <row r="42" spans="1:27" ht="21.75" x14ac:dyDescent="0.5">
      <c r="A42" s="271" t="s">
        <v>28</v>
      </c>
      <c r="B42" s="271"/>
      <c r="C42" s="271"/>
      <c r="D42" s="277"/>
      <c r="E42" s="271">
        <f>COUNTIF(E3:E19,1)</f>
        <v>10</v>
      </c>
      <c r="F42" s="257"/>
      <c r="G42" s="257"/>
      <c r="K42" t="s">
        <v>51</v>
      </c>
      <c r="L42" s="132">
        <f>AVERAGE(L40:P40)</f>
        <v>4.447058823529412</v>
      </c>
    </row>
    <row r="43" spans="1:27" ht="21.75" x14ac:dyDescent="0.5">
      <c r="A43" s="271" t="s">
        <v>30</v>
      </c>
      <c r="B43" s="271"/>
      <c r="C43" s="271"/>
      <c r="D43" s="277"/>
      <c r="E43" s="271">
        <f>COUNTIF(E3:E19,2)</f>
        <v>5</v>
      </c>
      <c r="F43" s="257"/>
      <c r="G43" s="257"/>
      <c r="K43" t="s">
        <v>52</v>
      </c>
      <c r="L43" s="132">
        <f>AVERAGE(L41:P41)</f>
        <v>0.5776276759489809</v>
      </c>
    </row>
    <row r="44" spans="1:27" ht="21.75" x14ac:dyDescent="0.5">
      <c r="A44" s="271" t="s">
        <v>32</v>
      </c>
      <c r="B44" s="271"/>
      <c r="C44" s="271"/>
      <c r="D44" s="277"/>
      <c r="E44" s="271">
        <f>COUNTIF(E3:E19,3)</f>
        <v>2</v>
      </c>
      <c r="F44" s="257"/>
      <c r="G44" s="257"/>
    </row>
    <row r="45" spans="1:27" ht="21.75" x14ac:dyDescent="0.5">
      <c r="A45" s="271" t="s">
        <v>272</v>
      </c>
      <c r="B45" s="271"/>
      <c r="C45" s="271"/>
      <c r="D45" s="277"/>
      <c r="E45" s="271">
        <f>COUNTIF(E3:E19,4)</f>
        <v>0</v>
      </c>
      <c r="F45" s="257"/>
      <c r="G45" s="257"/>
      <c r="L45" s="134">
        <v>2.5</v>
      </c>
      <c r="M45" s="136">
        <v>3.4</v>
      </c>
      <c r="N45" s="134">
        <v>3.9</v>
      </c>
    </row>
    <row r="46" spans="1:27" ht="21.75" x14ac:dyDescent="0.5">
      <c r="A46" s="271" t="s">
        <v>267</v>
      </c>
      <c r="B46" s="271"/>
      <c r="C46" s="271"/>
      <c r="D46" s="277"/>
      <c r="E46" s="271">
        <f>COUNTIF(E3:E19,0)</f>
        <v>0</v>
      </c>
      <c r="F46" s="257"/>
      <c r="G46" s="257"/>
      <c r="J46" s="290" t="s">
        <v>22</v>
      </c>
      <c r="K46" s="290"/>
      <c r="L46" s="135">
        <f>X21</f>
        <v>4.5882352941176467</v>
      </c>
      <c r="M46" s="137">
        <f>AC21</f>
        <v>4.5294117647058822</v>
      </c>
      <c r="N46" s="135">
        <f>AH29</f>
        <v>4.4117647058823533</v>
      </c>
    </row>
    <row r="47" spans="1:27" ht="21.75" x14ac:dyDescent="0.5">
      <c r="A47" s="271"/>
      <c r="B47" s="271"/>
      <c r="C47" s="271"/>
      <c r="D47" s="277"/>
      <c r="E47" s="271">
        <f>SUM(E42:E46)</f>
        <v>17</v>
      </c>
      <c r="F47" s="257"/>
      <c r="G47" s="257"/>
      <c r="J47" s="290"/>
      <c r="K47" s="290"/>
      <c r="L47" s="135">
        <f>X30</f>
        <v>0.59988464865797475</v>
      </c>
      <c r="M47" s="137">
        <f>AC30</f>
        <v>0.49913419848462176</v>
      </c>
      <c r="N47" s="135">
        <f>AH30</f>
        <v>0.4921529567847503</v>
      </c>
    </row>
    <row r="48" spans="1:27" ht="21.75" x14ac:dyDescent="0.5">
      <c r="A48" s="257"/>
      <c r="B48" s="257"/>
      <c r="C48" s="257"/>
      <c r="D48" s="79"/>
      <c r="E48" s="257"/>
      <c r="F48" s="257"/>
      <c r="G48" s="257"/>
      <c r="K48" t="s">
        <v>51</v>
      </c>
      <c r="L48" s="132">
        <f>AVERAGE(L46:N46)</f>
        <v>4.5098039215686274</v>
      </c>
    </row>
    <row r="49" spans="1:28" ht="21.75" x14ac:dyDescent="0.5">
      <c r="A49" s="256" t="s">
        <v>273</v>
      </c>
      <c r="B49" s="257"/>
      <c r="C49" s="257"/>
      <c r="E49" s="257"/>
      <c r="F49" s="257"/>
      <c r="G49" s="257"/>
      <c r="K49" t="s">
        <v>52</v>
      </c>
      <c r="L49" s="132">
        <f>AVERAGE(L47:N47)</f>
        <v>0.53039060130911564</v>
      </c>
    </row>
    <row r="50" spans="1:28" x14ac:dyDescent="0.55000000000000004">
      <c r="A50" s="90">
        <v>1</v>
      </c>
      <c r="B50" s="286" t="s">
        <v>282</v>
      </c>
      <c r="C50" s="287"/>
      <c r="D50" s="277"/>
      <c r="E50" s="271"/>
      <c r="F50" s="271"/>
      <c r="G50" s="271">
        <f>COUNTIF(I3:I19,8)</f>
        <v>8</v>
      </c>
    </row>
    <row r="51" spans="1:28" x14ac:dyDescent="0.55000000000000004">
      <c r="A51" s="90">
        <v>2</v>
      </c>
      <c r="B51" s="286" t="s">
        <v>179</v>
      </c>
      <c r="C51" s="287"/>
      <c r="D51" s="277"/>
      <c r="E51" s="271"/>
      <c r="F51" s="271"/>
      <c r="G51" s="271">
        <f>COUNTIF(I3:I19,9)</f>
        <v>2</v>
      </c>
      <c r="L51" s="134">
        <v>1.1000000000000001</v>
      </c>
      <c r="M51" s="134">
        <v>1.2</v>
      </c>
      <c r="N51" s="134">
        <v>1.3</v>
      </c>
      <c r="O51" s="134">
        <v>1.4</v>
      </c>
      <c r="P51" s="134">
        <v>1.5</v>
      </c>
      <c r="Q51" s="134">
        <v>1.6</v>
      </c>
      <c r="R51" s="134">
        <v>1.7</v>
      </c>
      <c r="S51" s="134">
        <v>1.8</v>
      </c>
      <c r="T51" s="134">
        <v>3.1</v>
      </c>
      <c r="U51" s="134">
        <v>3.2</v>
      </c>
      <c r="V51" s="134">
        <v>3.3</v>
      </c>
      <c r="W51" s="134">
        <v>3.4</v>
      </c>
      <c r="X51" s="134">
        <v>3.5</v>
      </c>
      <c r="Y51" s="134">
        <v>3.6</v>
      </c>
      <c r="Z51" s="134">
        <v>3.7</v>
      </c>
      <c r="AA51" s="134">
        <v>3.8</v>
      </c>
      <c r="AB51" s="134">
        <v>3.9</v>
      </c>
    </row>
    <row r="52" spans="1:28" x14ac:dyDescent="0.55000000000000004">
      <c r="A52" s="90">
        <v>3</v>
      </c>
      <c r="B52" s="286" t="s">
        <v>181</v>
      </c>
      <c r="C52" s="287"/>
      <c r="D52" s="277"/>
      <c r="E52" s="271"/>
      <c r="F52" s="271"/>
      <c r="G52" s="271">
        <f>COUNTIF(I3:I19,10)</f>
        <v>0</v>
      </c>
      <c r="J52" s="290" t="s">
        <v>23</v>
      </c>
      <c r="K52" s="290"/>
      <c r="L52" s="135">
        <f>L21</f>
        <v>4.6470588235294121</v>
      </c>
      <c r="M52" s="135">
        <f t="shared" ref="M52:R53" si="16">M21</f>
        <v>4.5882352941176467</v>
      </c>
      <c r="N52" s="135">
        <f t="shared" si="16"/>
        <v>4.4705882352941178</v>
      </c>
      <c r="O52" s="135">
        <f t="shared" si="16"/>
        <v>4.4705882352941178</v>
      </c>
      <c r="P52" s="135">
        <f t="shared" si="16"/>
        <v>4.4705882352941178</v>
      </c>
      <c r="Q52" s="135">
        <f t="shared" si="16"/>
        <v>4.5294117647058822</v>
      </c>
      <c r="R52" s="135">
        <f t="shared" si="16"/>
        <v>4.5882352941176467</v>
      </c>
      <c r="S52" s="135">
        <f>S21</f>
        <v>4.5882352941176467</v>
      </c>
      <c r="T52" s="135">
        <f>Z21</f>
        <v>4.4117647058823533</v>
      </c>
      <c r="U52" s="135">
        <f t="shared" ref="U52:AB53" si="17">AA21</f>
        <v>4.4117647058823533</v>
      </c>
      <c r="V52" s="135">
        <f t="shared" si="17"/>
        <v>4.5294117647058822</v>
      </c>
      <c r="W52" s="135">
        <f t="shared" si="17"/>
        <v>4.5294117647058822</v>
      </c>
      <c r="X52" s="135">
        <f t="shared" si="17"/>
        <v>4.4705882352941178</v>
      </c>
      <c r="Y52" s="135">
        <f t="shared" si="17"/>
        <v>4.3529411764705879</v>
      </c>
      <c r="Z52" s="135">
        <f t="shared" si="17"/>
        <v>4.5294117647058822</v>
      </c>
      <c r="AA52" s="135">
        <f>AG21</f>
        <v>4.4705882352941178</v>
      </c>
      <c r="AB52" s="135">
        <f t="shared" si="17"/>
        <v>4.4117647058823533</v>
      </c>
    </row>
    <row r="53" spans="1:28" x14ac:dyDescent="0.55000000000000004">
      <c r="A53" s="90">
        <v>4</v>
      </c>
      <c r="B53" s="286" t="s">
        <v>178</v>
      </c>
      <c r="C53" s="287"/>
      <c r="D53" s="277"/>
      <c r="E53" s="271"/>
      <c r="F53" s="271"/>
      <c r="G53" s="271">
        <f>COUNTIF(I3:I18,11)</f>
        <v>2</v>
      </c>
      <c r="J53" s="290"/>
      <c r="K53" s="290"/>
      <c r="L53" s="135">
        <f>L22</f>
        <v>0.47788461203740945</v>
      </c>
      <c r="M53" s="135">
        <f t="shared" si="16"/>
        <v>0.4921529567847503</v>
      </c>
      <c r="N53" s="135">
        <f t="shared" si="16"/>
        <v>0.49913419848462176</v>
      </c>
      <c r="O53" s="135">
        <f t="shared" si="16"/>
        <v>0.69600938624701369</v>
      </c>
      <c r="P53" s="135">
        <f t="shared" si="16"/>
        <v>0.69600938624701369</v>
      </c>
      <c r="Q53" s="135">
        <f t="shared" si="16"/>
        <v>0.60562530241099999</v>
      </c>
      <c r="R53" s="135">
        <f t="shared" si="16"/>
        <v>0.59988464865797475</v>
      </c>
      <c r="S53" s="135">
        <f>S22</f>
        <v>0.59988464865797475</v>
      </c>
      <c r="T53" s="135">
        <f>Z22</f>
        <v>0.59988464865797475</v>
      </c>
      <c r="U53" s="135">
        <f t="shared" si="17"/>
        <v>0.59988464865797475</v>
      </c>
      <c r="V53" s="135">
        <f t="shared" si="17"/>
        <v>0.49913419848462176</v>
      </c>
      <c r="W53" s="135">
        <f t="shared" si="17"/>
        <v>0.49913419848462176</v>
      </c>
      <c r="X53" s="135">
        <f t="shared" si="17"/>
        <v>0.49913419848462176</v>
      </c>
      <c r="Y53" s="135">
        <f t="shared" si="17"/>
        <v>0.58823529411764708</v>
      </c>
      <c r="Z53" s="135">
        <f t="shared" si="17"/>
        <v>0.49913419848462176</v>
      </c>
      <c r="AA53" s="135">
        <f>AG22</f>
        <v>0.49913419848462176</v>
      </c>
      <c r="AB53" s="135">
        <f t="shared" si="17"/>
        <v>0.4921529567847503</v>
      </c>
    </row>
    <row r="54" spans="1:28" x14ac:dyDescent="0.55000000000000004">
      <c r="A54" s="90">
        <v>5</v>
      </c>
      <c r="B54" s="286" t="s">
        <v>176</v>
      </c>
      <c r="C54" s="287"/>
      <c r="D54" s="277"/>
      <c r="E54" s="271"/>
      <c r="F54" s="271"/>
      <c r="G54" s="271">
        <f>COUNTIF(I3:I19,12)</f>
        <v>0</v>
      </c>
      <c r="K54" t="s">
        <v>51</v>
      </c>
      <c r="L54" s="132">
        <f>AVERAGE(L52:AB52)</f>
        <v>4.4982698961937713</v>
      </c>
    </row>
    <row r="55" spans="1:28" ht="21.75" x14ac:dyDescent="0.5">
      <c r="A55" s="90">
        <v>6</v>
      </c>
      <c r="B55" s="288" t="s">
        <v>283</v>
      </c>
      <c r="C55" s="271"/>
      <c r="D55" s="277"/>
      <c r="E55" s="271"/>
      <c r="F55" s="271"/>
      <c r="G55" s="271">
        <f>COUNTIF(I3:I19,13)</f>
        <v>0</v>
      </c>
      <c r="K55" t="s">
        <v>52</v>
      </c>
      <c r="L55" s="132">
        <f>AVERAGE(L53:AB53)</f>
        <v>0.55543609883348299</v>
      </c>
    </row>
    <row r="56" spans="1:28" ht="21.75" x14ac:dyDescent="0.5">
      <c r="A56" s="90">
        <v>7</v>
      </c>
      <c r="B56" s="288"/>
      <c r="C56" s="271"/>
      <c r="D56" s="277"/>
      <c r="E56" s="271"/>
      <c r="F56" s="271"/>
      <c r="G56" s="271">
        <f>COUNTIF(I3:I19,0)</f>
        <v>5</v>
      </c>
    </row>
    <row r="57" spans="1:28" ht="21.75" x14ac:dyDescent="0.5">
      <c r="A57" s="54"/>
      <c r="B57" s="54"/>
      <c r="C57" s="271"/>
      <c r="D57" s="277"/>
      <c r="E57" s="271"/>
      <c r="F57" s="271"/>
      <c r="G57" s="271"/>
      <c r="L57" s="134">
        <v>3.2</v>
      </c>
      <c r="M57" s="134">
        <v>3.8</v>
      </c>
    </row>
    <row r="58" spans="1:28" ht="21.75" x14ac:dyDescent="0.5">
      <c r="A58" s="280"/>
      <c r="B58" s="281"/>
      <c r="C58" s="271"/>
      <c r="D58" s="277"/>
      <c r="E58" s="271"/>
      <c r="F58" s="271"/>
      <c r="G58" s="271">
        <f>SUM(G50:G57)</f>
        <v>17</v>
      </c>
      <c r="J58" s="290" t="s">
        <v>24</v>
      </c>
      <c r="K58" s="290"/>
      <c r="L58" s="135">
        <f>AA21</f>
        <v>4.4117647058823533</v>
      </c>
      <c r="M58" s="135">
        <f>AG29</f>
        <v>4.4705882352941178</v>
      </c>
    </row>
    <row r="59" spans="1:28" ht="21.75" x14ac:dyDescent="0.5">
      <c r="A59" s="278"/>
      <c r="B59" s="279"/>
      <c r="C59" s="257"/>
      <c r="D59" s="79"/>
      <c r="E59" s="257"/>
      <c r="F59" s="257"/>
      <c r="G59" s="257"/>
      <c r="J59" s="290"/>
      <c r="K59" s="290"/>
      <c r="L59" s="135">
        <f>AA22</f>
        <v>0.59988464865797475</v>
      </c>
      <c r="M59" s="135">
        <f>AG30</f>
        <v>0.49913419848462176</v>
      </c>
    </row>
    <row r="60" spans="1:28" ht="21.75" x14ac:dyDescent="0.5">
      <c r="A60" s="257"/>
      <c r="B60" s="257"/>
      <c r="C60" s="257"/>
      <c r="D60" s="79"/>
      <c r="E60" s="257"/>
      <c r="F60" s="257"/>
      <c r="G60" s="257"/>
      <c r="K60" t="s">
        <v>51</v>
      </c>
      <c r="L60" s="132">
        <f>AVERAGE(L58:M58)</f>
        <v>4.4411764705882355</v>
      </c>
    </row>
    <row r="61" spans="1:28" ht="21.75" x14ac:dyDescent="0.5">
      <c r="A61" s="257"/>
      <c r="B61" s="257"/>
      <c r="C61" s="257"/>
      <c r="D61" s="79"/>
      <c r="E61" s="257"/>
      <c r="F61" s="257"/>
      <c r="G61" s="257"/>
      <c r="K61" t="s">
        <v>52</v>
      </c>
      <c r="L61" s="132">
        <f>AVERAGE(L59:M59)</f>
        <v>0.54950942357129828</v>
      </c>
    </row>
    <row r="62" spans="1:28" ht="21.75" x14ac:dyDescent="0.5">
      <c r="A62" s="271" t="s">
        <v>274</v>
      </c>
      <c r="B62" s="271"/>
      <c r="C62" s="271"/>
      <c r="D62" s="79"/>
      <c r="E62" s="257"/>
      <c r="F62" s="257"/>
      <c r="G62" s="257"/>
    </row>
    <row r="63" spans="1:28" ht="21.75" x14ac:dyDescent="0.5">
      <c r="A63" s="271" t="s">
        <v>275</v>
      </c>
      <c r="B63" s="271"/>
      <c r="C63" s="271">
        <f>COUNTIF(J3:J19,1)</f>
        <v>0</v>
      </c>
      <c r="D63" s="79"/>
      <c r="E63" s="257"/>
      <c r="F63" s="257"/>
      <c r="G63" s="257"/>
      <c r="R63" s="132">
        <f>AVERAGE(L33:AA33,L40:P40,L46:N46,L52:AB52,L58:M58)</f>
        <v>4.4350205198358399</v>
      </c>
    </row>
    <row r="64" spans="1:28" ht="21.75" x14ac:dyDescent="0.5">
      <c r="A64" s="271" t="s">
        <v>276</v>
      </c>
      <c r="B64" s="271"/>
      <c r="C64" s="271">
        <f>COUNTIF(J3:J19,2)</f>
        <v>14</v>
      </c>
      <c r="D64" s="79"/>
      <c r="E64" s="257"/>
      <c r="F64" s="257"/>
      <c r="G64" s="257"/>
      <c r="J64" s="290" t="s">
        <v>191</v>
      </c>
      <c r="K64" s="290"/>
      <c r="L64" s="133" t="s">
        <v>51</v>
      </c>
      <c r="M64" s="135">
        <f>AVERAGE(L35,L42,L48,L54,L60)</f>
        <v>4.4491147635524797</v>
      </c>
    </row>
    <row r="65" spans="1:13" ht="21.75" x14ac:dyDescent="0.5">
      <c r="A65" s="271" t="s">
        <v>267</v>
      </c>
      <c r="B65" s="271"/>
      <c r="C65" s="271">
        <f>COUNTIF(J3:J19,0)</f>
        <v>3</v>
      </c>
      <c r="D65" s="79"/>
      <c r="E65" s="257"/>
      <c r="F65" s="257"/>
      <c r="G65" s="257"/>
      <c r="J65" s="290"/>
      <c r="K65" s="290"/>
      <c r="L65" s="133" t="s">
        <v>52</v>
      </c>
      <c r="M65" s="135">
        <f>AVERAGE(L36,L43,L49,L55,L61)</f>
        <v>0.566272826816553</v>
      </c>
    </row>
    <row r="66" spans="1:13" ht="21.75" x14ac:dyDescent="0.5">
      <c r="A66" s="271"/>
      <c r="B66" s="271"/>
      <c r="C66" s="271">
        <f>SUM(C63:C65)</f>
        <v>17</v>
      </c>
      <c r="D66" s="79"/>
      <c r="E66" s="257"/>
      <c r="F66" s="257"/>
      <c r="G66" s="257"/>
    </row>
    <row r="67" spans="1:13" ht="21.75" x14ac:dyDescent="0.5">
      <c r="A67" s="257"/>
      <c r="B67" s="257"/>
      <c r="C67" s="257"/>
      <c r="D67" s="79"/>
      <c r="E67" s="257"/>
      <c r="F67" s="257"/>
      <c r="G67" s="257"/>
    </row>
    <row r="68" spans="1:13" ht="21.75" x14ac:dyDescent="0.5">
      <c r="A68" s="271" t="s">
        <v>277</v>
      </c>
      <c r="B68" s="271"/>
      <c r="C68" s="271"/>
      <c r="D68" s="79"/>
      <c r="E68" s="257"/>
      <c r="F68" s="257"/>
      <c r="G68" s="257"/>
    </row>
    <row r="69" spans="1:13" ht="21.75" x14ac:dyDescent="0.5">
      <c r="A69" s="271" t="s">
        <v>278</v>
      </c>
      <c r="B69" s="271"/>
      <c r="C69" s="271">
        <f>COUNTIF(K3:K19,1)</f>
        <v>13</v>
      </c>
      <c r="D69" s="79"/>
      <c r="E69" s="257"/>
      <c r="F69" s="257"/>
      <c r="G69" s="257"/>
    </row>
    <row r="70" spans="1:13" ht="21.75" x14ac:dyDescent="0.5">
      <c r="A70" s="271" t="s">
        <v>41</v>
      </c>
      <c r="B70" s="271"/>
      <c r="C70" s="271">
        <f>COUNTIF(K3:K19,2)</f>
        <v>1</v>
      </c>
      <c r="D70" s="79"/>
      <c r="E70" s="257"/>
      <c r="F70" s="257"/>
      <c r="G70" s="257"/>
    </row>
    <row r="71" spans="1:13" ht="21.75" x14ac:dyDescent="0.5">
      <c r="A71" s="271" t="s">
        <v>267</v>
      </c>
      <c r="B71" s="271"/>
      <c r="C71" s="271">
        <f>COUNTIF(K3:K19,0)</f>
        <v>3</v>
      </c>
      <c r="D71" s="79"/>
      <c r="E71" s="257"/>
      <c r="F71" s="257"/>
      <c r="G71" s="257"/>
    </row>
    <row r="72" spans="1:13" ht="21.75" x14ac:dyDescent="0.5">
      <c r="A72" s="271"/>
      <c r="B72" s="271"/>
      <c r="C72" s="271">
        <f>SUM(C69:C71)</f>
        <v>17</v>
      </c>
      <c r="D72" s="79"/>
      <c r="E72" s="257"/>
      <c r="F72" s="257"/>
      <c r="G72" s="257"/>
    </row>
    <row r="73" spans="1:13" ht="21.75" x14ac:dyDescent="0.5">
      <c r="A73"/>
      <c r="D73" s="79"/>
    </row>
    <row r="74" spans="1:13" ht="21.75" x14ac:dyDescent="0.5">
      <c r="A74"/>
      <c r="D74" s="79"/>
    </row>
    <row r="75" spans="1:13" ht="21.75" x14ac:dyDescent="0.5">
      <c r="A75"/>
      <c r="D75" s="79"/>
    </row>
    <row r="76" spans="1:13" ht="21.75" x14ac:dyDescent="0.5">
      <c r="A76"/>
      <c r="D76" s="79"/>
    </row>
    <row r="77" spans="1:13" ht="21.75" x14ac:dyDescent="0.5">
      <c r="A77"/>
      <c r="D77" s="79"/>
      <c r="I77"/>
    </row>
    <row r="78" spans="1:13" ht="21.75" x14ac:dyDescent="0.5">
      <c r="A78"/>
      <c r="D78" s="79"/>
      <c r="I78"/>
    </row>
    <row r="79" spans="1:13" ht="21.75" x14ac:dyDescent="0.5">
      <c r="A79"/>
      <c r="D79" s="79"/>
      <c r="I79"/>
    </row>
    <row r="80" spans="1:13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1" spans="1:9" ht="21.75" x14ac:dyDescent="0.5">
      <c r="A361"/>
      <c r="D361" s="79"/>
      <c r="I361"/>
    </row>
    <row r="362" spans="1:9" ht="21.75" x14ac:dyDescent="0.5">
      <c r="A362"/>
      <c r="D362" s="79"/>
      <c r="I362"/>
    </row>
    <row r="363" spans="1:9" ht="21.75" x14ac:dyDescent="0.5">
      <c r="A363"/>
      <c r="D363" s="79"/>
      <c r="I363"/>
    </row>
    <row r="364" spans="1:9" ht="21.75" x14ac:dyDescent="0.5">
      <c r="A364"/>
      <c r="D364" s="79"/>
      <c r="I364"/>
    </row>
    <row r="366" spans="1:9" ht="21.75" x14ac:dyDescent="0.5">
      <c r="A366"/>
      <c r="D366" s="53"/>
      <c r="I366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2" spans="1:9" ht="14.25" x14ac:dyDescent="0.2">
      <c r="A392"/>
      <c r="D392"/>
      <c r="I392"/>
    </row>
    <row r="393" spans="1:9" ht="14.25" x14ac:dyDescent="0.2">
      <c r="A393"/>
      <c r="D393"/>
      <c r="I393"/>
    </row>
    <row r="394" spans="1:9" ht="14.25" x14ac:dyDescent="0.2">
      <c r="A394"/>
      <c r="D394"/>
      <c r="I394"/>
    </row>
    <row r="395" spans="1:9" ht="14.25" x14ac:dyDescent="0.2">
      <c r="A395"/>
      <c r="D395"/>
      <c r="I395"/>
    </row>
    <row r="396" spans="1:9" ht="14.25" x14ac:dyDescent="0.2">
      <c r="A396"/>
      <c r="D396"/>
      <c r="I396"/>
    </row>
    <row r="397" spans="1:9" ht="14.25" x14ac:dyDescent="0.2">
      <c r="A397"/>
      <c r="D397"/>
      <c r="I397"/>
    </row>
    <row r="398" spans="1:9" ht="14.25" x14ac:dyDescent="0.2">
      <c r="A398"/>
      <c r="D398"/>
      <c r="I398"/>
    </row>
    <row r="399" spans="1:9" ht="14.25" x14ac:dyDescent="0.2">
      <c r="A399"/>
      <c r="D399"/>
      <c r="I399"/>
    </row>
    <row r="400" spans="1:9" ht="14.25" x14ac:dyDescent="0.2">
      <c r="A400"/>
      <c r="D400"/>
      <c r="I400"/>
    </row>
    <row r="401" spans="1:9" ht="14.25" x14ac:dyDescent="0.2">
      <c r="A401"/>
      <c r="D401"/>
      <c r="I401"/>
    </row>
    <row r="402" spans="1:9" ht="14.25" x14ac:dyDescent="0.2">
      <c r="A402"/>
      <c r="D402"/>
      <c r="I402"/>
    </row>
    <row r="403" spans="1:9" ht="14.25" x14ac:dyDescent="0.2">
      <c r="A403"/>
      <c r="D403"/>
      <c r="I403"/>
    </row>
    <row r="404" spans="1:9" ht="14.25" x14ac:dyDescent="0.2">
      <c r="A404"/>
      <c r="D404"/>
      <c r="I404"/>
    </row>
    <row r="405" spans="1:9" ht="14.25" x14ac:dyDescent="0.2">
      <c r="A405"/>
      <c r="D405"/>
      <c r="I405"/>
    </row>
    <row r="407" spans="1:9" ht="14.25" x14ac:dyDescent="0.2">
      <c r="A407"/>
      <c r="D407"/>
      <c r="I407"/>
    </row>
  </sheetData>
  <mergeCells count="6">
    <mergeCell ref="J64:K65"/>
    <mergeCell ref="J33:K34"/>
    <mergeCell ref="J40:K41"/>
    <mergeCell ref="J46:K47"/>
    <mergeCell ref="J52:K53"/>
    <mergeCell ref="J58:K5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0"/>
  <sheetViews>
    <sheetView topLeftCell="A19" workbookViewId="0">
      <selection activeCell="B35" sqref="B35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6.375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s="142" customFormat="1" x14ac:dyDescent="0.55000000000000004">
      <c r="A1" s="139" t="s">
        <v>19</v>
      </c>
      <c r="B1" s="11" t="s">
        <v>5</v>
      </c>
      <c r="C1" s="12" t="s">
        <v>6</v>
      </c>
      <c r="D1" s="140" t="s">
        <v>53</v>
      </c>
      <c r="E1" s="13" t="s">
        <v>7</v>
      </c>
      <c r="F1" s="14" t="s">
        <v>8</v>
      </c>
      <c r="G1" s="20" t="s">
        <v>54</v>
      </c>
      <c r="H1" s="20" t="s">
        <v>56</v>
      </c>
      <c r="I1" s="20" t="s">
        <v>55</v>
      </c>
      <c r="J1" s="15" t="s">
        <v>9</v>
      </c>
      <c r="K1" s="15" t="s">
        <v>10</v>
      </c>
      <c r="L1" s="16">
        <v>1.1000000000000001</v>
      </c>
      <c r="M1" s="16">
        <v>1.2</v>
      </c>
      <c r="N1" s="16">
        <v>1.3</v>
      </c>
      <c r="O1" s="16">
        <v>1.4</v>
      </c>
      <c r="P1" s="16">
        <v>1.5</v>
      </c>
      <c r="Q1" s="16">
        <v>1.6</v>
      </c>
      <c r="R1" s="16">
        <v>1.7</v>
      </c>
      <c r="S1" s="16">
        <v>1.8</v>
      </c>
      <c r="T1" s="17">
        <v>2.1</v>
      </c>
      <c r="U1" s="17">
        <v>2.2000000000000002</v>
      </c>
      <c r="V1" s="17">
        <v>2.2999999999999998</v>
      </c>
      <c r="W1" s="17">
        <v>2.4</v>
      </c>
      <c r="X1" s="17">
        <v>2.5</v>
      </c>
      <c r="Y1" s="17">
        <v>2.6</v>
      </c>
      <c r="Z1" s="18">
        <v>3.1</v>
      </c>
      <c r="AA1" s="18">
        <v>3.2</v>
      </c>
      <c r="AB1" s="18">
        <v>3.3</v>
      </c>
      <c r="AC1" s="18">
        <v>3.4</v>
      </c>
      <c r="AD1" s="18">
        <v>3.5</v>
      </c>
      <c r="AE1" s="18">
        <v>3.6</v>
      </c>
      <c r="AF1" s="18">
        <v>3.7</v>
      </c>
      <c r="AG1" s="18">
        <v>3.8</v>
      </c>
      <c r="AH1" s="18">
        <v>3.9</v>
      </c>
      <c r="AI1" s="19">
        <v>4.0999999999999996</v>
      </c>
      <c r="AJ1" s="19">
        <v>4.2</v>
      </c>
      <c r="AK1" s="19">
        <v>4.3</v>
      </c>
      <c r="AL1" s="19">
        <v>4.4000000000000004</v>
      </c>
      <c r="AM1" s="19">
        <v>4.5</v>
      </c>
      <c r="AN1" s="19">
        <v>4.5999999999999996</v>
      </c>
      <c r="AO1" s="19">
        <v>4.7</v>
      </c>
      <c r="AP1" s="19">
        <v>4.8</v>
      </c>
      <c r="AQ1" s="20">
        <v>5.0999999999999996</v>
      </c>
      <c r="AR1" s="20" t="s">
        <v>11</v>
      </c>
      <c r="AS1" s="20" t="s">
        <v>12</v>
      </c>
      <c r="AT1" s="20" t="s">
        <v>13</v>
      </c>
      <c r="AU1" s="20" t="s">
        <v>14</v>
      </c>
      <c r="AV1" s="20" t="s">
        <v>15</v>
      </c>
      <c r="AW1" s="20" t="s">
        <v>16</v>
      </c>
      <c r="AX1" s="20" t="s">
        <v>17</v>
      </c>
      <c r="AY1" s="20" t="s">
        <v>18</v>
      </c>
      <c r="AZ1" s="20">
        <v>5.4</v>
      </c>
      <c r="BA1" s="141"/>
      <c r="BB1" s="21">
        <v>1</v>
      </c>
      <c r="BC1" s="22">
        <v>2</v>
      </c>
      <c r="BD1" s="23">
        <v>3</v>
      </c>
      <c r="BE1" s="24">
        <v>4</v>
      </c>
      <c r="BF1" s="25">
        <v>5</v>
      </c>
    </row>
    <row r="2" spans="1:58" x14ac:dyDescent="0.55000000000000004">
      <c r="A2" s="51">
        <v>21</v>
      </c>
      <c r="B2" s="11">
        <v>1</v>
      </c>
      <c r="C2" s="12">
        <v>47</v>
      </c>
      <c r="D2" s="79">
        <f t="shared" ref="D2" si="0">IF(C2&gt;50,4,IF(C2&gt;40,3,IF(C2&gt;30,2,IF(C2&gt;0,1,IF(C2=0,5)))))</f>
        <v>3</v>
      </c>
      <c r="E2" s="13">
        <v>2</v>
      </c>
      <c r="F2" s="14">
        <v>1</v>
      </c>
      <c r="G2" s="20">
        <v>3</v>
      </c>
      <c r="H2" s="20">
        <v>16</v>
      </c>
      <c r="I2" s="144">
        <v>6</v>
      </c>
      <c r="J2" s="15">
        <v>3</v>
      </c>
      <c r="K2" s="15">
        <v>1</v>
      </c>
      <c r="L2" s="16">
        <v>4</v>
      </c>
      <c r="M2" s="16">
        <v>4</v>
      </c>
      <c r="N2" s="16">
        <v>4</v>
      </c>
      <c r="O2" s="16">
        <v>4</v>
      </c>
      <c r="P2" s="16">
        <v>4</v>
      </c>
      <c r="Q2" s="16">
        <v>4</v>
      </c>
      <c r="R2" s="16">
        <v>4</v>
      </c>
      <c r="S2" s="16">
        <v>4</v>
      </c>
      <c r="T2" s="17">
        <v>4</v>
      </c>
      <c r="U2" s="17">
        <v>4</v>
      </c>
      <c r="V2" s="17">
        <v>5</v>
      </c>
      <c r="W2" s="17">
        <v>5</v>
      </c>
      <c r="X2" s="17">
        <v>4</v>
      </c>
      <c r="Y2" s="17">
        <v>4</v>
      </c>
      <c r="Z2" s="18">
        <v>4</v>
      </c>
      <c r="AA2" s="18">
        <v>5</v>
      </c>
      <c r="AB2" s="18">
        <v>4</v>
      </c>
      <c r="AC2" s="18">
        <v>4</v>
      </c>
      <c r="AD2" s="18">
        <v>4</v>
      </c>
      <c r="AE2" s="18">
        <v>4</v>
      </c>
      <c r="AF2" s="18">
        <v>4</v>
      </c>
      <c r="AG2" s="18">
        <v>4</v>
      </c>
      <c r="AH2" s="18">
        <v>4</v>
      </c>
      <c r="AI2" s="19">
        <v>4</v>
      </c>
      <c r="AJ2" s="19">
        <v>4</v>
      </c>
      <c r="AK2" s="19">
        <v>4</v>
      </c>
      <c r="AL2" s="19">
        <v>4</v>
      </c>
      <c r="AM2" s="19">
        <v>4</v>
      </c>
      <c r="AN2" s="19">
        <v>4</v>
      </c>
      <c r="AO2" s="19">
        <v>4</v>
      </c>
      <c r="AP2" s="19">
        <v>4</v>
      </c>
      <c r="AQ2" s="20">
        <v>4</v>
      </c>
      <c r="AR2" s="20">
        <v>4</v>
      </c>
      <c r="AS2" s="20">
        <v>4</v>
      </c>
      <c r="AT2" s="20">
        <v>4</v>
      </c>
      <c r="AU2" s="20">
        <v>4</v>
      </c>
      <c r="AV2" s="20">
        <v>4</v>
      </c>
      <c r="AW2" s="20">
        <v>4</v>
      </c>
      <c r="AX2" s="20">
        <v>4</v>
      </c>
      <c r="AY2" s="20">
        <v>4</v>
      </c>
      <c r="AZ2" s="20">
        <v>4</v>
      </c>
      <c r="BA2" s="7"/>
      <c r="BB2" s="37">
        <f t="shared" ref="BB2" si="1">(AVERAGE(L2:S2))</f>
        <v>4</v>
      </c>
      <c r="BC2" s="38">
        <f>(AVERAGEA(T2:Y2))</f>
        <v>4.333333333333333</v>
      </c>
      <c r="BD2" s="39">
        <f>(AVERAGE(Z2:AH2))</f>
        <v>4.1111111111111107</v>
      </c>
      <c r="BE2" s="40">
        <f>(AVERAGEA(AI2:AP2))</f>
        <v>4</v>
      </c>
      <c r="BF2" s="41">
        <f>(AVERAGE(AQ2:AZ2))</f>
        <v>4</v>
      </c>
    </row>
    <row r="3" spans="1:58" x14ac:dyDescent="0.55000000000000004">
      <c r="A3" s="51"/>
      <c r="B3" s="26"/>
      <c r="C3" s="27"/>
      <c r="D3" s="79"/>
      <c r="E3" s="28"/>
      <c r="F3" s="29"/>
      <c r="G3" s="35"/>
      <c r="H3" s="35"/>
      <c r="I3" s="35"/>
      <c r="J3" s="30"/>
      <c r="K3" s="30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4"/>
      <c r="AK3" s="34"/>
      <c r="AL3" s="34"/>
      <c r="AM3" s="34"/>
      <c r="AN3" s="34"/>
      <c r="AO3" s="34"/>
      <c r="AP3" s="3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  <c r="BB3" s="37" t="e">
        <f t="shared" ref="BB3:BB4" si="2">(AVERAGE(L3:S3))</f>
        <v>#DIV/0!</v>
      </c>
      <c r="BC3" s="38" t="e">
        <f t="shared" ref="BC3:BC4" si="3">(AVERAGEA(T3:Y3))</f>
        <v>#DIV/0!</v>
      </c>
      <c r="BD3" s="39" t="e">
        <f t="shared" ref="BD3:BD4" si="4">(AVERAGE(Z3:AH3))</f>
        <v>#DIV/0!</v>
      </c>
      <c r="BE3" s="40" t="e">
        <f t="shared" ref="BE3:BE4" si="5">(AVERAGEA(AI3:AP3))</f>
        <v>#DIV/0!</v>
      </c>
      <c r="BF3" s="41" t="e">
        <f t="shared" ref="BF3:BF4" si="6">(AVERAGE(AQ3:AZ3))</f>
        <v>#DIV/0!</v>
      </c>
    </row>
    <row r="4" spans="1:58" x14ac:dyDescent="0.55000000000000004">
      <c r="A4" s="51"/>
      <c r="B4" s="26"/>
      <c r="C4" s="27"/>
      <c r="D4" s="79"/>
      <c r="E4" s="28"/>
      <c r="F4" s="29"/>
      <c r="G4" s="35"/>
      <c r="H4" s="35"/>
      <c r="I4" s="35"/>
      <c r="J4" s="30"/>
      <c r="K4" s="30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7" t="e">
        <f t="shared" si="2"/>
        <v>#DIV/0!</v>
      </c>
      <c r="BC4" s="38" t="e">
        <f t="shared" si="3"/>
        <v>#DIV/0!</v>
      </c>
      <c r="BD4" s="39" t="e">
        <f t="shared" si="4"/>
        <v>#DIV/0!</v>
      </c>
      <c r="BE4" s="40" t="e">
        <f t="shared" si="5"/>
        <v>#DIV/0!</v>
      </c>
      <c r="BF4" s="41" t="e">
        <f t="shared" si="6"/>
        <v>#DIV/0!</v>
      </c>
    </row>
    <row r="5" spans="1:58" x14ac:dyDescent="0.55000000000000004">
      <c r="A5" s="72"/>
      <c r="B5" s="73"/>
      <c r="C5" s="74"/>
      <c r="D5" s="79"/>
      <c r="E5" s="75"/>
      <c r="F5" s="76"/>
      <c r="G5" s="47"/>
      <c r="H5" s="47"/>
      <c r="I5" s="47"/>
      <c r="J5" s="77"/>
      <c r="K5" s="78" t="s">
        <v>51</v>
      </c>
      <c r="L5" s="129">
        <f t="shared" ref="L5:AZ5" si="7">AVERAGE(L2:L4)</f>
        <v>4</v>
      </c>
      <c r="M5" s="129">
        <f t="shared" si="7"/>
        <v>4</v>
      </c>
      <c r="N5" s="129">
        <f t="shared" si="7"/>
        <v>4</v>
      </c>
      <c r="O5" s="129">
        <f t="shared" si="7"/>
        <v>4</v>
      </c>
      <c r="P5" s="129">
        <f t="shared" si="7"/>
        <v>4</v>
      </c>
      <c r="Q5" s="129">
        <f t="shared" si="7"/>
        <v>4</v>
      </c>
      <c r="R5" s="129">
        <f t="shared" si="7"/>
        <v>4</v>
      </c>
      <c r="S5" s="129">
        <f t="shared" si="7"/>
        <v>4</v>
      </c>
      <c r="T5" s="38">
        <f t="shared" si="7"/>
        <v>4</v>
      </c>
      <c r="U5" s="38">
        <f t="shared" si="7"/>
        <v>4</v>
      </c>
      <c r="V5" s="38">
        <f t="shared" si="7"/>
        <v>5</v>
      </c>
      <c r="W5" s="38">
        <f t="shared" si="7"/>
        <v>5</v>
      </c>
      <c r="X5" s="38">
        <f t="shared" si="7"/>
        <v>4</v>
      </c>
      <c r="Y5" s="38">
        <f t="shared" si="7"/>
        <v>4</v>
      </c>
      <c r="Z5" s="39">
        <f t="shared" si="7"/>
        <v>4</v>
      </c>
      <c r="AA5" s="39">
        <f t="shared" si="7"/>
        <v>5</v>
      </c>
      <c r="AB5" s="39">
        <f t="shared" si="7"/>
        <v>4</v>
      </c>
      <c r="AC5" s="39">
        <f t="shared" si="7"/>
        <v>4</v>
      </c>
      <c r="AD5" s="39">
        <f t="shared" si="7"/>
        <v>4</v>
      </c>
      <c r="AE5" s="39">
        <f t="shared" si="7"/>
        <v>4</v>
      </c>
      <c r="AF5" s="39">
        <f t="shared" si="7"/>
        <v>4</v>
      </c>
      <c r="AG5" s="39">
        <f t="shared" si="7"/>
        <v>4</v>
      </c>
      <c r="AH5" s="39">
        <f t="shared" si="7"/>
        <v>4</v>
      </c>
      <c r="AI5" s="40">
        <f t="shared" si="7"/>
        <v>4</v>
      </c>
      <c r="AJ5" s="40">
        <f t="shared" si="7"/>
        <v>4</v>
      </c>
      <c r="AK5" s="40">
        <f t="shared" si="7"/>
        <v>4</v>
      </c>
      <c r="AL5" s="40">
        <f t="shared" si="7"/>
        <v>4</v>
      </c>
      <c r="AM5" s="40">
        <f t="shared" si="7"/>
        <v>4</v>
      </c>
      <c r="AN5" s="40">
        <f t="shared" si="7"/>
        <v>4</v>
      </c>
      <c r="AO5" s="40">
        <f t="shared" si="7"/>
        <v>4</v>
      </c>
      <c r="AP5" s="40">
        <f t="shared" si="7"/>
        <v>4</v>
      </c>
      <c r="AQ5" s="41">
        <f t="shared" si="7"/>
        <v>4</v>
      </c>
      <c r="AR5" s="41">
        <f t="shared" si="7"/>
        <v>4</v>
      </c>
      <c r="AS5" s="41">
        <f t="shared" si="7"/>
        <v>4</v>
      </c>
      <c r="AT5" s="41">
        <f t="shared" si="7"/>
        <v>4</v>
      </c>
      <c r="AU5" s="41">
        <f t="shared" si="7"/>
        <v>4</v>
      </c>
      <c r="AV5" s="41">
        <f t="shared" si="7"/>
        <v>4</v>
      </c>
      <c r="AW5" s="41">
        <f t="shared" si="7"/>
        <v>4</v>
      </c>
      <c r="AX5" s="41">
        <f t="shared" si="7"/>
        <v>4</v>
      </c>
      <c r="AY5" s="41">
        <f t="shared" si="7"/>
        <v>4</v>
      </c>
      <c r="AZ5" s="41">
        <f t="shared" si="7"/>
        <v>4</v>
      </c>
      <c r="BA5" s="81" t="s">
        <v>51</v>
      </c>
      <c r="BB5" s="37">
        <f>AVERAGE(L2:S4)</f>
        <v>4</v>
      </c>
      <c r="BC5" s="38">
        <f>AVERAGE(T2:Y4)</f>
        <v>4.333333333333333</v>
      </c>
      <c r="BD5" s="143">
        <f>AVERAGE(Z2:AH4)</f>
        <v>4.1111111111111107</v>
      </c>
      <c r="BE5" s="40">
        <f>AVERAGE(AI2:AP4)</f>
        <v>4</v>
      </c>
      <c r="BF5" s="41">
        <f>AVERAGE(AQ2:AZ4)</f>
        <v>4</v>
      </c>
    </row>
    <row r="6" spans="1:58" x14ac:dyDescent="0.55000000000000004">
      <c r="A6" s="72"/>
      <c r="B6" s="73"/>
      <c r="C6" s="74"/>
      <c r="D6" s="79"/>
      <c r="E6" s="75"/>
      <c r="F6" s="76"/>
      <c r="G6" s="76"/>
      <c r="H6" s="76"/>
      <c r="I6" s="76"/>
      <c r="J6" s="77"/>
      <c r="K6" s="78" t="s">
        <v>52</v>
      </c>
      <c r="L6" s="129">
        <f t="shared" ref="L6:AZ6" si="8">STDEVPA(L2:L4)</f>
        <v>0</v>
      </c>
      <c r="M6" s="129">
        <f t="shared" si="8"/>
        <v>0</v>
      </c>
      <c r="N6" s="129">
        <f t="shared" si="8"/>
        <v>0</v>
      </c>
      <c r="O6" s="129">
        <f t="shared" si="8"/>
        <v>0</v>
      </c>
      <c r="P6" s="129">
        <f t="shared" si="8"/>
        <v>0</v>
      </c>
      <c r="Q6" s="129">
        <f t="shared" si="8"/>
        <v>0</v>
      </c>
      <c r="R6" s="129">
        <f t="shared" si="8"/>
        <v>0</v>
      </c>
      <c r="S6" s="129">
        <f t="shared" si="8"/>
        <v>0</v>
      </c>
      <c r="T6" s="38">
        <f t="shared" si="8"/>
        <v>0</v>
      </c>
      <c r="U6" s="38">
        <f t="shared" si="8"/>
        <v>0</v>
      </c>
      <c r="V6" s="38">
        <f t="shared" si="8"/>
        <v>0</v>
      </c>
      <c r="W6" s="38">
        <f t="shared" si="8"/>
        <v>0</v>
      </c>
      <c r="X6" s="38">
        <f t="shared" si="8"/>
        <v>0</v>
      </c>
      <c r="Y6" s="38">
        <f t="shared" si="8"/>
        <v>0</v>
      </c>
      <c r="Z6" s="39">
        <f t="shared" si="8"/>
        <v>0</v>
      </c>
      <c r="AA6" s="39">
        <f t="shared" si="8"/>
        <v>0</v>
      </c>
      <c r="AB6" s="39">
        <f t="shared" si="8"/>
        <v>0</v>
      </c>
      <c r="AC6" s="39">
        <f t="shared" si="8"/>
        <v>0</v>
      </c>
      <c r="AD6" s="39">
        <f t="shared" si="8"/>
        <v>0</v>
      </c>
      <c r="AE6" s="39">
        <f t="shared" si="8"/>
        <v>0</v>
      </c>
      <c r="AF6" s="39">
        <f t="shared" si="8"/>
        <v>0</v>
      </c>
      <c r="AG6" s="39">
        <f t="shared" si="8"/>
        <v>0</v>
      </c>
      <c r="AH6" s="39">
        <f t="shared" si="8"/>
        <v>0</v>
      </c>
      <c r="AI6" s="40">
        <f t="shared" si="8"/>
        <v>0</v>
      </c>
      <c r="AJ6" s="40">
        <f t="shared" si="8"/>
        <v>0</v>
      </c>
      <c r="AK6" s="40">
        <f t="shared" si="8"/>
        <v>0</v>
      </c>
      <c r="AL6" s="40">
        <f t="shared" si="8"/>
        <v>0</v>
      </c>
      <c r="AM6" s="40">
        <f t="shared" si="8"/>
        <v>0</v>
      </c>
      <c r="AN6" s="40">
        <f t="shared" si="8"/>
        <v>0</v>
      </c>
      <c r="AO6" s="40">
        <f t="shared" si="8"/>
        <v>0</v>
      </c>
      <c r="AP6" s="40">
        <f t="shared" si="8"/>
        <v>0</v>
      </c>
      <c r="AQ6" s="41">
        <f t="shared" si="8"/>
        <v>0</v>
      </c>
      <c r="AR6" s="41">
        <f t="shared" si="8"/>
        <v>0</v>
      </c>
      <c r="AS6" s="41">
        <f t="shared" si="8"/>
        <v>0</v>
      </c>
      <c r="AT6" s="41">
        <f t="shared" si="8"/>
        <v>0</v>
      </c>
      <c r="AU6" s="41">
        <f t="shared" si="8"/>
        <v>0</v>
      </c>
      <c r="AV6" s="41">
        <f t="shared" si="8"/>
        <v>0</v>
      </c>
      <c r="AW6" s="41">
        <f t="shared" si="8"/>
        <v>0</v>
      </c>
      <c r="AX6" s="41">
        <f t="shared" si="8"/>
        <v>0</v>
      </c>
      <c r="AY6" s="41">
        <f t="shared" si="8"/>
        <v>0</v>
      </c>
      <c r="AZ6" s="41">
        <f t="shared" si="8"/>
        <v>0</v>
      </c>
      <c r="BA6" s="81" t="s">
        <v>52</v>
      </c>
      <c r="BB6" s="37">
        <f>STDEVPA(L2:S4)</f>
        <v>0</v>
      </c>
      <c r="BC6" s="38">
        <f>STDEVPA(T2:Y4)</f>
        <v>0.47140452079103168</v>
      </c>
      <c r="BD6" s="39">
        <f>STDEVPA(Z2:AH4)</f>
        <v>0.31426968052735449</v>
      </c>
      <c r="BE6" s="40">
        <f>STDEVPA(AI2:AP4)</f>
        <v>0</v>
      </c>
      <c r="BF6" s="41">
        <f>STDEVPA(AQ2:AZ4)</f>
        <v>0</v>
      </c>
    </row>
    <row r="7" spans="1:58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49">
        <f>AVERAGE(L2:AZ4)</f>
        <v>4.0731707317073171</v>
      </c>
      <c r="BC7" s="49"/>
      <c r="BD7" s="49"/>
      <c r="BE7" s="42"/>
      <c r="BF7" s="42"/>
    </row>
    <row r="8" spans="1:58" x14ac:dyDescent="0.55000000000000004">
      <c r="B8" s="42"/>
      <c r="C8" s="42"/>
      <c r="D8" s="79"/>
      <c r="E8" s="42"/>
      <c r="F8" s="42"/>
      <c r="G8" s="42"/>
      <c r="H8" s="42"/>
      <c r="I8" s="42"/>
      <c r="J8" s="42"/>
      <c r="K8" s="4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9">
        <f>STDEVPA(L2:AZ4)</f>
        <v>0.26041654273247106</v>
      </c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 t="s">
        <v>257</v>
      </c>
      <c r="G9" s="42">
        <v>5</v>
      </c>
      <c r="H9" s="42" t="s">
        <v>192</v>
      </c>
      <c r="I9" s="42">
        <f>COUNT(A2:A4)</f>
        <v>1</v>
      </c>
      <c r="J9" s="42" t="s">
        <v>61</v>
      </c>
      <c r="K9" s="192">
        <f>I9*100/G9</f>
        <v>20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/>
      <c r="G10" s="42"/>
      <c r="H10" s="42"/>
      <c r="I10" s="42"/>
      <c r="J10" s="42"/>
      <c r="K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ht="21.75" x14ac:dyDescent="0.5">
      <c r="A11" s="270" t="s">
        <v>0</v>
      </c>
      <c r="B11" s="271"/>
      <c r="C11" s="257"/>
      <c r="D11" s="79"/>
      <c r="E11" s="257"/>
      <c r="F11" s="257"/>
      <c r="G11" s="257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ht="21.75" x14ac:dyDescent="0.5">
      <c r="A12" s="271" t="s">
        <v>43</v>
      </c>
      <c r="B12" s="271">
        <f>COUNTIF(B2,1)</f>
        <v>1</v>
      </c>
      <c r="C12" s="257"/>
      <c r="D12" s="79"/>
      <c r="E12" s="257"/>
      <c r="F12" s="257"/>
      <c r="G12" s="257"/>
      <c r="L12" s="16">
        <v>1.1000000000000001</v>
      </c>
      <c r="M12" s="16">
        <v>1.2</v>
      </c>
      <c r="N12" s="16">
        <v>1.3</v>
      </c>
      <c r="O12" s="16">
        <v>1.4</v>
      </c>
      <c r="P12" s="16">
        <v>1.5</v>
      </c>
      <c r="Q12" s="16">
        <v>1.6</v>
      </c>
      <c r="R12" s="16">
        <v>1.7</v>
      </c>
      <c r="S12" s="16">
        <v>1.8</v>
      </c>
      <c r="T12" s="17">
        <v>2.1</v>
      </c>
      <c r="U12" s="17">
        <v>2.2000000000000002</v>
      </c>
      <c r="V12" s="17">
        <v>2.2999999999999998</v>
      </c>
      <c r="W12" s="17">
        <v>2.4</v>
      </c>
      <c r="X12" s="17">
        <v>2.5</v>
      </c>
      <c r="Y12" s="17">
        <v>2.6</v>
      </c>
      <c r="Z12" s="18">
        <v>3.1</v>
      </c>
      <c r="AA12" s="18">
        <v>3.2</v>
      </c>
      <c r="AB12" s="18">
        <v>3.3</v>
      </c>
      <c r="AC12" s="18">
        <v>3.4</v>
      </c>
      <c r="AD12" s="18">
        <v>3.5</v>
      </c>
      <c r="AE12" s="18">
        <v>3.6</v>
      </c>
      <c r="AF12" s="18">
        <v>3.7</v>
      </c>
      <c r="AG12" s="18">
        <v>3.8</v>
      </c>
      <c r="AH12" s="18">
        <v>3.9</v>
      </c>
      <c r="AI12" s="19">
        <v>4.0999999999999996</v>
      </c>
      <c r="AJ12" s="19">
        <v>4.2</v>
      </c>
      <c r="AK12" s="19">
        <v>4.3</v>
      </c>
      <c r="AL12" s="19">
        <v>4.4000000000000004</v>
      </c>
      <c r="AM12" s="19">
        <v>4.5</v>
      </c>
      <c r="AN12" s="19">
        <v>4.5999999999999996</v>
      </c>
      <c r="AO12" s="19">
        <v>4.7</v>
      </c>
      <c r="AP12" s="19">
        <v>4.8</v>
      </c>
      <c r="AQ12" s="20">
        <v>5.0999999999999996</v>
      </c>
      <c r="AR12" s="20" t="s">
        <v>11</v>
      </c>
      <c r="AS12" s="20" t="s">
        <v>12</v>
      </c>
      <c r="AT12" s="20" t="s">
        <v>13</v>
      </c>
      <c r="AU12" s="20" t="s">
        <v>14</v>
      </c>
      <c r="AV12" s="20" t="s">
        <v>15</v>
      </c>
      <c r="AW12" s="20" t="s">
        <v>16</v>
      </c>
      <c r="AX12" s="20" t="s">
        <v>17</v>
      </c>
      <c r="AY12" s="20" t="s">
        <v>18</v>
      </c>
      <c r="AZ12" s="20">
        <v>5.4</v>
      </c>
    </row>
    <row r="13" spans="1:58" ht="21.75" x14ac:dyDescent="0.5">
      <c r="A13" s="271" t="s">
        <v>44</v>
      </c>
      <c r="B13" s="271">
        <f>COUNTIF(B2,2)</f>
        <v>0</v>
      </c>
      <c r="C13" s="257"/>
      <c r="D13" s="79"/>
      <c r="E13" s="257"/>
      <c r="F13" s="257"/>
      <c r="G13" s="257"/>
      <c r="J13" s="77"/>
      <c r="K13" s="78" t="s">
        <v>51</v>
      </c>
      <c r="L13" s="129">
        <f t="shared" ref="L13:AZ13" si="9">AVERAGE(L2:L4)</f>
        <v>4</v>
      </c>
      <c r="M13" s="129">
        <f t="shared" si="9"/>
        <v>4</v>
      </c>
      <c r="N13" s="129">
        <f t="shared" si="9"/>
        <v>4</v>
      </c>
      <c r="O13" s="129">
        <f t="shared" si="9"/>
        <v>4</v>
      </c>
      <c r="P13" s="129">
        <f t="shared" si="9"/>
        <v>4</v>
      </c>
      <c r="Q13" s="129">
        <f t="shared" si="9"/>
        <v>4</v>
      </c>
      <c r="R13" s="129">
        <f t="shared" si="9"/>
        <v>4</v>
      </c>
      <c r="S13" s="129">
        <f t="shared" si="9"/>
        <v>4</v>
      </c>
      <c r="T13" s="129">
        <f t="shared" si="9"/>
        <v>4</v>
      </c>
      <c r="U13" s="129">
        <f t="shared" si="9"/>
        <v>4</v>
      </c>
      <c r="V13" s="129">
        <f t="shared" si="9"/>
        <v>5</v>
      </c>
      <c r="W13" s="129">
        <f t="shared" si="9"/>
        <v>5</v>
      </c>
      <c r="X13" s="129">
        <f t="shared" si="9"/>
        <v>4</v>
      </c>
      <c r="Y13" s="129">
        <f t="shared" si="9"/>
        <v>4</v>
      </c>
      <c r="Z13" s="129">
        <f t="shared" si="9"/>
        <v>4</v>
      </c>
      <c r="AA13" s="129">
        <f t="shared" si="9"/>
        <v>5</v>
      </c>
      <c r="AB13" s="129">
        <f t="shared" si="9"/>
        <v>4</v>
      </c>
      <c r="AC13" s="129">
        <f t="shared" si="9"/>
        <v>4</v>
      </c>
      <c r="AD13" s="129">
        <f t="shared" si="9"/>
        <v>4</v>
      </c>
      <c r="AE13" s="129">
        <f t="shared" si="9"/>
        <v>4</v>
      </c>
      <c r="AF13" s="129">
        <f t="shared" si="9"/>
        <v>4</v>
      </c>
      <c r="AG13" s="129">
        <f t="shared" si="9"/>
        <v>4</v>
      </c>
      <c r="AH13" s="129">
        <f t="shared" si="9"/>
        <v>4</v>
      </c>
      <c r="AI13" s="129">
        <f t="shared" si="9"/>
        <v>4</v>
      </c>
      <c r="AJ13" s="129">
        <f t="shared" si="9"/>
        <v>4</v>
      </c>
      <c r="AK13" s="129">
        <f t="shared" si="9"/>
        <v>4</v>
      </c>
      <c r="AL13" s="129">
        <f t="shared" si="9"/>
        <v>4</v>
      </c>
      <c r="AM13" s="129">
        <f t="shared" si="9"/>
        <v>4</v>
      </c>
      <c r="AN13" s="129">
        <f t="shared" si="9"/>
        <v>4</v>
      </c>
      <c r="AO13" s="129">
        <f t="shared" si="9"/>
        <v>4</v>
      </c>
      <c r="AP13" s="129">
        <f t="shared" si="9"/>
        <v>4</v>
      </c>
      <c r="AQ13" s="129">
        <f t="shared" si="9"/>
        <v>4</v>
      </c>
      <c r="AR13" s="129">
        <f t="shared" si="9"/>
        <v>4</v>
      </c>
      <c r="AS13" s="129">
        <f t="shared" si="9"/>
        <v>4</v>
      </c>
      <c r="AT13" s="129">
        <f t="shared" si="9"/>
        <v>4</v>
      </c>
      <c r="AU13" s="129">
        <f t="shared" si="9"/>
        <v>4</v>
      </c>
      <c r="AV13" s="129">
        <f t="shared" si="9"/>
        <v>4</v>
      </c>
      <c r="AW13" s="129">
        <f t="shared" si="9"/>
        <v>4</v>
      </c>
      <c r="AX13" s="129">
        <f t="shared" si="9"/>
        <v>4</v>
      </c>
      <c r="AY13" s="129">
        <f t="shared" si="9"/>
        <v>4</v>
      </c>
      <c r="AZ13" s="129">
        <f t="shared" si="9"/>
        <v>4</v>
      </c>
    </row>
    <row r="14" spans="1:58" ht="21.75" x14ac:dyDescent="0.5">
      <c r="A14" s="271" t="s">
        <v>267</v>
      </c>
      <c r="B14" s="271">
        <f>COUNTIF(B2,0)</f>
        <v>0</v>
      </c>
      <c r="C14" s="257"/>
      <c r="D14" s="79"/>
      <c r="E14" s="257"/>
      <c r="F14" s="257"/>
      <c r="G14" s="257"/>
      <c r="J14" s="77"/>
      <c r="K14" s="78" t="s">
        <v>52</v>
      </c>
      <c r="L14" s="129">
        <f t="shared" ref="L14:AZ14" si="10">STDEVPA(L2:L4)</f>
        <v>0</v>
      </c>
      <c r="M14" s="129">
        <f t="shared" si="10"/>
        <v>0</v>
      </c>
      <c r="N14" s="129">
        <f t="shared" si="10"/>
        <v>0</v>
      </c>
      <c r="O14" s="129">
        <f t="shared" si="10"/>
        <v>0</v>
      </c>
      <c r="P14" s="129">
        <f t="shared" si="10"/>
        <v>0</v>
      </c>
      <c r="Q14" s="129">
        <f t="shared" si="10"/>
        <v>0</v>
      </c>
      <c r="R14" s="129">
        <f t="shared" si="10"/>
        <v>0</v>
      </c>
      <c r="S14" s="129">
        <f t="shared" si="10"/>
        <v>0</v>
      </c>
      <c r="T14" s="129">
        <f t="shared" si="10"/>
        <v>0</v>
      </c>
      <c r="U14" s="129">
        <f t="shared" si="10"/>
        <v>0</v>
      </c>
      <c r="V14" s="129">
        <f t="shared" si="10"/>
        <v>0</v>
      </c>
      <c r="W14" s="129">
        <f t="shared" si="10"/>
        <v>0</v>
      </c>
      <c r="X14" s="129">
        <f t="shared" si="10"/>
        <v>0</v>
      </c>
      <c r="Y14" s="129">
        <f t="shared" si="10"/>
        <v>0</v>
      </c>
      <c r="Z14" s="129">
        <f t="shared" si="10"/>
        <v>0</v>
      </c>
      <c r="AA14" s="129">
        <f t="shared" si="10"/>
        <v>0</v>
      </c>
      <c r="AB14" s="129">
        <f t="shared" si="10"/>
        <v>0</v>
      </c>
      <c r="AC14" s="129">
        <f t="shared" si="10"/>
        <v>0</v>
      </c>
      <c r="AD14" s="129">
        <f t="shared" si="10"/>
        <v>0</v>
      </c>
      <c r="AE14" s="129">
        <f t="shared" si="10"/>
        <v>0</v>
      </c>
      <c r="AF14" s="129">
        <f t="shared" si="10"/>
        <v>0</v>
      </c>
      <c r="AG14" s="129">
        <f t="shared" si="10"/>
        <v>0</v>
      </c>
      <c r="AH14" s="129">
        <f t="shared" si="10"/>
        <v>0</v>
      </c>
      <c r="AI14" s="129">
        <f t="shared" si="10"/>
        <v>0</v>
      </c>
      <c r="AJ14" s="129">
        <f t="shared" si="10"/>
        <v>0</v>
      </c>
      <c r="AK14" s="129">
        <f t="shared" si="10"/>
        <v>0</v>
      </c>
      <c r="AL14" s="129">
        <f t="shared" si="10"/>
        <v>0</v>
      </c>
      <c r="AM14" s="129">
        <f t="shared" si="10"/>
        <v>0</v>
      </c>
      <c r="AN14" s="129">
        <f t="shared" si="10"/>
        <v>0</v>
      </c>
      <c r="AO14" s="129">
        <f t="shared" si="10"/>
        <v>0</v>
      </c>
      <c r="AP14" s="129">
        <f t="shared" si="10"/>
        <v>0</v>
      </c>
      <c r="AQ14" s="129">
        <f t="shared" si="10"/>
        <v>0</v>
      </c>
      <c r="AR14" s="129">
        <f t="shared" si="10"/>
        <v>0</v>
      </c>
      <c r="AS14" s="129">
        <f t="shared" si="10"/>
        <v>0</v>
      </c>
      <c r="AT14" s="129">
        <f t="shared" si="10"/>
        <v>0</v>
      </c>
      <c r="AU14" s="129">
        <f t="shared" si="10"/>
        <v>0</v>
      </c>
      <c r="AV14" s="129">
        <f t="shared" si="10"/>
        <v>0</v>
      </c>
      <c r="AW14" s="129">
        <f t="shared" si="10"/>
        <v>0</v>
      </c>
      <c r="AX14" s="129">
        <f t="shared" si="10"/>
        <v>0</v>
      </c>
      <c r="AY14" s="129">
        <f t="shared" si="10"/>
        <v>0</v>
      </c>
      <c r="AZ14" s="129">
        <f t="shared" si="10"/>
        <v>0</v>
      </c>
    </row>
    <row r="15" spans="1:58" ht="21.75" x14ac:dyDescent="0.5">
      <c r="A15" s="271"/>
      <c r="B15" s="271">
        <f>SUM(B12:B14)</f>
        <v>1</v>
      </c>
      <c r="C15" s="257"/>
      <c r="D15" s="79"/>
      <c r="E15" s="257"/>
      <c r="F15" s="257"/>
      <c r="G15" s="257"/>
    </row>
    <row r="16" spans="1:58" ht="21.75" x14ac:dyDescent="0.5">
      <c r="A16" s="257"/>
      <c r="B16" s="257"/>
      <c r="C16" s="257"/>
      <c r="D16" s="79"/>
      <c r="E16" s="257"/>
      <c r="F16" s="257"/>
      <c r="G16" s="257"/>
      <c r="L16" s="134">
        <v>2.4</v>
      </c>
      <c r="M16" s="134">
        <v>4.4000000000000004</v>
      </c>
      <c r="N16" s="134">
        <v>1.4</v>
      </c>
      <c r="O16" s="134">
        <v>1.5</v>
      </c>
      <c r="P16" s="134">
        <v>1.7</v>
      </c>
      <c r="Q16" s="134">
        <v>1.8</v>
      </c>
      <c r="R16" s="134">
        <v>3.7</v>
      </c>
      <c r="S16" s="134" t="s">
        <v>11</v>
      </c>
      <c r="T16" s="134" t="s">
        <v>12</v>
      </c>
      <c r="U16" s="134" t="s">
        <v>13</v>
      </c>
      <c r="V16" s="134" t="s">
        <v>14</v>
      </c>
      <c r="W16" s="134" t="s">
        <v>15</v>
      </c>
      <c r="X16" s="134" t="s">
        <v>16</v>
      </c>
      <c r="Y16" s="134" t="s">
        <v>17</v>
      </c>
      <c r="Z16" s="134" t="s">
        <v>18</v>
      </c>
      <c r="AA16" s="134">
        <v>5.4</v>
      </c>
    </row>
    <row r="17" spans="1:27" ht="21.75" x14ac:dyDescent="0.5">
      <c r="A17" s="271" t="s">
        <v>1</v>
      </c>
      <c r="B17" s="271"/>
      <c r="C17" s="271"/>
      <c r="D17" s="79"/>
      <c r="E17" s="257"/>
      <c r="F17" s="257"/>
      <c r="G17" s="257"/>
      <c r="J17" s="290" t="s">
        <v>20</v>
      </c>
      <c r="K17" s="290"/>
      <c r="L17" s="135">
        <f>W13</f>
        <v>5</v>
      </c>
      <c r="M17" s="135">
        <f>AL13</f>
        <v>4</v>
      </c>
      <c r="N17" s="135">
        <f>O13</f>
        <v>4</v>
      </c>
      <c r="O17" s="135">
        <f>P13</f>
        <v>4</v>
      </c>
      <c r="P17" s="135">
        <f>R13</f>
        <v>4</v>
      </c>
      <c r="Q17" s="135">
        <f>S13</f>
        <v>4</v>
      </c>
      <c r="R17" s="135">
        <f>AF13</f>
        <v>4</v>
      </c>
      <c r="S17" s="135">
        <f t="shared" ref="S17:AA18" si="11">AR13</f>
        <v>4</v>
      </c>
      <c r="T17" s="135">
        <f t="shared" si="11"/>
        <v>4</v>
      </c>
      <c r="U17" s="135">
        <f t="shared" si="11"/>
        <v>4</v>
      </c>
      <c r="V17" s="135">
        <f t="shared" si="11"/>
        <v>4</v>
      </c>
      <c r="W17" s="135">
        <f t="shared" si="11"/>
        <v>4</v>
      </c>
      <c r="X17" s="135">
        <f t="shared" si="11"/>
        <v>4</v>
      </c>
      <c r="Y17" s="135">
        <f t="shared" si="11"/>
        <v>4</v>
      </c>
      <c r="Z17" s="135">
        <f t="shared" si="11"/>
        <v>4</v>
      </c>
      <c r="AA17" s="135">
        <f t="shared" si="11"/>
        <v>4</v>
      </c>
    </row>
    <row r="18" spans="1:27" ht="21.75" x14ac:dyDescent="0.5">
      <c r="A18" s="271" t="s">
        <v>268</v>
      </c>
      <c r="B18" s="271"/>
      <c r="C18" s="271">
        <f>COUNTIF(D2,1)</f>
        <v>0</v>
      </c>
      <c r="D18" s="79"/>
      <c r="E18" s="257"/>
      <c r="F18" s="257"/>
      <c r="G18" s="257"/>
      <c r="J18" s="290"/>
      <c r="K18" s="290"/>
      <c r="L18" s="135">
        <f>W14</f>
        <v>0</v>
      </c>
      <c r="M18" s="135">
        <f>AM14</f>
        <v>0</v>
      </c>
      <c r="N18" s="135">
        <f>O14</f>
        <v>0</v>
      </c>
      <c r="O18" s="135">
        <f>P14</f>
        <v>0</v>
      </c>
      <c r="P18" s="135">
        <f>R14</f>
        <v>0</v>
      </c>
      <c r="Q18" s="135">
        <f>S14</f>
        <v>0</v>
      </c>
      <c r="R18" s="135">
        <f>AF14</f>
        <v>0</v>
      </c>
      <c r="S18" s="135">
        <f t="shared" si="11"/>
        <v>0</v>
      </c>
      <c r="T18" s="135">
        <f t="shared" si="11"/>
        <v>0</v>
      </c>
      <c r="U18" s="135">
        <f t="shared" si="11"/>
        <v>0</v>
      </c>
      <c r="V18" s="135">
        <f t="shared" si="11"/>
        <v>0</v>
      </c>
      <c r="W18" s="135">
        <f t="shared" si="11"/>
        <v>0</v>
      </c>
      <c r="X18" s="135">
        <f t="shared" si="11"/>
        <v>0</v>
      </c>
      <c r="Y18" s="135">
        <f t="shared" si="11"/>
        <v>0</v>
      </c>
      <c r="Z18" s="135">
        <f t="shared" si="11"/>
        <v>0</v>
      </c>
      <c r="AA18" s="135">
        <f t="shared" si="11"/>
        <v>0</v>
      </c>
    </row>
    <row r="19" spans="1:27" ht="21.75" x14ac:dyDescent="0.5">
      <c r="A19" s="271" t="s">
        <v>269</v>
      </c>
      <c r="B19" s="271"/>
      <c r="C19" s="271">
        <f>COUNTIF(D2,2)</f>
        <v>0</v>
      </c>
      <c r="D19" s="79"/>
      <c r="E19" s="257"/>
      <c r="F19" s="257"/>
      <c r="G19" s="257"/>
      <c r="K19" t="s">
        <v>51</v>
      </c>
      <c r="L19" s="132">
        <f>AVERAGE(L17:AA17)</f>
        <v>4.0625</v>
      </c>
    </row>
    <row r="20" spans="1:27" ht="21.75" x14ac:dyDescent="0.5">
      <c r="A20" s="271" t="s">
        <v>270</v>
      </c>
      <c r="B20" s="271"/>
      <c r="C20" s="271">
        <f>COUNTIF(D2,3)</f>
        <v>1</v>
      </c>
      <c r="D20" s="79"/>
      <c r="E20" s="257"/>
      <c r="F20" s="257"/>
      <c r="G20" s="257"/>
      <c r="K20" t="s">
        <v>52</v>
      </c>
      <c r="L20" s="132">
        <f>AVERAGE(L18:AA18)</f>
        <v>0</v>
      </c>
    </row>
    <row r="21" spans="1:27" ht="21.75" x14ac:dyDescent="0.5">
      <c r="A21" s="271" t="s">
        <v>271</v>
      </c>
      <c r="B21" s="271"/>
      <c r="C21" s="271">
        <f>COUNTIF(D2,4)</f>
        <v>0</v>
      </c>
      <c r="D21" s="79"/>
      <c r="E21" s="257"/>
      <c r="F21" s="257"/>
      <c r="G21" s="257"/>
    </row>
    <row r="22" spans="1:27" ht="21.75" x14ac:dyDescent="0.5">
      <c r="A22" s="271" t="s">
        <v>267</v>
      </c>
      <c r="B22" s="271"/>
      <c r="C22" s="271">
        <f>COUNTIF(D2,5)</f>
        <v>0</v>
      </c>
      <c r="D22" s="79"/>
      <c r="E22" s="257"/>
      <c r="F22" s="257"/>
      <c r="G22" s="257"/>
      <c r="L22" s="132"/>
    </row>
    <row r="23" spans="1:27" ht="21.75" x14ac:dyDescent="0.5">
      <c r="A23" s="271"/>
      <c r="B23" s="271"/>
      <c r="C23" s="271">
        <f>SUM(C18:C22)</f>
        <v>1</v>
      </c>
      <c r="D23" s="79"/>
      <c r="E23" s="257"/>
      <c r="F23" s="257"/>
      <c r="G23" s="257"/>
      <c r="L23" s="134">
        <v>4.0999999999999996</v>
      </c>
      <c r="M23" s="134">
        <v>4.2</v>
      </c>
      <c r="N23" s="134">
        <v>1.4</v>
      </c>
      <c r="O23" s="134">
        <v>4.3</v>
      </c>
      <c r="P23" s="134">
        <v>4.8</v>
      </c>
    </row>
    <row r="24" spans="1:27" ht="21.75" x14ac:dyDescent="0.5">
      <c r="A24" s="257"/>
      <c r="B24" s="257"/>
      <c r="C24" s="257"/>
      <c r="D24" s="79"/>
      <c r="E24" s="257"/>
      <c r="F24" s="257"/>
      <c r="G24" s="257"/>
      <c r="J24" s="290" t="s">
        <v>21</v>
      </c>
      <c r="K24" s="290"/>
      <c r="L24" s="135">
        <f>AI13</f>
        <v>4</v>
      </c>
      <c r="M24" s="135">
        <f>AJ13</f>
        <v>4</v>
      </c>
      <c r="N24" s="135">
        <f>O13</f>
        <v>4</v>
      </c>
      <c r="O24" s="135">
        <f>AK13</f>
        <v>4</v>
      </c>
      <c r="P24" s="135">
        <f>AP13</f>
        <v>4</v>
      </c>
    </row>
    <row r="25" spans="1:27" ht="21.75" x14ac:dyDescent="0.5">
      <c r="A25" s="257" t="s">
        <v>194</v>
      </c>
      <c r="B25" s="257"/>
      <c r="C25" s="257"/>
      <c r="D25" s="79"/>
      <c r="E25" s="257"/>
      <c r="F25" s="257"/>
      <c r="G25" s="257"/>
      <c r="J25" s="290"/>
      <c r="K25" s="290"/>
      <c r="L25" s="135">
        <f>AI14</f>
        <v>0</v>
      </c>
      <c r="M25" s="135">
        <f>AJ14</f>
        <v>0</v>
      </c>
      <c r="N25" s="135">
        <f>O14</f>
        <v>0</v>
      </c>
      <c r="O25" s="135">
        <f>AK14</f>
        <v>0</v>
      </c>
      <c r="P25" s="135">
        <f>AP14</f>
        <v>0</v>
      </c>
    </row>
    <row r="26" spans="1:27" ht="21.75" x14ac:dyDescent="0.5">
      <c r="A26" s="271" t="s">
        <v>28</v>
      </c>
      <c r="B26" s="271"/>
      <c r="C26" s="271"/>
      <c r="D26" s="277"/>
      <c r="E26" s="271">
        <f>COUNTIF(E2,1)</f>
        <v>0</v>
      </c>
      <c r="F26" s="257"/>
      <c r="G26" s="257"/>
      <c r="K26" t="s">
        <v>51</v>
      </c>
      <c r="L26" s="132">
        <f>AVERAGE(L24:P24)</f>
        <v>4</v>
      </c>
    </row>
    <row r="27" spans="1:27" ht="21.75" x14ac:dyDescent="0.5">
      <c r="A27" s="271" t="s">
        <v>30</v>
      </c>
      <c r="B27" s="271"/>
      <c r="C27" s="271"/>
      <c r="D27" s="277"/>
      <c r="E27" s="271">
        <f>COUNTIF(E2,2)</f>
        <v>1</v>
      </c>
      <c r="F27" s="257"/>
      <c r="G27" s="257"/>
      <c r="K27" t="s">
        <v>52</v>
      </c>
      <c r="L27" s="132">
        <f>AVERAGE(L25:P25)</f>
        <v>0</v>
      </c>
    </row>
    <row r="28" spans="1:27" ht="21.75" x14ac:dyDescent="0.5">
      <c r="A28" s="271" t="s">
        <v>32</v>
      </c>
      <c r="B28" s="271"/>
      <c r="C28" s="271"/>
      <c r="D28" s="277"/>
      <c r="E28" s="271">
        <f>COUNTIF(E2,3)</f>
        <v>0</v>
      </c>
      <c r="F28" s="257"/>
      <c r="G28" s="257"/>
    </row>
    <row r="29" spans="1:27" ht="21.75" x14ac:dyDescent="0.5">
      <c r="A29" s="271" t="s">
        <v>272</v>
      </c>
      <c r="B29" s="271"/>
      <c r="C29" s="271"/>
      <c r="D29" s="277"/>
      <c r="E29" s="271">
        <f>COUNTIF(E2,4)</f>
        <v>0</v>
      </c>
      <c r="F29" s="257"/>
      <c r="G29" s="257"/>
      <c r="L29" s="134">
        <v>2.5</v>
      </c>
      <c r="M29" s="136">
        <v>3.4</v>
      </c>
      <c r="N29" s="134">
        <v>3.9</v>
      </c>
    </row>
    <row r="30" spans="1:27" ht="21.75" x14ac:dyDescent="0.5">
      <c r="A30" s="271" t="s">
        <v>267</v>
      </c>
      <c r="B30" s="271"/>
      <c r="C30" s="271"/>
      <c r="D30" s="277"/>
      <c r="E30" s="271">
        <f>COUNTIF(E2,0)</f>
        <v>0</v>
      </c>
      <c r="F30" s="257"/>
      <c r="G30" s="257"/>
      <c r="J30" s="290" t="s">
        <v>22</v>
      </c>
      <c r="K30" s="290"/>
      <c r="L30" s="135">
        <f>X5</f>
        <v>4</v>
      </c>
      <c r="M30" s="137">
        <f>AC5</f>
        <v>4</v>
      </c>
      <c r="N30" s="135">
        <f>AH13</f>
        <v>4</v>
      </c>
    </row>
    <row r="31" spans="1:27" ht="21.75" x14ac:dyDescent="0.5">
      <c r="A31" s="271"/>
      <c r="B31" s="271"/>
      <c r="C31" s="271"/>
      <c r="D31" s="277"/>
      <c r="E31" s="271">
        <f>SUM(E26:E30)</f>
        <v>1</v>
      </c>
      <c r="F31" s="257"/>
      <c r="G31" s="257"/>
      <c r="J31" s="290"/>
      <c r="K31" s="290"/>
      <c r="L31" s="135">
        <f>X14</f>
        <v>0</v>
      </c>
      <c r="M31" s="137">
        <f>AC14</f>
        <v>0</v>
      </c>
      <c r="N31" s="135">
        <f>AH14</f>
        <v>0</v>
      </c>
    </row>
    <row r="32" spans="1:27" ht="21.75" x14ac:dyDescent="0.5">
      <c r="A32" s="257"/>
      <c r="B32" s="257"/>
      <c r="C32" s="257"/>
      <c r="D32" s="79"/>
      <c r="E32" s="257"/>
      <c r="F32" s="257"/>
      <c r="G32" s="257"/>
      <c r="K32" t="s">
        <v>51</v>
      </c>
      <c r="L32" s="132">
        <f>AVERAGE(L30:N30)</f>
        <v>4</v>
      </c>
    </row>
    <row r="33" spans="1:28" ht="21.75" x14ac:dyDescent="0.5">
      <c r="A33" s="256" t="s">
        <v>273</v>
      </c>
      <c r="B33" s="257"/>
      <c r="C33" s="257"/>
      <c r="E33" s="257"/>
      <c r="F33" s="257"/>
      <c r="G33" s="257"/>
      <c r="K33" t="s">
        <v>52</v>
      </c>
      <c r="L33" s="132">
        <f>AVERAGE(L31:N31)</f>
        <v>0</v>
      </c>
    </row>
    <row r="34" spans="1:28" x14ac:dyDescent="0.55000000000000004">
      <c r="A34" s="90">
        <v>1</v>
      </c>
      <c r="B34" s="286" t="s">
        <v>185</v>
      </c>
      <c r="C34" s="287"/>
      <c r="D34" s="277"/>
      <c r="E34" s="271"/>
      <c r="F34" s="271"/>
      <c r="G34" s="271">
        <f>COUNTIF(I2,6)</f>
        <v>1</v>
      </c>
    </row>
    <row r="35" spans="1:28" x14ac:dyDescent="0.55000000000000004">
      <c r="A35" s="90">
        <v>2</v>
      </c>
      <c r="B35" s="286"/>
      <c r="C35" s="287"/>
      <c r="D35" s="277"/>
      <c r="E35" s="271"/>
      <c r="F35" s="271"/>
      <c r="G35" s="271">
        <f>COUNTIF(I2,2)</f>
        <v>0</v>
      </c>
      <c r="L35" s="134">
        <v>1.1000000000000001</v>
      </c>
      <c r="M35" s="134">
        <v>1.2</v>
      </c>
      <c r="N35" s="134">
        <v>1.3</v>
      </c>
      <c r="O35" s="134">
        <v>1.4</v>
      </c>
      <c r="P35" s="134">
        <v>1.5</v>
      </c>
      <c r="Q35" s="134">
        <v>1.6</v>
      </c>
      <c r="R35" s="134">
        <v>1.7</v>
      </c>
      <c r="S35" s="134">
        <v>1.8</v>
      </c>
      <c r="T35" s="134">
        <v>3.1</v>
      </c>
      <c r="U35" s="134">
        <v>3.2</v>
      </c>
      <c r="V35" s="134">
        <v>3.3</v>
      </c>
      <c r="W35" s="134">
        <v>3.4</v>
      </c>
      <c r="X35" s="134">
        <v>3.5</v>
      </c>
      <c r="Y35" s="134">
        <v>3.6</v>
      </c>
      <c r="Z35" s="134">
        <v>3.7</v>
      </c>
      <c r="AA35" s="134">
        <v>3.8</v>
      </c>
      <c r="AB35" s="134">
        <v>3.9</v>
      </c>
    </row>
    <row r="36" spans="1:28" x14ac:dyDescent="0.55000000000000004">
      <c r="A36" s="90">
        <v>3</v>
      </c>
      <c r="B36" s="286"/>
      <c r="C36" s="287"/>
      <c r="D36" s="277"/>
      <c r="E36" s="271"/>
      <c r="F36" s="271"/>
      <c r="G36" s="271">
        <f>COUNTIF(I2,3)</f>
        <v>0</v>
      </c>
      <c r="J36" s="290" t="s">
        <v>23</v>
      </c>
      <c r="K36" s="290"/>
      <c r="L36" s="135">
        <f>L5</f>
        <v>4</v>
      </c>
      <c r="M36" s="135">
        <f t="shared" ref="M36:R37" si="12">M5</f>
        <v>4</v>
      </c>
      <c r="N36" s="135">
        <f t="shared" si="12"/>
        <v>4</v>
      </c>
      <c r="O36" s="135">
        <f t="shared" si="12"/>
        <v>4</v>
      </c>
      <c r="P36" s="135">
        <f t="shared" si="12"/>
        <v>4</v>
      </c>
      <c r="Q36" s="135">
        <f t="shared" si="12"/>
        <v>4</v>
      </c>
      <c r="R36" s="135">
        <f t="shared" si="12"/>
        <v>4</v>
      </c>
      <c r="S36" s="135">
        <f>S5</f>
        <v>4</v>
      </c>
      <c r="T36" s="135">
        <f>Z5</f>
        <v>4</v>
      </c>
      <c r="U36" s="135">
        <f t="shared" ref="U36:AB37" si="13">AA5</f>
        <v>5</v>
      </c>
      <c r="V36" s="135">
        <f t="shared" si="13"/>
        <v>4</v>
      </c>
      <c r="W36" s="135">
        <f t="shared" si="13"/>
        <v>4</v>
      </c>
      <c r="X36" s="135">
        <f t="shared" si="13"/>
        <v>4</v>
      </c>
      <c r="Y36" s="135">
        <f t="shared" si="13"/>
        <v>4</v>
      </c>
      <c r="Z36" s="135">
        <f t="shared" si="13"/>
        <v>4</v>
      </c>
      <c r="AA36" s="135">
        <f>AG5</f>
        <v>4</v>
      </c>
      <c r="AB36" s="135">
        <f t="shared" si="13"/>
        <v>4</v>
      </c>
    </row>
    <row r="37" spans="1:28" x14ac:dyDescent="0.55000000000000004">
      <c r="A37" s="90">
        <v>4</v>
      </c>
      <c r="B37" s="286"/>
      <c r="C37" s="287"/>
      <c r="D37" s="277"/>
      <c r="E37" s="271"/>
      <c r="F37" s="271"/>
      <c r="G37" s="271">
        <f>COUNTIF(I2,4)</f>
        <v>0</v>
      </c>
      <c r="J37" s="290"/>
      <c r="K37" s="290"/>
      <c r="L37" s="135">
        <f>L6</f>
        <v>0</v>
      </c>
      <c r="M37" s="135">
        <f t="shared" si="12"/>
        <v>0</v>
      </c>
      <c r="N37" s="135">
        <f t="shared" si="12"/>
        <v>0</v>
      </c>
      <c r="O37" s="135">
        <f t="shared" si="12"/>
        <v>0</v>
      </c>
      <c r="P37" s="135">
        <f t="shared" si="12"/>
        <v>0</v>
      </c>
      <c r="Q37" s="135">
        <f t="shared" si="12"/>
        <v>0</v>
      </c>
      <c r="R37" s="135">
        <f t="shared" si="12"/>
        <v>0</v>
      </c>
      <c r="S37" s="135">
        <f>S6</f>
        <v>0</v>
      </c>
      <c r="T37" s="135">
        <f>Z6</f>
        <v>0</v>
      </c>
      <c r="U37" s="135">
        <f t="shared" si="13"/>
        <v>0</v>
      </c>
      <c r="V37" s="135">
        <f t="shared" si="13"/>
        <v>0</v>
      </c>
      <c r="W37" s="135">
        <f t="shared" si="13"/>
        <v>0</v>
      </c>
      <c r="X37" s="135">
        <f t="shared" si="13"/>
        <v>0</v>
      </c>
      <c r="Y37" s="135">
        <f t="shared" si="13"/>
        <v>0</v>
      </c>
      <c r="Z37" s="135">
        <f t="shared" si="13"/>
        <v>0</v>
      </c>
      <c r="AA37" s="135">
        <f>AG6</f>
        <v>0</v>
      </c>
      <c r="AB37" s="135">
        <f t="shared" si="13"/>
        <v>0</v>
      </c>
    </row>
    <row r="38" spans="1:28" x14ac:dyDescent="0.55000000000000004">
      <c r="A38" s="90">
        <v>5</v>
      </c>
      <c r="B38" s="286"/>
      <c r="C38" s="287"/>
      <c r="D38" s="277"/>
      <c r="E38" s="271"/>
      <c r="F38" s="271"/>
      <c r="G38" s="271">
        <f>COUNTIF(I2,5)</f>
        <v>0</v>
      </c>
      <c r="K38" t="s">
        <v>51</v>
      </c>
      <c r="L38" s="132">
        <f>AVERAGE(L36:AB36)</f>
        <v>4.0588235294117645</v>
      </c>
    </row>
    <row r="39" spans="1:28" ht="21.75" x14ac:dyDescent="0.5">
      <c r="A39" s="90">
        <v>6</v>
      </c>
      <c r="B39" s="288"/>
      <c r="C39" s="271"/>
      <c r="D39" s="277"/>
      <c r="E39" s="271"/>
      <c r="F39" s="271"/>
      <c r="G39" s="271">
        <f>COUNTIF(I2,5)</f>
        <v>0</v>
      </c>
      <c r="K39" t="s">
        <v>52</v>
      </c>
      <c r="L39" s="132">
        <f>AVERAGE(L37:AB37)</f>
        <v>0</v>
      </c>
    </row>
    <row r="40" spans="1:28" ht="21.75" x14ac:dyDescent="0.5">
      <c r="A40" s="90">
        <v>7</v>
      </c>
      <c r="B40" s="288"/>
      <c r="C40" s="271"/>
      <c r="D40" s="277"/>
      <c r="E40" s="271"/>
      <c r="F40" s="271"/>
      <c r="G40" s="271">
        <f>COUNTIF(I2,5)</f>
        <v>0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  <c r="L41" s="134">
        <v>3.2</v>
      </c>
      <c r="M41" s="134">
        <v>3.8</v>
      </c>
    </row>
    <row r="42" spans="1:28" ht="21.75" x14ac:dyDescent="0.5">
      <c r="A42" s="280"/>
      <c r="B42" s="281"/>
      <c r="C42" s="271"/>
      <c r="D42" s="277"/>
      <c r="E42" s="271"/>
      <c r="F42" s="271"/>
      <c r="G42" s="271">
        <f>SUM(G34:G41)</f>
        <v>1</v>
      </c>
      <c r="J42" s="290" t="s">
        <v>24</v>
      </c>
      <c r="K42" s="290"/>
      <c r="L42" s="135">
        <f>AA5</f>
        <v>5</v>
      </c>
      <c r="M42" s="135">
        <f>AG13</f>
        <v>4</v>
      </c>
    </row>
    <row r="43" spans="1:28" ht="21.75" x14ac:dyDescent="0.5">
      <c r="A43" s="278"/>
      <c r="B43" s="279"/>
      <c r="C43" s="257"/>
      <c r="D43" s="79"/>
      <c r="E43" s="257"/>
      <c r="F43" s="257"/>
      <c r="G43" s="257"/>
      <c r="J43" s="290"/>
      <c r="K43" s="290"/>
      <c r="L43" s="135">
        <f>AA6</f>
        <v>0</v>
      </c>
      <c r="M43" s="135">
        <f>AG14</f>
        <v>0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51</v>
      </c>
      <c r="L44" s="132">
        <f>AVERAGE(L42:M42)</f>
        <v>4.5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K45" t="s">
        <v>52</v>
      </c>
      <c r="L45" s="132">
        <f>AVERAGE(L43:M43)</f>
        <v>0</v>
      </c>
    </row>
    <row r="46" spans="1:28" ht="21.75" x14ac:dyDescent="0.5">
      <c r="A46" s="271" t="s">
        <v>274</v>
      </c>
      <c r="B46" s="271"/>
      <c r="C46" s="271"/>
      <c r="D46" s="79"/>
      <c r="E46" s="257"/>
      <c r="F46" s="257"/>
      <c r="G46" s="257"/>
    </row>
    <row r="47" spans="1:28" ht="21.75" x14ac:dyDescent="0.5">
      <c r="A47" s="271" t="s">
        <v>275</v>
      </c>
      <c r="B47" s="271"/>
      <c r="C47" s="271">
        <f>COUNTIF(J2,1)</f>
        <v>0</v>
      </c>
      <c r="D47" s="79"/>
      <c r="E47" s="257"/>
      <c r="F47" s="257"/>
      <c r="G47" s="257"/>
    </row>
    <row r="48" spans="1:28" ht="21.75" x14ac:dyDescent="0.5">
      <c r="A48" s="271" t="s">
        <v>276</v>
      </c>
      <c r="B48" s="271"/>
      <c r="C48" s="271">
        <f>COUNTIF(J2,2)</f>
        <v>0</v>
      </c>
      <c r="D48" s="79"/>
      <c r="E48" s="257"/>
      <c r="F48" s="257"/>
      <c r="G48" s="257"/>
      <c r="J48" s="290" t="s">
        <v>191</v>
      </c>
      <c r="K48" s="290"/>
      <c r="L48" s="133" t="s">
        <v>51</v>
      </c>
      <c r="M48" s="135">
        <f>AVERAGE(L19,L26,L32,L38,L44)</f>
        <v>4.1242647058823527</v>
      </c>
    </row>
    <row r="49" spans="1:13" ht="21.75" x14ac:dyDescent="0.5">
      <c r="A49" s="271" t="s">
        <v>267</v>
      </c>
      <c r="B49" s="271"/>
      <c r="C49" s="271">
        <f>COUNTIF(J2,3)</f>
        <v>1</v>
      </c>
      <c r="D49" s="79"/>
      <c r="E49" s="257"/>
      <c r="F49" s="257"/>
      <c r="G49" s="257"/>
      <c r="J49" s="290"/>
      <c r="K49" s="290"/>
      <c r="L49" s="133" t="s">
        <v>52</v>
      </c>
      <c r="M49" s="135">
        <f>AVERAGE(L20,L27,L33,L39,L45)</f>
        <v>0</v>
      </c>
    </row>
    <row r="50" spans="1:13" ht="21.75" x14ac:dyDescent="0.5">
      <c r="A50" s="271"/>
      <c r="B50" s="271"/>
      <c r="C50" s="271">
        <f>SUM(C47:C49)</f>
        <v>1</v>
      </c>
      <c r="D50" s="79"/>
      <c r="E50" s="257"/>
      <c r="F50" s="257"/>
      <c r="G50" s="257"/>
    </row>
    <row r="51" spans="1:13" ht="21.75" x14ac:dyDescent="0.5">
      <c r="A51" s="257"/>
      <c r="B51" s="257"/>
      <c r="C51" s="257"/>
      <c r="D51" s="79"/>
      <c r="E51" s="257"/>
      <c r="F51" s="257"/>
      <c r="G51" s="257"/>
    </row>
    <row r="52" spans="1:13" ht="21.75" x14ac:dyDescent="0.5">
      <c r="A52" s="271" t="s">
        <v>277</v>
      </c>
      <c r="B52" s="271"/>
      <c r="C52" s="271"/>
      <c r="D52" s="79"/>
      <c r="E52" s="257"/>
      <c r="F52" s="257"/>
      <c r="G52" s="257"/>
    </row>
    <row r="53" spans="1:13" ht="21.75" x14ac:dyDescent="0.5">
      <c r="A53" s="271" t="s">
        <v>278</v>
      </c>
      <c r="B53" s="271"/>
      <c r="C53" s="271">
        <f>COUNTIF(K2,1)</f>
        <v>1</v>
      </c>
      <c r="D53" s="79"/>
      <c r="E53" s="257"/>
      <c r="F53" s="257"/>
      <c r="G53" s="257"/>
    </row>
    <row r="54" spans="1:13" ht="21.75" x14ac:dyDescent="0.5">
      <c r="A54" s="271" t="s">
        <v>41</v>
      </c>
      <c r="B54" s="271"/>
      <c r="C54" s="271">
        <f>COUNTIF(K2,2)</f>
        <v>0</v>
      </c>
      <c r="D54" s="79"/>
      <c r="E54" s="257"/>
      <c r="F54" s="257"/>
      <c r="G54" s="257"/>
    </row>
    <row r="55" spans="1:13" ht="21.75" x14ac:dyDescent="0.5">
      <c r="A55" s="271" t="s">
        <v>267</v>
      </c>
      <c r="B55" s="271"/>
      <c r="C55" s="271">
        <f>COUNTIF(K2,0)</f>
        <v>0</v>
      </c>
      <c r="D55" s="79"/>
      <c r="E55" s="257"/>
      <c r="F55" s="257"/>
      <c r="G55" s="257"/>
    </row>
    <row r="56" spans="1:13" ht="21.75" x14ac:dyDescent="0.5">
      <c r="A56" s="271"/>
      <c r="B56" s="271"/>
      <c r="C56" s="271">
        <f>SUM(C53:C55)</f>
        <v>1</v>
      </c>
      <c r="D56" s="79"/>
      <c r="E56" s="257"/>
      <c r="F56" s="257"/>
      <c r="G56" s="257"/>
    </row>
    <row r="57" spans="1:13" ht="21.75" x14ac:dyDescent="0.5">
      <c r="A57"/>
      <c r="D57" s="79"/>
    </row>
    <row r="58" spans="1:13" ht="21.75" x14ac:dyDescent="0.5">
      <c r="A58"/>
      <c r="D58" s="79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  <c r="I61"/>
    </row>
    <row r="62" spans="1:13" ht="21.75" x14ac:dyDescent="0.5">
      <c r="A62"/>
      <c r="D62" s="79"/>
      <c r="I62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50" spans="1:9" ht="21.75" x14ac:dyDescent="0.5">
      <c r="A350"/>
      <c r="D350" s="53"/>
      <c r="I350"/>
    </row>
  </sheetData>
  <mergeCells count="6">
    <mergeCell ref="J48:K49"/>
    <mergeCell ref="J17:K18"/>
    <mergeCell ref="J24:K25"/>
    <mergeCell ref="J30:K31"/>
    <mergeCell ref="J36:K37"/>
    <mergeCell ref="J42:K4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opLeftCell="A115" workbookViewId="0">
      <selection activeCell="L144" sqref="L144:N149"/>
    </sheetView>
  </sheetViews>
  <sheetFormatPr defaultRowHeight="15" x14ac:dyDescent="0.35"/>
  <cols>
    <col min="1" max="2" width="9.375" style="7" customWidth="1"/>
    <col min="3" max="4" width="9" style="7"/>
    <col min="5" max="5" width="5.75" style="7" customWidth="1"/>
    <col min="6" max="9" width="9" style="7"/>
    <col min="10" max="10" width="9.75" style="7" customWidth="1"/>
    <col min="11" max="11" width="9" style="7"/>
    <col min="12" max="12" width="10.375" style="7" bestFit="1" customWidth="1"/>
    <col min="13" max="13" width="5" style="7" bestFit="1" customWidth="1"/>
    <col min="14" max="14" width="21.25" style="7" bestFit="1" customWidth="1"/>
    <col min="15" max="256" width="9" style="7"/>
    <col min="257" max="258" width="9.375" style="7" customWidth="1"/>
    <col min="259" max="260" width="9" style="7"/>
    <col min="261" max="261" width="5.75" style="7" customWidth="1"/>
    <col min="262" max="265" width="9" style="7"/>
    <col min="266" max="266" width="9.75" style="7" customWidth="1"/>
    <col min="267" max="512" width="9" style="7"/>
    <col min="513" max="514" width="9.375" style="7" customWidth="1"/>
    <col min="515" max="516" width="9" style="7"/>
    <col min="517" max="517" width="5.75" style="7" customWidth="1"/>
    <col min="518" max="521" width="9" style="7"/>
    <col min="522" max="522" width="9.75" style="7" customWidth="1"/>
    <col min="523" max="768" width="9" style="7"/>
    <col min="769" max="770" width="9.375" style="7" customWidth="1"/>
    <col min="771" max="772" width="9" style="7"/>
    <col min="773" max="773" width="5.75" style="7" customWidth="1"/>
    <col min="774" max="777" width="9" style="7"/>
    <col min="778" max="778" width="9.75" style="7" customWidth="1"/>
    <col min="779" max="1024" width="9" style="7"/>
    <col min="1025" max="1026" width="9.375" style="7" customWidth="1"/>
    <col min="1027" max="1028" width="9" style="7"/>
    <col min="1029" max="1029" width="5.75" style="7" customWidth="1"/>
    <col min="1030" max="1033" width="9" style="7"/>
    <col min="1034" max="1034" width="9.75" style="7" customWidth="1"/>
    <col min="1035" max="1280" width="9" style="7"/>
    <col min="1281" max="1282" width="9.375" style="7" customWidth="1"/>
    <col min="1283" max="1284" width="9" style="7"/>
    <col min="1285" max="1285" width="5.75" style="7" customWidth="1"/>
    <col min="1286" max="1289" width="9" style="7"/>
    <col min="1290" max="1290" width="9.75" style="7" customWidth="1"/>
    <col min="1291" max="1536" width="9" style="7"/>
    <col min="1537" max="1538" width="9.375" style="7" customWidth="1"/>
    <col min="1539" max="1540" width="9" style="7"/>
    <col min="1541" max="1541" width="5.75" style="7" customWidth="1"/>
    <col min="1542" max="1545" width="9" style="7"/>
    <col min="1546" max="1546" width="9.75" style="7" customWidth="1"/>
    <col min="1547" max="1792" width="9" style="7"/>
    <col min="1793" max="1794" width="9.375" style="7" customWidth="1"/>
    <col min="1795" max="1796" width="9" style="7"/>
    <col min="1797" max="1797" width="5.75" style="7" customWidth="1"/>
    <col min="1798" max="1801" width="9" style="7"/>
    <col min="1802" max="1802" width="9.75" style="7" customWidth="1"/>
    <col min="1803" max="2048" width="9" style="7"/>
    <col min="2049" max="2050" width="9.375" style="7" customWidth="1"/>
    <col min="2051" max="2052" width="9" style="7"/>
    <col min="2053" max="2053" width="5.75" style="7" customWidth="1"/>
    <col min="2054" max="2057" width="9" style="7"/>
    <col min="2058" max="2058" width="9.75" style="7" customWidth="1"/>
    <col min="2059" max="2304" width="9" style="7"/>
    <col min="2305" max="2306" width="9.375" style="7" customWidth="1"/>
    <col min="2307" max="2308" width="9" style="7"/>
    <col min="2309" max="2309" width="5.75" style="7" customWidth="1"/>
    <col min="2310" max="2313" width="9" style="7"/>
    <col min="2314" max="2314" width="9.75" style="7" customWidth="1"/>
    <col min="2315" max="2560" width="9" style="7"/>
    <col min="2561" max="2562" width="9.375" style="7" customWidth="1"/>
    <col min="2563" max="2564" width="9" style="7"/>
    <col min="2565" max="2565" width="5.75" style="7" customWidth="1"/>
    <col min="2566" max="2569" width="9" style="7"/>
    <col min="2570" max="2570" width="9.75" style="7" customWidth="1"/>
    <col min="2571" max="2816" width="9" style="7"/>
    <col min="2817" max="2818" width="9.375" style="7" customWidth="1"/>
    <col min="2819" max="2820" width="9" style="7"/>
    <col min="2821" max="2821" width="5.75" style="7" customWidth="1"/>
    <col min="2822" max="2825" width="9" style="7"/>
    <col min="2826" max="2826" width="9.75" style="7" customWidth="1"/>
    <col min="2827" max="3072" width="9" style="7"/>
    <col min="3073" max="3074" width="9.375" style="7" customWidth="1"/>
    <col min="3075" max="3076" width="9" style="7"/>
    <col min="3077" max="3077" width="5.75" style="7" customWidth="1"/>
    <col min="3078" max="3081" width="9" style="7"/>
    <col min="3082" max="3082" width="9.75" style="7" customWidth="1"/>
    <col min="3083" max="3328" width="9" style="7"/>
    <col min="3329" max="3330" width="9.375" style="7" customWidth="1"/>
    <col min="3331" max="3332" width="9" style="7"/>
    <col min="3333" max="3333" width="5.75" style="7" customWidth="1"/>
    <col min="3334" max="3337" width="9" style="7"/>
    <col min="3338" max="3338" width="9.75" style="7" customWidth="1"/>
    <col min="3339" max="3584" width="9" style="7"/>
    <col min="3585" max="3586" width="9.375" style="7" customWidth="1"/>
    <col min="3587" max="3588" width="9" style="7"/>
    <col min="3589" max="3589" width="5.75" style="7" customWidth="1"/>
    <col min="3590" max="3593" width="9" style="7"/>
    <col min="3594" max="3594" width="9.75" style="7" customWidth="1"/>
    <col min="3595" max="3840" width="9" style="7"/>
    <col min="3841" max="3842" width="9.375" style="7" customWidth="1"/>
    <col min="3843" max="3844" width="9" style="7"/>
    <col min="3845" max="3845" width="5.75" style="7" customWidth="1"/>
    <col min="3846" max="3849" width="9" style="7"/>
    <col min="3850" max="3850" width="9.75" style="7" customWidth="1"/>
    <col min="3851" max="4096" width="9" style="7"/>
    <col min="4097" max="4098" width="9.375" style="7" customWidth="1"/>
    <col min="4099" max="4100" width="9" style="7"/>
    <col min="4101" max="4101" width="5.75" style="7" customWidth="1"/>
    <col min="4102" max="4105" width="9" style="7"/>
    <col min="4106" max="4106" width="9.75" style="7" customWidth="1"/>
    <col min="4107" max="4352" width="9" style="7"/>
    <col min="4353" max="4354" width="9.375" style="7" customWidth="1"/>
    <col min="4355" max="4356" width="9" style="7"/>
    <col min="4357" max="4357" width="5.75" style="7" customWidth="1"/>
    <col min="4358" max="4361" width="9" style="7"/>
    <col min="4362" max="4362" width="9.75" style="7" customWidth="1"/>
    <col min="4363" max="4608" width="9" style="7"/>
    <col min="4609" max="4610" width="9.375" style="7" customWidth="1"/>
    <col min="4611" max="4612" width="9" style="7"/>
    <col min="4613" max="4613" width="5.75" style="7" customWidth="1"/>
    <col min="4614" max="4617" width="9" style="7"/>
    <col min="4618" max="4618" width="9.75" style="7" customWidth="1"/>
    <col min="4619" max="4864" width="9" style="7"/>
    <col min="4865" max="4866" width="9.375" style="7" customWidth="1"/>
    <col min="4867" max="4868" width="9" style="7"/>
    <col min="4869" max="4869" width="5.75" style="7" customWidth="1"/>
    <col min="4870" max="4873" width="9" style="7"/>
    <col min="4874" max="4874" width="9.75" style="7" customWidth="1"/>
    <col min="4875" max="5120" width="9" style="7"/>
    <col min="5121" max="5122" width="9.375" style="7" customWidth="1"/>
    <col min="5123" max="5124" width="9" style="7"/>
    <col min="5125" max="5125" width="5.75" style="7" customWidth="1"/>
    <col min="5126" max="5129" width="9" style="7"/>
    <col min="5130" max="5130" width="9.75" style="7" customWidth="1"/>
    <col min="5131" max="5376" width="9" style="7"/>
    <col min="5377" max="5378" width="9.375" style="7" customWidth="1"/>
    <col min="5379" max="5380" width="9" style="7"/>
    <col min="5381" max="5381" width="5.75" style="7" customWidth="1"/>
    <col min="5382" max="5385" width="9" style="7"/>
    <col min="5386" max="5386" width="9.75" style="7" customWidth="1"/>
    <col min="5387" max="5632" width="9" style="7"/>
    <col min="5633" max="5634" width="9.375" style="7" customWidth="1"/>
    <col min="5635" max="5636" width="9" style="7"/>
    <col min="5637" max="5637" width="5.75" style="7" customWidth="1"/>
    <col min="5638" max="5641" width="9" style="7"/>
    <col min="5642" max="5642" width="9.75" style="7" customWidth="1"/>
    <col min="5643" max="5888" width="9" style="7"/>
    <col min="5889" max="5890" width="9.375" style="7" customWidth="1"/>
    <col min="5891" max="5892" width="9" style="7"/>
    <col min="5893" max="5893" width="5.75" style="7" customWidth="1"/>
    <col min="5894" max="5897" width="9" style="7"/>
    <col min="5898" max="5898" width="9.75" style="7" customWidth="1"/>
    <col min="5899" max="6144" width="9" style="7"/>
    <col min="6145" max="6146" width="9.375" style="7" customWidth="1"/>
    <col min="6147" max="6148" width="9" style="7"/>
    <col min="6149" max="6149" width="5.75" style="7" customWidth="1"/>
    <col min="6150" max="6153" width="9" style="7"/>
    <col min="6154" max="6154" width="9.75" style="7" customWidth="1"/>
    <col min="6155" max="6400" width="9" style="7"/>
    <col min="6401" max="6402" width="9.375" style="7" customWidth="1"/>
    <col min="6403" max="6404" width="9" style="7"/>
    <col min="6405" max="6405" width="5.75" style="7" customWidth="1"/>
    <col min="6406" max="6409" width="9" style="7"/>
    <col min="6410" max="6410" width="9.75" style="7" customWidth="1"/>
    <col min="6411" max="6656" width="9" style="7"/>
    <col min="6657" max="6658" width="9.375" style="7" customWidth="1"/>
    <col min="6659" max="6660" width="9" style="7"/>
    <col min="6661" max="6661" width="5.75" style="7" customWidth="1"/>
    <col min="6662" max="6665" width="9" style="7"/>
    <col min="6666" max="6666" width="9.75" style="7" customWidth="1"/>
    <col min="6667" max="6912" width="9" style="7"/>
    <col min="6913" max="6914" width="9.375" style="7" customWidth="1"/>
    <col min="6915" max="6916" width="9" style="7"/>
    <col min="6917" max="6917" width="5.75" style="7" customWidth="1"/>
    <col min="6918" max="6921" width="9" style="7"/>
    <col min="6922" max="6922" width="9.75" style="7" customWidth="1"/>
    <col min="6923" max="7168" width="9" style="7"/>
    <col min="7169" max="7170" width="9.375" style="7" customWidth="1"/>
    <col min="7171" max="7172" width="9" style="7"/>
    <col min="7173" max="7173" width="5.75" style="7" customWidth="1"/>
    <col min="7174" max="7177" width="9" style="7"/>
    <col min="7178" max="7178" width="9.75" style="7" customWidth="1"/>
    <col min="7179" max="7424" width="9" style="7"/>
    <col min="7425" max="7426" width="9.375" style="7" customWidth="1"/>
    <col min="7427" max="7428" width="9" style="7"/>
    <col min="7429" max="7429" width="5.75" style="7" customWidth="1"/>
    <col min="7430" max="7433" width="9" style="7"/>
    <col min="7434" max="7434" width="9.75" style="7" customWidth="1"/>
    <col min="7435" max="7680" width="9" style="7"/>
    <col min="7681" max="7682" width="9.375" style="7" customWidth="1"/>
    <col min="7683" max="7684" width="9" style="7"/>
    <col min="7685" max="7685" width="5.75" style="7" customWidth="1"/>
    <col min="7686" max="7689" width="9" style="7"/>
    <col min="7690" max="7690" width="9.75" style="7" customWidth="1"/>
    <col min="7691" max="7936" width="9" style="7"/>
    <col min="7937" max="7938" width="9.375" style="7" customWidth="1"/>
    <col min="7939" max="7940" width="9" style="7"/>
    <col min="7941" max="7941" width="5.75" style="7" customWidth="1"/>
    <col min="7942" max="7945" width="9" style="7"/>
    <col min="7946" max="7946" width="9.75" style="7" customWidth="1"/>
    <col min="7947" max="8192" width="9" style="7"/>
    <col min="8193" max="8194" width="9.375" style="7" customWidth="1"/>
    <col min="8195" max="8196" width="9" style="7"/>
    <col min="8197" max="8197" width="5.75" style="7" customWidth="1"/>
    <col min="8198" max="8201" width="9" style="7"/>
    <col min="8202" max="8202" width="9.75" style="7" customWidth="1"/>
    <col min="8203" max="8448" width="9" style="7"/>
    <col min="8449" max="8450" width="9.375" style="7" customWidth="1"/>
    <col min="8451" max="8452" width="9" style="7"/>
    <col min="8453" max="8453" width="5.75" style="7" customWidth="1"/>
    <col min="8454" max="8457" width="9" style="7"/>
    <col min="8458" max="8458" width="9.75" style="7" customWidth="1"/>
    <col min="8459" max="8704" width="9" style="7"/>
    <col min="8705" max="8706" width="9.375" style="7" customWidth="1"/>
    <col min="8707" max="8708" width="9" style="7"/>
    <col min="8709" max="8709" width="5.75" style="7" customWidth="1"/>
    <col min="8710" max="8713" width="9" style="7"/>
    <col min="8714" max="8714" width="9.75" style="7" customWidth="1"/>
    <col min="8715" max="8960" width="9" style="7"/>
    <col min="8961" max="8962" width="9.375" style="7" customWidth="1"/>
    <col min="8963" max="8964" width="9" style="7"/>
    <col min="8965" max="8965" width="5.75" style="7" customWidth="1"/>
    <col min="8966" max="8969" width="9" style="7"/>
    <col min="8970" max="8970" width="9.75" style="7" customWidth="1"/>
    <col min="8971" max="9216" width="9" style="7"/>
    <col min="9217" max="9218" width="9.375" style="7" customWidth="1"/>
    <col min="9219" max="9220" width="9" style="7"/>
    <col min="9221" max="9221" width="5.75" style="7" customWidth="1"/>
    <col min="9222" max="9225" width="9" style="7"/>
    <col min="9226" max="9226" width="9.75" style="7" customWidth="1"/>
    <col min="9227" max="9472" width="9" style="7"/>
    <col min="9473" max="9474" width="9.375" style="7" customWidth="1"/>
    <col min="9475" max="9476" width="9" style="7"/>
    <col min="9477" max="9477" width="5.75" style="7" customWidth="1"/>
    <col min="9478" max="9481" width="9" style="7"/>
    <col min="9482" max="9482" width="9.75" style="7" customWidth="1"/>
    <col min="9483" max="9728" width="9" style="7"/>
    <col min="9729" max="9730" width="9.375" style="7" customWidth="1"/>
    <col min="9731" max="9732" width="9" style="7"/>
    <col min="9733" max="9733" width="5.75" style="7" customWidth="1"/>
    <col min="9734" max="9737" width="9" style="7"/>
    <col min="9738" max="9738" width="9.75" style="7" customWidth="1"/>
    <col min="9739" max="9984" width="9" style="7"/>
    <col min="9985" max="9986" width="9.375" style="7" customWidth="1"/>
    <col min="9987" max="9988" width="9" style="7"/>
    <col min="9989" max="9989" width="5.75" style="7" customWidth="1"/>
    <col min="9990" max="9993" width="9" style="7"/>
    <col min="9994" max="9994" width="9.75" style="7" customWidth="1"/>
    <col min="9995" max="10240" width="9" style="7"/>
    <col min="10241" max="10242" width="9.375" style="7" customWidth="1"/>
    <col min="10243" max="10244" width="9" style="7"/>
    <col min="10245" max="10245" width="5.75" style="7" customWidth="1"/>
    <col min="10246" max="10249" width="9" style="7"/>
    <col min="10250" max="10250" width="9.75" style="7" customWidth="1"/>
    <col min="10251" max="10496" width="9" style="7"/>
    <col min="10497" max="10498" width="9.375" style="7" customWidth="1"/>
    <col min="10499" max="10500" width="9" style="7"/>
    <col min="10501" max="10501" width="5.75" style="7" customWidth="1"/>
    <col min="10502" max="10505" width="9" style="7"/>
    <col min="10506" max="10506" width="9.75" style="7" customWidth="1"/>
    <col min="10507" max="10752" width="9" style="7"/>
    <col min="10753" max="10754" width="9.375" style="7" customWidth="1"/>
    <col min="10755" max="10756" width="9" style="7"/>
    <col min="10757" max="10757" width="5.75" style="7" customWidth="1"/>
    <col min="10758" max="10761" width="9" style="7"/>
    <col min="10762" max="10762" width="9.75" style="7" customWidth="1"/>
    <col min="10763" max="11008" width="9" style="7"/>
    <col min="11009" max="11010" width="9.375" style="7" customWidth="1"/>
    <col min="11011" max="11012" width="9" style="7"/>
    <col min="11013" max="11013" width="5.75" style="7" customWidth="1"/>
    <col min="11014" max="11017" width="9" style="7"/>
    <col min="11018" max="11018" width="9.75" style="7" customWidth="1"/>
    <col min="11019" max="11264" width="9" style="7"/>
    <col min="11265" max="11266" width="9.375" style="7" customWidth="1"/>
    <col min="11267" max="11268" width="9" style="7"/>
    <col min="11269" max="11269" width="5.75" style="7" customWidth="1"/>
    <col min="11270" max="11273" width="9" style="7"/>
    <col min="11274" max="11274" width="9.75" style="7" customWidth="1"/>
    <col min="11275" max="11520" width="9" style="7"/>
    <col min="11521" max="11522" width="9.375" style="7" customWidth="1"/>
    <col min="11523" max="11524" width="9" style="7"/>
    <col min="11525" max="11525" width="5.75" style="7" customWidth="1"/>
    <col min="11526" max="11529" width="9" style="7"/>
    <col min="11530" max="11530" width="9.75" style="7" customWidth="1"/>
    <col min="11531" max="11776" width="9" style="7"/>
    <col min="11777" max="11778" width="9.375" style="7" customWidth="1"/>
    <col min="11779" max="11780" width="9" style="7"/>
    <col min="11781" max="11781" width="5.75" style="7" customWidth="1"/>
    <col min="11782" max="11785" width="9" style="7"/>
    <col min="11786" max="11786" width="9.75" style="7" customWidth="1"/>
    <col min="11787" max="12032" width="9" style="7"/>
    <col min="12033" max="12034" width="9.375" style="7" customWidth="1"/>
    <col min="12035" max="12036" width="9" style="7"/>
    <col min="12037" max="12037" width="5.75" style="7" customWidth="1"/>
    <col min="12038" max="12041" width="9" style="7"/>
    <col min="12042" max="12042" width="9.75" style="7" customWidth="1"/>
    <col min="12043" max="12288" width="9" style="7"/>
    <col min="12289" max="12290" width="9.375" style="7" customWidth="1"/>
    <col min="12291" max="12292" width="9" style="7"/>
    <col min="12293" max="12293" width="5.75" style="7" customWidth="1"/>
    <col min="12294" max="12297" width="9" style="7"/>
    <col min="12298" max="12298" width="9.75" style="7" customWidth="1"/>
    <col min="12299" max="12544" width="9" style="7"/>
    <col min="12545" max="12546" width="9.375" style="7" customWidth="1"/>
    <col min="12547" max="12548" width="9" style="7"/>
    <col min="12549" max="12549" width="5.75" style="7" customWidth="1"/>
    <col min="12550" max="12553" width="9" style="7"/>
    <col min="12554" max="12554" width="9.75" style="7" customWidth="1"/>
    <col min="12555" max="12800" width="9" style="7"/>
    <col min="12801" max="12802" width="9.375" style="7" customWidth="1"/>
    <col min="12803" max="12804" width="9" style="7"/>
    <col min="12805" max="12805" width="5.75" style="7" customWidth="1"/>
    <col min="12806" max="12809" width="9" style="7"/>
    <col min="12810" max="12810" width="9.75" style="7" customWidth="1"/>
    <col min="12811" max="13056" width="9" style="7"/>
    <col min="13057" max="13058" width="9.375" style="7" customWidth="1"/>
    <col min="13059" max="13060" width="9" style="7"/>
    <col min="13061" max="13061" width="5.75" style="7" customWidth="1"/>
    <col min="13062" max="13065" width="9" style="7"/>
    <col min="13066" max="13066" width="9.75" style="7" customWidth="1"/>
    <col min="13067" max="13312" width="9" style="7"/>
    <col min="13313" max="13314" width="9.375" style="7" customWidth="1"/>
    <col min="13315" max="13316" width="9" style="7"/>
    <col min="13317" max="13317" width="5.75" style="7" customWidth="1"/>
    <col min="13318" max="13321" width="9" style="7"/>
    <col min="13322" max="13322" width="9.75" style="7" customWidth="1"/>
    <col min="13323" max="13568" width="9" style="7"/>
    <col min="13569" max="13570" width="9.375" style="7" customWidth="1"/>
    <col min="13571" max="13572" width="9" style="7"/>
    <col min="13573" max="13573" width="5.75" style="7" customWidth="1"/>
    <col min="13574" max="13577" width="9" style="7"/>
    <col min="13578" max="13578" width="9.75" style="7" customWidth="1"/>
    <col min="13579" max="13824" width="9" style="7"/>
    <col min="13825" max="13826" width="9.375" style="7" customWidth="1"/>
    <col min="13827" max="13828" width="9" style="7"/>
    <col min="13829" max="13829" width="5.75" style="7" customWidth="1"/>
    <col min="13830" max="13833" width="9" style="7"/>
    <col min="13834" max="13834" width="9.75" style="7" customWidth="1"/>
    <col min="13835" max="14080" width="9" style="7"/>
    <col min="14081" max="14082" width="9.375" style="7" customWidth="1"/>
    <col min="14083" max="14084" width="9" style="7"/>
    <col min="14085" max="14085" width="5.75" style="7" customWidth="1"/>
    <col min="14086" max="14089" width="9" style="7"/>
    <col min="14090" max="14090" width="9.75" style="7" customWidth="1"/>
    <col min="14091" max="14336" width="9" style="7"/>
    <col min="14337" max="14338" width="9.375" style="7" customWidth="1"/>
    <col min="14339" max="14340" width="9" style="7"/>
    <col min="14341" max="14341" width="5.75" style="7" customWidth="1"/>
    <col min="14342" max="14345" width="9" style="7"/>
    <col min="14346" max="14346" width="9.75" style="7" customWidth="1"/>
    <col min="14347" max="14592" width="9" style="7"/>
    <col min="14593" max="14594" width="9.375" style="7" customWidth="1"/>
    <col min="14595" max="14596" width="9" style="7"/>
    <col min="14597" max="14597" width="5.75" style="7" customWidth="1"/>
    <col min="14598" max="14601" width="9" style="7"/>
    <col min="14602" max="14602" width="9.75" style="7" customWidth="1"/>
    <col min="14603" max="14848" width="9" style="7"/>
    <col min="14849" max="14850" width="9.375" style="7" customWidth="1"/>
    <col min="14851" max="14852" width="9" style="7"/>
    <col min="14853" max="14853" width="5.75" style="7" customWidth="1"/>
    <col min="14854" max="14857" width="9" style="7"/>
    <col min="14858" max="14858" width="9.75" style="7" customWidth="1"/>
    <col min="14859" max="15104" width="9" style="7"/>
    <col min="15105" max="15106" width="9.375" style="7" customWidth="1"/>
    <col min="15107" max="15108" width="9" style="7"/>
    <col min="15109" max="15109" width="5.75" style="7" customWidth="1"/>
    <col min="15110" max="15113" width="9" style="7"/>
    <col min="15114" max="15114" width="9.75" style="7" customWidth="1"/>
    <col min="15115" max="15360" width="9" style="7"/>
    <col min="15361" max="15362" width="9.375" style="7" customWidth="1"/>
    <col min="15363" max="15364" width="9" style="7"/>
    <col min="15365" max="15365" width="5.75" style="7" customWidth="1"/>
    <col min="15366" max="15369" width="9" style="7"/>
    <col min="15370" max="15370" width="9.75" style="7" customWidth="1"/>
    <col min="15371" max="15616" width="9" style="7"/>
    <col min="15617" max="15618" width="9.375" style="7" customWidth="1"/>
    <col min="15619" max="15620" width="9" style="7"/>
    <col min="15621" max="15621" width="5.75" style="7" customWidth="1"/>
    <col min="15622" max="15625" width="9" style="7"/>
    <col min="15626" max="15626" width="9.75" style="7" customWidth="1"/>
    <col min="15627" max="15872" width="9" style="7"/>
    <col min="15873" max="15874" width="9.375" style="7" customWidth="1"/>
    <col min="15875" max="15876" width="9" style="7"/>
    <col min="15877" max="15877" width="5.75" style="7" customWidth="1"/>
    <col min="15878" max="15881" width="9" style="7"/>
    <col min="15882" max="15882" width="9.75" style="7" customWidth="1"/>
    <col min="15883" max="16128" width="9" style="7"/>
    <col min="16129" max="16130" width="9.375" style="7" customWidth="1"/>
    <col min="16131" max="16132" width="9" style="7"/>
    <col min="16133" max="16133" width="5.75" style="7" customWidth="1"/>
    <col min="16134" max="16137" width="9" style="7"/>
    <col min="16138" max="16138" width="9.75" style="7" customWidth="1"/>
    <col min="16139" max="16384" width="9" style="7"/>
  </cols>
  <sheetData>
    <row r="1" spans="1:16" x14ac:dyDescent="0.35">
      <c r="A1" s="314" t="s">
        <v>25</v>
      </c>
      <c r="B1" s="314"/>
      <c r="C1" s="314"/>
      <c r="D1" s="314"/>
      <c r="E1" s="314"/>
    </row>
    <row r="2" spans="1:16" ht="24" x14ac:dyDescent="0.55000000000000004">
      <c r="A2" s="314"/>
      <c r="B2" s="314"/>
      <c r="C2" s="314"/>
      <c r="D2" s="314"/>
      <c r="E2" s="314"/>
      <c r="L2" s="128" t="s">
        <v>189</v>
      </c>
      <c r="M2" s="127" t="s">
        <v>188</v>
      </c>
    </row>
    <row r="3" spans="1:16" ht="24" x14ac:dyDescent="0.55000000000000004">
      <c r="L3" s="127" t="s">
        <v>190</v>
      </c>
      <c r="M3" s="127" t="s">
        <v>187</v>
      </c>
    </row>
    <row r="4" spans="1:16" ht="21.75" x14ac:dyDescent="0.5">
      <c r="A4" s="315" t="s">
        <v>56</v>
      </c>
      <c r="B4" s="316"/>
      <c r="C4" s="316"/>
      <c r="D4" s="316"/>
      <c r="E4" s="317"/>
      <c r="G4" s="321" t="s">
        <v>26</v>
      </c>
      <c r="H4" s="322"/>
      <c r="I4" s="322"/>
      <c r="J4" s="323"/>
      <c r="L4" s="291" t="s">
        <v>105</v>
      </c>
      <c r="M4" s="292"/>
      <c r="N4" s="292"/>
      <c r="O4" s="292"/>
      <c r="P4" s="293"/>
    </row>
    <row r="5" spans="1:16" ht="21.75" x14ac:dyDescent="0.5">
      <c r="A5" s="318"/>
      <c r="B5" s="319"/>
      <c r="C5" s="319"/>
      <c r="D5" s="319"/>
      <c r="E5" s="320"/>
      <c r="G5" s="55" t="s">
        <v>27</v>
      </c>
      <c r="H5" s="56" t="s">
        <v>28</v>
      </c>
      <c r="I5" s="57"/>
      <c r="J5" s="58"/>
      <c r="L5" s="294"/>
      <c r="M5" s="295"/>
      <c r="N5" s="295"/>
      <c r="O5" s="295"/>
      <c r="P5" s="296"/>
    </row>
    <row r="6" spans="1:16" ht="43.5" x14ac:dyDescent="0.5">
      <c r="A6" s="55">
        <v>1</v>
      </c>
      <c r="B6" s="59" t="s">
        <v>36</v>
      </c>
      <c r="C6" s="306" t="s">
        <v>79</v>
      </c>
      <c r="D6" s="306"/>
      <c r="E6" s="307"/>
      <c r="G6" s="55" t="s">
        <v>29</v>
      </c>
      <c r="H6" s="306" t="s">
        <v>30</v>
      </c>
      <c r="I6" s="306"/>
      <c r="J6" s="307"/>
      <c r="L6" s="55">
        <v>1</v>
      </c>
      <c r="M6" s="59" t="s">
        <v>36</v>
      </c>
      <c r="N6" s="88" t="s">
        <v>98</v>
      </c>
      <c r="O6" s="86"/>
      <c r="P6" s="87"/>
    </row>
    <row r="7" spans="1:16" ht="21.75" x14ac:dyDescent="0.5">
      <c r="A7" s="55">
        <v>2</v>
      </c>
      <c r="B7" s="59" t="s">
        <v>36</v>
      </c>
      <c r="C7" s="306" t="s">
        <v>80</v>
      </c>
      <c r="D7" s="306"/>
      <c r="E7" s="307"/>
      <c r="G7" s="60" t="s">
        <v>31</v>
      </c>
      <c r="H7" s="61" t="s">
        <v>32</v>
      </c>
      <c r="I7" s="61"/>
      <c r="J7" s="62"/>
      <c r="L7" s="55">
        <v>2</v>
      </c>
      <c r="M7" s="59" t="s">
        <v>36</v>
      </c>
      <c r="N7" s="88" t="s">
        <v>99</v>
      </c>
      <c r="O7" s="86"/>
      <c r="P7" s="87"/>
    </row>
    <row r="8" spans="1:16" ht="43.5" x14ac:dyDescent="0.5">
      <c r="A8" s="55">
        <v>3</v>
      </c>
      <c r="B8" s="59" t="s">
        <v>36</v>
      </c>
      <c r="C8" s="306" t="s">
        <v>81</v>
      </c>
      <c r="D8" s="306"/>
      <c r="E8" s="307"/>
      <c r="G8" s="63" t="s">
        <v>33</v>
      </c>
      <c r="H8" s="312" t="s">
        <v>34</v>
      </c>
      <c r="I8" s="312"/>
      <c r="J8" s="313"/>
      <c r="L8" s="55">
        <v>3</v>
      </c>
      <c r="M8" s="59" t="s">
        <v>36</v>
      </c>
      <c r="N8" s="88" t="s">
        <v>100</v>
      </c>
      <c r="O8" s="86"/>
      <c r="P8" s="87"/>
    </row>
    <row r="9" spans="1:16" ht="21.75" x14ac:dyDescent="0.5">
      <c r="A9" s="55">
        <v>4</v>
      </c>
      <c r="B9" s="59" t="s">
        <v>36</v>
      </c>
      <c r="C9" s="306" t="s">
        <v>82</v>
      </c>
      <c r="D9" s="306"/>
      <c r="E9" s="307"/>
      <c r="G9" s="63"/>
      <c r="H9" s="312"/>
      <c r="I9" s="312"/>
      <c r="J9" s="313"/>
      <c r="L9" s="55">
        <v>4</v>
      </c>
      <c r="M9" s="59" t="s">
        <v>36</v>
      </c>
      <c r="N9" s="88" t="s">
        <v>101</v>
      </c>
      <c r="O9" s="86"/>
      <c r="P9" s="87"/>
    </row>
    <row r="10" spans="1:16" ht="21.75" x14ac:dyDescent="0.5">
      <c r="A10" s="55">
        <v>5</v>
      </c>
      <c r="B10" s="59" t="s">
        <v>36</v>
      </c>
      <c r="C10" s="306" t="s">
        <v>83</v>
      </c>
      <c r="D10" s="306"/>
      <c r="E10" s="307"/>
      <c r="L10" s="55">
        <v>5</v>
      </c>
      <c r="M10" s="59" t="s">
        <v>36</v>
      </c>
      <c r="N10" s="88" t="s">
        <v>102</v>
      </c>
      <c r="O10" s="86"/>
      <c r="P10" s="87"/>
    </row>
    <row r="11" spans="1:16" ht="21.75" x14ac:dyDescent="0.5">
      <c r="A11" s="55">
        <v>6</v>
      </c>
      <c r="B11" s="59" t="s">
        <v>36</v>
      </c>
      <c r="C11" s="306" t="s">
        <v>84</v>
      </c>
      <c r="D11" s="306"/>
      <c r="E11" s="307"/>
      <c r="L11" s="55">
        <v>6</v>
      </c>
      <c r="M11" s="59" t="s">
        <v>36</v>
      </c>
      <c r="N11" s="89" t="s">
        <v>103</v>
      </c>
      <c r="O11" s="86"/>
      <c r="P11" s="87"/>
    </row>
    <row r="12" spans="1:16" ht="21.75" x14ac:dyDescent="0.5">
      <c r="A12" s="55">
        <v>7</v>
      </c>
      <c r="B12" s="59" t="s">
        <v>36</v>
      </c>
      <c r="C12" s="306" t="s">
        <v>85</v>
      </c>
      <c r="D12" s="306"/>
      <c r="E12" s="307"/>
      <c r="G12" s="324" t="s">
        <v>35</v>
      </c>
      <c r="H12" s="325"/>
      <c r="I12" s="325"/>
      <c r="J12" s="326"/>
      <c r="L12" s="55">
        <v>7</v>
      </c>
      <c r="M12" s="59" t="s">
        <v>36</v>
      </c>
      <c r="N12" s="89" t="s">
        <v>102</v>
      </c>
      <c r="O12" s="86"/>
      <c r="P12" s="87"/>
    </row>
    <row r="13" spans="1:16" ht="43.5" x14ac:dyDescent="0.5">
      <c r="A13" s="55">
        <v>8</v>
      </c>
      <c r="B13" s="59" t="s">
        <v>36</v>
      </c>
      <c r="C13" s="306" t="s">
        <v>86</v>
      </c>
      <c r="D13" s="306"/>
      <c r="E13" s="307"/>
      <c r="G13" s="55">
        <v>1</v>
      </c>
      <c r="H13" s="59" t="s">
        <v>36</v>
      </c>
      <c r="I13" s="306" t="s">
        <v>37</v>
      </c>
      <c r="J13" s="307"/>
      <c r="L13" s="55">
        <v>8</v>
      </c>
      <c r="M13" s="59" t="s">
        <v>36</v>
      </c>
      <c r="N13" s="88" t="s">
        <v>104</v>
      </c>
      <c r="O13" s="86"/>
      <c r="P13" s="87"/>
    </row>
    <row r="14" spans="1:16" ht="21.75" x14ac:dyDescent="0.5">
      <c r="A14" s="55">
        <v>9</v>
      </c>
      <c r="B14" s="59" t="s">
        <v>36</v>
      </c>
      <c r="C14" s="306" t="s">
        <v>87</v>
      </c>
      <c r="D14" s="306"/>
      <c r="E14" s="307"/>
      <c r="G14" s="55">
        <v>2</v>
      </c>
      <c r="H14" s="59" t="s">
        <v>36</v>
      </c>
      <c r="I14" s="306" t="s">
        <v>95</v>
      </c>
      <c r="J14" s="307"/>
      <c r="L14" s="107">
        <v>9</v>
      </c>
      <c r="M14" s="105" t="s">
        <v>36</v>
      </c>
      <c r="N14" s="106" t="s">
        <v>99</v>
      </c>
      <c r="O14" s="86"/>
      <c r="P14" s="87"/>
    </row>
    <row r="15" spans="1:16" ht="43.5" x14ac:dyDescent="0.5">
      <c r="A15" s="55">
        <v>10</v>
      </c>
      <c r="B15" s="59" t="s">
        <v>36</v>
      </c>
      <c r="C15" s="306" t="s">
        <v>88</v>
      </c>
      <c r="D15" s="306"/>
      <c r="E15" s="307"/>
      <c r="G15" s="55">
        <v>3</v>
      </c>
      <c r="H15" s="59" t="s">
        <v>36</v>
      </c>
      <c r="I15" s="306" t="s">
        <v>38</v>
      </c>
      <c r="J15" s="307"/>
      <c r="L15" s="107">
        <v>10</v>
      </c>
      <c r="M15" s="105" t="s">
        <v>36</v>
      </c>
      <c r="N15" s="109" t="s">
        <v>100</v>
      </c>
      <c r="O15" s="86"/>
      <c r="P15" s="87"/>
    </row>
    <row r="16" spans="1:16" ht="21.75" x14ac:dyDescent="0.5">
      <c r="A16" s="55">
        <v>11</v>
      </c>
      <c r="B16" s="59" t="s">
        <v>36</v>
      </c>
      <c r="C16" s="306" t="s">
        <v>89</v>
      </c>
      <c r="D16" s="306"/>
      <c r="E16" s="307"/>
      <c r="G16" s="55"/>
      <c r="H16" s="59"/>
      <c r="I16" s="306"/>
      <c r="J16" s="307"/>
      <c r="L16" s="55"/>
      <c r="M16" s="59"/>
      <c r="N16" s="86"/>
      <c r="O16" s="86"/>
      <c r="P16" s="87"/>
    </row>
    <row r="17" spans="1:16" ht="21.75" x14ac:dyDescent="0.5">
      <c r="A17" s="63">
        <v>12</v>
      </c>
      <c r="B17" s="59" t="s">
        <v>36</v>
      </c>
      <c r="C17" s="306" t="s">
        <v>90</v>
      </c>
      <c r="D17" s="306"/>
      <c r="E17" s="307"/>
      <c r="G17" s="55"/>
      <c r="H17" s="59"/>
      <c r="I17" s="306"/>
      <c r="J17" s="307"/>
      <c r="L17" s="63"/>
      <c r="M17" s="64"/>
      <c r="N17" s="86"/>
      <c r="O17" s="86"/>
      <c r="P17" s="87"/>
    </row>
    <row r="18" spans="1:16" ht="21.75" x14ac:dyDescent="0.5">
      <c r="A18" s="55">
        <v>13</v>
      </c>
      <c r="B18" s="59" t="s">
        <v>36</v>
      </c>
      <c r="C18" s="306" t="s">
        <v>91</v>
      </c>
      <c r="D18" s="306"/>
      <c r="E18" s="307"/>
      <c r="G18" s="55"/>
      <c r="H18" s="59"/>
      <c r="I18" s="310"/>
      <c r="J18" s="311"/>
      <c r="L18" s="63"/>
      <c r="M18" s="64"/>
      <c r="N18" s="86"/>
      <c r="O18" s="86"/>
      <c r="P18" s="87"/>
    </row>
    <row r="19" spans="1:16" ht="21.75" x14ac:dyDescent="0.5">
      <c r="A19" s="55">
        <v>14</v>
      </c>
      <c r="B19" s="59" t="s">
        <v>36</v>
      </c>
      <c r="C19" s="306" t="s">
        <v>92</v>
      </c>
      <c r="D19" s="306"/>
      <c r="E19" s="307"/>
      <c r="L19" s="291" t="s">
        <v>106</v>
      </c>
      <c r="M19" s="292"/>
      <c r="N19" s="292"/>
      <c r="O19" s="292"/>
      <c r="P19" s="293"/>
    </row>
    <row r="20" spans="1:16" ht="21.75" x14ac:dyDescent="0.5">
      <c r="A20" s="55">
        <v>15</v>
      </c>
      <c r="B20" s="59" t="s">
        <v>36</v>
      </c>
      <c r="C20" s="306" t="s">
        <v>93</v>
      </c>
      <c r="D20" s="306"/>
      <c r="E20" s="307"/>
      <c r="G20" s="65"/>
      <c r="H20" s="65"/>
      <c r="I20" s="65"/>
      <c r="L20" s="294"/>
      <c r="M20" s="295"/>
      <c r="N20" s="295"/>
      <c r="O20" s="295"/>
      <c r="P20" s="296"/>
    </row>
    <row r="21" spans="1:16" ht="21.75" x14ac:dyDescent="0.5">
      <c r="A21" s="55">
        <v>16</v>
      </c>
      <c r="B21" s="59" t="s">
        <v>36</v>
      </c>
      <c r="C21" s="306" t="s">
        <v>94</v>
      </c>
      <c r="D21" s="306"/>
      <c r="E21" s="307"/>
      <c r="G21" s="52" t="s">
        <v>39</v>
      </c>
      <c r="H21" s="52"/>
      <c r="I21" s="52"/>
      <c r="J21" s="52"/>
      <c r="L21" s="55">
        <v>1</v>
      </c>
      <c r="M21" s="59" t="s">
        <v>36</v>
      </c>
      <c r="N21" s="88" t="s">
        <v>107</v>
      </c>
      <c r="O21" s="86"/>
      <c r="P21" s="87"/>
    </row>
    <row r="22" spans="1:16" ht="21.75" x14ac:dyDescent="0.5">
      <c r="A22" s="55">
        <v>17</v>
      </c>
      <c r="B22" s="59" t="s">
        <v>36</v>
      </c>
      <c r="C22" s="306" t="s">
        <v>77</v>
      </c>
      <c r="D22" s="306"/>
      <c r="E22" s="307"/>
      <c r="G22" s="52">
        <v>1</v>
      </c>
      <c r="H22" s="54" t="s">
        <v>36</v>
      </c>
      <c r="I22" s="52" t="s">
        <v>40</v>
      </c>
      <c r="J22" s="52"/>
      <c r="L22" s="55">
        <v>2</v>
      </c>
      <c r="M22" s="59" t="s">
        <v>36</v>
      </c>
      <c r="N22" s="88" t="s">
        <v>108</v>
      </c>
      <c r="O22" s="86"/>
      <c r="P22" s="87"/>
    </row>
    <row r="23" spans="1:16" ht="21.75" x14ac:dyDescent="0.5">
      <c r="C23" s="308"/>
      <c r="D23" s="308"/>
      <c r="E23" s="308"/>
      <c r="G23" s="52">
        <v>2</v>
      </c>
      <c r="H23" s="54" t="s">
        <v>36</v>
      </c>
      <c r="I23" s="52" t="s">
        <v>41</v>
      </c>
      <c r="J23" s="52"/>
      <c r="L23" s="55">
        <v>3</v>
      </c>
      <c r="M23" s="59" t="s">
        <v>36</v>
      </c>
      <c r="N23" s="88" t="s">
        <v>109</v>
      </c>
      <c r="O23" s="86"/>
      <c r="P23" s="87"/>
    </row>
    <row r="24" spans="1:16" ht="21.75" x14ac:dyDescent="0.5">
      <c r="A24" s="309" t="s">
        <v>42</v>
      </c>
      <c r="B24" s="309"/>
      <c r="C24" s="309"/>
      <c r="D24" s="66"/>
      <c r="E24" s="66"/>
      <c r="L24" s="55">
        <v>4</v>
      </c>
      <c r="M24" s="59" t="s">
        <v>36</v>
      </c>
      <c r="N24" s="89" t="s">
        <v>110</v>
      </c>
      <c r="O24" s="86"/>
      <c r="P24" s="87"/>
    </row>
    <row r="25" spans="1:16" ht="21.75" x14ac:dyDescent="0.5">
      <c r="A25" s="309"/>
      <c r="B25" s="309"/>
      <c r="C25" s="309"/>
      <c r="D25" s="66"/>
      <c r="E25" s="66"/>
      <c r="L25" s="55">
        <v>5</v>
      </c>
      <c r="M25" s="59" t="s">
        <v>36</v>
      </c>
      <c r="N25" s="88" t="s">
        <v>111</v>
      </c>
      <c r="O25" s="86"/>
      <c r="P25" s="87"/>
    </row>
    <row r="26" spans="1:16" ht="21.75" x14ac:dyDescent="0.5">
      <c r="A26" s="67">
        <v>1</v>
      </c>
      <c r="B26" s="68" t="s">
        <v>36</v>
      </c>
      <c r="C26" s="68" t="s">
        <v>43</v>
      </c>
      <c r="G26" s="304" t="s">
        <v>57</v>
      </c>
      <c r="H26" s="305"/>
      <c r="I26" s="53"/>
      <c r="J26" s="53"/>
      <c r="L26" s="55">
        <v>6</v>
      </c>
      <c r="M26" s="59" t="s">
        <v>36</v>
      </c>
      <c r="N26" s="88" t="s">
        <v>112</v>
      </c>
      <c r="O26" s="86"/>
      <c r="P26" s="87"/>
    </row>
    <row r="27" spans="1:16" ht="21.75" x14ac:dyDescent="0.5">
      <c r="A27" s="69">
        <v>2</v>
      </c>
      <c r="B27" s="70" t="s">
        <v>36</v>
      </c>
      <c r="C27" s="70" t="s">
        <v>44</v>
      </c>
      <c r="G27" s="54">
        <v>1</v>
      </c>
      <c r="H27" s="52" t="s">
        <v>58</v>
      </c>
      <c r="I27" s="53"/>
      <c r="J27" s="53"/>
      <c r="L27" s="55">
        <v>7</v>
      </c>
      <c r="M27" s="59" t="s">
        <v>36</v>
      </c>
      <c r="N27" s="88" t="s">
        <v>113</v>
      </c>
      <c r="O27" s="86"/>
      <c r="P27" s="87"/>
    </row>
    <row r="28" spans="1:16" ht="21.75" x14ac:dyDescent="0.5">
      <c r="G28" s="54">
        <v>2</v>
      </c>
      <c r="H28" s="52" t="s">
        <v>59</v>
      </c>
      <c r="I28" s="53"/>
      <c r="J28" s="53"/>
      <c r="L28" s="55">
        <v>8</v>
      </c>
      <c r="M28" s="59" t="s">
        <v>36</v>
      </c>
      <c r="N28" s="88" t="s">
        <v>114</v>
      </c>
      <c r="O28" s="86"/>
      <c r="P28" s="87"/>
    </row>
    <row r="29" spans="1:16" ht="21.75" x14ac:dyDescent="0.5">
      <c r="A29" s="297" t="s">
        <v>45</v>
      </c>
      <c r="B29" s="298"/>
      <c r="C29" s="299"/>
      <c r="G29" s="54">
        <v>3</v>
      </c>
      <c r="H29" s="52" t="s">
        <v>60</v>
      </c>
      <c r="I29" s="53"/>
      <c r="J29" s="53"/>
      <c r="L29" s="55">
        <v>9</v>
      </c>
      <c r="M29" s="59" t="s">
        <v>36</v>
      </c>
      <c r="N29" s="89" t="s">
        <v>115</v>
      </c>
      <c r="O29" s="86"/>
      <c r="P29" s="87"/>
    </row>
    <row r="30" spans="1:16" ht="21.75" x14ac:dyDescent="0.5">
      <c r="A30" s="55">
        <v>1</v>
      </c>
      <c r="B30" s="68" t="s">
        <v>36</v>
      </c>
      <c r="C30" s="71" t="s">
        <v>46</v>
      </c>
      <c r="L30" s="55">
        <v>10</v>
      </c>
      <c r="M30" s="59" t="s">
        <v>36</v>
      </c>
      <c r="N30" s="88" t="s">
        <v>116</v>
      </c>
      <c r="O30" s="86"/>
      <c r="P30" s="87"/>
    </row>
    <row r="31" spans="1:16" ht="24" x14ac:dyDescent="0.55000000000000004">
      <c r="A31" s="55">
        <v>2</v>
      </c>
      <c r="B31" s="68" t="s">
        <v>36</v>
      </c>
      <c r="C31" s="71" t="s">
        <v>47</v>
      </c>
      <c r="G31" s="80" t="s">
        <v>117</v>
      </c>
      <c r="H31" s="53"/>
      <c r="I31" s="53"/>
      <c r="J31" s="53"/>
      <c r="L31" s="107">
        <v>11</v>
      </c>
      <c r="M31" s="105" t="s">
        <v>36</v>
      </c>
      <c r="N31" s="106" t="s">
        <v>107</v>
      </c>
    </row>
    <row r="32" spans="1:16" ht="24" x14ac:dyDescent="0.55000000000000004">
      <c r="A32" s="55">
        <v>3</v>
      </c>
      <c r="B32" s="54" t="s">
        <v>36</v>
      </c>
      <c r="C32" s="71" t="s">
        <v>48</v>
      </c>
      <c r="G32" s="80" t="s">
        <v>118</v>
      </c>
      <c r="H32" s="53"/>
      <c r="I32" s="53"/>
      <c r="J32" s="53"/>
      <c r="L32" s="107">
        <v>12</v>
      </c>
      <c r="M32" s="105" t="s">
        <v>36</v>
      </c>
      <c r="N32" s="106" t="s">
        <v>108</v>
      </c>
    </row>
    <row r="33" spans="1:14" ht="24" x14ac:dyDescent="0.55000000000000004">
      <c r="A33" s="55">
        <v>0</v>
      </c>
      <c r="B33" s="54" t="s">
        <v>36</v>
      </c>
      <c r="C33" s="71" t="s">
        <v>34</v>
      </c>
      <c r="G33" s="80" t="s">
        <v>119</v>
      </c>
      <c r="H33" s="53"/>
      <c r="I33" s="53"/>
      <c r="J33" s="53"/>
      <c r="L33" s="107">
        <v>13</v>
      </c>
      <c r="M33" s="105" t="s">
        <v>36</v>
      </c>
      <c r="N33" s="106" t="s">
        <v>110</v>
      </c>
    </row>
    <row r="34" spans="1:14" ht="21.75" x14ac:dyDescent="0.5">
      <c r="G34" s="53"/>
      <c r="H34" s="53"/>
      <c r="I34" s="53"/>
      <c r="J34" s="53"/>
      <c r="L34" s="107">
        <v>14</v>
      </c>
      <c r="M34" s="105" t="s">
        <v>36</v>
      </c>
      <c r="N34" s="106" t="s">
        <v>115</v>
      </c>
    </row>
    <row r="35" spans="1:14" ht="21.75" x14ac:dyDescent="0.5">
      <c r="A35" s="300" t="s">
        <v>49</v>
      </c>
      <c r="B35" s="301"/>
      <c r="C35" s="301"/>
      <c r="D35" s="301"/>
      <c r="E35" s="301"/>
      <c r="F35" s="302"/>
      <c r="L35" s="107">
        <v>15</v>
      </c>
      <c r="M35" s="105" t="s">
        <v>36</v>
      </c>
      <c r="N35" s="106" t="s">
        <v>114</v>
      </c>
    </row>
    <row r="36" spans="1:14" s="83" customFormat="1" ht="21.75" x14ac:dyDescent="0.5">
      <c r="A36" s="82"/>
      <c r="B36" s="82"/>
      <c r="C36" s="82"/>
      <c r="D36" s="82"/>
      <c r="E36" s="82"/>
      <c r="F36" s="82"/>
      <c r="L36" s="107">
        <v>16</v>
      </c>
      <c r="M36" s="105" t="s">
        <v>36</v>
      </c>
      <c r="N36" s="106" t="s">
        <v>111</v>
      </c>
    </row>
    <row r="37" spans="1:14" s="83" customFormat="1" ht="24" x14ac:dyDescent="0.55000000000000004">
      <c r="A37" s="84" t="s">
        <v>96</v>
      </c>
      <c r="B37" s="85" t="s">
        <v>97</v>
      </c>
      <c r="C37" s="82"/>
      <c r="D37" s="82"/>
      <c r="E37" s="82"/>
      <c r="F37" s="82"/>
      <c r="L37" s="107">
        <v>17</v>
      </c>
      <c r="M37" s="105" t="s">
        <v>36</v>
      </c>
      <c r="N37" s="106" t="s">
        <v>113</v>
      </c>
    </row>
    <row r="38" spans="1:14" ht="21.75" x14ac:dyDescent="0.5">
      <c r="M38" s="59"/>
    </row>
    <row r="39" spans="1:14" ht="21.75" x14ac:dyDescent="0.5">
      <c r="A39" s="303" t="s">
        <v>50</v>
      </c>
      <c r="B39" s="303"/>
      <c r="C39" s="303"/>
      <c r="D39" s="303"/>
      <c r="E39" s="303"/>
      <c r="F39" s="303"/>
      <c r="G39" s="303"/>
      <c r="H39" s="303"/>
      <c r="I39" s="303"/>
      <c r="J39" s="303"/>
    </row>
    <row r="40" spans="1:14" ht="21.75" x14ac:dyDescent="0.5">
      <c r="A40" s="303" t="s">
        <v>78</v>
      </c>
      <c r="B40" s="303"/>
      <c r="C40" s="303"/>
      <c r="D40" s="303"/>
      <c r="E40" s="303"/>
      <c r="F40" s="303"/>
      <c r="G40" s="303"/>
      <c r="H40" s="303"/>
      <c r="I40" s="303"/>
      <c r="J40" s="303"/>
      <c r="L40" s="291" t="s">
        <v>81</v>
      </c>
      <c r="M40" s="292"/>
      <c r="N40" s="292"/>
    </row>
    <row r="41" spans="1:14" ht="24" x14ac:dyDescent="0.5">
      <c r="L41" s="90">
        <v>1</v>
      </c>
      <c r="M41" s="104" t="s">
        <v>36</v>
      </c>
      <c r="N41" s="88" t="s">
        <v>120</v>
      </c>
    </row>
    <row r="42" spans="1:14" ht="43.5" x14ac:dyDescent="0.5">
      <c r="L42" s="90">
        <v>2</v>
      </c>
      <c r="M42" s="104" t="s">
        <v>36</v>
      </c>
      <c r="N42" s="88" t="s">
        <v>121</v>
      </c>
    </row>
    <row r="43" spans="1:14" ht="24" x14ac:dyDescent="0.5">
      <c r="L43" s="90">
        <v>3</v>
      </c>
      <c r="M43" s="104" t="s">
        <v>36</v>
      </c>
      <c r="N43" s="88" t="s">
        <v>122</v>
      </c>
    </row>
    <row r="44" spans="1:14" ht="24" x14ac:dyDescent="0.5">
      <c r="L44" s="90">
        <v>4</v>
      </c>
      <c r="M44" s="104" t="s">
        <v>36</v>
      </c>
      <c r="N44" s="88" t="s">
        <v>123</v>
      </c>
    </row>
    <row r="45" spans="1:14" ht="24" x14ac:dyDescent="0.5">
      <c r="L45" s="90">
        <v>5</v>
      </c>
      <c r="M45" s="104" t="s">
        <v>36</v>
      </c>
      <c r="N45" s="88" t="s">
        <v>124</v>
      </c>
    </row>
    <row r="46" spans="1:14" ht="24" x14ac:dyDescent="0.5">
      <c r="L46" s="90">
        <v>6</v>
      </c>
      <c r="M46" s="104" t="s">
        <v>36</v>
      </c>
      <c r="N46" s="88" t="s">
        <v>125</v>
      </c>
    </row>
    <row r="47" spans="1:14" ht="24" x14ac:dyDescent="0.5">
      <c r="L47" s="90">
        <v>7</v>
      </c>
      <c r="M47" s="104" t="s">
        <v>36</v>
      </c>
      <c r="N47" s="88" t="s">
        <v>126</v>
      </c>
    </row>
    <row r="48" spans="1:14" ht="43.5" x14ac:dyDescent="0.5">
      <c r="L48" s="92">
        <v>8</v>
      </c>
      <c r="M48" s="104" t="s">
        <v>36</v>
      </c>
      <c r="N48" s="89" t="s">
        <v>127</v>
      </c>
    </row>
    <row r="49" spans="12:14" ht="24" x14ac:dyDescent="0.5">
      <c r="L49" s="113">
        <v>9</v>
      </c>
      <c r="M49" s="110" t="s">
        <v>36</v>
      </c>
      <c r="N49" s="106" t="s">
        <v>120</v>
      </c>
    </row>
    <row r="50" spans="12:14" ht="24" x14ac:dyDescent="0.5">
      <c r="L50" s="114"/>
      <c r="M50" s="110"/>
      <c r="N50" s="111" t="s">
        <v>128</v>
      </c>
    </row>
    <row r="51" spans="12:14" ht="24" x14ac:dyDescent="0.5">
      <c r="L51" s="113">
        <v>10</v>
      </c>
      <c r="M51" s="110" t="s">
        <v>36</v>
      </c>
      <c r="N51" s="106" t="s">
        <v>125</v>
      </c>
    </row>
    <row r="52" spans="12:14" ht="24" x14ac:dyDescent="0.5">
      <c r="L52" s="115">
        <v>11</v>
      </c>
      <c r="M52" s="112" t="s">
        <v>36</v>
      </c>
      <c r="N52" s="109" t="s">
        <v>124</v>
      </c>
    </row>
    <row r="55" spans="12:14" ht="21.75" x14ac:dyDescent="0.35">
      <c r="L55" s="291" t="s">
        <v>82</v>
      </c>
      <c r="M55" s="292"/>
      <c r="N55" s="292"/>
    </row>
    <row r="56" spans="12:14" ht="24" x14ac:dyDescent="0.5">
      <c r="L56" s="90">
        <v>1</v>
      </c>
      <c r="M56" s="104" t="s">
        <v>36</v>
      </c>
      <c r="N56" s="88" t="s">
        <v>129</v>
      </c>
    </row>
    <row r="57" spans="12:14" ht="24" x14ac:dyDescent="0.5">
      <c r="L57" s="90">
        <v>2</v>
      </c>
      <c r="M57" s="104" t="s">
        <v>36</v>
      </c>
      <c r="N57" s="88" t="s">
        <v>129</v>
      </c>
    </row>
    <row r="58" spans="12:14" ht="24" x14ac:dyDescent="0.5">
      <c r="L58" s="92">
        <v>3</v>
      </c>
      <c r="M58" s="104" t="s">
        <v>36</v>
      </c>
      <c r="N58" s="89" t="s">
        <v>130</v>
      </c>
    </row>
    <row r="59" spans="12:14" ht="24" x14ac:dyDescent="0.5">
      <c r="L59" s="90">
        <v>4</v>
      </c>
      <c r="M59" s="104" t="s">
        <v>36</v>
      </c>
      <c r="N59" s="88" t="s">
        <v>130</v>
      </c>
    </row>
    <row r="60" spans="12:14" ht="24" x14ac:dyDescent="0.55000000000000004">
      <c r="L60" s="96"/>
      <c r="M60" s="91"/>
      <c r="N60" s="97"/>
    </row>
    <row r="61" spans="12:14" ht="21.75" x14ac:dyDescent="0.35">
      <c r="L61" s="291" t="s">
        <v>64</v>
      </c>
      <c r="M61" s="292"/>
      <c r="N61" s="292"/>
    </row>
    <row r="62" spans="12:14" ht="24" x14ac:dyDescent="0.5">
      <c r="L62" s="90">
        <v>1</v>
      </c>
      <c r="M62" s="104" t="s">
        <v>36</v>
      </c>
      <c r="N62" s="88" t="s">
        <v>131</v>
      </c>
    </row>
    <row r="63" spans="12:14" ht="24" x14ac:dyDescent="0.5">
      <c r="L63" s="113">
        <v>2</v>
      </c>
      <c r="M63" s="110" t="s">
        <v>36</v>
      </c>
      <c r="N63" s="106" t="s">
        <v>132</v>
      </c>
    </row>
    <row r="64" spans="12:14" ht="21.75" x14ac:dyDescent="0.35">
      <c r="L64" s="291" t="s">
        <v>84</v>
      </c>
      <c r="M64" s="292"/>
      <c r="N64" s="292"/>
    </row>
    <row r="65" spans="10:15" ht="24" x14ac:dyDescent="0.5">
      <c r="J65" s="98"/>
      <c r="K65" s="98"/>
      <c r="L65" s="90">
        <v>1</v>
      </c>
      <c r="M65" s="104" t="s">
        <v>36</v>
      </c>
      <c r="N65" s="88" t="s">
        <v>133</v>
      </c>
      <c r="O65" s="98"/>
    </row>
    <row r="66" spans="10:15" ht="24" x14ac:dyDescent="0.5">
      <c r="J66" s="98"/>
      <c r="K66" s="98"/>
      <c r="L66" s="113">
        <v>2</v>
      </c>
      <c r="M66" s="110" t="s">
        <v>36</v>
      </c>
      <c r="N66" s="106" t="s">
        <v>134</v>
      </c>
      <c r="O66" s="98"/>
    </row>
    <row r="67" spans="10:15" ht="21.75" x14ac:dyDescent="0.35">
      <c r="L67" s="291" t="s">
        <v>85</v>
      </c>
      <c r="M67" s="292"/>
      <c r="N67" s="292"/>
    </row>
    <row r="68" spans="10:15" ht="24" x14ac:dyDescent="0.5">
      <c r="L68" s="90">
        <v>1</v>
      </c>
      <c r="M68" s="104" t="s">
        <v>36</v>
      </c>
      <c r="N68" s="88" t="s">
        <v>135</v>
      </c>
    </row>
    <row r="69" spans="10:15" ht="24" x14ac:dyDescent="0.5">
      <c r="L69" s="90">
        <v>2</v>
      </c>
      <c r="M69" s="104" t="s">
        <v>36</v>
      </c>
      <c r="N69" s="88" t="s">
        <v>136</v>
      </c>
    </row>
    <row r="70" spans="10:15" ht="21.75" x14ac:dyDescent="0.35">
      <c r="L70" s="291" t="s">
        <v>83</v>
      </c>
      <c r="M70" s="292"/>
      <c r="N70" s="292"/>
    </row>
    <row r="71" spans="10:15" ht="65.25" x14ac:dyDescent="0.5">
      <c r="L71" s="90">
        <v>1</v>
      </c>
      <c r="M71" s="104" t="s">
        <v>36</v>
      </c>
      <c r="N71" s="88" t="s">
        <v>137</v>
      </c>
    </row>
    <row r="72" spans="10:15" ht="24" x14ac:dyDescent="0.5">
      <c r="J72" s="98"/>
      <c r="K72" s="98"/>
      <c r="L72" s="90">
        <v>2</v>
      </c>
      <c r="M72" s="104" t="s">
        <v>36</v>
      </c>
      <c r="N72" s="88" t="s">
        <v>138</v>
      </c>
    </row>
    <row r="73" spans="10:15" ht="24" x14ac:dyDescent="0.5">
      <c r="L73" s="90">
        <v>3</v>
      </c>
      <c r="M73" s="104" t="s">
        <v>36</v>
      </c>
      <c r="N73" s="88" t="s">
        <v>139</v>
      </c>
    </row>
    <row r="74" spans="10:15" ht="43.5" x14ac:dyDescent="0.5">
      <c r="L74" s="113">
        <v>4</v>
      </c>
      <c r="M74" s="110" t="s">
        <v>36</v>
      </c>
      <c r="N74" s="106" t="s">
        <v>140</v>
      </c>
    </row>
    <row r="75" spans="10:15" ht="24" x14ac:dyDescent="0.5">
      <c r="L75" s="114">
        <v>5</v>
      </c>
      <c r="M75" s="112" t="s">
        <v>36</v>
      </c>
      <c r="N75" s="116" t="s">
        <v>141</v>
      </c>
    </row>
    <row r="76" spans="10:15" ht="21.75" x14ac:dyDescent="0.35">
      <c r="L76" s="93"/>
      <c r="M76" s="108"/>
    </row>
    <row r="77" spans="10:15" ht="21.75" x14ac:dyDescent="0.5">
      <c r="L77" s="93"/>
      <c r="M77" s="94"/>
    </row>
    <row r="78" spans="10:15" ht="21.75" x14ac:dyDescent="0.35">
      <c r="L78" s="291" t="s">
        <v>86</v>
      </c>
      <c r="M78" s="292"/>
      <c r="N78" s="292"/>
    </row>
    <row r="79" spans="10:15" ht="24" x14ac:dyDescent="0.55000000000000004">
      <c r="L79" s="90">
        <v>1</v>
      </c>
      <c r="M79" s="99" t="s">
        <v>36</v>
      </c>
      <c r="N79" s="88" t="s">
        <v>142</v>
      </c>
    </row>
    <row r="80" spans="10:15" ht="44.25" x14ac:dyDescent="0.55000000000000004">
      <c r="L80" s="90">
        <v>2</v>
      </c>
      <c r="M80" s="99" t="s">
        <v>36</v>
      </c>
      <c r="N80" s="88" t="s">
        <v>143</v>
      </c>
    </row>
    <row r="81" spans="10:14" ht="24" x14ac:dyDescent="0.55000000000000004">
      <c r="L81" s="90">
        <v>3</v>
      </c>
      <c r="M81" s="99" t="s">
        <v>36</v>
      </c>
      <c r="N81" s="88" t="s">
        <v>144</v>
      </c>
    </row>
    <row r="82" spans="10:14" ht="24" x14ac:dyDescent="0.55000000000000004">
      <c r="L82" s="90">
        <v>4</v>
      </c>
      <c r="M82" s="99" t="s">
        <v>36</v>
      </c>
      <c r="N82" s="88" t="s">
        <v>145</v>
      </c>
    </row>
    <row r="83" spans="10:14" ht="24" x14ac:dyDescent="0.55000000000000004">
      <c r="L83" s="90">
        <v>5</v>
      </c>
      <c r="M83" s="99" t="s">
        <v>36</v>
      </c>
      <c r="N83" s="88" t="s">
        <v>146</v>
      </c>
    </row>
    <row r="84" spans="10:14" ht="24" x14ac:dyDescent="0.55000000000000004">
      <c r="L84" s="90">
        <v>6</v>
      </c>
      <c r="M84" s="99" t="s">
        <v>36</v>
      </c>
      <c r="N84" s="88" t="s">
        <v>147</v>
      </c>
    </row>
    <row r="85" spans="10:14" ht="24" x14ac:dyDescent="0.55000000000000004">
      <c r="L85" s="113">
        <v>7</v>
      </c>
      <c r="M85" s="117" t="s">
        <v>36</v>
      </c>
      <c r="N85" s="106" t="s">
        <v>148</v>
      </c>
    </row>
    <row r="86" spans="10:14" ht="21.75" x14ac:dyDescent="0.35">
      <c r="L86" s="291" t="s">
        <v>87</v>
      </c>
      <c r="M86" s="292"/>
      <c r="N86" s="292"/>
    </row>
    <row r="87" spans="10:14" ht="24" x14ac:dyDescent="0.5">
      <c r="L87" s="90">
        <v>1</v>
      </c>
      <c r="M87" s="103" t="s">
        <v>36</v>
      </c>
      <c r="N87" s="88" t="s">
        <v>149</v>
      </c>
    </row>
    <row r="88" spans="10:14" ht="24" x14ac:dyDescent="0.5">
      <c r="L88" s="90">
        <v>2</v>
      </c>
      <c r="M88" s="103" t="s">
        <v>36</v>
      </c>
      <c r="N88" s="88" t="s">
        <v>150</v>
      </c>
    </row>
    <row r="89" spans="10:14" ht="24" x14ac:dyDescent="0.5">
      <c r="J89" s="98"/>
      <c r="K89" s="98"/>
      <c r="L89" s="90">
        <v>3</v>
      </c>
      <c r="M89" s="103" t="s">
        <v>36</v>
      </c>
      <c r="N89" s="88" t="s">
        <v>151</v>
      </c>
    </row>
    <row r="90" spans="10:14" ht="24" x14ac:dyDescent="0.5">
      <c r="J90" s="98"/>
      <c r="K90" s="98"/>
      <c r="L90" s="90">
        <v>4</v>
      </c>
      <c r="M90" s="103" t="s">
        <v>36</v>
      </c>
      <c r="N90" s="88" t="s">
        <v>68</v>
      </c>
    </row>
    <row r="91" spans="10:14" ht="43.5" x14ac:dyDescent="0.5">
      <c r="J91" s="98"/>
      <c r="K91" s="98"/>
      <c r="L91" s="90">
        <v>5</v>
      </c>
      <c r="M91" s="103" t="s">
        <v>36</v>
      </c>
      <c r="N91" s="95" t="s">
        <v>280</v>
      </c>
    </row>
    <row r="92" spans="10:14" ht="24" x14ac:dyDescent="0.5">
      <c r="L92" s="90">
        <v>6</v>
      </c>
      <c r="M92" s="103" t="s">
        <v>36</v>
      </c>
      <c r="N92" s="88" t="s">
        <v>152</v>
      </c>
    </row>
    <row r="93" spans="10:14" ht="24" x14ac:dyDescent="0.5">
      <c r="L93" s="113">
        <v>7</v>
      </c>
      <c r="M93" s="118" t="s">
        <v>36</v>
      </c>
      <c r="N93" s="106" t="s">
        <v>149</v>
      </c>
    </row>
    <row r="94" spans="10:14" ht="24" x14ac:dyDescent="0.5">
      <c r="L94" s="120">
        <v>8</v>
      </c>
      <c r="M94" s="118" t="s">
        <v>36</v>
      </c>
      <c r="N94" s="119" t="s">
        <v>151</v>
      </c>
    </row>
    <row r="95" spans="10:14" ht="24" x14ac:dyDescent="0.5">
      <c r="L95" s="120">
        <v>9</v>
      </c>
      <c r="M95" s="118" t="s">
        <v>36</v>
      </c>
      <c r="N95" s="119" t="s">
        <v>150</v>
      </c>
    </row>
    <row r="96" spans="10:14" ht="24" x14ac:dyDescent="0.5">
      <c r="L96" s="113">
        <v>10</v>
      </c>
      <c r="M96" s="118" t="s">
        <v>36</v>
      </c>
      <c r="N96" s="106" t="s">
        <v>68</v>
      </c>
    </row>
    <row r="97" spans="10:14" ht="21.75" x14ac:dyDescent="0.35">
      <c r="L97" s="291" t="s">
        <v>89</v>
      </c>
      <c r="M97" s="292"/>
      <c r="N97" s="292"/>
    </row>
    <row r="98" spans="10:14" ht="27.75" x14ac:dyDescent="0.65">
      <c r="J98" s="98"/>
      <c r="K98" s="98"/>
      <c r="L98" s="90">
        <v>1</v>
      </c>
      <c r="M98" s="100" t="s">
        <v>36</v>
      </c>
      <c r="N98" s="88" t="s">
        <v>69</v>
      </c>
    </row>
    <row r="99" spans="10:14" ht="27.75" x14ac:dyDescent="0.65">
      <c r="J99" s="98"/>
      <c r="K99" s="98"/>
      <c r="L99" s="90">
        <v>2</v>
      </c>
      <c r="M99" s="100" t="s">
        <v>36</v>
      </c>
      <c r="N99" s="88" t="s">
        <v>153</v>
      </c>
    </row>
    <row r="100" spans="10:14" ht="27.75" x14ac:dyDescent="0.65">
      <c r="J100" s="98"/>
      <c r="K100" s="98"/>
      <c r="L100" s="113">
        <v>3</v>
      </c>
      <c r="M100" s="121" t="s">
        <v>36</v>
      </c>
      <c r="N100" s="106" t="s">
        <v>69</v>
      </c>
    </row>
    <row r="101" spans="10:14" ht="21.75" x14ac:dyDescent="0.35">
      <c r="L101" s="291" t="s">
        <v>88</v>
      </c>
      <c r="M101" s="292"/>
      <c r="N101" s="292"/>
    </row>
    <row r="102" spans="10:14" ht="27.75" x14ac:dyDescent="0.5">
      <c r="L102" s="90">
        <v>1</v>
      </c>
      <c r="M102" s="102" t="s">
        <v>36</v>
      </c>
      <c r="N102" s="88" t="s">
        <v>154</v>
      </c>
    </row>
    <row r="103" spans="10:14" ht="27.75" x14ac:dyDescent="0.5">
      <c r="L103" s="90">
        <v>2</v>
      </c>
      <c r="M103" s="102" t="s">
        <v>36</v>
      </c>
      <c r="N103" s="88" t="s">
        <v>155</v>
      </c>
    </row>
    <row r="104" spans="10:14" ht="27.75" x14ac:dyDescent="0.5">
      <c r="L104" s="90">
        <v>3</v>
      </c>
      <c r="M104" s="102" t="s">
        <v>36</v>
      </c>
      <c r="N104" s="88" t="s">
        <v>154</v>
      </c>
    </row>
    <row r="105" spans="10:14" ht="21.75" x14ac:dyDescent="0.35">
      <c r="L105" s="291" t="s">
        <v>90</v>
      </c>
      <c r="M105" s="292"/>
      <c r="N105" s="292"/>
    </row>
    <row r="106" spans="10:14" ht="27.75" x14ac:dyDescent="0.5">
      <c r="L106" s="90">
        <v>1</v>
      </c>
      <c r="M106" s="102" t="s">
        <v>36</v>
      </c>
      <c r="N106" s="88" t="s">
        <v>156</v>
      </c>
    </row>
    <row r="107" spans="10:14" ht="27.75" x14ac:dyDescent="0.5">
      <c r="L107" s="90">
        <v>2</v>
      </c>
      <c r="M107" s="102" t="s">
        <v>36</v>
      </c>
      <c r="N107" s="88" t="s">
        <v>195</v>
      </c>
    </row>
    <row r="108" spans="10:14" ht="27.75" x14ac:dyDescent="0.5">
      <c r="L108" s="90">
        <v>3</v>
      </c>
      <c r="M108" s="102" t="s">
        <v>36</v>
      </c>
      <c r="N108" s="88" t="s">
        <v>196</v>
      </c>
    </row>
    <row r="109" spans="10:14" ht="27.75" x14ac:dyDescent="0.5">
      <c r="L109" s="90">
        <v>4</v>
      </c>
      <c r="M109" s="102" t="s">
        <v>36</v>
      </c>
      <c r="N109" s="88" t="s">
        <v>158</v>
      </c>
    </row>
    <row r="110" spans="10:14" ht="27.75" x14ac:dyDescent="0.5">
      <c r="L110" s="90">
        <v>5</v>
      </c>
      <c r="M110" s="102" t="s">
        <v>36</v>
      </c>
      <c r="N110" s="88" t="s">
        <v>197</v>
      </c>
    </row>
    <row r="111" spans="10:14" ht="27.75" x14ac:dyDescent="0.5">
      <c r="L111" s="90">
        <v>6</v>
      </c>
      <c r="M111" s="102" t="s">
        <v>36</v>
      </c>
      <c r="N111" s="88" t="s">
        <v>198</v>
      </c>
    </row>
    <row r="112" spans="10:14" ht="43.5" x14ac:dyDescent="0.5">
      <c r="L112" s="90">
        <v>7</v>
      </c>
      <c r="M112" s="102" t="s">
        <v>36</v>
      </c>
      <c r="N112" s="88" t="s">
        <v>199</v>
      </c>
    </row>
    <row r="113" spans="10:14" ht="43.5" x14ac:dyDescent="0.5">
      <c r="L113" s="90">
        <v>8</v>
      </c>
      <c r="M113" s="102" t="s">
        <v>36</v>
      </c>
      <c r="N113" s="88" t="s">
        <v>200</v>
      </c>
    </row>
    <row r="114" spans="10:14" ht="27.75" x14ac:dyDescent="0.5">
      <c r="L114" s="90">
        <v>9</v>
      </c>
      <c r="M114" s="102" t="s">
        <v>36</v>
      </c>
      <c r="N114" s="88" t="s">
        <v>160</v>
      </c>
    </row>
    <row r="115" spans="10:14" ht="27.75" x14ac:dyDescent="0.5">
      <c r="L115" s="113">
        <v>10</v>
      </c>
      <c r="M115" s="122" t="s">
        <v>36</v>
      </c>
      <c r="N115" s="106" t="s">
        <v>156</v>
      </c>
    </row>
    <row r="116" spans="10:14" ht="27.75" x14ac:dyDescent="0.5">
      <c r="L116" s="113">
        <v>11</v>
      </c>
      <c r="M116" s="122" t="s">
        <v>36</v>
      </c>
      <c r="N116" s="106" t="s">
        <v>157</v>
      </c>
    </row>
    <row r="117" spans="10:14" ht="27.75" x14ac:dyDescent="0.5">
      <c r="L117" s="120">
        <v>12</v>
      </c>
      <c r="M117" s="122" t="s">
        <v>36</v>
      </c>
      <c r="N117" s="119" t="s">
        <v>158</v>
      </c>
    </row>
    <row r="118" spans="10:14" ht="27.75" x14ac:dyDescent="0.5">
      <c r="L118" s="113">
        <v>13</v>
      </c>
      <c r="M118" s="122" t="s">
        <v>36</v>
      </c>
      <c r="N118" s="106" t="s">
        <v>159</v>
      </c>
    </row>
    <row r="119" spans="10:14" ht="21.75" x14ac:dyDescent="0.35">
      <c r="L119" s="291" t="s">
        <v>93</v>
      </c>
      <c r="M119" s="292"/>
      <c r="N119" s="292"/>
    </row>
    <row r="120" spans="10:14" ht="27.75" x14ac:dyDescent="0.5">
      <c r="J120" s="98"/>
      <c r="K120" s="98"/>
      <c r="L120" s="90">
        <v>1</v>
      </c>
      <c r="M120" s="101" t="s">
        <v>36</v>
      </c>
      <c r="N120" s="88" t="s">
        <v>161</v>
      </c>
    </row>
    <row r="121" spans="10:14" ht="27.75" x14ac:dyDescent="0.5">
      <c r="J121" s="98"/>
      <c r="K121" s="98"/>
      <c r="L121" s="90">
        <v>2</v>
      </c>
      <c r="M121" s="101" t="s">
        <v>36</v>
      </c>
      <c r="N121" s="88" t="s">
        <v>162</v>
      </c>
    </row>
    <row r="122" spans="10:14" ht="27.75" x14ac:dyDescent="0.5">
      <c r="J122" s="98"/>
      <c r="K122" s="98"/>
      <c r="L122" s="90">
        <v>3</v>
      </c>
      <c r="M122" s="101" t="s">
        <v>36</v>
      </c>
      <c r="N122" s="88" t="s">
        <v>163</v>
      </c>
    </row>
    <row r="123" spans="10:14" ht="43.5" x14ac:dyDescent="0.5">
      <c r="J123" s="98"/>
      <c r="K123" s="98"/>
      <c r="L123" s="90">
        <v>4</v>
      </c>
      <c r="M123" s="101" t="s">
        <v>36</v>
      </c>
      <c r="N123" s="88" t="s">
        <v>164</v>
      </c>
    </row>
    <row r="124" spans="10:14" ht="43.5" x14ac:dyDescent="0.5">
      <c r="J124" s="98"/>
      <c r="K124" s="98"/>
      <c r="L124" s="90">
        <v>5</v>
      </c>
      <c r="M124" s="101" t="s">
        <v>36</v>
      </c>
      <c r="N124" s="88" t="s">
        <v>165</v>
      </c>
    </row>
    <row r="125" spans="10:14" ht="65.25" x14ac:dyDescent="0.5">
      <c r="J125" s="98"/>
      <c r="K125" s="98"/>
      <c r="L125" s="90">
        <v>6</v>
      </c>
      <c r="M125" s="101" t="s">
        <v>36</v>
      </c>
      <c r="N125" s="88" t="s">
        <v>166</v>
      </c>
    </row>
    <row r="126" spans="10:14" ht="27.75" x14ac:dyDescent="0.5">
      <c r="J126" s="98"/>
      <c r="K126" s="98"/>
      <c r="L126" s="90">
        <v>7</v>
      </c>
      <c r="M126" s="101" t="s">
        <v>36</v>
      </c>
      <c r="N126" s="88" t="s">
        <v>167</v>
      </c>
    </row>
    <row r="127" spans="10:14" ht="27.75" x14ac:dyDescent="0.5">
      <c r="J127" s="98"/>
      <c r="K127" s="98"/>
      <c r="L127" s="92">
        <v>8</v>
      </c>
      <c r="M127" s="101" t="s">
        <v>36</v>
      </c>
      <c r="N127" s="89" t="s">
        <v>168</v>
      </c>
    </row>
    <row r="128" spans="10:14" ht="43.5" x14ac:dyDescent="0.5">
      <c r="J128" s="98"/>
      <c r="K128" s="98"/>
      <c r="L128" s="92">
        <v>9</v>
      </c>
      <c r="M128" s="101" t="s">
        <v>36</v>
      </c>
      <c r="N128" s="89" t="s">
        <v>169</v>
      </c>
    </row>
    <row r="129" spans="10:14" ht="43.5" x14ac:dyDescent="0.5">
      <c r="J129" s="98"/>
      <c r="K129" s="98"/>
      <c r="L129" s="92">
        <v>10</v>
      </c>
      <c r="M129" s="101" t="s">
        <v>36</v>
      </c>
      <c r="N129" s="89" t="s">
        <v>170</v>
      </c>
    </row>
    <row r="130" spans="10:14" ht="27.75" x14ac:dyDescent="0.5">
      <c r="J130" s="98"/>
      <c r="K130" s="98"/>
      <c r="L130" s="90">
        <v>11</v>
      </c>
      <c r="M130" s="101" t="s">
        <v>36</v>
      </c>
      <c r="N130" s="88" t="s">
        <v>171</v>
      </c>
    </row>
    <row r="131" spans="10:14" ht="43.5" x14ac:dyDescent="0.5">
      <c r="L131" s="90">
        <v>12</v>
      </c>
      <c r="M131" s="101" t="s">
        <v>36</v>
      </c>
      <c r="N131" s="88" t="s">
        <v>172</v>
      </c>
    </row>
    <row r="132" spans="10:14" ht="27.75" x14ac:dyDescent="0.5">
      <c r="L132" s="113">
        <v>13</v>
      </c>
      <c r="M132" s="123" t="s">
        <v>36</v>
      </c>
      <c r="N132" s="106" t="s">
        <v>173</v>
      </c>
    </row>
    <row r="133" spans="10:14" ht="27.75" x14ac:dyDescent="0.5">
      <c r="L133" s="113">
        <v>14</v>
      </c>
      <c r="M133" s="123" t="s">
        <v>36</v>
      </c>
      <c r="N133" s="106" t="s">
        <v>163</v>
      </c>
    </row>
    <row r="134" spans="10:14" ht="43.5" x14ac:dyDescent="0.5">
      <c r="J134" s="98"/>
      <c r="K134" s="98"/>
      <c r="L134" s="113">
        <v>15</v>
      </c>
      <c r="M134" s="123" t="s">
        <v>36</v>
      </c>
      <c r="N134" s="106" t="s">
        <v>174</v>
      </c>
    </row>
    <row r="135" spans="10:14" ht="43.5" x14ac:dyDescent="0.5">
      <c r="L135" s="113">
        <v>16</v>
      </c>
      <c r="M135" s="123" t="s">
        <v>36</v>
      </c>
      <c r="N135" s="106" t="s">
        <v>172</v>
      </c>
    </row>
    <row r="136" spans="10:14" ht="21.75" x14ac:dyDescent="0.35">
      <c r="L136" s="291" t="s">
        <v>91</v>
      </c>
      <c r="M136" s="292"/>
      <c r="N136" s="292"/>
    </row>
    <row r="137" spans="10:14" ht="21.75" x14ac:dyDescent="0.5">
      <c r="L137" s="90">
        <v>1</v>
      </c>
      <c r="N137" s="88" t="s">
        <v>175</v>
      </c>
    </row>
    <row r="138" spans="10:14" ht="21.75" x14ac:dyDescent="0.5">
      <c r="J138" s="98"/>
      <c r="K138" s="98"/>
      <c r="L138" s="90">
        <v>2</v>
      </c>
      <c r="M138" s="98"/>
      <c r="N138" s="88" t="s">
        <v>176</v>
      </c>
    </row>
    <row r="139" spans="10:14" ht="43.5" x14ac:dyDescent="0.5">
      <c r="J139" s="98"/>
      <c r="K139" s="98"/>
      <c r="L139" s="90">
        <v>3</v>
      </c>
      <c r="M139" s="98"/>
      <c r="N139" s="88" t="s">
        <v>177</v>
      </c>
    </row>
    <row r="140" spans="10:14" ht="21.75" x14ac:dyDescent="0.5">
      <c r="J140" s="98"/>
      <c r="K140" s="98"/>
      <c r="L140" s="90">
        <v>4</v>
      </c>
      <c r="M140" s="98"/>
      <c r="N140" s="88" t="s">
        <v>178</v>
      </c>
    </row>
    <row r="141" spans="10:14" ht="21.75" x14ac:dyDescent="0.5">
      <c r="J141" s="98"/>
      <c r="K141" s="98"/>
      <c r="L141" s="90">
        <v>5</v>
      </c>
      <c r="M141" s="98"/>
      <c r="N141" s="88" t="s">
        <v>179</v>
      </c>
    </row>
    <row r="142" spans="10:14" ht="21.75" x14ac:dyDescent="0.5">
      <c r="J142" s="98"/>
      <c r="K142" s="98"/>
      <c r="L142" s="90">
        <v>6</v>
      </c>
      <c r="M142" s="98"/>
      <c r="N142" s="88" t="s">
        <v>107</v>
      </c>
    </row>
    <row r="143" spans="10:14" ht="21.75" x14ac:dyDescent="0.5">
      <c r="J143" s="98"/>
      <c r="K143" s="98"/>
      <c r="L143" s="90">
        <v>7</v>
      </c>
      <c r="M143" s="98"/>
      <c r="N143" s="88" t="s">
        <v>180</v>
      </c>
    </row>
    <row r="144" spans="10:14" ht="21.75" x14ac:dyDescent="0.5">
      <c r="L144" s="120">
        <v>8</v>
      </c>
      <c r="M144" s="124"/>
      <c r="N144" s="119" t="s">
        <v>175</v>
      </c>
    </row>
    <row r="145" spans="11:15" ht="21.75" x14ac:dyDescent="0.5">
      <c r="L145" s="120">
        <v>9</v>
      </c>
      <c r="M145" s="124"/>
      <c r="N145" s="119" t="s">
        <v>179</v>
      </c>
    </row>
    <row r="146" spans="11:15" ht="21.75" x14ac:dyDescent="0.5">
      <c r="K146" s="98"/>
      <c r="L146" s="120">
        <v>10</v>
      </c>
      <c r="M146" s="125"/>
      <c r="N146" s="119" t="s">
        <v>181</v>
      </c>
    </row>
    <row r="147" spans="11:15" ht="21.75" x14ac:dyDescent="0.5">
      <c r="L147" s="113">
        <v>11</v>
      </c>
      <c r="M147" s="124"/>
      <c r="N147" s="106" t="s">
        <v>178</v>
      </c>
    </row>
    <row r="148" spans="11:15" ht="21.75" x14ac:dyDescent="0.5">
      <c r="L148" s="113">
        <v>12</v>
      </c>
      <c r="M148" s="124"/>
      <c r="N148" s="106" t="s">
        <v>176</v>
      </c>
    </row>
    <row r="149" spans="11:15" ht="21.75" x14ac:dyDescent="0.5">
      <c r="L149" s="113">
        <v>13</v>
      </c>
      <c r="M149" s="124"/>
      <c r="N149" s="106" t="s">
        <v>180</v>
      </c>
    </row>
    <row r="150" spans="11:15" ht="21.75" x14ac:dyDescent="0.35">
      <c r="L150" s="291" t="s">
        <v>94</v>
      </c>
      <c r="M150" s="292"/>
      <c r="N150" s="292"/>
    </row>
    <row r="151" spans="11:15" ht="21.75" x14ac:dyDescent="0.5">
      <c r="K151" s="98"/>
      <c r="L151" s="90">
        <v>1</v>
      </c>
      <c r="M151" s="98"/>
      <c r="N151" s="88" t="s">
        <v>182</v>
      </c>
      <c r="O151" s="98"/>
    </row>
    <row r="152" spans="11:15" ht="21.75" x14ac:dyDescent="0.5">
      <c r="K152" s="98"/>
      <c r="L152" s="90">
        <v>2</v>
      </c>
      <c r="M152" s="98"/>
      <c r="N152" s="88" t="s">
        <v>183</v>
      </c>
      <c r="O152" s="98"/>
    </row>
    <row r="153" spans="11:15" ht="43.5" x14ac:dyDescent="0.5">
      <c r="K153" s="98"/>
      <c r="L153" s="90">
        <v>3</v>
      </c>
      <c r="M153" s="98"/>
      <c r="N153" s="88" t="s">
        <v>184</v>
      </c>
      <c r="O153" s="98"/>
    </row>
    <row r="154" spans="11:15" ht="21.75" x14ac:dyDescent="0.5">
      <c r="K154" s="98"/>
      <c r="L154" s="90">
        <v>4</v>
      </c>
      <c r="M154" s="98"/>
      <c r="N154" s="88" t="s">
        <v>185</v>
      </c>
      <c r="O154" s="98"/>
    </row>
    <row r="155" spans="11:15" ht="21.75" x14ac:dyDescent="0.5">
      <c r="K155" s="98"/>
      <c r="L155" s="90">
        <v>5</v>
      </c>
      <c r="M155" s="98"/>
      <c r="N155" s="88" t="s">
        <v>186</v>
      </c>
      <c r="O155" s="98"/>
    </row>
    <row r="156" spans="11:15" ht="21.75" x14ac:dyDescent="0.5">
      <c r="K156" s="98"/>
      <c r="L156" s="115">
        <v>6</v>
      </c>
      <c r="M156" s="126"/>
      <c r="N156" s="109" t="s">
        <v>185</v>
      </c>
      <c r="O156" s="98"/>
    </row>
    <row r="157" spans="11:15" x14ac:dyDescent="0.35">
      <c r="K157" s="98"/>
      <c r="L157" s="98"/>
      <c r="M157" s="98"/>
      <c r="N157" s="98"/>
      <c r="O157" s="98"/>
    </row>
    <row r="158" spans="11:15" x14ac:dyDescent="0.35">
      <c r="K158" s="98"/>
      <c r="L158" s="98"/>
      <c r="M158" s="98"/>
      <c r="N158" s="98"/>
      <c r="O158" s="98"/>
    </row>
    <row r="159" spans="11:15" x14ac:dyDescent="0.35">
      <c r="K159" s="98"/>
      <c r="L159" s="98"/>
      <c r="M159" s="98"/>
      <c r="N159" s="98"/>
      <c r="O159" s="98"/>
    </row>
  </sheetData>
  <mergeCells count="53">
    <mergeCell ref="L4:P5"/>
    <mergeCell ref="C6:E6"/>
    <mergeCell ref="H6:J6"/>
    <mergeCell ref="C7:E7"/>
    <mergeCell ref="C8:E8"/>
    <mergeCell ref="H8:J8"/>
    <mergeCell ref="A40:J40"/>
    <mergeCell ref="C9:E9"/>
    <mergeCell ref="H9:J9"/>
    <mergeCell ref="A1:E2"/>
    <mergeCell ref="A4:E5"/>
    <mergeCell ref="G4:J4"/>
    <mergeCell ref="C13:E13"/>
    <mergeCell ref="I13:J13"/>
    <mergeCell ref="C14:E14"/>
    <mergeCell ref="I14:J14"/>
    <mergeCell ref="C10:E10"/>
    <mergeCell ref="C11:E11"/>
    <mergeCell ref="C12:E12"/>
    <mergeCell ref="G12:J12"/>
    <mergeCell ref="C17:E17"/>
    <mergeCell ref="I17:J17"/>
    <mergeCell ref="C18:E18"/>
    <mergeCell ref="I18:J18"/>
    <mergeCell ref="C15:E15"/>
    <mergeCell ref="I15:J15"/>
    <mergeCell ref="C16:E16"/>
    <mergeCell ref="I16:J16"/>
    <mergeCell ref="A29:C29"/>
    <mergeCell ref="A35:F35"/>
    <mergeCell ref="A39:J39"/>
    <mergeCell ref="G26:H26"/>
    <mergeCell ref="C19:E19"/>
    <mergeCell ref="C20:E20"/>
    <mergeCell ref="C21:E21"/>
    <mergeCell ref="C22:E22"/>
    <mergeCell ref="C23:E23"/>
    <mergeCell ref="A24:C25"/>
    <mergeCell ref="L119:N119"/>
    <mergeCell ref="L136:N136"/>
    <mergeCell ref="L150:N150"/>
    <mergeCell ref="L40:N40"/>
    <mergeCell ref="L19:P20"/>
    <mergeCell ref="L78:N78"/>
    <mergeCell ref="L86:N86"/>
    <mergeCell ref="L97:N97"/>
    <mergeCell ref="L101:N101"/>
    <mergeCell ref="L105:N105"/>
    <mergeCell ref="L55:N55"/>
    <mergeCell ref="L61:N61"/>
    <mergeCell ref="L64:N64"/>
    <mergeCell ref="L67:N67"/>
    <mergeCell ref="L70:N70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6"/>
  <sheetViews>
    <sheetView topLeftCell="A64" workbookViewId="0">
      <selection activeCell="A37" sqref="A37:G82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4.375" style="138" bestFit="1" customWidth="1"/>
    <col min="10" max="10" width="13.625" bestFit="1" customWidth="1"/>
    <col min="11" max="11" width="8.375" bestFit="1" customWidth="1"/>
    <col min="12" max="12" width="7.625" bestFit="1" customWidth="1"/>
    <col min="13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2</v>
      </c>
      <c r="C3" s="12">
        <v>46</v>
      </c>
      <c r="D3" s="79">
        <f t="shared" ref="D3:D29" si="0">IF(C3&gt;50,4,IF(C3&gt;40,3,IF(C3&gt;30,2,IF(C3&gt;0,1,IF(C3=0,5)))))</f>
        <v>3</v>
      </c>
      <c r="E3" s="13">
        <v>0</v>
      </c>
      <c r="F3" s="14">
        <v>1</v>
      </c>
      <c r="G3" s="20">
        <v>2</v>
      </c>
      <c r="H3" s="20">
        <v>2</v>
      </c>
      <c r="I3" s="144">
        <v>4</v>
      </c>
      <c r="J3" s="15">
        <v>2</v>
      </c>
      <c r="K3" s="15">
        <v>1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4</v>
      </c>
      <c r="R3" s="16">
        <v>4</v>
      </c>
      <c r="S3" s="16">
        <v>4</v>
      </c>
      <c r="T3" s="17">
        <v>4</v>
      </c>
      <c r="U3" s="17">
        <v>4</v>
      </c>
      <c r="V3" s="17">
        <v>4</v>
      </c>
      <c r="W3" s="17">
        <v>4</v>
      </c>
      <c r="X3" s="17">
        <v>4</v>
      </c>
      <c r="Y3" s="17">
        <v>4</v>
      </c>
      <c r="Z3" s="18">
        <v>4</v>
      </c>
      <c r="AA3" s="18">
        <v>4</v>
      </c>
      <c r="AB3" s="18">
        <v>4</v>
      </c>
      <c r="AC3" s="18">
        <v>4</v>
      </c>
      <c r="AD3" s="18">
        <v>4</v>
      </c>
      <c r="AE3" s="18">
        <v>3</v>
      </c>
      <c r="AF3" s="18">
        <v>5</v>
      </c>
      <c r="AG3" s="18">
        <v>3</v>
      </c>
      <c r="AH3" s="18">
        <v>4</v>
      </c>
      <c r="AI3" s="19">
        <v>4</v>
      </c>
      <c r="AJ3" s="19">
        <v>3</v>
      </c>
      <c r="AK3" s="19">
        <v>4</v>
      </c>
      <c r="AL3" s="19">
        <v>4</v>
      </c>
      <c r="AM3" s="19">
        <v>3</v>
      </c>
      <c r="AN3" s="19">
        <v>4</v>
      </c>
      <c r="AO3" s="19">
        <v>3</v>
      </c>
      <c r="AP3" s="19">
        <v>3</v>
      </c>
      <c r="AQ3" s="20">
        <v>4</v>
      </c>
      <c r="AR3" s="20">
        <v>4</v>
      </c>
      <c r="AS3" s="20">
        <v>4</v>
      </c>
      <c r="AT3" s="20">
        <v>4</v>
      </c>
      <c r="AU3" s="20">
        <v>4</v>
      </c>
      <c r="AV3" s="20">
        <v>3</v>
      </c>
      <c r="AW3" s="20">
        <v>4</v>
      </c>
      <c r="AX3" s="20">
        <v>4</v>
      </c>
      <c r="AY3" s="20">
        <v>3</v>
      </c>
      <c r="AZ3" s="20">
        <v>4</v>
      </c>
      <c r="BA3" s="7"/>
      <c r="BB3" s="37">
        <f>(AVERAGE(L3:S3))</f>
        <v>4</v>
      </c>
      <c r="BC3" s="38">
        <f t="shared" ref="BC3:BC29" si="1">(AVERAGEA(T3:Y3))</f>
        <v>4</v>
      </c>
      <c r="BD3" s="39">
        <f t="shared" ref="BD3:BD29" si="2">(AVERAGE(Z3:AH3))</f>
        <v>3.8888888888888888</v>
      </c>
      <c r="BE3" s="40">
        <f t="shared" ref="BE3:BE29" si="3">(AVERAGEA(AI3:AP3))</f>
        <v>3.5</v>
      </c>
      <c r="BF3" s="41">
        <f t="shared" ref="BF3:BF29" si="4">(AVERAGE(AQ3:AZ3))</f>
        <v>3.8</v>
      </c>
    </row>
    <row r="4" spans="1:58" x14ac:dyDescent="0.55000000000000004">
      <c r="A4" s="51">
        <v>2</v>
      </c>
      <c r="B4" s="11">
        <v>1</v>
      </c>
      <c r="C4" s="12"/>
      <c r="D4" s="79">
        <f t="shared" si="0"/>
        <v>5</v>
      </c>
      <c r="E4" s="13">
        <v>2</v>
      </c>
      <c r="F4" s="14">
        <v>1</v>
      </c>
      <c r="G4" s="20">
        <v>3</v>
      </c>
      <c r="H4" s="20">
        <v>2</v>
      </c>
      <c r="I4" s="144">
        <v>9</v>
      </c>
      <c r="J4" s="15">
        <v>2</v>
      </c>
      <c r="K4" s="15">
        <v>1</v>
      </c>
      <c r="L4" s="16">
        <v>5</v>
      </c>
      <c r="M4" s="16">
        <v>5</v>
      </c>
      <c r="N4" s="16">
        <v>5</v>
      </c>
      <c r="O4" s="16">
        <v>4</v>
      </c>
      <c r="P4" s="16">
        <v>5</v>
      </c>
      <c r="Q4" s="16">
        <v>4</v>
      </c>
      <c r="R4" s="16">
        <v>4</v>
      </c>
      <c r="S4" s="16">
        <v>5</v>
      </c>
      <c r="T4" s="17">
        <v>5</v>
      </c>
      <c r="U4" s="17">
        <v>4</v>
      </c>
      <c r="V4" s="17">
        <v>5</v>
      </c>
      <c r="W4" s="17">
        <v>5</v>
      </c>
      <c r="X4" s="17">
        <v>4</v>
      </c>
      <c r="Y4" s="17">
        <v>5</v>
      </c>
      <c r="Z4" s="18">
        <v>4</v>
      </c>
      <c r="AA4" s="18">
        <v>4</v>
      </c>
      <c r="AB4" s="18">
        <v>5</v>
      </c>
      <c r="AC4" s="18">
        <v>4</v>
      </c>
      <c r="AD4" s="18">
        <v>4</v>
      </c>
      <c r="AE4" s="18">
        <v>4</v>
      </c>
      <c r="AF4" s="18">
        <v>4</v>
      </c>
      <c r="AG4" s="18">
        <v>4</v>
      </c>
      <c r="AH4" s="18">
        <v>5</v>
      </c>
      <c r="AI4" s="19">
        <v>4</v>
      </c>
      <c r="AJ4" s="19">
        <v>4</v>
      </c>
      <c r="AK4" s="19">
        <v>4</v>
      </c>
      <c r="AL4" s="19">
        <v>5</v>
      </c>
      <c r="AM4" s="19">
        <v>4</v>
      </c>
      <c r="AN4" s="19">
        <v>5</v>
      </c>
      <c r="AO4" s="19">
        <v>4</v>
      </c>
      <c r="AP4" s="19">
        <v>4</v>
      </c>
      <c r="AQ4" s="20">
        <v>4</v>
      </c>
      <c r="AR4" s="20">
        <v>4</v>
      </c>
      <c r="AS4" s="20">
        <v>4</v>
      </c>
      <c r="AT4" s="20">
        <v>4</v>
      </c>
      <c r="AU4" s="20">
        <v>4</v>
      </c>
      <c r="AV4" s="20">
        <v>5</v>
      </c>
      <c r="AW4" s="20">
        <v>5</v>
      </c>
      <c r="AX4" s="20">
        <v>5</v>
      </c>
      <c r="AY4" s="20">
        <v>5</v>
      </c>
      <c r="AZ4" s="20">
        <v>5</v>
      </c>
      <c r="BA4" s="7"/>
      <c r="BB4" s="37">
        <f t="shared" ref="BB4:BB28" si="5">(AVERAGE(L4:S4))</f>
        <v>4.625</v>
      </c>
      <c r="BC4" s="38">
        <f t="shared" si="1"/>
        <v>4.666666666666667</v>
      </c>
      <c r="BD4" s="39">
        <f t="shared" si="2"/>
        <v>4.2222222222222223</v>
      </c>
      <c r="BE4" s="40">
        <f t="shared" si="3"/>
        <v>4.25</v>
      </c>
      <c r="BF4" s="41">
        <f t="shared" si="4"/>
        <v>4.5</v>
      </c>
    </row>
    <row r="5" spans="1:58" x14ac:dyDescent="0.55000000000000004">
      <c r="A5" s="51">
        <v>3</v>
      </c>
      <c r="B5" s="11">
        <v>2</v>
      </c>
      <c r="C5" s="12">
        <v>38</v>
      </c>
      <c r="D5" s="79">
        <f t="shared" si="0"/>
        <v>2</v>
      </c>
      <c r="E5" s="13">
        <v>0</v>
      </c>
      <c r="F5" s="14">
        <v>1</v>
      </c>
      <c r="G5" s="20">
        <v>2</v>
      </c>
      <c r="H5" s="20">
        <v>2</v>
      </c>
      <c r="I5" s="144">
        <v>2</v>
      </c>
      <c r="J5" s="15">
        <v>2</v>
      </c>
      <c r="K5" s="15">
        <v>2</v>
      </c>
      <c r="L5" s="16">
        <v>5</v>
      </c>
      <c r="M5" s="16">
        <v>5</v>
      </c>
      <c r="N5" s="16">
        <v>5</v>
      </c>
      <c r="O5" s="16">
        <v>5</v>
      </c>
      <c r="P5" s="16">
        <v>5</v>
      </c>
      <c r="Q5" s="16">
        <v>5</v>
      </c>
      <c r="R5" s="16">
        <v>5</v>
      </c>
      <c r="S5" s="16">
        <v>5</v>
      </c>
      <c r="T5" s="17">
        <v>5</v>
      </c>
      <c r="U5" s="17">
        <v>5</v>
      </c>
      <c r="V5" s="17">
        <v>5</v>
      </c>
      <c r="W5" s="17">
        <v>5</v>
      </c>
      <c r="X5" s="17">
        <v>5</v>
      </c>
      <c r="Y5" s="17">
        <v>5</v>
      </c>
      <c r="Z5" s="18">
        <v>5</v>
      </c>
      <c r="AA5" s="18">
        <v>5</v>
      </c>
      <c r="AB5" s="18">
        <v>5</v>
      </c>
      <c r="AC5" s="18">
        <v>5</v>
      </c>
      <c r="AD5" s="18">
        <v>5</v>
      </c>
      <c r="AE5" s="18">
        <v>5</v>
      </c>
      <c r="AF5" s="18">
        <v>5</v>
      </c>
      <c r="AG5" s="18">
        <v>5</v>
      </c>
      <c r="AH5" s="18">
        <v>5</v>
      </c>
      <c r="AI5" s="19">
        <v>5</v>
      </c>
      <c r="AJ5" s="19">
        <v>5</v>
      </c>
      <c r="AK5" s="19">
        <v>5</v>
      </c>
      <c r="AL5" s="19">
        <v>5</v>
      </c>
      <c r="AM5" s="19">
        <v>5</v>
      </c>
      <c r="AN5" s="19">
        <v>5</v>
      </c>
      <c r="AO5" s="19">
        <v>5</v>
      </c>
      <c r="AP5" s="19">
        <v>5</v>
      </c>
      <c r="AQ5" s="20">
        <v>5</v>
      </c>
      <c r="AR5" s="20">
        <v>5</v>
      </c>
      <c r="AS5" s="20">
        <v>5</v>
      </c>
      <c r="AT5" s="20">
        <v>5</v>
      </c>
      <c r="AU5" s="20">
        <v>5</v>
      </c>
      <c r="AV5" s="20">
        <v>4</v>
      </c>
      <c r="AW5" s="20">
        <v>4</v>
      </c>
      <c r="AX5" s="20">
        <v>4</v>
      </c>
      <c r="AY5" s="20">
        <v>4</v>
      </c>
      <c r="AZ5" s="20">
        <v>4</v>
      </c>
      <c r="BA5" s="7"/>
      <c r="BB5" s="37">
        <f t="shared" si="5"/>
        <v>5</v>
      </c>
      <c r="BC5" s="38">
        <f t="shared" si="1"/>
        <v>5</v>
      </c>
      <c r="BD5" s="39">
        <f t="shared" si="2"/>
        <v>5</v>
      </c>
      <c r="BE5" s="40">
        <f t="shared" si="3"/>
        <v>5</v>
      </c>
      <c r="BF5" s="41">
        <f t="shared" si="4"/>
        <v>4.5</v>
      </c>
    </row>
    <row r="6" spans="1:58" x14ac:dyDescent="0.55000000000000004">
      <c r="A6" s="51">
        <v>4</v>
      </c>
      <c r="B6" s="11">
        <v>1</v>
      </c>
      <c r="C6" s="12">
        <v>34</v>
      </c>
      <c r="D6" s="79">
        <f t="shared" si="0"/>
        <v>2</v>
      </c>
      <c r="E6" s="13">
        <v>0</v>
      </c>
      <c r="F6" s="14">
        <v>1</v>
      </c>
      <c r="G6" s="20">
        <v>2</v>
      </c>
      <c r="H6" s="20">
        <v>2</v>
      </c>
      <c r="I6" s="144">
        <v>2</v>
      </c>
      <c r="J6" s="15">
        <v>2</v>
      </c>
      <c r="K6" s="15">
        <v>1</v>
      </c>
      <c r="L6" s="16">
        <v>4</v>
      </c>
      <c r="M6" s="16">
        <v>4</v>
      </c>
      <c r="N6" s="16">
        <v>4</v>
      </c>
      <c r="O6" s="16">
        <v>4</v>
      </c>
      <c r="P6" s="16">
        <v>4</v>
      </c>
      <c r="Q6" s="16">
        <v>4</v>
      </c>
      <c r="R6" s="16">
        <v>3</v>
      </c>
      <c r="S6" s="16">
        <v>4</v>
      </c>
      <c r="T6" s="17">
        <v>4</v>
      </c>
      <c r="U6" s="17">
        <v>4</v>
      </c>
      <c r="V6" s="17">
        <v>4</v>
      </c>
      <c r="W6" s="17">
        <v>4</v>
      </c>
      <c r="X6" s="17">
        <v>4</v>
      </c>
      <c r="Y6" s="17">
        <v>4</v>
      </c>
      <c r="Z6" s="18">
        <v>5</v>
      </c>
      <c r="AA6" s="18">
        <v>4</v>
      </c>
      <c r="AB6" s="18">
        <v>4</v>
      </c>
      <c r="AC6" s="18">
        <v>4</v>
      </c>
      <c r="AD6" s="18">
        <v>4</v>
      </c>
      <c r="AE6" s="18">
        <v>4</v>
      </c>
      <c r="AF6" s="18">
        <v>4</v>
      </c>
      <c r="AG6" s="18">
        <v>3</v>
      </c>
      <c r="AH6" s="18">
        <v>4</v>
      </c>
      <c r="AI6" s="19">
        <v>4</v>
      </c>
      <c r="AJ6" s="19">
        <v>5</v>
      </c>
      <c r="AK6" s="19">
        <v>4</v>
      </c>
      <c r="AL6" s="19">
        <v>4</v>
      </c>
      <c r="AM6" s="19">
        <v>3</v>
      </c>
      <c r="AN6" s="19">
        <v>4</v>
      </c>
      <c r="AO6" s="19">
        <v>4</v>
      </c>
      <c r="AP6" s="19">
        <v>4</v>
      </c>
      <c r="AQ6" s="20">
        <v>4</v>
      </c>
      <c r="AR6" s="20">
        <v>4</v>
      </c>
      <c r="AS6" s="20">
        <v>4</v>
      </c>
      <c r="AT6" s="20">
        <v>4</v>
      </c>
      <c r="AU6" s="20">
        <v>4</v>
      </c>
      <c r="AV6" s="20">
        <v>3</v>
      </c>
      <c r="AW6" s="20">
        <v>4</v>
      </c>
      <c r="AX6" s="20">
        <v>4</v>
      </c>
      <c r="AY6" s="20">
        <v>3</v>
      </c>
      <c r="AZ6" s="20">
        <v>4</v>
      </c>
      <c r="BA6" s="7"/>
      <c r="BB6" s="37">
        <f t="shared" si="5"/>
        <v>3.875</v>
      </c>
      <c r="BC6" s="38">
        <f t="shared" si="1"/>
        <v>4</v>
      </c>
      <c r="BD6" s="39">
        <f t="shared" si="2"/>
        <v>4</v>
      </c>
      <c r="BE6" s="40">
        <f t="shared" si="3"/>
        <v>4</v>
      </c>
      <c r="BF6" s="41">
        <f t="shared" si="4"/>
        <v>3.8</v>
      </c>
    </row>
    <row r="7" spans="1:58" x14ac:dyDescent="0.55000000000000004">
      <c r="A7" s="51">
        <v>5</v>
      </c>
      <c r="B7" s="11">
        <v>1</v>
      </c>
      <c r="C7" s="12">
        <v>34</v>
      </c>
      <c r="D7" s="79">
        <f t="shared" si="0"/>
        <v>2</v>
      </c>
      <c r="E7" s="13">
        <v>0</v>
      </c>
      <c r="F7" s="14">
        <v>1</v>
      </c>
      <c r="G7" s="20">
        <v>2</v>
      </c>
      <c r="H7" s="20">
        <v>2</v>
      </c>
      <c r="I7" s="144">
        <v>2</v>
      </c>
      <c r="J7" s="15">
        <v>2</v>
      </c>
      <c r="K7" s="15">
        <v>1</v>
      </c>
      <c r="L7" s="16">
        <v>5</v>
      </c>
      <c r="M7" s="16">
        <v>4</v>
      </c>
      <c r="N7" s="16">
        <v>3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7">
        <v>5</v>
      </c>
      <c r="U7" s="17">
        <v>4</v>
      </c>
      <c r="V7" s="17">
        <v>4</v>
      </c>
      <c r="W7" s="17">
        <v>4</v>
      </c>
      <c r="X7" s="17">
        <v>4</v>
      </c>
      <c r="Y7" s="17">
        <v>4</v>
      </c>
      <c r="Z7" s="18">
        <v>4</v>
      </c>
      <c r="AA7" s="18">
        <v>4</v>
      </c>
      <c r="AB7" s="18">
        <v>4</v>
      </c>
      <c r="AC7" s="18">
        <v>4</v>
      </c>
      <c r="AD7" s="18">
        <v>4</v>
      </c>
      <c r="AE7" s="18">
        <v>5</v>
      </c>
      <c r="AF7" s="18">
        <v>4</v>
      </c>
      <c r="AG7" s="18">
        <v>4</v>
      </c>
      <c r="AH7" s="18">
        <v>4</v>
      </c>
      <c r="AI7" s="19">
        <v>4</v>
      </c>
      <c r="AJ7" s="19">
        <v>4</v>
      </c>
      <c r="AK7" s="19">
        <v>4</v>
      </c>
      <c r="AL7" s="19">
        <v>4</v>
      </c>
      <c r="AM7" s="19">
        <v>4</v>
      </c>
      <c r="AN7" s="19">
        <v>4</v>
      </c>
      <c r="AO7" s="19">
        <v>4</v>
      </c>
      <c r="AP7" s="19">
        <v>4</v>
      </c>
      <c r="AQ7" s="20">
        <v>5</v>
      </c>
      <c r="AR7" s="20">
        <v>4</v>
      </c>
      <c r="AS7" s="20">
        <v>4</v>
      </c>
      <c r="AT7" s="20">
        <v>5</v>
      </c>
      <c r="AU7" s="20">
        <v>4</v>
      </c>
      <c r="AV7" s="20">
        <v>5</v>
      </c>
      <c r="AW7" s="20">
        <v>4</v>
      </c>
      <c r="AX7" s="20">
        <v>4</v>
      </c>
      <c r="AY7" s="20">
        <v>4</v>
      </c>
      <c r="AZ7" s="20">
        <v>4</v>
      </c>
      <c r="BA7" s="7"/>
      <c r="BB7" s="37">
        <f t="shared" si="5"/>
        <v>4</v>
      </c>
      <c r="BC7" s="38">
        <f t="shared" si="1"/>
        <v>4.166666666666667</v>
      </c>
      <c r="BD7" s="39">
        <f t="shared" si="2"/>
        <v>4.1111111111111107</v>
      </c>
      <c r="BE7" s="40">
        <f t="shared" si="3"/>
        <v>4</v>
      </c>
      <c r="BF7" s="41">
        <f t="shared" si="4"/>
        <v>4.3</v>
      </c>
    </row>
    <row r="8" spans="1:58" x14ac:dyDescent="0.55000000000000004">
      <c r="A8" s="51">
        <v>6</v>
      </c>
      <c r="B8" s="11">
        <v>1</v>
      </c>
      <c r="C8" s="12">
        <v>34</v>
      </c>
      <c r="D8" s="79">
        <f t="shared" si="0"/>
        <v>2</v>
      </c>
      <c r="E8" s="13">
        <v>0</v>
      </c>
      <c r="F8" s="14">
        <v>1</v>
      </c>
      <c r="G8" s="20">
        <v>2</v>
      </c>
      <c r="H8" s="20">
        <v>2</v>
      </c>
      <c r="I8" s="144">
        <v>1</v>
      </c>
      <c r="J8" s="15">
        <v>2</v>
      </c>
      <c r="K8" s="15">
        <v>1</v>
      </c>
      <c r="L8" s="16">
        <v>4</v>
      </c>
      <c r="M8" s="16">
        <v>5</v>
      </c>
      <c r="N8" s="16">
        <v>4</v>
      </c>
      <c r="O8" s="16">
        <v>4</v>
      </c>
      <c r="P8" s="16">
        <v>4</v>
      </c>
      <c r="Q8" s="16">
        <v>4</v>
      </c>
      <c r="R8" s="16">
        <v>4</v>
      </c>
      <c r="S8" s="16">
        <v>3</v>
      </c>
      <c r="T8" s="17">
        <v>4</v>
      </c>
      <c r="U8" s="17">
        <v>4</v>
      </c>
      <c r="V8" s="17">
        <v>5</v>
      </c>
      <c r="W8" s="17">
        <v>4</v>
      </c>
      <c r="X8" s="17">
        <v>4</v>
      </c>
      <c r="Y8" s="17">
        <v>4</v>
      </c>
      <c r="Z8" s="18">
        <v>4</v>
      </c>
      <c r="AA8" s="18">
        <v>4</v>
      </c>
      <c r="AB8" s="18">
        <v>4</v>
      </c>
      <c r="AC8" s="18">
        <v>4</v>
      </c>
      <c r="AD8" s="18">
        <v>4</v>
      </c>
      <c r="AE8" s="18">
        <v>4</v>
      </c>
      <c r="AF8" s="18">
        <v>4</v>
      </c>
      <c r="AG8" s="18">
        <v>4</v>
      </c>
      <c r="AH8" s="18">
        <v>4</v>
      </c>
      <c r="AI8" s="19">
        <v>5</v>
      </c>
      <c r="AJ8" s="19">
        <v>5</v>
      </c>
      <c r="AK8" s="19">
        <v>5</v>
      </c>
      <c r="AL8" s="19">
        <v>4</v>
      </c>
      <c r="AM8" s="19">
        <v>5</v>
      </c>
      <c r="AN8" s="19">
        <v>4</v>
      </c>
      <c r="AO8" s="19">
        <v>4</v>
      </c>
      <c r="AP8" s="19">
        <v>4</v>
      </c>
      <c r="AQ8" s="20">
        <v>4</v>
      </c>
      <c r="AR8" s="20">
        <v>4</v>
      </c>
      <c r="AS8" s="20">
        <v>4</v>
      </c>
      <c r="AT8" s="20">
        <v>5</v>
      </c>
      <c r="AU8" s="20">
        <v>4</v>
      </c>
      <c r="AV8" s="20">
        <v>3</v>
      </c>
      <c r="AW8" s="20">
        <v>4</v>
      </c>
      <c r="AX8" s="20">
        <v>4</v>
      </c>
      <c r="AY8" s="20">
        <v>3</v>
      </c>
      <c r="AZ8" s="20">
        <v>4</v>
      </c>
      <c r="BA8" s="7"/>
      <c r="BB8" s="37">
        <f t="shared" si="5"/>
        <v>4</v>
      </c>
      <c r="BC8" s="38">
        <f t="shared" si="1"/>
        <v>4.166666666666667</v>
      </c>
      <c r="BD8" s="39">
        <f t="shared" si="2"/>
        <v>4</v>
      </c>
      <c r="BE8" s="40">
        <f t="shared" si="3"/>
        <v>4.5</v>
      </c>
      <c r="BF8" s="41">
        <f t="shared" si="4"/>
        <v>3.9</v>
      </c>
    </row>
    <row r="9" spans="1:58" x14ac:dyDescent="0.55000000000000004">
      <c r="A9" s="51">
        <v>7</v>
      </c>
      <c r="B9" s="11">
        <v>1</v>
      </c>
      <c r="C9" s="12">
        <v>52</v>
      </c>
      <c r="D9" s="79">
        <f t="shared" si="0"/>
        <v>4</v>
      </c>
      <c r="E9" s="13">
        <v>2</v>
      </c>
      <c r="F9" s="14">
        <v>1</v>
      </c>
      <c r="G9" s="20">
        <v>2</v>
      </c>
      <c r="H9" s="20">
        <v>2</v>
      </c>
      <c r="I9" s="144">
        <v>1</v>
      </c>
      <c r="J9" s="15">
        <v>2</v>
      </c>
      <c r="K9" s="15">
        <v>1</v>
      </c>
      <c r="L9" s="16">
        <v>5</v>
      </c>
      <c r="M9" s="16">
        <v>5</v>
      </c>
      <c r="N9" s="16">
        <v>4</v>
      </c>
      <c r="O9" s="16">
        <v>5</v>
      </c>
      <c r="P9" s="16">
        <v>5</v>
      </c>
      <c r="Q9" s="16">
        <v>5</v>
      </c>
      <c r="R9" s="16">
        <v>5</v>
      </c>
      <c r="S9" s="16">
        <v>5</v>
      </c>
      <c r="T9" s="17">
        <v>5</v>
      </c>
      <c r="U9" s="17">
        <v>5</v>
      </c>
      <c r="V9" s="17">
        <v>5</v>
      </c>
      <c r="W9" s="17">
        <v>5</v>
      </c>
      <c r="X9" s="17">
        <v>5</v>
      </c>
      <c r="Y9" s="17">
        <v>5</v>
      </c>
      <c r="Z9" s="18">
        <v>5</v>
      </c>
      <c r="AA9" s="18">
        <v>5</v>
      </c>
      <c r="AB9" s="18">
        <v>4</v>
      </c>
      <c r="AC9" s="18">
        <v>4</v>
      </c>
      <c r="AD9" s="18">
        <v>5</v>
      </c>
      <c r="AE9" s="18">
        <v>5</v>
      </c>
      <c r="AF9" s="18">
        <v>5</v>
      </c>
      <c r="AG9" s="18">
        <v>5</v>
      </c>
      <c r="AH9" s="18">
        <v>5</v>
      </c>
      <c r="AI9" s="19">
        <v>4</v>
      </c>
      <c r="AJ9" s="19">
        <v>5</v>
      </c>
      <c r="AK9" s="19">
        <v>5</v>
      </c>
      <c r="AL9" s="19">
        <v>5</v>
      </c>
      <c r="AM9" s="19">
        <v>5</v>
      </c>
      <c r="AN9" s="19">
        <v>5</v>
      </c>
      <c r="AO9" s="19">
        <v>5</v>
      </c>
      <c r="AP9" s="19">
        <v>5</v>
      </c>
      <c r="AQ9" s="20">
        <v>5</v>
      </c>
      <c r="AR9" s="20">
        <v>5</v>
      </c>
      <c r="AS9" s="20">
        <v>5</v>
      </c>
      <c r="AT9" s="20">
        <v>5</v>
      </c>
      <c r="AU9" s="20">
        <v>5</v>
      </c>
      <c r="AV9" s="20">
        <v>5</v>
      </c>
      <c r="AW9" s="20">
        <v>5</v>
      </c>
      <c r="AX9" s="20">
        <v>5</v>
      </c>
      <c r="AY9" s="20">
        <v>5</v>
      </c>
      <c r="AZ9" s="20">
        <v>5</v>
      </c>
      <c r="BA9" s="7"/>
      <c r="BB9" s="37">
        <f t="shared" si="5"/>
        <v>4.875</v>
      </c>
      <c r="BC9" s="38">
        <f t="shared" si="1"/>
        <v>5</v>
      </c>
      <c r="BD9" s="39">
        <f t="shared" si="2"/>
        <v>4.7777777777777777</v>
      </c>
      <c r="BE9" s="40">
        <f t="shared" si="3"/>
        <v>4.875</v>
      </c>
      <c r="BF9" s="41">
        <f t="shared" si="4"/>
        <v>5</v>
      </c>
    </row>
    <row r="10" spans="1:58" x14ac:dyDescent="0.55000000000000004">
      <c r="A10" s="51">
        <v>8</v>
      </c>
      <c r="B10" s="11">
        <v>1</v>
      </c>
      <c r="C10" s="12"/>
      <c r="D10" s="79">
        <f t="shared" si="0"/>
        <v>5</v>
      </c>
      <c r="E10" s="13">
        <v>3</v>
      </c>
      <c r="F10" s="14">
        <v>1</v>
      </c>
      <c r="G10" s="20">
        <v>2</v>
      </c>
      <c r="H10" s="20">
        <v>2</v>
      </c>
      <c r="I10" s="144">
        <v>10</v>
      </c>
      <c r="J10" s="15">
        <v>2</v>
      </c>
      <c r="K10" s="15">
        <v>2</v>
      </c>
      <c r="L10" s="16">
        <v>5</v>
      </c>
      <c r="M10" s="16">
        <v>4</v>
      </c>
      <c r="N10" s="16">
        <v>4</v>
      </c>
      <c r="O10" s="16">
        <v>4</v>
      </c>
      <c r="P10" s="16">
        <v>5</v>
      </c>
      <c r="Q10" s="16">
        <v>5</v>
      </c>
      <c r="R10" s="16">
        <v>5</v>
      </c>
      <c r="S10" s="16">
        <v>4</v>
      </c>
      <c r="T10" s="17">
        <v>4</v>
      </c>
      <c r="U10" s="17">
        <v>4</v>
      </c>
      <c r="V10" s="17">
        <v>4</v>
      </c>
      <c r="W10" s="17">
        <v>4</v>
      </c>
      <c r="X10" s="17">
        <v>5</v>
      </c>
      <c r="Y10" s="17">
        <v>4</v>
      </c>
      <c r="Z10" s="18">
        <v>4</v>
      </c>
      <c r="AA10" s="18">
        <v>5</v>
      </c>
      <c r="AB10" s="18">
        <v>5</v>
      </c>
      <c r="AC10" s="18">
        <v>4</v>
      </c>
      <c r="AD10" s="18">
        <v>4</v>
      </c>
      <c r="AE10" s="18">
        <v>4</v>
      </c>
      <c r="AF10" s="18">
        <v>4</v>
      </c>
      <c r="AG10" s="18">
        <v>4</v>
      </c>
      <c r="AH10" s="18">
        <v>5</v>
      </c>
      <c r="AI10" s="19">
        <v>5</v>
      </c>
      <c r="AJ10" s="19">
        <v>4</v>
      </c>
      <c r="AK10" s="19">
        <v>4</v>
      </c>
      <c r="AL10" s="19">
        <v>5</v>
      </c>
      <c r="AM10" s="19">
        <v>4</v>
      </c>
      <c r="AN10" s="19">
        <v>4</v>
      </c>
      <c r="AO10" s="19">
        <v>5</v>
      </c>
      <c r="AP10" s="19">
        <v>4</v>
      </c>
      <c r="AQ10" s="20">
        <v>4</v>
      </c>
      <c r="AR10" s="20">
        <v>5</v>
      </c>
      <c r="AS10" s="20">
        <v>4</v>
      </c>
      <c r="AT10" s="20">
        <v>4</v>
      </c>
      <c r="AU10" s="20">
        <v>4</v>
      </c>
      <c r="AV10" s="20">
        <v>4</v>
      </c>
      <c r="AW10" s="20">
        <v>4</v>
      </c>
      <c r="AX10" s="20">
        <v>4</v>
      </c>
      <c r="AY10" s="20">
        <v>4</v>
      </c>
      <c r="AZ10" s="20">
        <v>5</v>
      </c>
      <c r="BA10" s="7"/>
      <c r="BB10" s="37">
        <f t="shared" si="5"/>
        <v>4.5</v>
      </c>
      <c r="BC10" s="38">
        <f t="shared" si="1"/>
        <v>4.166666666666667</v>
      </c>
      <c r="BD10" s="39">
        <f t="shared" si="2"/>
        <v>4.333333333333333</v>
      </c>
      <c r="BE10" s="40">
        <f t="shared" si="3"/>
        <v>4.375</v>
      </c>
      <c r="BF10" s="41">
        <f t="shared" si="4"/>
        <v>4.2</v>
      </c>
    </row>
    <row r="11" spans="1:58" x14ac:dyDescent="0.55000000000000004">
      <c r="A11" s="51">
        <v>9</v>
      </c>
      <c r="B11" s="11">
        <v>1</v>
      </c>
      <c r="C11" s="12">
        <v>50</v>
      </c>
      <c r="D11" s="79">
        <f t="shared" si="0"/>
        <v>3</v>
      </c>
      <c r="E11" s="13">
        <v>3</v>
      </c>
      <c r="F11" s="14">
        <v>1</v>
      </c>
      <c r="G11" s="20">
        <v>2</v>
      </c>
      <c r="H11" s="20">
        <v>2</v>
      </c>
      <c r="I11" s="144">
        <v>10</v>
      </c>
      <c r="J11" s="15">
        <v>2</v>
      </c>
      <c r="K11" s="15">
        <v>1</v>
      </c>
      <c r="L11" s="16">
        <v>5</v>
      </c>
      <c r="M11" s="16">
        <v>5</v>
      </c>
      <c r="N11" s="16">
        <v>5</v>
      </c>
      <c r="O11" s="16">
        <v>4</v>
      </c>
      <c r="P11" s="16">
        <v>4</v>
      </c>
      <c r="Q11" s="16">
        <v>4</v>
      </c>
      <c r="R11" s="16">
        <v>5</v>
      </c>
      <c r="S11" s="16">
        <v>5</v>
      </c>
      <c r="T11" s="17">
        <v>4</v>
      </c>
      <c r="U11" s="17">
        <v>4</v>
      </c>
      <c r="V11" s="17">
        <v>4</v>
      </c>
      <c r="W11" s="17">
        <v>4</v>
      </c>
      <c r="X11" s="17">
        <v>5</v>
      </c>
      <c r="Y11" s="17">
        <v>4</v>
      </c>
      <c r="Z11" s="18">
        <v>4</v>
      </c>
      <c r="AA11" s="18">
        <v>4</v>
      </c>
      <c r="AB11" s="18">
        <v>4</v>
      </c>
      <c r="AC11" s="18">
        <v>4</v>
      </c>
      <c r="AD11" s="18">
        <v>4</v>
      </c>
      <c r="AE11" s="18">
        <v>4</v>
      </c>
      <c r="AF11" s="18">
        <v>4</v>
      </c>
      <c r="AG11" s="18">
        <v>4</v>
      </c>
      <c r="AH11" s="18">
        <v>5</v>
      </c>
      <c r="AI11" s="19">
        <v>5</v>
      </c>
      <c r="AJ11" s="19">
        <v>5</v>
      </c>
      <c r="AK11" s="19">
        <v>4</v>
      </c>
      <c r="AL11" s="19">
        <v>4</v>
      </c>
      <c r="AM11" s="19">
        <v>4</v>
      </c>
      <c r="AN11" s="19">
        <v>5</v>
      </c>
      <c r="AO11" s="19">
        <v>4</v>
      </c>
      <c r="AP11" s="19">
        <v>4</v>
      </c>
      <c r="AQ11" s="20">
        <v>4</v>
      </c>
      <c r="AR11" s="20">
        <v>4</v>
      </c>
      <c r="AS11" s="20">
        <v>4</v>
      </c>
      <c r="AT11" s="20">
        <v>4</v>
      </c>
      <c r="AU11" s="20">
        <v>4</v>
      </c>
      <c r="AV11" s="20">
        <v>3</v>
      </c>
      <c r="AW11" s="20">
        <v>4</v>
      </c>
      <c r="AX11" s="20">
        <v>4</v>
      </c>
      <c r="AY11" s="20">
        <v>4</v>
      </c>
      <c r="AZ11" s="20">
        <v>4</v>
      </c>
      <c r="BA11" s="7"/>
      <c r="BB11" s="37">
        <f t="shared" si="5"/>
        <v>4.625</v>
      </c>
      <c r="BC11" s="38">
        <f t="shared" si="1"/>
        <v>4.166666666666667</v>
      </c>
      <c r="BD11" s="39">
        <f t="shared" si="2"/>
        <v>4.1111111111111107</v>
      </c>
      <c r="BE11" s="40">
        <f t="shared" si="3"/>
        <v>4.375</v>
      </c>
      <c r="BF11" s="41">
        <f t="shared" si="4"/>
        <v>3.9</v>
      </c>
    </row>
    <row r="12" spans="1:58" x14ac:dyDescent="0.55000000000000004">
      <c r="A12" s="51">
        <v>10</v>
      </c>
      <c r="B12" s="11">
        <v>1</v>
      </c>
      <c r="C12" s="12">
        <v>25</v>
      </c>
      <c r="D12" s="79">
        <f t="shared" si="0"/>
        <v>1</v>
      </c>
      <c r="E12" s="13">
        <v>3</v>
      </c>
      <c r="F12" s="14">
        <v>1</v>
      </c>
      <c r="G12" s="20">
        <v>2</v>
      </c>
      <c r="H12" s="20">
        <v>2</v>
      </c>
      <c r="I12" s="144">
        <v>1</v>
      </c>
      <c r="J12" s="15">
        <v>2</v>
      </c>
      <c r="K12" s="15">
        <v>1</v>
      </c>
      <c r="L12" s="16">
        <v>5</v>
      </c>
      <c r="M12" s="16">
        <v>4</v>
      </c>
      <c r="N12" s="16">
        <v>3</v>
      </c>
      <c r="O12" s="16">
        <v>3</v>
      </c>
      <c r="P12" s="16">
        <v>4</v>
      </c>
      <c r="Q12" s="16">
        <v>5</v>
      </c>
      <c r="R12" s="16">
        <v>5</v>
      </c>
      <c r="S12" s="16">
        <v>4</v>
      </c>
      <c r="T12" s="17">
        <v>5</v>
      </c>
      <c r="U12" s="17">
        <v>3</v>
      </c>
      <c r="V12" s="17">
        <v>3</v>
      </c>
      <c r="W12" s="17">
        <v>4</v>
      </c>
      <c r="X12" s="17">
        <v>3</v>
      </c>
      <c r="Y12" s="17">
        <v>4</v>
      </c>
      <c r="Z12" s="18">
        <v>5</v>
      </c>
      <c r="AA12" s="18">
        <v>4</v>
      </c>
      <c r="AB12" s="18">
        <v>4</v>
      </c>
      <c r="AC12" s="18">
        <v>3</v>
      </c>
      <c r="AD12" s="18">
        <v>3</v>
      </c>
      <c r="AE12" s="18">
        <v>3</v>
      </c>
      <c r="AF12" s="18">
        <v>4</v>
      </c>
      <c r="AG12" s="18">
        <v>4</v>
      </c>
      <c r="AH12" s="18">
        <v>5</v>
      </c>
      <c r="AI12" s="19">
        <v>5</v>
      </c>
      <c r="AJ12" s="19">
        <v>5</v>
      </c>
      <c r="AK12" s="19">
        <v>5</v>
      </c>
      <c r="AL12" s="19">
        <v>3</v>
      </c>
      <c r="AM12" s="19">
        <v>3</v>
      </c>
      <c r="AN12" s="19">
        <v>5</v>
      </c>
      <c r="AO12" s="19">
        <v>4</v>
      </c>
      <c r="AP12" s="19">
        <v>5</v>
      </c>
      <c r="AQ12" s="20">
        <v>5</v>
      </c>
      <c r="AR12" s="20">
        <v>4</v>
      </c>
      <c r="AS12" s="20">
        <v>4</v>
      </c>
      <c r="AT12" s="20">
        <v>4</v>
      </c>
      <c r="AU12" s="20">
        <v>4</v>
      </c>
      <c r="AV12" s="20">
        <v>3</v>
      </c>
      <c r="AW12" s="20">
        <v>3</v>
      </c>
      <c r="AX12" s="20">
        <v>3</v>
      </c>
      <c r="AY12" s="20">
        <v>3</v>
      </c>
      <c r="AZ12" s="20">
        <v>5</v>
      </c>
      <c r="BA12" s="7"/>
      <c r="BB12" s="37">
        <f t="shared" si="5"/>
        <v>4.125</v>
      </c>
      <c r="BC12" s="38">
        <f t="shared" si="1"/>
        <v>3.6666666666666665</v>
      </c>
      <c r="BD12" s="39">
        <f t="shared" si="2"/>
        <v>3.8888888888888888</v>
      </c>
      <c r="BE12" s="40">
        <f t="shared" si="3"/>
        <v>4.375</v>
      </c>
      <c r="BF12" s="41">
        <f t="shared" si="4"/>
        <v>3.8</v>
      </c>
    </row>
    <row r="13" spans="1:58" x14ac:dyDescent="0.55000000000000004">
      <c r="A13" s="51">
        <v>11</v>
      </c>
      <c r="B13" s="11">
        <v>1</v>
      </c>
      <c r="C13" s="12">
        <v>35</v>
      </c>
      <c r="D13" s="79">
        <f t="shared" si="0"/>
        <v>2</v>
      </c>
      <c r="E13" s="13">
        <v>3</v>
      </c>
      <c r="F13" s="14">
        <v>1</v>
      </c>
      <c r="G13" s="20">
        <v>2</v>
      </c>
      <c r="H13" s="20">
        <v>2</v>
      </c>
      <c r="I13" s="144">
        <v>10</v>
      </c>
      <c r="J13" s="15">
        <v>2</v>
      </c>
      <c r="K13" s="15">
        <v>1</v>
      </c>
      <c r="L13" s="16">
        <v>4</v>
      </c>
      <c r="M13" s="16">
        <v>4</v>
      </c>
      <c r="N13" s="16">
        <v>4</v>
      </c>
      <c r="O13" s="16">
        <v>3</v>
      </c>
      <c r="P13" s="16">
        <v>4</v>
      </c>
      <c r="Q13" s="16">
        <v>4</v>
      </c>
      <c r="R13" s="16">
        <v>3</v>
      </c>
      <c r="S13" s="16">
        <v>4</v>
      </c>
      <c r="T13" s="17">
        <v>5</v>
      </c>
      <c r="U13" s="17">
        <v>5</v>
      </c>
      <c r="V13" s="17">
        <v>4</v>
      </c>
      <c r="W13" s="17">
        <v>4</v>
      </c>
      <c r="X13" s="17">
        <v>4</v>
      </c>
      <c r="Y13" s="17">
        <v>4</v>
      </c>
      <c r="Z13" s="18">
        <v>4</v>
      </c>
      <c r="AA13" s="18">
        <v>4</v>
      </c>
      <c r="AB13" s="18">
        <v>4</v>
      </c>
      <c r="AC13" s="18">
        <v>4</v>
      </c>
      <c r="AD13" s="18">
        <v>3</v>
      </c>
      <c r="AE13" s="18">
        <v>3</v>
      </c>
      <c r="AF13" s="18">
        <v>4</v>
      </c>
      <c r="AG13" s="18">
        <v>4</v>
      </c>
      <c r="AH13" s="18">
        <v>5</v>
      </c>
      <c r="AI13" s="19">
        <v>4</v>
      </c>
      <c r="AJ13" s="19">
        <v>4</v>
      </c>
      <c r="AK13" s="19">
        <v>5</v>
      </c>
      <c r="AL13" s="19">
        <v>4</v>
      </c>
      <c r="AM13" s="19">
        <v>4</v>
      </c>
      <c r="AN13" s="19">
        <v>4</v>
      </c>
      <c r="AO13" s="19">
        <v>5</v>
      </c>
      <c r="AP13" s="19">
        <v>4</v>
      </c>
      <c r="AQ13" s="20">
        <v>5</v>
      </c>
      <c r="AR13" s="20">
        <v>4</v>
      </c>
      <c r="AS13" s="20">
        <v>4</v>
      </c>
      <c r="AT13" s="20">
        <v>4</v>
      </c>
      <c r="AU13" s="20">
        <v>4</v>
      </c>
      <c r="AV13" s="20">
        <v>4</v>
      </c>
      <c r="AW13" s="20">
        <v>4</v>
      </c>
      <c r="AX13" s="20">
        <v>3</v>
      </c>
      <c r="AY13" s="20">
        <v>4</v>
      </c>
      <c r="AZ13" s="20">
        <v>4</v>
      </c>
      <c r="BA13" s="7"/>
      <c r="BB13" s="37">
        <f t="shared" si="5"/>
        <v>3.75</v>
      </c>
      <c r="BC13" s="38">
        <f t="shared" si="1"/>
        <v>4.333333333333333</v>
      </c>
      <c r="BD13" s="39">
        <f t="shared" si="2"/>
        <v>3.8888888888888888</v>
      </c>
      <c r="BE13" s="40">
        <f t="shared" si="3"/>
        <v>4.25</v>
      </c>
      <c r="BF13" s="41">
        <f t="shared" si="4"/>
        <v>4</v>
      </c>
    </row>
    <row r="14" spans="1:58" x14ac:dyDescent="0.55000000000000004">
      <c r="A14" s="51">
        <v>12</v>
      </c>
      <c r="B14" s="11">
        <v>1</v>
      </c>
      <c r="C14" s="12">
        <v>31</v>
      </c>
      <c r="D14" s="79">
        <f t="shared" si="0"/>
        <v>2</v>
      </c>
      <c r="E14" s="13">
        <v>1</v>
      </c>
      <c r="F14" s="14">
        <v>3</v>
      </c>
      <c r="G14" s="20">
        <v>2</v>
      </c>
      <c r="H14" s="20">
        <v>2</v>
      </c>
      <c r="I14" s="144">
        <v>7</v>
      </c>
      <c r="J14" s="15">
        <v>2</v>
      </c>
      <c r="K14" s="15">
        <v>1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4</v>
      </c>
      <c r="R14" s="16">
        <v>4</v>
      </c>
      <c r="S14" s="16">
        <v>4</v>
      </c>
      <c r="T14" s="17">
        <v>5</v>
      </c>
      <c r="U14" s="17">
        <v>5</v>
      </c>
      <c r="V14" s="17">
        <v>5</v>
      </c>
      <c r="W14" s="17">
        <v>4</v>
      </c>
      <c r="X14" s="17">
        <v>4</v>
      </c>
      <c r="Y14" s="17">
        <v>4</v>
      </c>
      <c r="Z14" s="18">
        <v>4</v>
      </c>
      <c r="AA14" s="18">
        <v>4</v>
      </c>
      <c r="AB14" s="18">
        <v>5</v>
      </c>
      <c r="AC14" s="18">
        <v>5</v>
      </c>
      <c r="AD14" s="18">
        <v>5</v>
      </c>
      <c r="AE14" s="18">
        <v>4</v>
      </c>
      <c r="AF14" s="18">
        <v>4</v>
      </c>
      <c r="AG14" s="18">
        <v>4</v>
      </c>
      <c r="AH14" s="18">
        <v>4</v>
      </c>
      <c r="AI14" s="19">
        <v>5</v>
      </c>
      <c r="AJ14" s="19">
        <v>5</v>
      </c>
      <c r="AK14" s="19">
        <v>5</v>
      </c>
      <c r="AL14" s="19">
        <v>4</v>
      </c>
      <c r="AM14" s="19">
        <v>4</v>
      </c>
      <c r="AN14" s="19">
        <v>4</v>
      </c>
      <c r="AO14" s="19">
        <v>4</v>
      </c>
      <c r="AP14" s="19">
        <v>4</v>
      </c>
      <c r="AQ14" s="20">
        <v>4</v>
      </c>
      <c r="AR14" s="20">
        <v>5</v>
      </c>
      <c r="AS14" s="20">
        <v>5</v>
      </c>
      <c r="AT14" s="20">
        <v>5</v>
      </c>
      <c r="AU14" s="20">
        <v>5</v>
      </c>
      <c r="AV14" s="20">
        <v>4</v>
      </c>
      <c r="AW14" s="20">
        <v>4</v>
      </c>
      <c r="AX14" s="20">
        <v>4</v>
      </c>
      <c r="AY14" s="20">
        <v>4</v>
      </c>
      <c r="AZ14" s="20">
        <v>5</v>
      </c>
      <c r="BA14" s="7"/>
      <c r="BB14" s="37">
        <f t="shared" si="5"/>
        <v>4</v>
      </c>
      <c r="BC14" s="38">
        <f t="shared" si="1"/>
        <v>4.5</v>
      </c>
      <c r="BD14" s="39">
        <f t="shared" si="2"/>
        <v>4.333333333333333</v>
      </c>
      <c r="BE14" s="40">
        <f t="shared" si="3"/>
        <v>4.375</v>
      </c>
      <c r="BF14" s="41">
        <f t="shared" si="4"/>
        <v>4.5</v>
      </c>
    </row>
    <row r="15" spans="1:58" x14ac:dyDescent="0.55000000000000004">
      <c r="A15" s="51">
        <v>13</v>
      </c>
      <c r="B15" s="11">
        <v>1</v>
      </c>
      <c r="C15" s="12">
        <v>34</v>
      </c>
      <c r="D15" s="79">
        <f t="shared" si="0"/>
        <v>2</v>
      </c>
      <c r="E15" s="13">
        <v>3</v>
      </c>
      <c r="F15" s="14">
        <v>1</v>
      </c>
      <c r="G15" s="20">
        <v>2</v>
      </c>
      <c r="H15" s="20">
        <v>2</v>
      </c>
      <c r="I15" s="144">
        <v>7</v>
      </c>
      <c r="J15" s="15">
        <v>2</v>
      </c>
      <c r="K15" s="15">
        <v>1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  <c r="R15" s="16">
        <v>5</v>
      </c>
      <c r="S15" s="16">
        <v>5</v>
      </c>
      <c r="T15" s="17">
        <v>5</v>
      </c>
      <c r="U15" s="17">
        <v>5</v>
      </c>
      <c r="V15" s="17">
        <v>5</v>
      </c>
      <c r="W15" s="17">
        <v>5</v>
      </c>
      <c r="X15" s="17">
        <v>5</v>
      </c>
      <c r="Y15" s="17">
        <v>5</v>
      </c>
      <c r="Z15" s="18">
        <v>5</v>
      </c>
      <c r="AA15" s="18">
        <v>5</v>
      </c>
      <c r="AB15" s="18">
        <v>5</v>
      </c>
      <c r="AC15" s="18">
        <v>5</v>
      </c>
      <c r="AD15" s="18">
        <v>5</v>
      </c>
      <c r="AE15" s="18">
        <v>5</v>
      </c>
      <c r="AF15" s="18">
        <v>5</v>
      </c>
      <c r="AG15" s="18">
        <v>5</v>
      </c>
      <c r="AH15" s="18">
        <v>5</v>
      </c>
      <c r="AI15" s="19">
        <v>5</v>
      </c>
      <c r="AJ15" s="19">
        <v>5</v>
      </c>
      <c r="AK15" s="19">
        <v>5</v>
      </c>
      <c r="AL15" s="19">
        <v>5</v>
      </c>
      <c r="AM15" s="19">
        <v>5</v>
      </c>
      <c r="AN15" s="19">
        <v>5</v>
      </c>
      <c r="AO15" s="19">
        <v>5</v>
      </c>
      <c r="AP15" s="19">
        <v>5</v>
      </c>
      <c r="AQ15" s="20">
        <v>5</v>
      </c>
      <c r="AR15" s="20">
        <v>5</v>
      </c>
      <c r="AS15" s="20">
        <v>5</v>
      </c>
      <c r="AT15" s="20">
        <v>5</v>
      </c>
      <c r="AU15" s="20">
        <v>5</v>
      </c>
      <c r="AV15" s="20">
        <v>4</v>
      </c>
      <c r="AW15" s="20">
        <v>4</v>
      </c>
      <c r="AX15" s="20">
        <v>4</v>
      </c>
      <c r="AY15" s="20">
        <v>4</v>
      </c>
      <c r="AZ15" s="20">
        <v>5</v>
      </c>
      <c r="BA15" s="7"/>
      <c r="BB15" s="37">
        <f t="shared" si="5"/>
        <v>5</v>
      </c>
      <c r="BC15" s="38">
        <f t="shared" si="1"/>
        <v>5</v>
      </c>
      <c r="BD15" s="39">
        <f t="shared" si="2"/>
        <v>5</v>
      </c>
      <c r="BE15" s="40">
        <f t="shared" si="3"/>
        <v>5</v>
      </c>
      <c r="BF15" s="41">
        <f t="shared" si="4"/>
        <v>4.5999999999999996</v>
      </c>
    </row>
    <row r="16" spans="1:58" x14ac:dyDescent="0.55000000000000004">
      <c r="A16" s="51">
        <v>14</v>
      </c>
      <c r="B16" s="11">
        <v>1</v>
      </c>
      <c r="C16" s="12">
        <v>31</v>
      </c>
      <c r="D16" s="79">
        <f t="shared" si="0"/>
        <v>2</v>
      </c>
      <c r="E16" s="13">
        <v>3</v>
      </c>
      <c r="F16" s="14">
        <v>1</v>
      </c>
      <c r="G16" s="20">
        <v>2</v>
      </c>
      <c r="H16" s="20">
        <v>2</v>
      </c>
      <c r="I16" s="144">
        <v>7</v>
      </c>
      <c r="J16" s="15">
        <v>2</v>
      </c>
      <c r="K16" s="15">
        <v>1</v>
      </c>
      <c r="L16" s="16">
        <v>5</v>
      </c>
      <c r="M16" s="16">
        <v>5</v>
      </c>
      <c r="N16" s="16">
        <v>5</v>
      </c>
      <c r="O16" s="16">
        <v>5</v>
      </c>
      <c r="P16" s="16">
        <v>5</v>
      </c>
      <c r="Q16" s="16">
        <v>5</v>
      </c>
      <c r="R16" s="16">
        <v>5</v>
      </c>
      <c r="S16" s="16">
        <v>5</v>
      </c>
      <c r="T16" s="17">
        <v>4</v>
      </c>
      <c r="U16" s="17">
        <v>4</v>
      </c>
      <c r="V16" s="17">
        <v>5</v>
      </c>
      <c r="W16" s="17">
        <v>5</v>
      </c>
      <c r="X16" s="17">
        <v>4</v>
      </c>
      <c r="Y16" s="17">
        <v>4</v>
      </c>
      <c r="Z16" s="18">
        <v>5</v>
      </c>
      <c r="AA16" s="18">
        <v>4</v>
      </c>
      <c r="AB16" s="18">
        <v>4</v>
      </c>
      <c r="AC16" s="18">
        <v>4</v>
      </c>
      <c r="AD16" s="18">
        <v>5</v>
      </c>
      <c r="AE16" s="18">
        <v>5</v>
      </c>
      <c r="AF16" s="18">
        <v>5</v>
      </c>
      <c r="AG16" s="18">
        <v>5</v>
      </c>
      <c r="AH16" s="18">
        <v>5</v>
      </c>
      <c r="AI16" s="19">
        <v>5</v>
      </c>
      <c r="AJ16" s="19">
        <v>4</v>
      </c>
      <c r="AK16" s="19">
        <v>4</v>
      </c>
      <c r="AL16" s="19">
        <v>5</v>
      </c>
      <c r="AM16" s="19">
        <v>4</v>
      </c>
      <c r="AN16" s="19">
        <v>5</v>
      </c>
      <c r="AO16" s="19">
        <v>5</v>
      </c>
      <c r="AP16" s="19">
        <v>4</v>
      </c>
      <c r="AQ16" s="20">
        <v>4</v>
      </c>
      <c r="AR16" s="20">
        <v>5</v>
      </c>
      <c r="AS16" s="20">
        <v>5</v>
      </c>
      <c r="AT16" s="20">
        <v>5</v>
      </c>
      <c r="AU16" s="20">
        <v>5</v>
      </c>
      <c r="AV16" s="20">
        <v>4</v>
      </c>
      <c r="AW16" s="20">
        <v>4</v>
      </c>
      <c r="AX16" s="20">
        <v>4</v>
      </c>
      <c r="AY16" s="20">
        <v>4</v>
      </c>
      <c r="AZ16" s="20">
        <v>5</v>
      </c>
      <c r="BA16" s="7"/>
      <c r="BB16" s="37">
        <f t="shared" si="5"/>
        <v>5</v>
      </c>
      <c r="BC16" s="38">
        <f t="shared" si="1"/>
        <v>4.333333333333333</v>
      </c>
      <c r="BD16" s="39">
        <f t="shared" si="2"/>
        <v>4.666666666666667</v>
      </c>
      <c r="BE16" s="40">
        <f t="shared" si="3"/>
        <v>4.5</v>
      </c>
      <c r="BF16" s="41">
        <f t="shared" si="4"/>
        <v>4.5</v>
      </c>
    </row>
    <row r="17" spans="1:58" x14ac:dyDescent="0.55000000000000004">
      <c r="A17" s="51">
        <v>15</v>
      </c>
      <c r="B17" s="11">
        <v>1</v>
      </c>
      <c r="C17" s="12">
        <v>40</v>
      </c>
      <c r="D17" s="79">
        <f t="shared" si="0"/>
        <v>2</v>
      </c>
      <c r="E17" s="13">
        <v>4</v>
      </c>
      <c r="F17" s="14">
        <v>1</v>
      </c>
      <c r="G17" s="20">
        <v>2</v>
      </c>
      <c r="H17" s="20">
        <v>2</v>
      </c>
      <c r="I17" s="144">
        <v>7</v>
      </c>
      <c r="J17" s="15">
        <v>2</v>
      </c>
      <c r="K17" s="15">
        <v>1</v>
      </c>
      <c r="L17" s="16">
        <v>4</v>
      </c>
      <c r="M17" s="16">
        <v>5</v>
      </c>
      <c r="N17" s="16">
        <v>5</v>
      </c>
      <c r="O17" s="16">
        <v>4</v>
      </c>
      <c r="P17" s="16">
        <v>4</v>
      </c>
      <c r="Q17" s="16">
        <v>4</v>
      </c>
      <c r="R17" s="16">
        <v>5</v>
      </c>
      <c r="S17" s="16">
        <v>5</v>
      </c>
      <c r="T17" s="17">
        <v>5</v>
      </c>
      <c r="U17" s="17">
        <v>4</v>
      </c>
      <c r="V17" s="17">
        <v>5</v>
      </c>
      <c r="W17" s="17">
        <v>5</v>
      </c>
      <c r="X17" s="17">
        <v>5</v>
      </c>
      <c r="Y17" s="17">
        <v>4</v>
      </c>
      <c r="Z17" s="18">
        <v>5</v>
      </c>
      <c r="AA17" s="18">
        <v>5</v>
      </c>
      <c r="AB17" s="18">
        <v>4</v>
      </c>
      <c r="AC17" s="18">
        <v>5</v>
      </c>
      <c r="AD17" s="18">
        <v>5</v>
      </c>
      <c r="AE17" s="18">
        <v>4</v>
      </c>
      <c r="AF17" s="18">
        <v>5</v>
      </c>
      <c r="AG17" s="18">
        <v>5</v>
      </c>
      <c r="AH17" s="18">
        <v>5</v>
      </c>
      <c r="AI17" s="19">
        <v>4</v>
      </c>
      <c r="AJ17" s="19">
        <v>4</v>
      </c>
      <c r="AK17" s="19">
        <v>4</v>
      </c>
      <c r="AL17" s="19">
        <v>5</v>
      </c>
      <c r="AM17" s="19">
        <v>4</v>
      </c>
      <c r="AN17" s="19">
        <v>4</v>
      </c>
      <c r="AO17" s="19">
        <v>4</v>
      </c>
      <c r="AP17" s="19">
        <v>4</v>
      </c>
      <c r="AQ17" s="20">
        <v>5</v>
      </c>
      <c r="AR17" s="20">
        <v>4</v>
      </c>
      <c r="AS17" s="20">
        <v>4</v>
      </c>
      <c r="AT17" s="20">
        <v>5</v>
      </c>
      <c r="AU17" s="20">
        <v>5</v>
      </c>
      <c r="AV17" s="20">
        <v>5</v>
      </c>
      <c r="AW17" s="20">
        <v>4</v>
      </c>
      <c r="AX17" s="20">
        <v>5</v>
      </c>
      <c r="AY17" s="20">
        <v>5</v>
      </c>
      <c r="AZ17" s="20">
        <v>5</v>
      </c>
      <c r="BA17" s="7"/>
      <c r="BB17" s="37">
        <f t="shared" si="5"/>
        <v>4.5</v>
      </c>
      <c r="BC17" s="38">
        <f t="shared" si="1"/>
        <v>4.666666666666667</v>
      </c>
      <c r="BD17" s="39">
        <f t="shared" si="2"/>
        <v>4.7777777777777777</v>
      </c>
      <c r="BE17" s="40">
        <f t="shared" si="3"/>
        <v>4.125</v>
      </c>
      <c r="BF17" s="41">
        <f t="shared" si="4"/>
        <v>4.7</v>
      </c>
    </row>
    <row r="18" spans="1:58" x14ac:dyDescent="0.55000000000000004">
      <c r="A18" s="51">
        <v>16</v>
      </c>
      <c r="B18" s="11">
        <v>2</v>
      </c>
      <c r="C18" s="12">
        <v>36</v>
      </c>
      <c r="D18" s="79">
        <f t="shared" si="0"/>
        <v>2</v>
      </c>
      <c r="E18" s="13">
        <v>3</v>
      </c>
      <c r="F18" s="14">
        <v>1</v>
      </c>
      <c r="G18" s="20">
        <v>2</v>
      </c>
      <c r="H18" s="20">
        <v>2</v>
      </c>
      <c r="I18" s="144">
        <v>7</v>
      </c>
      <c r="J18" s="15">
        <v>2</v>
      </c>
      <c r="K18" s="15">
        <v>1</v>
      </c>
      <c r="L18" s="16">
        <v>5</v>
      </c>
      <c r="M18" s="16">
        <v>5</v>
      </c>
      <c r="N18" s="16">
        <v>5</v>
      </c>
      <c r="O18" s="16">
        <v>4</v>
      </c>
      <c r="P18" s="16">
        <v>5</v>
      </c>
      <c r="Q18" s="16">
        <v>4</v>
      </c>
      <c r="R18" s="16">
        <v>4</v>
      </c>
      <c r="S18" s="16">
        <v>5</v>
      </c>
      <c r="T18" s="17">
        <v>4</v>
      </c>
      <c r="U18" s="17">
        <v>3</v>
      </c>
      <c r="V18" s="17">
        <v>4</v>
      </c>
      <c r="W18" s="17">
        <v>4</v>
      </c>
      <c r="X18" s="17">
        <v>4</v>
      </c>
      <c r="Y18" s="17">
        <v>4</v>
      </c>
      <c r="Z18" s="18">
        <v>4</v>
      </c>
      <c r="AA18" s="18">
        <v>4</v>
      </c>
      <c r="AB18" s="18">
        <v>3</v>
      </c>
      <c r="AC18" s="18">
        <v>3</v>
      </c>
      <c r="AD18" s="18">
        <v>4</v>
      </c>
      <c r="AE18" s="18">
        <v>4</v>
      </c>
      <c r="AF18" s="18">
        <v>4</v>
      </c>
      <c r="AG18" s="18">
        <v>4</v>
      </c>
      <c r="AH18" s="18">
        <v>4</v>
      </c>
      <c r="AI18" s="19">
        <v>3</v>
      </c>
      <c r="AJ18" s="19">
        <v>4</v>
      </c>
      <c r="AK18" s="19">
        <v>4</v>
      </c>
      <c r="AL18" s="19">
        <v>3</v>
      </c>
      <c r="AM18" s="19">
        <v>5</v>
      </c>
      <c r="AN18" s="19">
        <v>5</v>
      </c>
      <c r="AO18" s="19">
        <v>5</v>
      </c>
      <c r="AP18" s="19">
        <v>5</v>
      </c>
      <c r="AQ18" s="20">
        <v>5</v>
      </c>
      <c r="AR18" s="20">
        <v>5</v>
      </c>
      <c r="AS18" s="20">
        <v>5</v>
      </c>
      <c r="AT18" s="20">
        <v>5</v>
      </c>
      <c r="AU18" s="20">
        <v>5</v>
      </c>
      <c r="AV18" s="20">
        <v>3</v>
      </c>
      <c r="AW18" s="20">
        <v>3</v>
      </c>
      <c r="AX18" s="20">
        <v>4</v>
      </c>
      <c r="AY18" s="20">
        <v>3</v>
      </c>
      <c r="AZ18" s="20">
        <v>5</v>
      </c>
      <c r="BA18" s="7"/>
      <c r="BB18" s="37">
        <f t="shared" si="5"/>
        <v>4.625</v>
      </c>
      <c r="BC18" s="38">
        <f t="shared" si="1"/>
        <v>3.8333333333333335</v>
      </c>
      <c r="BD18" s="39">
        <f t="shared" si="2"/>
        <v>3.7777777777777777</v>
      </c>
      <c r="BE18" s="40">
        <f t="shared" si="3"/>
        <v>4.25</v>
      </c>
      <c r="BF18" s="41">
        <f t="shared" si="4"/>
        <v>4.3</v>
      </c>
    </row>
    <row r="19" spans="1:58" x14ac:dyDescent="0.55000000000000004">
      <c r="A19" s="51">
        <v>17</v>
      </c>
      <c r="B19" s="11">
        <v>1</v>
      </c>
      <c r="C19" s="12" t="s">
        <v>4</v>
      </c>
      <c r="D19" s="79">
        <f t="shared" si="0"/>
        <v>4</v>
      </c>
      <c r="E19" s="13">
        <v>2</v>
      </c>
      <c r="F19" s="14">
        <v>1</v>
      </c>
      <c r="G19" s="20">
        <v>2</v>
      </c>
      <c r="H19" s="20">
        <v>2</v>
      </c>
      <c r="I19" s="144">
        <v>5</v>
      </c>
      <c r="J19" s="15">
        <v>2</v>
      </c>
      <c r="K19" s="15">
        <v>1</v>
      </c>
      <c r="L19" s="16">
        <v>5</v>
      </c>
      <c r="M19" s="16">
        <v>5</v>
      </c>
      <c r="N19" s="16">
        <v>4</v>
      </c>
      <c r="O19" s="16">
        <v>4</v>
      </c>
      <c r="P19" s="16">
        <v>4</v>
      </c>
      <c r="Q19" s="16">
        <v>4</v>
      </c>
      <c r="R19" s="16">
        <v>4</v>
      </c>
      <c r="S19" s="16">
        <v>4</v>
      </c>
      <c r="T19" s="17">
        <v>5</v>
      </c>
      <c r="U19" s="17">
        <v>5</v>
      </c>
      <c r="V19" s="17">
        <v>5</v>
      </c>
      <c r="W19" s="17">
        <v>5</v>
      </c>
      <c r="X19" s="17">
        <v>4</v>
      </c>
      <c r="Y19" s="17">
        <v>5</v>
      </c>
      <c r="Z19" s="18">
        <v>4</v>
      </c>
      <c r="AA19" s="18">
        <v>4</v>
      </c>
      <c r="AB19" s="18">
        <v>3</v>
      </c>
      <c r="AC19" s="18">
        <v>4</v>
      </c>
      <c r="AD19" s="18">
        <v>4</v>
      </c>
      <c r="AE19" s="18">
        <v>4</v>
      </c>
      <c r="AF19" s="18">
        <v>4</v>
      </c>
      <c r="AG19" s="18">
        <v>4</v>
      </c>
      <c r="AH19" s="18">
        <v>5</v>
      </c>
      <c r="AI19" s="19">
        <v>4</v>
      </c>
      <c r="AJ19" s="19">
        <v>4</v>
      </c>
      <c r="AK19" s="19">
        <v>4</v>
      </c>
      <c r="AL19" s="19">
        <v>4</v>
      </c>
      <c r="AM19" s="19">
        <v>4</v>
      </c>
      <c r="AN19" s="19">
        <v>4</v>
      </c>
      <c r="AO19" s="19">
        <v>4</v>
      </c>
      <c r="AP19" s="19">
        <v>4</v>
      </c>
      <c r="AQ19" s="20">
        <v>5</v>
      </c>
      <c r="AR19" s="20">
        <v>4</v>
      </c>
      <c r="AS19" s="20">
        <v>4</v>
      </c>
      <c r="AT19" s="20">
        <v>4</v>
      </c>
      <c r="AU19" s="20">
        <v>4</v>
      </c>
      <c r="AV19" s="20">
        <v>3</v>
      </c>
      <c r="AW19" s="20">
        <v>3</v>
      </c>
      <c r="AX19" s="20">
        <v>3</v>
      </c>
      <c r="AY19" s="20">
        <v>3</v>
      </c>
      <c r="AZ19" s="20">
        <v>5</v>
      </c>
      <c r="BA19" s="7"/>
      <c r="BB19" s="37">
        <f t="shared" si="5"/>
        <v>4.25</v>
      </c>
      <c r="BC19" s="38">
        <f t="shared" si="1"/>
        <v>4.833333333333333</v>
      </c>
      <c r="BD19" s="39">
        <f t="shared" si="2"/>
        <v>4</v>
      </c>
      <c r="BE19" s="40">
        <f t="shared" si="3"/>
        <v>4</v>
      </c>
      <c r="BF19" s="41">
        <f t="shared" si="4"/>
        <v>3.8</v>
      </c>
    </row>
    <row r="20" spans="1:58" x14ac:dyDescent="0.55000000000000004">
      <c r="A20" s="51">
        <v>18</v>
      </c>
      <c r="B20" s="11">
        <v>2</v>
      </c>
      <c r="C20" s="12"/>
      <c r="D20" s="79">
        <f t="shared" si="0"/>
        <v>5</v>
      </c>
      <c r="E20" s="13">
        <v>2</v>
      </c>
      <c r="F20" s="14">
        <v>1</v>
      </c>
      <c r="G20" s="20">
        <v>2</v>
      </c>
      <c r="H20" s="20">
        <v>2</v>
      </c>
      <c r="I20" s="144">
        <v>8</v>
      </c>
      <c r="J20" s="15">
        <v>0</v>
      </c>
      <c r="K20" s="15">
        <v>0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17">
        <v>3</v>
      </c>
      <c r="U20" s="17">
        <v>3</v>
      </c>
      <c r="V20" s="17">
        <v>3</v>
      </c>
      <c r="W20" s="17">
        <v>3</v>
      </c>
      <c r="X20" s="17">
        <v>3</v>
      </c>
      <c r="Y20" s="17">
        <v>3</v>
      </c>
      <c r="Z20" s="18">
        <v>3</v>
      </c>
      <c r="AA20" s="18">
        <v>3</v>
      </c>
      <c r="AB20" s="18">
        <v>3</v>
      </c>
      <c r="AC20" s="18">
        <v>3</v>
      </c>
      <c r="AD20" s="18">
        <v>3</v>
      </c>
      <c r="AE20" s="18">
        <v>3</v>
      </c>
      <c r="AF20" s="18">
        <v>3</v>
      </c>
      <c r="AG20" s="18">
        <v>3</v>
      </c>
      <c r="AH20" s="18">
        <v>3</v>
      </c>
      <c r="AI20" s="19">
        <v>3</v>
      </c>
      <c r="AJ20" s="19">
        <v>3</v>
      </c>
      <c r="AK20" s="19">
        <v>3</v>
      </c>
      <c r="AL20" s="19">
        <v>3</v>
      </c>
      <c r="AM20" s="19">
        <v>3</v>
      </c>
      <c r="AN20" s="19">
        <v>3</v>
      </c>
      <c r="AO20" s="19">
        <v>3</v>
      </c>
      <c r="AP20" s="19">
        <v>3</v>
      </c>
      <c r="AQ20" s="20">
        <v>3</v>
      </c>
      <c r="AR20" s="20">
        <v>3</v>
      </c>
      <c r="AS20" s="20">
        <v>3</v>
      </c>
      <c r="AT20" s="20">
        <v>3</v>
      </c>
      <c r="AU20" s="20">
        <v>3</v>
      </c>
      <c r="AV20" s="20">
        <v>3</v>
      </c>
      <c r="AW20" s="20">
        <v>3</v>
      </c>
      <c r="AX20" s="20">
        <v>3</v>
      </c>
      <c r="AY20" s="20">
        <v>3</v>
      </c>
      <c r="AZ20" s="20">
        <v>3</v>
      </c>
      <c r="BA20" s="7"/>
      <c r="BB20" s="37">
        <f t="shared" si="5"/>
        <v>4</v>
      </c>
      <c r="BC20" s="38">
        <f t="shared" si="1"/>
        <v>3</v>
      </c>
      <c r="BD20" s="39">
        <f t="shared" si="2"/>
        <v>3</v>
      </c>
      <c r="BE20" s="40">
        <f t="shared" si="3"/>
        <v>3</v>
      </c>
      <c r="BF20" s="41">
        <f t="shared" si="4"/>
        <v>3</v>
      </c>
    </row>
    <row r="21" spans="1:58" x14ac:dyDescent="0.55000000000000004">
      <c r="A21" s="51">
        <v>19</v>
      </c>
      <c r="B21" s="11">
        <v>2</v>
      </c>
      <c r="C21" s="12">
        <v>46</v>
      </c>
      <c r="D21" s="79">
        <f t="shared" si="0"/>
        <v>3</v>
      </c>
      <c r="E21" s="13">
        <v>3</v>
      </c>
      <c r="F21" s="14">
        <v>1</v>
      </c>
      <c r="G21" s="20">
        <v>2</v>
      </c>
      <c r="H21" s="20">
        <v>2</v>
      </c>
      <c r="I21" s="144">
        <v>5</v>
      </c>
      <c r="J21" s="15">
        <v>2</v>
      </c>
      <c r="K21" s="15">
        <v>1</v>
      </c>
      <c r="L21" s="16">
        <v>5</v>
      </c>
      <c r="M21" s="16">
        <v>4</v>
      </c>
      <c r="N21" s="16">
        <v>4</v>
      </c>
      <c r="O21" s="16">
        <v>5</v>
      </c>
      <c r="P21" s="16">
        <v>5</v>
      </c>
      <c r="Q21" s="16">
        <v>5</v>
      </c>
      <c r="R21" s="16">
        <v>5</v>
      </c>
      <c r="S21" s="16">
        <v>5</v>
      </c>
      <c r="T21" s="17">
        <v>4</v>
      </c>
      <c r="U21" s="17">
        <v>4</v>
      </c>
      <c r="V21" s="17">
        <v>4</v>
      </c>
      <c r="W21" s="17">
        <v>5</v>
      </c>
      <c r="X21" s="17">
        <v>4</v>
      </c>
      <c r="Y21" s="17">
        <v>4</v>
      </c>
      <c r="Z21" s="18">
        <v>4</v>
      </c>
      <c r="AA21" s="18">
        <v>4</v>
      </c>
      <c r="AB21" s="18">
        <v>5</v>
      </c>
      <c r="AC21" s="18">
        <v>5</v>
      </c>
      <c r="AD21" s="18">
        <v>4</v>
      </c>
      <c r="AE21" s="18">
        <v>4</v>
      </c>
      <c r="AF21" s="18">
        <v>5</v>
      </c>
      <c r="AG21" s="18">
        <v>5</v>
      </c>
      <c r="AH21" s="18">
        <v>5</v>
      </c>
      <c r="AI21" s="19">
        <v>5</v>
      </c>
      <c r="AJ21" s="19">
        <v>5</v>
      </c>
      <c r="AK21" s="19">
        <v>5</v>
      </c>
      <c r="AL21" s="19">
        <v>5</v>
      </c>
      <c r="AM21" s="19">
        <v>5</v>
      </c>
      <c r="AN21" s="19">
        <v>5</v>
      </c>
      <c r="AO21" s="19">
        <v>5</v>
      </c>
      <c r="AP21" s="19">
        <v>5</v>
      </c>
      <c r="AQ21" s="20">
        <v>4</v>
      </c>
      <c r="AR21" s="20">
        <v>5</v>
      </c>
      <c r="AS21" s="20">
        <v>5</v>
      </c>
      <c r="AT21" s="20">
        <v>5</v>
      </c>
      <c r="AU21" s="20">
        <v>4</v>
      </c>
      <c r="AV21" s="20">
        <v>4</v>
      </c>
      <c r="AW21" s="20">
        <v>4</v>
      </c>
      <c r="AX21" s="20">
        <v>4</v>
      </c>
      <c r="AY21" s="20">
        <v>4</v>
      </c>
      <c r="AZ21" s="20">
        <v>5</v>
      </c>
      <c r="BA21" s="7"/>
      <c r="BB21" s="37">
        <f t="shared" si="5"/>
        <v>4.75</v>
      </c>
      <c r="BC21" s="38">
        <f t="shared" si="1"/>
        <v>4.166666666666667</v>
      </c>
      <c r="BD21" s="39">
        <f t="shared" si="2"/>
        <v>4.5555555555555554</v>
      </c>
      <c r="BE21" s="40">
        <f t="shared" si="3"/>
        <v>5</v>
      </c>
      <c r="BF21" s="41">
        <f t="shared" si="4"/>
        <v>4.4000000000000004</v>
      </c>
    </row>
    <row r="22" spans="1:58" x14ac:dyDescent="0.55000000000000004">
      <c r="A22" s="51">
        <v>20</v>
      </c>
      <c r="B22" s="11">
        <v>1</v>
      </c>
      <c r="C22" s="12">
        <v>52</v>
      </c>
      <c r="D22" s="79">
        <f t="shared" si="0"/>
        <v>4</v>
      </c>
      <c r="E22" s="13">
        <v>0</v>
      </c>
      <c r="F22" s="14">
        <v>1</v>
      </c>
      <c r="G22" s="20">
        <v>2</v>
      </c>
      <c r="H22" s="20">
        <v>2</v>
      </c>
      <c r="I22" s="144">
        <v>5</v>
      </c>
      <c r="J22" s="15">
        <v>1</v>
      </c>
      <c r="K22" s="15">
        <v>1</v>
      </c>
      <c r="L22" s="16">
        <v>5</v>
      </c>
      <c r="M22" s="16">
        <v>5</v>
      </c>
      <c r="N22" s="16">
        <v>5</v>
      </c>
      <c r="O22" s="16">
        <v>5</v>
      </c>
      <c r="P22" s="16">
        <v>5</v>
      </c>
      <c r="Q22" s="16">
        <v>5</v>
      </c>
      <c r="R22" s="16">
        <v>5</v>
      </c>
      <c r="S22" s="16">
        <v>5</v>
      </c>
      <c r="T22" s="17">
        <v>4</v>
      </c>
      <c r="U22" s="17">
        <v>4</v>
      </c>
      <c r="V22" s="17">
        <v>4</v>
      </c>
      <c r="W22" s="17">
        <v>4</v>
      </c>
      <c r="X22" s="17">
        <v>4</v>
      </c>
      <c r="Y22" s="17">
        <v>4</v>
      </c>
      <c r="Z22" s="18">
        <v>4</v>
      </c>
      <c r="AA22" s="18">
        <v>4</v>
      </c>
      <c r="AB22" s="18">
        <v>4</v>
      </c>
      <c r="AC22" s="18">
        <v>4</v>
      </c>
      <c r="AD22" s="18">
        <v>4</v>
      </c>
      <c r="AE22" s="18">
        <v>4</v>
      </c>
      <c r="AF22" s="18">
        <v>4</v>
      </c>
      <c r="AG22" s="18">
        <v>4</v>
      </c>
      <c r="AH22" s="18">
        <v>5</v>
      </c>
      <c r="AI22" s="19">
        <v>5</v>
      </c>
      <c r="AJ22" s="19">
        <v>4</v>
      </c>
      <c r="AK22" s="19">
        <v>4</v>
      </c>
      <c r="AL22" s="19">
        <v>4</v>
      </c>
      <c r="AM22" s="19">
        <v>4</v>
      </c>
      <c r="AN22" s="19">
        <v>4</v>
      </c>
      <c r="AO22" s="19">
        <v>4</v>
      </c>
      <c r="AP22" s="19">
        <v>4</v>
      </c>
      <c r="AQ22" s="20">
        <v>4</v>
      </c>
      <c r="AR22" s="20">
        <v>4</v>
      </c>
      <c r="AS22" s="20">
        <v>4</v>
      </c>
      <c r="AT22" s="20">
        <v>4</v>
      </c>
      <c r="AU22" s="20">
        <v>4</v>
      </c>
      <c r="AV22" s="20">
        <v>3</v>
      </c>
      <c r="AW22" s="20">
        <v>3</v>
      </c>
      <c r="AX22" s="20">
        <v>4</v>
      </c>
      <c r="AY22" s="20">
        <v>3</v>
      </c>
      <c r="AZ22" s="20">
        <v>5</v>
      </c>
      <c r="BA22" s="7"/>
      <c r="BB22" s="37">
        <f t="shared" si="5"/>
        <v>5</v>
      </c>
      <c r="BC22" s="38">
        <f t="shared" si="1"/>
        <v>4</v>
      </c>
      <c r="BD22" s="39">
        <f t="shared" si="2"/>
        <v>4.1111111111111107</v>
      </c>
      <c r="BE22" s="40">
        <f t="shared" si="3"/>
        <v>4.125</v>
      </c>
      <c r="BF22" s="41">
        <f t="shared" si="4"/>
        <v>3.8</v>
      </c>
    </row>
    <row r="23" spans="1:58" x14ac:dyDescent="0.55000000000000004">
      <c r="A23" s="51">
        <v>21</v>
      </c>
      <c r="B23" s="11">
        <v>2</v>
      </c>
      <c r="C23" s="12">
        <v>58</v>
      </c>
      <c r="D23" s="79">
        <f t="shared" si="0"/>
        <v>4</v>
      </c>
      <c r="E23" s="13">
        <v>0</v>
      </c>
      <c r="F23" s="14">
        <v>1</v>
      </c>
      <c r="G23" s="20">
        <v>2</v>
      </c>
      <c r="H23" s="20">
        <v>2</v>
      </c>
      <c r="I23" s="144">
        <v>5</v>
      </c>
      <c r="J23" s="15">
        <v>2</v>
      </c>
      <c r="K23" s="15">
        <v>1</v>
      </c>
      <c r="L23" s="16">
        <v>5</v>
      </c>
      <c r="M23" s="16">
        <v>4</v>
      </c>
      <c r="N23" s="16">
        <v>4</v>
      </c>
      <c r="O23" s="16">
        <v>5</v>
      </c>
      <c r="P23" s="16">
        <v>5</v>
      </c>
      <c r="Q23" s="16">
        <v>4</v>
      </c>
      <c r="R23" s="16">
        <v>5</v>
      </c>
      <c r="S23" s="16">
        <v>5</v>
      </c>
      <c r="T23" s="17">
        <v>5</v>
      </c>
      <c r="U23" s="17">
        <v>5</v>
      </c>
      <c r="V23" s="17">
        <v>5</v>
      </c>
      <c r="W23" s="17">
        <v>5</v>
      </c>
      <c r="X23" s="17">
        <v>5</v>
      </c>
      <c r="Y23" s="17">
        <v>5</v>
      </c>
      <c r="Z23" s="18">
        <v>5</v>
      </c>
      <c r="AA23" s="18">
        <v>5</v>
      </c>
      <c r="AB23" s="18">
        <v>5</v>
      </c>
      <c r="AC23" s="18">
        <v>5</v>
      </c>
      <c r="AD23" s="18">
        <v>4</v>
      </c>
      <c r="AE23" s="18">
        <v>4</v>
      </c>
      <c r="AF23" s="18">
        <v>5</v>
      </c>
      <c r="AG23" s="18">
        <v>5</v>
      </c>
      <c r="AH23" s="18">
        <v>5</v>
      </c>
      <c r="AI23" s="19">
        <v>5</v>
      </c>
      <c r="AJ23" s="19">
        <v>5</v>
      </c>
      <c r="AK23" s="19">
        <v>5</v>
      </c>
      <c r="AL23" s="19">
        <v>5</v>
      </c>
      <c r="AM23" s="19">
        <v>5</v>
      </c>
      <c r="AN23" s="19">
        <v>5</v>
      </c>
      <c r="AO23" s="19">
        <v>5</v>
      </c>
      <c r="AP23" s="19">
        <v>5</v>
      </c>
      <c r="AQ23" s="20">
        <v>5</v>
      </c>
      <c r="AR23" s="20">
        <v>5</v>
      </c>
      <c r="AS23" s="20">
        <v>5</v>
      </c>
      <c r="AT23" s="20">
        <v>5</v>
      </c>
      <c r="AU23" s="20">
        <v>5</v>
      </c>
      <c r="AV23" s="20">
        <v>4</v>
      </c>
      <c r="AW23" s="20">
        <v>4</v>
      </c>
      <c r="AX23" s="20">
        <v>4</v>
      </c>
      <c r="AY23" s="20">
        <v>4</v>
      </c>
      <c r="AZ23" s="20">
        <v>5</v>
      </c>
      <c r="BA23" s="7"/>
      <c r="BB23" s="37">
        <f t="shared" si="5"/>
        <v>4.625</v>
      </c>
      <c r="BC23" s="38">
        <f t="shared" si="1"/>
        <v>5</v>
      </c>
      <c r="BD23" s="39">
        <f t="shared" si="2"/>
        <v>4.7777777777777777</v>
      </c>
      <c r="BE23" s="40">
        <f t="shared" si="3"/>
        <v>5</v>
      </c>
      <c r="BF23" s="41">
        <f t="shared" si="4"/>
        <v>4.5999999999999996</v>
      </c>
    </row>
    <row r="24" spans="1:58" x14ac:dyDescent="0.55000000000000004">
      <c r="A24" s="51">
        <v>22</v>
      </c>
      <c r="B24" s="11">
        <v>0</v>
      </c>
      <c r="C24" s="12">
        <v>50</v>
      </c>
      <c r="D24" s="79">
        <f t="shared" si="0"/>
        <v>3</v>
      </c>
      <c r="E24" s="13">
        <v>3</v>
      </c>
      <c r="F24" s="14">
        <v>2</v>
      </c>
      <c r="G24" s="20">
        <v>2</v>
      </c>
      <c r="H24" s="20">
        <v>2</v>
      </c>
      <c r="I24" s="144">
        <v>5</v>
      </c>
      <c r="J24" s="15">
        <v>2</v>
      </c>
      <c r="K24" s="15">
        <v>1</v>
      </c>
      <c r="L24" s="16">
        <v>5</v>
      </c>
      <c r="M24" s="16">
        <v>5</v>
      </c>
      <c r="N24" s="16">
        <v>5</v>
      </c>
      <c r="O24" s="16">
        <v>5</v>
      </c>
      <c r="P24" s="16">
        <v>5</v>
      </c>
      <c r="Q24" s="16">
        <v>5</v>
      </c>
      <c r="R24" s="16">
        <v>5</v>
      </c>
      <c r="S24" s="16">
        <v>5</v>
      </c>
      <c r="T24" s="17">
        <v>4</v>
      </c>
      <c r="U24" s="17">
        <v>5</v>
      </c>
      <c r="V24" s="17">
        <v>5</v>
      </c>
      <c r="W24" s="17">
        <v>5</v>
      </c>
      <c r="X24" s="17">
        <v>5</v>
      </c>
      <c r="Y24" s="17">
        <v>4</v>
      </c>
      <c r="Z24" s="18">
        <v>5</v>
      </c>
      <c r="AA24" s="18">
        <v>5</v>
      </c>
      <c r="AB24" s="18">
        <v>5</v>
      </c>
      <c r="AC24" s="18">
        <v>5</v>
      </c>
      <c r="AD24" s="18">
        <v>5</v>
      </c>
      <c r="AE24" s="18">
        <v>5</v>
      </c>
      <c r="AF24" s="18">
        <v>5</v>
      </c>
      <c r="AG24" s="18">
        <v>4</v>
      </c>
      <c r="AH24" s="18">
        <v>4</v>
      </c>
      <c r="AI24" s="19">
        <v>5</v>
      </c>
      <c r="AJ24" s="19">
        <v>5</v>
      </c>
      <c r="AK24" s="19">
        <v>5</v>
      </c>
      <c r="AL24" s="19">
        <v>5</v>
      </c>
      <c r="AM24" s="19">
        <v>5</v>
      </c>
      <c r="AN24" s="19">
        <v>5</v>
      </c>
      <c r="AO24" s="19">
        <v>4</v>
      </c>
      <c r="AP24" s="19">
        <v>4</v>
      </c>
      <c r="AQ24" s="20">
        <v>5</v>
      </c>
      <c r="AR24" s="20">
        <v>5</v>
      </c>
      <c r="AS24" s="20">
        <v>5</v>
      </c>
      <c r="AT24" s="20">
        <v>5</v>
      </c>
      <c r="AU24" s="20">
        <v>5</v>
      </c>
      <c r="AV24" s="20">
        <v>4</v>
      </c>
      <c r="AW24" s="20">
        <v>3</v>
      </c>
      <c r="AX24" s="20">
        <v>4</v>
      </c>
      <c r="AY24" s="20">
        <v>3</v>
      </c>
      <c r="AZ24" s="20">
        <v>5</v>
      </c>
      <c r="BA24" s="7"/>
      <c r="BB24" s="37">
        <f t="shared" si="5"/>
        <v>5</v>
      </c>
      <c r="BC24" s="38">
        <f t="shared" si="1"/>
        <v>4.666666666666667</v>
      </c>
      <c r="BD24" s="39">
        <f t="shared" si="2"/>
        <v>4.7777777777777777</v>
      </c>
      <c r="BE24" s="40">
        <f t="shared" si="3"/>
        <v>4.75</v>
      </c>
      <c r="BF24" s="41">
        <f t="shared" si="4"/>
        <v>4.4000000000000004</v>
      </c>
    </row>
    <row r="25" spans="1:58" x14ac:dyDescent="0.55000000000000004">
      <c r="A25" s="51">
        <v>23</v>
      </c>
      <c r="B25" s="11">
        <v>2</v>
      </c>
      <c r="C25" s="12">
        <v>46</v>
      </c>
      <c r="D25" s="79">
        <f t="shared" si="0"/>
        <v>3</v>
      </c>
      <c r="E25" s="13">
        <v>3</v>
      </c>
      <c r="F25" s="14">
        <v>1</v>
      </c>
      <c r="G25" s="20">
        <v>2</v>
      </c>
      <c r="H25" s="20">
        <v>2</v>
      </c>
      <c r="I25" s="144">
        <v>5</v>
      </c>
      <c r="J25" s="15">
        <v>2</v>
      </c>
      <c r="K25" s="15">
        <v>2</v>
      </c>
      <c r="L25" s="16">
        <v>4</v>
      </c>
      <c r="M25" s="16">
        <v>4</v>
      </c>
      <c r="N25" s="16">
        <v>4</v>
      </c>
      <c r="O25" s="16">
        <v>3</v>
      </c>
      <c r="P25" s="16">
        <v>3</v>
      </c>
      <c r="Q25" s="16">
        <v>4</v>
      </c>
      <c r="R25" s="16">
        <v>5</v>
      </c>
      <c r="S25" s="16">
        <v>5</v>
      </c>
      <c r="T25" s="17">
        <v>3</v>
      </c>
      <c r="U25" s="17">
        <v>4</v>
      </c>
      <c r="V25" s="17">
        <v>3</v>
      </c>
      <c r="W25" s="17">
        <v>3</v>
      </c>
      <c r="X25" s="17">
        <v>4</v>
      </c>
      <c r="Y25" s="17">
        <v>4</v>
      </c>
      <c r="Z25" s="18">
        <v>3</v>
      </c>
      <c r="AA25" s="18">
        <v>4</v>
      </c>
      <c r="AB25" s="18">
        <v>3</v>
      </c>
      <c r="AC25" s="18">
        <v>4</v>
      </c>
      <c r="AD25" s="18">
        <v>4</v>
      </c>
      <c r="AE25" s="18">
        <v>4</v>
      </c>
      <c r="AF25" s="18">
        <v>4</v>
      </c>
      <c r="AG25" s="18">
        <v>4</v>
      </c>
      <c r="AH25" s="18">
        <v>5</v>
      </c>
      <c r="AI25" s="19">
        <v>5</v>
      </c>
      <c r="AJ25" s="19">
        <v>4</v>
      </c>
      <c r="AK25" s="19">
        <v>5</v>
      </c>
      <c r="AL25" s="19">
        <v>5</v>
      </c>
      <c r="AM25" s="19">
        <v>3</v>
      </c>
      <c r="AN25" s="19">
        <v>5</v>
      </c>
      <c r="AO25" s="19">
        <v>4</v>
      </c>
      <c r="AP25" s="19">
        <v>4</v>
      </c>
      <c r="AQ25" s="20">
        <v>3</v>
      </c>
      <c r="AR25" s="20">
        <v>3</v>
      </c>
      <c r="AS25" s="20">
        <v>3</v>
      </c>
      <c r="AT25" s="20">
        <v>4</v>
      </c>
      <c r="AU25" s="20">
        <v>4</v>
      </c>
      <c r="AV25" s="20">
        <v>3</v>
      </c>
      <c r="AW25" s="20">
        <v>3</v>
      </c>
      <c r="AX25" s="20">
        <v>3</v>
      </c>
      <c r="AY25" s="20">
        <v>3</v>
      </c>
      <c r="AZ25" s="20">
        <v>5</v>
      </c>
      <c r="BA25" s="7"/>
      <c r="BB25" s="37">
        <f t="shared" si="5"/>
        <v>4</v>
      </c>
      <c r="BC25" s="38">
        <f t="shared" si="1"/>
        <v>3.5</v>
      </c>
      <c r="BD25" s="39">
        <f t="shared" si="2"/>
        <v>3.8888888888888888</v>
      </c>
      <c r="BE25" s="40">
        <f t="shared" si="3"/>
        <v>4.375</v>
      </c>
      <c r="BF25" s="41">
        <f t="shared" si="4"/>
        <v>3.4</v>
      </c>
    </row>
    <row r="26" spans="1:58" x14ac:dyDescent="0.55000000000000004">
      <c r="A26" s="51">
        <v>24</v>
      </c>
      <c r="B26" s="11">
        <v>0</v>
      </c>
      <c r="C26" s="12">
        <v>34</v>
      </c>
      <c r="D26" s="79">
        <f t="shared" si="0"/>
        <v>2</v>
      </c>
      <c r="E26" s="13">
        <v>3</v>
      </c>
      <c r="F26" s="14">
        <v>1</v>
      </c>
      <c r="G26" s="20">
        <v>2</v>
      </c>
      <c r="H26" s="20">
        <v>2</v>
      </c>
      <c r="I26" s="144">
        <v>5</v>
      </c>
      <c r="J26" s="15">
        <v>2</v>
      </c>
      <c r="K26" s="15">
        <v>1</v>
      </c>
      <c r="L26" s="16">
        <v>5</v>
      </c>
      <c r="M26" s="16">
        <v>5</v>
      </c>
      <c r="N26" s="16">
        <v>5</v>
      </c>
      <c r="O26" s="16">
        <v>5</v>
      </c>
      <c r="P26" s="16">
        <v>5</v>
      </c>
      <c r="Q26" s="16">
        <v>5</v>
      </c>
      <c r="R26" s="16">
        <v>5</v>
      </c>
      <c r="S26" s="16">
        <v>5</v>
      </c>
      <c r="T26" s="17">
        <v>5</v>
      </c>
      <c r="U26" s="17">
        <v>5</v>
      </c>
      <c r="V26" s="17">
        <v>5</v>
      </c>
      <c r="W26" s="17">
        <v>5</v>
      </c>
      <c r="X26" s="17">
        <v>5</v>
      </c>
      <c r="Y26" s="17">
        <v>5</v>
      </c>
      <c r="Z26" s="18">
        <v>5</v>
      </c>
      <c r="AA26" s="18">
        <v>5</v>
      </c>
      <c r="AB26" s="18">
        <v>5</v>
      </c>
      <c r="AC26" s="18">
        <v>5</v>
      </c>
      <c r="AD26" s="18">
        <v>5</v>
      </c>
      <c r="AE26" s="18">
        <v>5</v>
      </c>
      <c r="AF26" s="18">
        <v>5</v>
      </c>
      <c r="AG26" s="18">
        <v>5</v>
      </c>
      <c r="AH26" s="18">
        <v>5</v>
      </c>
      <c r="AI26" s="19">
        <v>5</v>
      </c>
      <c r="AJ26" s="19">
        <v>5</v>
      </c>
      <c r="AK26" s="19">
        <v>5</v>
      </c>
      <c r="AL26" s="19">
        <v>5</v>
      </c>
      <c r="AM26" s="19">
        <v>5</v>
      </c>
      <c r="AN26" s="19">
        <v>5</v>
      </c>
      <c r="AO26" s="19">
        <v>5</v>
      </c>
      <c r="AP26" s="19">
        <v>5</v>
      </c>
      <c r="AQ26" s="20">
        <v>4</v>
      </c>
      <c r="AR26" s="20">
        <v>5</v>
      </c>
      <c r="AS26" s="20">
        <v>5</v>
      </c>
      <c r="AT26" s="20">
        <v>5</v>
      </c>
      <c r="AU26" s="20">
        <v>5</v>
      </c>
      <c r="AV26" s="20">
        <v>3</v>
      </c>
      <c r="AW26" s="20">
        <v>3</v>
      </c>
      <c r="AX26" s="20">
        <v>4</v>
      </c>
      <c r="AY26" s="20">
        <v>3</v>
      </c>
      <c r="AZ26" s="20">
        <v>5</v>
      </c>
      <c r="BA26" s="7"/>
      <c r="BB26" s="37">
        <f t="shared" si="5"/>
        <v>5</v>
      </c>
      <c r="BC26" s="38">
        <f t="shared" si="1"/>
        <v>5</v>
      </c>
      <c r="BD26" s="39">
        <f t="shared" si="2"/>
        <v>5</v>
      </c>
      <c r="BE26" s="40">
        <f t="shared" si="3"/>
        <v>5</v>
      </c>
      <c r="BF26" s="41">
        <f t="shared" si="4"/>
        <v>4.2</v>
      </c>
    </row>
    <row r="27" spans="1:58" x14ac:dyDescent="0.55000000000000004">
      <c r="A27" s="51">
        <v>25</v>
      </c>
      <c r="B27" s="11">
        <v>1</v>
      </c>
      <c r="C27" s="12">
        <v>48</v>
      </c>
      <c r="D27" s="79">
        <f t="shared" si="0"/>
        <v>3</v>
      </c>
      <c r="E27" s="13">
        <v>3</v>
      </c>
      <c r="F27" s="14">
        <v>1</v>
      </c>
      <c r="G27" s="20">
        <v>2</v>
      </c>
      <c r="H27" s="20">
        <v>2</v>
      </c>
      <c r="I27" s="144">
        <v>5</v>
      </c>
      <c r="J27" s="15">
        <v>2</v>
      </c>
      <c r="K27" s="15">
        <v>1</v>
      </c>
      <c r="L27" s="16">
        <v>5</v>
      </c>
      <c r="M27" s="16">
        <v>5</v>
      </c>
      <c r="N27" s="16">
        <v>5</v>
      </c>
      <c r="O27" s="16">
        <v>5</v>
      </c>
      <c r="P27" s="16">
        <v>5</v>
      </c>
      <c r="Q27" s="16">
        <v>5</v>
      </c>
      <c r="R27" s="16">
        <v>5</v>
      </c>
      <c r="S27" s="16">
        <v>5</v>
      </c>
      <c r="T27" s="17">
        <v>4</v>
      </c>
      <c r="U27" s="17">
        <v>4</v>
      </c>
      <c r="V27" s="17">
        <v>4</v>
      </c>
      <c r="W27" s="17">
        <v>5</v>
      </c>
      <c r="X27" s="17">
        <v>5</v>
      </c>
      <c r="Y27" s="17">
        <v>4</v>
      </c>
      <c r="Z27" s="18">
        <v>4</v>
      </c>
      <c r="AA27" s="18">
        <v>4</v>
      </c>
      <c r="AB27" s="18">
        <v>4</v>
      </c>
      <c r="AC27" s="18">
        <v>4</v>
      </c>
      <c r="AD27" s="18">
        <v>5</v>
      </c>
      <c r="AE27" s="18">
        <v>5</v>
      </c>
      <c r="AF27" s="18">
        <v>4</v>
      </c>
      <c r="AG27" s="18">
        <v>4</v>
      </c>
      <c r="AH27" s="18">
        <v>4</v>
      </c>
      <c r="AI27" s="19">
        <v>5</v>
      </c>
      <c r="AJ27" s="19">
        <v>5</v>
      </c>
      <c r="AK27" s="19">
        <v>5</v>
      </c>
      <c r="AL27" s="19">
        <v>5</v>
      </c>
      <c r="AM27" s="19">
        <v>5</v>
      </c>
      <c r="AN27" s="19">
        <v>5</v>
      </c>
      <c r="AO27" s="19">
        <v>5</v>
      </c>
      <c r="AP27" s="19">
        <v>5</v>
      </c>
      <c r="AQ27" s="20">
        <v>5</v>
      </c>
      <c r="AR27" s="20">
        <v>4</v>
      </c>
      <c r="AS27" s="20">
        <v>4</v>
      </c>
      <c r="AT27" s="20">
        <v>4</v>
      </c>
      <c r="AU27" s="20">
        <v>4</v>
      </c>
      <c r="AV27" s="20">
        <v>3</v>
      </c>
      <c r="AW27" s="20">
        <v>3</v>
      </c>
      <c r="AX27" s="20">
        <v>3</v>
      </c>
      <c r="AY27" s="20">
        <v>3</v>
      </c>
      <c r="AZ27" s="20">
        <v>4</v>
      </c>
      <c r="BA27" s="7"/>
      <c r="BB27" s="37">
        <f t="shared" si="5"/>
        <v>5</v>
      </c>
      <c r="BC27" s="38">
        <f t="shared" si="1"/>
        <v>4.333333333333333</v>
      </c>
      <c r="BD27" s="39">
        <f t="shared" si="2"/>
        <v>4.2222222222222223</v>
      </c>
      <c r="BE27" s="40">
        <f t="shared" si="3"/>
        <v>5</v>
      </c>
      <c r="BF27" s="41">
        <f t="shared" si="4"/>
        <v>3.7</v>
      </c>
    </row>
    <row r="28" spans="1:58" x14ac:dyDescent="0.55000000000000004">
      <c r="A28" s="51">
        <v>26</v>
      </c>
      <c r="B28" s="11">
        <v>2</v>
      </c>
      <c r="C28" s="12">
        <v>31</v>
      </c>
      <c r="D28" s="79">
        <f t="shared" si="0"/>
        <v>2</v>
      </c>
      <c r="E28" s="13">
        <v>3</v>
      </c>
      <c r="F28" s="14">
        <v>1</v>
      </c>
      <c r="G28" s="20">
        <v>2</v>
      </c>
      <c r="H28" s="20">
        <v>2</v>
      </c>
      <c r="I28" s="144">
        <v>5</v>
      </c>
      <c r="J28" s="15">
        <v>2</v>
      </c>
      <c r="K28" s="15">
        <v>1</v>
      </c>
      <c r="L28" s="16">
        <v>4</v>
      </c>
      <c r="M28" s="16">
        <v>3</v>
      </c>
      <c r="N28" s="16">
        <v>3</v>
      </c>
      <c r="O28" s="16">
        <v>4</v>
      </c>
      <c r="P28" s="16">
        <v>3</v>
      </c>
      <c r="Q28" s="16">
        <v>4</v>
      </c>
      <c r="R28" s="16">
        <v>4</v>
      </c>
      <c r="S28" s="16">
        <v>3</v>
      </c>
      <c r="T28" s="17">
        <v>4</v>
      </c>
      <c r="U28" s="17">
        <v>4</v>
      </c>
      <c r="V28" s="17">
        <v>4</v>
      </c>
      <c r="W28" s="17">
        <v>4</v>
      </c>
      <c r="X28" s="17">
        <v>4</v>
      </c>
      <c r="Y28" s="17">
        <v>4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9">
        <v>4</v>
      </c>
      <c r="AJ28" s="19">
        <v>4</v>
      </c>
      <c r="AK28" s="19">
        <v>4</v>
      </c>
      <c r="AL28" s="19">
        <v>4</v>
      </c>
      <c r="AM28" s="19">
        <v>4</v>
      </c>
      <c r="AN28" s="19">
        <v>4</v>
      </c>
      <c r="AO28" s="19">
        <v>4</v>
      </c>
      <c r="AP28" s="19">
        <v>4</v>
      </c>
      <c r="AQ28" s="20">
        <v>4</v>
      </c>
      <c r="AR28" s="20">
        <v>4</v>
      </c>
      <c r="AS28" s="20">
        <v>4</v>
      </c>
      <c r="AT28" s="20">
        <v>4</v>
      </c>
      <c r="AU28" s="20">
        <v>4</v>
      </c>
      <c r="AV28" s="20">
        <v>3</v>
      </c>
      <c r="AW28" s="20">
        <v>3</v>
      </c>
      <c r="AX28" s="20">
        <v>3</v>
      </c>
      <c r="AY28" s="20">
        <v>3</v>
      </c>
      <c r="AZ28" s="20">
        <v>5</v>
      </c>
      <c r="BA28" s="7"/>
      <c r="BB28" s="37">
        <f t="shared" si="5"/>
        <v>3.5</v>
      </c>
      <c r="BC28" s="38">
        <f t="shared" si="1"/>
        <v>4</v>
      </c>
      <c r="BD28" s="39">
        <f t="shared" si="2"/>
        <v>4</v>
      </c>
      <c r="BE28" s="40">
        <f t="shared" si="3"/>
        <v>4</v>
      </c>
      <c r="BF28" s="41">
        <f t="shared" si="4"/>
        <v>3.7</v>
      </c>
    </row>
    <row r="29" spans="1:58" x14ac:dyDescent="0.55000000000000004">
      <c r="A29" s="51">
        <v>27</v>
      </c>
      <c r="B29" s="11">
        <v>2</v>
      </c>
      <c r="C29" s="12">
        <v>47</v>
      </c>
      <c r="D29" s="79">
        <f t="shared" si="0"/>
        <v>3</v>
      </c>
      <c r="E29" s="13">
        <v>2</v>
      </c>
      <c r="F29" s="14">
        <v>1</v>
      </c>
      <c r="G29" s="20">
        <v>2</v>
      </c>
      <c r="H29" s="20">
        <v>2</v>
      </c>
      <c r="I29" s="144">
        <v>5</v>
      </c>
      <c r="J29" s="15">
        <v>0</v>
      </c>
      <c r="K29" s="15">
        <v>0</v>
      </c>
      <c r="L29" s="16">
        <v>5</v>
      </c>
      <c r="M29" s="16">
        <v>4</v>
      </c>
      <c r="N29" s="16">
        <v>4</v>
      </c>
      <c r="O29" s="16">
        <v>5</v>
      </c>
      <c r="P29" s="16">
        <v>5</v>
      </c>
      <c r="Q29" s="16">
        <v>5</v>
      </c>
      <c r="R29" s="16">
        <v>5</v>
      </c>
      <c r="S29" s="16">
        <v>5</v>
      </c>
      <c r="T29" s="17">
        <v>5</v>
      </c>
      <c r="U29" s="17">
        <v>4</v>
      </c>
      <c r="V29" s="17">
        <v>4</v>
      </c>
      <c r="W29" s="17">
        <v>4</v>
      </c>
      <c r="X29" s="17">
        <v>4</v>
      </c>
      <c r="Y29" s="17">
        <v>5</v>
      </c>
      <c r="Z29" s="18">
        <v>4</v>
      </c>
      <c r="AA29" s="18">
        <v>4</v>
      </c>
      <c r="AB29" s="18">
        <v>3</v>
      </c>
      <c r="AC29" s="18">
        <v>4</v>
      </c>
      <c r="AD29" s="18">
        <v>4</v>
      </c>
      <c r="AE29" s="18">
        <v>4</v>
      </c>
      <c r="AF29" s="18">
        <v>5</v>
      </c>
      <c r="AG29" s="18">
        <v>4</v>
      </c>
      <c r="AH29" s="18">
        <v>4</v>
      </c>
      <c r="AI29" s="19">
        <v>5</v>
      </c>
      <c r="AJ29" s="19">
        <v>4</v>
      </c>
      <c r="AK29" s="19">
        <v>5</v>
      </c>
      <c r="AL29" s="19">
        <v>5</v>
      </c>
      <c r="AM29" s="19">
        <v>4</v>
      </c>
      <c r="AN29" s="19">
        <v>5</v>
      </c>
      <c r="AO29" s="19">
        <v>4</v>
      </c>
      <c r="AP29" s="19">
        <v>4</v>
      </c>
      <c r="AQ29" s="20">
        <v>4</v>
      </c>
      <c r="AR29" s="20">
        <v>4</v>
      </c>
      <c r="AS29" s="20">
        <v>4</v>
      </c>
      <c r="AT29" s="20">
        <v>4</v>
      </c>
      <c r="AU29" s="20">
        <v>5</v>
      </c>
      <c r="AV29" s="20">
        <v>3</v>
      </c>
      <c r="AW29" s="20">
        <v>4</v>
      </c>
      <c r="AX29" s="20">
        <v>4</v>
      </c>
      <c r="AY29" s="20">
        <v>3</v>
      </c>
      <c r="AZ29" s="20">
        <v>5</v>
      </c>
      <c r="BA29" s="7"/>
      <c r="BB29" s="37">
        <f>(AVERAGE(L29:S29))</f>
        <v>4.75</v>
      </c>
      <c r="BC29" s="38">
        <f t="shared" si="1"/>
        <v>4.333333333333333</v>
      </c>
      <c r="BD29" s="39">
        <f t="shared" si="2"/>
        <v>4</v>
      </c>
      <c r="BE29" s="40">
        <f t="shared" si="3"/>
        <v>4.5</v>
      </c>
      <c r="BF29" s="41">
        <f t="shared" si="4"/>
        <v>4</v>
      </c>
    </row>
    <row r="30" spans="1:58" x14ac:dyDescent="0.55000000000000004">
      <c r="A30" s="72"/>
      <c r="B30" s="73"/>
      <c r="C30" s="74"/>
      <c r="D30" s="79"/>
      <c r="E30" s="75"/>
      <c r="F30" s="76"/>
      <c r="G30" s="47"/>
      <c r="H30" s="47"/>
      <c r="I30" s="47"/>
      <c r="J30" s="77"/>
      <c r="K30" s="78" t="s">
        <v>51</v>
      </c>
      <c r="L30" s="129">
        <f t="shared" ref="L30:AZ30" si="6">AVERAGE(L3:L29)</f>
        <v>4.666666666666667</v>
      </c>
      <c r="M30" s="129">
        <f t="shared" si="6"/>
        <v>4.4814814814814818</v>
      </c>
      <c r="N30" s="129">
        <f t="shared" si="6"/>
        <v>4.2962962962962967</v>
      </c>
      <c r="O30" s="129">
        <f t="shared" si="6"/>
        <v>4.2962962962962967</v>
      </c>
      <c r="P30" s="129">
        <f t="shared" si="6"/>
        <v>4.4444444444444446</v>
      </c>
      <c r="Q30" s="129">
        <f t="shared" si="6"/>
        <v>4.4444444444444446</v>
      </c>
      <c r="R30" s="129">
        <f t="shared" si="6"/>
        <v>4.5185185185185182</v>
      </c>
      <c r="S30" s="129">
        <f t="shared" si="6"/>
        <v>4.5185185185185182</v>
      </c>
      <c r="T30" s="129">
        <f t="shared" si="6"/>
        <v>4.4074074074074074</v>
      </c>
      <c r="U30" s="129">
        <f t="shared" si="6"/>
        <v>4.2222222222222223</v>
      </c>
      <c r="V30" s="129">
        <f t="shared" si="6"/>
        <v>4.333333333333333</v>
      </c>
      <c r="W30" s="129">
        <f t="shared" si="6"/>
        <v>4.3703703703703702</v>
      </c>
      <c r="X30" s="129">
        <f t="shared" si="6"/>
        <v>4.2962962962962967</v>
      </c>
      <c r="Y30" s="129">
        <f t="shared" si="6"/>
        <v>4.2592592592592595</v>
      </c>
      <c r="Z30" s="129">
        <f t="shared" si="6"/>
        <v>4.2962962962962967</v>
      </c>
      <c r="AA30" s="129">
        <f t="shared" si="6"/>
        <v>4.2592592592592595</v>
      </c>
      <c r="AB30" s="129">
        <f t="shared" si="6"/>
        <v>4.1481481481481479</v>
      </c>
      <c r="AC30" s="129">
        <f t="shared" si="6"/>
        <v>4.1851851851851851</v>
      </c>
      <c r="AD30" s="129">
        <f t="shared" si="6"/>
        <v>4.2222222222222223</v>
      </c>
      <c r="AE30" s="129">
        <f t="shared" si="6"/>
        <v>4.1481481481481479</v>
      </c>
      <c r="AF30" s="129">
        <f t="shared" si="6"/>
        <v>4.3703703703703702</v>
      </c>
      <c r="AG30" s="129">
        <f t="shared" si="6"/>
        <v>4.1851851851851851</v>
      </c>
      <c r="AH30" s="129">
        <f t="shared" si="6"/>
        <v>4.5555555555555554</v>
      </c>
      <c r="AI30" s="129">
        <f t="shared" si="6"/>
        <v>4.5185185185185182</v>
      </c>
      <c r="AJ30" s="129">
        <f t="shared" si="6"/>
        <v>4.4074074074074074</v>
      </c>
      <c r="AK30" s="129">
        <f t="shared" si="6"/>
        <v>4.4814814814814818</v>
      </c>
      <c r="AL30" s="129">
        <f t="shared" si="6"/>
        <v>4.4074074074074074</v>
      </c>
      <c r="AM30" s="129">
        <f t="shared" si="6"/>
        <v>4.1851851851851851</v>
      </c>
      <c r="AN30" s="129">
        <f t="shared" si="6"/>
        <v>4.5185185185185182</v>
      </c>
      <c r="AO30" s="129">
        <f t="shared" si="6"/>
        <v>4.333333333333333</v>
      </c>
      <c r="AP30" s="129">
        <f t="shared" si="6"/>
        <v>4.2592592592592595</v>
      </c>
      <c r="AQ30" s="129">
        <f t="shared" si="6"/>
        <v>4.3703703703703702</v>
      </c>
      <c r="AR30" s="129">
        <f t="shared" si="6"/>
        <v>4.333333333333333</v>
      </c>
      <c r="AS30" s="129">
        <f t="shared" si="6"/>
        <v>4.2962962962962967</v>
      </c>
      <c r="AT30" s="129">
        <f t="shared" si="6"/>
        <v>4.4444444444444446</v>
      </c>
      <c r="AU30" s="129">
        <f t="shared" si="6"/>
        <v>4.3703703703703702</v>
      </c>
      <c r="AV30" s="129">
        <f t="shared" si="6"/>
        <v>3.6296296296296298</v>
      </c>
      <c r="AW30" s="129">
        <f t="shared" si="6"/>
        <v>3.7037037037037037</v>
      </c>
      <c r="AX30" s="129">
        <f t="shared" si="6"/>
        <v>3.8518518518518516</v>
      </c>
      <c r="AY30" s="129">
        <f t="shared" si="6"/>
        <v>3.5925925925925926</v>
      </c>
      <c r="AZ30" s="129">
        <f t="shared" si="6"/>
        <v>4.6296296296296298</v>
      </c>
      <c r="BA30" s="81" t="s">
        <v>51</v>
      </c>
      <c r="BB30" s="37">
        <f>AVERAGE(BB3:BB29)</f>
        <v>4.458333333333333</v>
      </c>
      <c r="BC30" s="38">
        <f>AVERAGE(BC3:BC29)</f>
        <v>4.3148148148148149</v>
      </c>
      <c r="BD30" s="143">
        <f>AVERAGE(BD3:BD29)</f>
        <v>4.2633744855967066</v>
      </c>
      <c r="BE30" s="40">
        <f>AVERAGE(BE3:BE29)</f>
        <v>4.3888888888888893</v>
      </c>
      <c r="BF30" s="41">
        <f>AVERAGE(BF3:BF29)</f>
        <v>4.1222222222222227</v>
      </c>
    </row>
    <row r="31" spans="1:58" x14ac:dyDescent="0.55000000000000004">
      <c r="A31" s="72"/>
      <c r="B31" s="73"/>
      <c r="C31" s="74"/>
      <c r="D31" s="79"/>
      <c r="E31" s="75"/>
      <c r="F31" s="76"/>
      <c r="G31" s="76"/>
      <c r="H31" s="76"/>
      <c r="I31" s="76"/>
      <c r="J31" s="77"/>
      <c r="K31" s="78" t="s">
        <v>52</v>
      </c>
      <c r="L31" s="129">
        <f t="shared" ref="L31:AZ31" si="7">STDEVPA(L3:L29)</f>
        <v>0.47140452079103168</v>
      </c>
      <c r="M31" s="129">
        <f t="shared" si="7"/>
        <v>0.56897375910137837</v>
      </c>
      <c r="N31" s="129">
        <f t="shared" si="7"/>
        <v>0.65629796839516119</v>
      </c>
      <c r="O31" s="129">
        <f t="shared" si="7"/>
        <v>0.65629796839516119</v>
      </c>
      <c r="P31" s="129">
        <f t="shared" si="7"/>
        <v>0.62853936105470887</v>
      </c>
      <c r="Q31" s="129">
        <f t="shared" si="7"/>
        <v>0.49690399499995325</v>
      </c>
      <c r="R31" s="129">
        <f t="shared" si="7"/>
        <v>0.63071801355282964</v>
      </c>
      <c r="S31" s="129">
        <f t="shared" si="7"/>
        <v>0.63071801355282964</v>
      </c>
      <c r="T31" s="129">
        <f t="shared" si="7"/>
        <v>0.62415924245750798</v>
      </c>
      <c r="U31" s="129">
        <f t="shared" si="7"/>
        <v>0.62853936105470887</v>
      </c>
      <c r="V31" s="129">
        <f t="shared" si="7"/>
        <v>0.66666666666666663</v>
      </c>
      <c r="W31" s="129">
        <f t="shared" si="7"/>
        <v>0.61753081483455807</v>
      </c>
      <c r="X31" s="129">
        <f t="shared" si="7"/>
        <v>0.59720427765174444</v>
      </c>
      <c r="Y31" s="129">
        <f t="shared" si="7"/>
        <v>0.51586623248830066</v>
      </c>
      <c r="Z31" s="129">
        <f t="shared" si="7"/>
        <v>0.59720427765174444</v>
      </c>
      <c r="AA31" s="129">
        <f t="shared" si="7"/>
        <v>0.51586623248830066</v>
      </c>
      <c r="AB31" s="129">
        <f t="shared" si="7"/>
        <v>0.70467768853483137</v>
      </c>
      <c r="AC31" s="129">
        <f t="shared" si="7"/>
        <v>0.6108304630544682</v>
      </c>
      <c r="AD31" s="129">
        <f t="shared" si="7"/>
        <v>0.62853936105470887</v>
      </c>
      <c r="AE31" s="129">
        <f t="shared" si="7"/>
        <v>0.64999736202904612</v>
      </c>
      <c r="AF31" s="129">
        <f t="shared" si="7"/>
        <v>0.55431961285539877</v>
      </c>
      <c r="AG31" s="129">
        <f t="shared" si="7"/>
        <v>0.6108304630544682</v>
      </c>
      <c r="AH31" s="129">
        <f t="shared" si="7"/>
        <v>0.56655772373253166</v>
      </c>
      <c r="AI31" s="129">
        <f t="shared" si="7"/>
        <v>0.63071801355282964</v>
      </c>
      <c r="AJ31" s="129">
        <f t="shared" si="7"/>
        <v>0.62415924245750798</v>
      </c>
      <c r="AK31" s="129">
        <f t="shared" si="7"/>
        <v>0.56897375910137837</v>
      </c>
      <c r="AL31" s="129">
        <f t="shared" si="7"/>
        <v>0.68091764114260134</v>
      </c>
      <c r="AM31" s="129">
        <f t="shared" si="7"/>
        <v>0.72198476628214547</v>
      </c>
      <c r="AN31" s="129">
        <f t="shared" si="7"/>
        <v>0.56897375910137837</v>
      </c>
      <c r="AO31" s="129">
        <f t="shared" si="7"/>
        <v>0.6085806194501846</v>
      </c>
      <c r="AP31" s="129">
        <f t="shared" si="7"/>
        <v>0.58325984251939345</v>
      </c>
      <c r="AQ31" s="129">
        <f t="shared" si="7"/>
        <v>0.61753081483455807</v>
      </c>
      <c r="AR31" s="129">
        <f t="shared" si="7"/>
        <v>0.6085806194501846</v>
      </c>
      <c r="AS31" s="129">
        <f t="shared" si="7"/>
        <v>0.59720427765174444</v>
      </c>
      <c r="AT31" s="129">
        <f t="shared" si="7"/>
        <v>0.56655772373253166</v>
      </c>
      <c r="AU31" s="129">
        <f t="shared" si="7"/>
        <v>0.55431961285539877</v>
      </c>
      <c r="AV31" s="129">
        <f t="shared" si="7"/>
        <v>0.72766232238475925</v>
      </c>
      <c r="AW31" s="129">
        <f t="shared" si="7"/>
        <v>0.59720427765174444</v>
      </c>
      <c r="AX31" s="129">
        <f t="shared" si="7"/>
        <v>0.59027323890774919</v>
      </c>
      <c r="AY31" s="129">
        <f t="shared" si="7"/>
        <v>0.68091764114260134</v>
      </c>
      <c r="AZ31" s="129">
        <f t="shared" si="7"/>
        <v>0.55431961285539877</v>
      </c>
      <c r="BA31" s="81" t="s">
        <v>52</v>
      </c>
      <c r="BB31" s="37">
        <f>STDEVA(L3:S29)</f>
        <v>0.60856292789595912</v>
      </c>
      <c r="BC31" s="38">
        <f>STDEVA(T3:Y29)</f>
        <v>0.61525354287089018</v>
      </c>
      <c r="BD31" s="39">
        <f>STDEVA(Z3:AH29)</f>
        <v>0.62039720987767955</v>
      </c>
      <c r="BE31" s="40">
        <f>STDEVA(AI3:AP29)</f>
        <v>0.63733943106291135</v>
      </c>
      <c r="BF31" s="41">
        <f>STDEVA(AQ3:AZ29)</f>
        <v>0.7135613250170566</v>
      </c>
    </row>
    <row r="32" spans="1:58" x14ac:dyDescent="0.55000000000000004">
      <c r="B32" s="42"/>
      <c r="C32" s="42"/>
      <c r="D32" s="79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46"/>
      <c r="AJ32" s="46"/>
      <c r="AK32" s="46"/>
      <c r="AL32" s="46"/>
      <c r="AM32" s="46"/>
      <c r="AN32" s="46"/>
      <c r="AO32" s="46"/>
      <c r="AP32" s="4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229">
        <f>AVERAGE(BB3:BF31)</f>
        <v>4.1829576502944255</v>
      </c>
      <c r="BC32" s="49"/>
      <c r="BD32" s="49"/>
      <c r="BE32" s="42"/>
      <c r="BF32" s="42"/>
    </row>
    <row r="33" spans="1:58" x14ac:dyDescent="0.55000000000000004">
      <c r="B33" s="42"/>
      <c r="C33" s="42"/>
      <c r="D33" s="79"/>
      <c r="E33" s="42"/>
      <c r="F33" s="42"/>
      <c r="G33" s="42"/>
      <c r="H33" s="42"/>
      <c r="I33" s="42"/>
      <c r="J33" s="42"/>
      <c r="K33" s="4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48"/>
      <c r="BB33" s="229">
        <f>STDEVA(L3:AZ29)</f>
        <v>0.65467363247608834</v>
      </c>
      <c r="BC33" s="49"/>
      <c r="BD33" s="49"/>
      <c r="BE33" s="42"/>
      <c r="BF33" s="42"/>
    </row>
    <row r="34" spans="1:58" x14ac:dyDescent="0.55000000000000004">
      <c r="B34" s="42"/>
      <c r="C34" s="42"/>
      <c r="D34" s="79"/>
      <c r="E34" s="42"/>
      <c r="F34" s="42"/>
      <c r="G34" s="42"/>
      <c r="H34" s="42"/>
      <c r="I34" s="42"/>
      <c r="J34" s="42"/>
      <c r="K34" s="42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48"/>
      <c r="BB34" s="42"/>
      <c r="BC34" s="49"/>
      <c r="BD34" s="49"/>
      <c r="BE34" s="42"/>
      <c r="BF34" s="42"/>
    </row>
    <row r="35" spans="1:58" x14ac:dyDescent="0.55000000000000004">
      <c r="B35" s="42"/>
      <c r="C35" s="42"/>
      <c r="D35" s="79"/>
      <c r="E35" s="42"/>
      <c r="F35" s="42" t="s">
        <v>261</v>
      </c>
      <c r="G35" s="42">
        <v>67</v>
      </c>
      <c r="H35" s="42" t="s">
        <v>192</v>
      </c>
      <c r="I35" s="42">
        <f>COUNT(A3:A29)</f>
        <v>27</v>
      </c>
      <c r="J35" s="42" t="s">
        <v>61</v>
      </c>
      <c r="K35" s="229">
        <f>I35*100/G35</f>
        <v>40.298507462686565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48"/>
      <c r="BB35" s="42"/>
      <c r="BC35" s="49"/>
      <c r="BD35" s="49"/>
      <c r="BE35" s="42"/>
      <c r="BF35" s="42"/>
    </row>
    <row r="36" spans="1:58" x14ac:dyDescent="0.55000000000000004">
      <c r="B36" s="42"/>
      <c r="C36" s="42"/>
      <c r="D36" s="79"/>
      <c r="E36" s="42"/>
      <c r="F36" s="42"/>
      <c r="G36" s="42"/>
      <c r="H36" s="42"/>
      <c r="I36" s="42"/>
      <c r="J36" s="42"/>
      <c r="K36" s="42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48"/>
      <c r="BB36" s="42"/>
      <c r="BC36" s="49"/>
      <c r="BD36" s="49"/>
      <c r="BE36" s="42"/>
      <c r="BF36" s="42"/>
    </row>
    <row r="37" spans="1:58" ht="21.75" x14ac:dyDescent="0.5">
      <c r="A37" s="270" t="s">
        <v>0</v>
      </c>
      <c r="B37" s="271"/>
      <c r="C37" s="257"/>
      <c r="D37" s="79"/>
      <c r="E37" s="257"/>
      <c r="F37" s="257"/>
      <c r="G37" s="257"/>
      <c r="L37" s="16">
        <v>1.1000000000000001</v>
      </c>
      <c r="M37" s="16">
        <v>1.2</v>
      </c>
      <c r="N37" s="16">
        <v>1.3</v>
      </c>
      <c r="O37" s="16">
        <v>1.4</v>
      </c>
      <c r="P37" s="16">
        <v>1.5</v>
      </c>
      <c r="Q37" s="16">
        <v>1.6</v>
      </c>
      <c r="R37" s="16">
        <v>1.7</v>
      </c>
      <c r="S37" s="16">
        <v>1.8</v>
      </c>
      <c r="T37" s="17">
        <v>2.1</v>
      </c>
      <c r="U37" s="17">
        <v>2.2000000000000002</v>
      </c>
      <c r="V37" s="17">
        <v>2.2999999999999998</v>
      </c>
      <c r="W37" s="17">
        <v>2.4</v>
      </c>
      <c r="X37" s="17">
        <v>2.5</v>
      </c>
      <c r="Y37" s="17">
        <v>2.6</v>
      </c>
      <c r="Z37" s="18">
        <v>3.1</v>
      </c>
      <c r="AA37" s="18">
        <v>3.2</v>
      </c>
      <c r="AB37" s="18">
        <v>3.3</v>
      </c>
      <c r="AC37" s="18">
        <v>3.4</v>
      </c>
      <c r="AD37" s="18">
        <v>3.5</v>
      </c>
      <c r="AE37" s="18">
        <v>3.6</v>
      </c>
      <c r="AF37" s="18">
        <v>3.7</v>
      </c>
      <c r="AG37" s="18">
        <v>3.8</v>
      </c>
      <c r="AH37" s="18">
        <v>3.9</v>
      </c>
      <c r="AI37" s="19">
        <v>4.0999999999999996</v>
      </c>
      <c r="AJ37" s="19">
        <v>4.2</v>
      </c>
      <c r="AK37" s="19">
        <v>4.3</v>
      </c>
      <c r="AL37" s="19">
        <v>4.4000000000000004</v>
      </c>
      <c r="AM37" s="19">
        <v>4.5</v>
      </c>
      <c r="AN37" s="19">
        <v>4.5999999999999996</v>
      </c>
      <c r="AO37" s="19">
        <v>4.7</v>
      </c>
      <c r="AP37" s="19">
        <v>4.8</v>
      </c>
      <c r="AQ37" s="20">
        <v>5.0999999999999996</v>
      </c>
      <c r="AR37" s="20" t="s">
        <v>11</v>
      </c>
      <c r="AS37" s="20" t="s">
        <v>12</v>
      </c>
      <c r="AT37" s="20" t="s">
        <v>13</v>
      </c>
      <c r="AU37" s="20" t="s">
        <v>14</v>
      </c>
      <c r="AV37" s="20" t="s">
        <v>15</v>
      </c>
      <c r="AW37" s="20" t="s">
        <v>16</v>
      </c>
      <c r="AX37" s="20" t="s">
        <v>17</v>
      </c>
      <c r="AY37" s="20" t="s">
        <v>18</v>
      </c>
      <c r="AZ37" s="20">
        <v>5.4</v>
      </c>
    </row>
    <row r="38" spans="1:58" ht="21.75" x14ac:dyDescent="0.5">
      <c r="A38" s="271" t="s">
        <v>43</v>
      </c>
      <c r="B38" s="271">
        <f>COUNTIF(B3:B29,1)</f>
        <v>16</v>
      </c>
      <c r="C38" s="257"/>
      <c r="D38" s="79"/>
      <c r="E38" s="257"/>
      <c r="F38" s="257"/>
      <c r="G38" s="257"/>
      <c r="J38" s="77"/>
      <c r="K38" s="78" t="s">
        <v>51</v>
      </c>
      <c r="L38" s="129">
        <f t="shared" ref="L38:AZ38" si="8">AVERAGE(L3:L29)</f>
        <v>4.666666666666667</v>
      </c>
      <c r="M38" s="129">
        <f t="shared" si="8"/>
        <v>4.4814814814814818</v>
      </c>
      <c r="N38" s="129">
        <f t="shared" si="8"/>
        <v>4.2962962962962967</v>
      </c>
      <c r="O38" s="129">
        <f t="shared" si="8"/>
        <v>4.2962962962962967</v>
      </c>
      <c r="P38" s="129">
        <f t="shared" si="8"/>
        <v>4.4444444444444446</v>
      </c>
      <c r="Q38" s="129">
        <f t="shared" si="8"/>
        <v>4.4444444444444446</v>
      </c>
      <c r="R38" s="129">
        <f t="shared" si="8"/>
        <v>4.5185185185185182</v>
      </c>
      <c r="S38" s="129">
        <f t="shared" si="8"/>
        <v>4.5185185185185182</v>
      </c>
      <c r="T38" s="129">
        <f t="shared" si="8"/>
        <v>4.4074074074074074</v>
      </c>
      <c r="U38" s="129">
        <f t="shared" si="8"/>
        <v>4.2222222222222223</v>
      </c>
      <c r="V38" s="129">
        <f t="shared" si="8"/>
        <v>4.333333333333333</v>
      </c>
      <c r="W38" s="129">
        <f t="shared" si="8"/>
        <v>4.3703703703703702</v>
      </c>
      <c r="X38" s="129">
        <f t="shared" si="8"/>
        <v>4.2962962962962967</v>
      </c>
      <c r="Y38" s="129">
        <f t="shared" si="8"/>
        <v>4.2592592592592595</v>
      </c>
      <c r="Z38" s="129">
        <f t="shared" si="8"/>
        <v>4.2962962962962967</v>
      </c>
      <c r="AA38" s="129">
        <f t="shared" si="8"/>
        <v>4.2592592592592595</v>
      </c>
      <c r="AB38" s="129">
        <f t="shared" si="8"/>
        <v>4.1481481481481479</v>
      </c>
      <c r="AC38" s="129">
        <f t="shared" si="8"/>
        <v>4.1851851851851851</v>
      </c>
      <c r="AD38" s="129">
        <f t="shared" si="8"/>
        <v>4.2222222222222223</v>
      </c>
      <c r="AE38" s="129">
        <f t="shared" si="8"/>
        <v>4.1481481481481479</v>
      </c>
      <c r="AF38" s="129">
        <f t="shared" si="8"/>
        <v>4.3703703703703702</v>
      </c>
      <c r="AG38" s="129">
        <f t="shared" si="8"/>
        <v>4.1851851851851851</v>
      </c>
      <c r="AH38" s="129">
        <f t="shared" si="8"/>
        <v>4.5555555555555554</v>
      </c>
      <c r="AI38" s="129">
        <f t="shared" si="8"/>
        <v>4.5185185185185182</v>
      </c>
      <c r="AJ38" s="129">
        <f t="shared" si="8"/>
        <v>4.4074074074074074</v>
      </c>
      <c r="AK38" s="129">
        <f t="shared" si="8"/>
        <v>4.4814814814814818</v>
      </c>
      <c r="AL38" s="129">
        <f t="shared" si="8"/>
        <v>4.4074074074074074</v>
      </c>
      <c r="AM38" s="129">
        <f t="shared" si="8"/>
        <v>4.1851851851851851</v>
      </c>
      <c r="AN38" s="129">
        <f t="shared" si="8"/>
        <v>4.5185185185185182</v>
      </c>
      <c r="AO38" s="129">
        <f t="shared" si="8"/>
        <v>4.333333333333333</v>
      </c>
      <c r="AP38" s="129">
        <f t="shared" si="8"/>
        <v>4.2592592592592595</v>
      </c>
      <c r="AQ38" s="129">
        <f t="shared" si="8"/>
        <v>4.3703703703703702</v>
      </c>
      <c r="AR38" s="129">
        <f t="shared" si="8"/>
        <v>4.333333333333333</v>
      </c>
      <c r="AS38" s="129">
        <f t="shared" si="8"/>
        <v>4.2962962962962967</v>
      </c>
      <c r="AT38" s="129">
        <f t="shared" si="8"/>
        <v>4.4444444444444446</v>
      </c>
      <c r="AU38" s="129">
        <f t="shared" si="8"/>
        <v>4.3703703703703702</v>
      </c>
      <c r="AV38" s="129">
        <f t="shared" si="8"/>
        <v>3.6296296296296298</v>
      </c>
      <c r="AW38" s="129">
        <f t="shared" si="8"/>
        <v>3.7037037037037037</v>
      </c>
      <c r="AX38" s="129">
        <f t="shared" si="8"/>
        <v>3.8518518518518516</v>
      </c>
      <c r="AY38" s="129">
        <f t="shared" si="8"/>
        <v>3.5925925925925926</v>
      </c>
      <c r="AZ38" s="129">
        <f t="shared" si="8"/>
        <v>4.6296296296296298</v>
      </c>
    </row>
    <row r="39" spans="1:58" ht="21.75" x14ac:dyDescent="0.5">
      <c r="A39" s="271" t="s">
        <v>44</v>
      </c>
      <c r="B39" s="271">
        <f>COUNTIF(B3:B29,2)</f>
        <v>9</v>
      </c>
      <c r="C39" s="257"/>
      <c r="D39" s="79"/>
      <c r="E39" s="257"/>
      <c r="F39" s="257"/>
      <c r="G39" s="257"/>
      <c r="J39" s="77"/>
      <c r="K39" s="78" t="s">
        <v>52</v>
      </c>
      <c r="L39" s="129">
        <f t="shared" ref="L39:AZ39" si="9">STDEVPA(L3:L29)</f>
        <v>0.47140452079103168</v>
      </c>
      <c r="M39" s="129">
        <f t="shared" si="9"/>
        <v>0.56897375910137837</v>
      </c>
      <c r="N39" s="129">
        <f t="shared" si="9"/>
        <v>0.65629796839516119</v>
      </c>
      <c r="O39" s="129">
        <f t="shared" si="9"/>
        <v>0.65629796839516119</v>
      </c>
      <c r="P39" s="129">
        <f t="shared" si="9"/>
        <v>0.62853936105470887</v>
      </c>
      <c r="Q39" s="129">
        <f t="shared" si="9"/>
        <v>0.49690399499995325</v>
      </c>
      <c r="R39" s="129">
        <f t="shared" si="9"/>
        <v>0.63071801355282964</v>
      </c>
      <c r="S39" s="129">
        <f t="shared" si="9"/>
        <v>0.63071801355282964</v>
      </c>
      <c r="T39" s="129">
        <f t="shared" si="9"/>
        <v>0.62415924245750798</v>
      </c>
      <c r="U39" s="129">
        <f t="shared" si="9"/>
        <v>0.62853936105470887</v>
      </c>
      <c r="V39" s="129">
        <f t="shared" si="9"/>
        <v>0.66666666666666663</v>
      </c>
      <c r="W39" s="129">
        <f t="shared" si="9"/>
        <v>0.61753081483455807</v>
      </c>
      <c r="X39" s="129">
        <f t="shared" si="9"/>
        <v>0.59720427765174444</v>
      </c>
      <c r="Y39" s="129">
        <f t="shared" si="9"/>
        <v>0.51586623248830066</v>
      </c>
      <c r="Z39" s="129">
        <f t="shared" si="9"/>
        <v>0.59720427765174444</v>
      </c>
      <c r="AA39" s="129">
        <f t="shared" si="9"/>
        <v>0.51586623248830066</v>
      </c>
      <c r="AB39" s="129">
        <f t="shared" si="9"/>
        <v>0.70467768853483137</v>
      </c>
      <c r="AC39" s="129">
        <f t="shared" si="9"/>
        <v>0.6108304630544682</v>
      </c>
      <c r="AD39" s="129">
        <f t="shared" si="9"/>
        <v>0.62853936105470887</v>
      </c>
      <c r="AE39" s="129">
        <f t="shared" si="9"/>
        <v>0.64999736202904612</v>
      </c>
      <c r="AF39" s="129">
        <f t="shared" si="9"/>
        <v>0.55431961285539877</v>
      </c>
      <c r="AG39" s="129">
        <f t="shared" si="9"/>
        <v>0.6108304630544682</v>
      </c>
      <c r="AH39" s="129">
        <f t="shared" si="9"/>
        <v>0.56655772373253166</v>
      </c>
      <c r="AI39" s="129">
        <f t="shared" si="9"/>
        <v>0.63071801355282964</v>
      </c>
      <c r="AJ39" s="129">
        <f t="shared" si="9"/>
        <v>0.62415924245750798</v>
      </c>
      <c r="AK39" s="129">
        <f t="shared" si="9"/>
        <v>0.56897375910137837</v>
      </c>
      <c r="AL39" s="129">
        <f t="shared" si="9"/>
        <v>0.68091764114260134</v>
      </c>
      <c r="AM39" s="129">
        <f t="shared" si="9"/>
        <v>0.72198476628214547</v>
      </c>
      <c r="AN39" s="129">
        <f t="shared" si="9"/>
        <v>0.56897375910137837</v>
      </c>
      <c r="AO39" s="129">
        <f t="shared" si="9"/>
        <v>0.6085806194501846</v>
      </c>
      <c r="AP39" s="129">
        <f t="shared" si="9"/>
        <v>0.58325984251939345</v>
      </c>
      <c r="AQ39" s="129">
        <f t="shared" si="9"/>
        <v>0.61753081483455807</v>
      </c>
      <c r="AR39" s="129">
        <f t="shared" si="9"/>
        <v>0.6085806194501846</v>
      </c>
      <c r="AS39" s="129">
        <f t="shared" si="9"/>
        <v>0.59720427765174444</v>
      </c>
      <c r="AT39" s="129">
        <f t="shared" si="9"/>
        <v>0.56655772373253166</v>
      </c>
      <c r="AU39" s="129">
        <f t="shared" si="9"/>
        <v>0.55431961285539877</v>
      </c>
      <c r="AV39" s="129">
        <f t="shared" si="9"/>
        <v>0.72766232238475925</v>
      </c>
      <c r="AW39" s="129">
        <f t="shared" si="9"/>
        <v>0.59720427765174444</v>
      </c>
      <c r="AX39" s="129">
        <f t="shared" si="9"/>
        <v>0.59027323890774919</v>
      </c>
      <c r="AY39" s="129">
        <f t="shared" si="9"/>
        <v>0.68091764114260134</v>
      </c>
      <c r="AZ39" s="129">
        <f t="shared" si="9"/>
        <v>0.55431961285539877</v>
      </c>
    </row>
    <row r="40" spans="1:58" ht="21.75" x14ac:dyDescent="0.5">
      <c r="A40" s="271" t="s">
        <v>267</v>
      </c>
      <c r="B40" s="271">
        <f>COUNTIF(B3:B29,0)</f>
        <v>2</v>
      </c>
      <c r="C40" s="257"/>
      <c r="D40" s="79"/>
      <c r="E40" s="257"/>
      <c r="F40" s="257"/>
      <c r="G40" s="257"/>
    </row>
    <row r="41" spans="1:58" ht="21.75" x14ac:dyDescent="0.5">
      <c r="A41" s="271"/>
      <c r="B41" s="271">
        <f>SUM(B38:B40)</f>
        <v>27</v>
      </c>
      <c r="C41" s="257"/>
      <c r="D41" s="79"/>
      <c r="E41" s="257"/>
      <c r="F41" s="257"/>
      <c r="G41" s="257"/>
      <c r="L41" s="134">
        <v>2.4</v>
      </c>
      <c r="M41" s="134">
        <v>4.4000000000000004</v>
      </c>
      <c r="N41" s="134">
        <v>1.4</v>
      </c>
      <c r="O41" s="134">
        <v>1.5</v>
      </c>
      <c r="P41" s="134">
        <v>1.7</v>
      </c>
      <c r="Q41" s="134">
        <v>1.8</v>
      </c>
      <c r="R41" s="134">
        <v>3.7</v>
      </c>
      <c r="S41" s="134" t="s">
        <v>11</v>
      </c>
      <c r="T41" s="134" t="s">
        <v>12</v>
      </c>
      <c r="U41" s="134" t="s">
        <v>13</v>
      </c>
      <c r="V41" s="134" t="s">
        <v>14</v>
      </c>
      <c r="W41" s="134" t="s">
        <v>15</v>
      </c>
      <c r="X41" s="134" t="s">
        <v>16</v>
      </c>
      <c r="Y41" s="134" t="s">
        <v>17</v>
      </c>
      <c r="Z41" s="134" t="s">
        <v>18</v>
      </c>
      <c r="AA41" s="134">
        <v>5.4</v>
      </c>
    </row>
    <row r="42" spans="1:58" ht="21.75" x14ac:dyDescent="0.5">
      <c r="A42" s="257"/>
      <c r="B42" s="257"/>
      <c r="C42" s="257"/>
      <c r="D42" s="79"/>
      <c r="E42" s="257"/>
      <c r="F42" s="257"/>
      <c r="G42" s="257"/>
      <c r="J42" s="290" t="s">
        <v>20</v>
      </c>
      <c r="K42" s="290"/>
      <c r="L42" s="135">
        <f>W38</f>
        <v>4.3703703703703702</v>
      </c>
      <c r="M42" s="135">
        <f>AL38</f>
        <v>4.4074074074074074</v>
      </c>
      <c r="N42" s="135">
        <f>O38</f>
        <v>4.2962962962962967</v>
      </c>
      <c r="O42" s="135">
        <f>P38</f>
        <v>4.4444444444444446</v>
      </c>
      <c r="P42" s="135">
        <f>R38</f>
        <v>4.5185185185185182</v>
      </c>
      <c r="Q42" s="135">
        <f>S38</f>
        <v>4.5185185185185182</v>
      </c>
      <c r="R42" s="135">
        <f>AF38</f>
        <v>4.3703703703703702</v>
      </c>
      <c r="S42" s="135">
        <f t="shared" ref="S42:AA43" si="10">AR38</f>
        <v>4.333333333333333</v>
      </c>
      <c r="T42" s="135">
        <f t="shared" si="10"/>
        <v>4.2962962962962967</v>
      </c>
      <c r="U42" s="135">
        <f t="shared" si="10"/>
        <v>4.4444444444444446</v>
      </c>
      <c r="V42" s="135">
        <f t="shared" si="10"/>
        <v>4.3703703703703702</v>
      </c>
      <c r="W42" s="135">
        <f t="shared" si="10"/>
        <v>3.6296296296296298</v>
      </c>
      <c r="X42" s="135">
        <f t="shared" si="10"/>
        <v>3.7037037037037037</v>
      </c>
      <c r="Y42" s="135">
        <f t="shared" si="10"/>
        <v>3.8518518518518516</v>
      </c>
      <c r="Z42" s="135">
        <f t="shared" si="10"/>
        <v>3.5925925925925926</v>
      </c>
      <c r="AA42" s="135">
        <f t="shared" si="10"/>
        <v>4.6296296296296298</v>
      </c>
    </row>
    <row r="43" spans="1:58" ht="21.75" x14ac:dyDescent="0.5">
      <c r="A43" s="271" t="s">
        <v>1</v>
      </c>
      <c r="B43" s="271"/>
      <c r="C43" s="271"/>
      <c r="D43" s="79"/>
      <c r="E43" s="257"/>
      <c r="F43" s="257"/>
      <c r="G43" s="257"/>
      <c r="J43" s="290"/>
      <c r="K43" s="290"/>
      <c r="L43" s="135">
        <f>W39</f>
        <v>0.61753081483455807</v>
      </c>
      <c r="M43" s="135">
        <f>AM39</f>
        <v>0.72198476628214547</v>
      </c>
      <c r="N43" s="135">
        <f>O39</f>
        <v>0.65629796839516119</v>
      </c>
      <c r="O43" s="135">
        <f>P39</f>
        <v>0.62853936105470887</v>
      </c>
      <c r="P43" s="135">
        <f>R39</f>
        <v>0.63071801355282964</v>
      </c>
      <c r="Q43" s="135">
        <f>S39</f>
        <v>0.63071801355282964</v>
      </c>
      <c r="R43" s="135">
        <f>AF39</f>
        <v>0.55431961285539877</v>
      </c>
      <c r="S43" s="135">
        <f t="shared" si="10"/>
        <v>0.6085806194501846</v>
      </c>
      <c r="T43" s="135">
        <f t="shared" si="10"/>
        <v>0.59720427765174444</v>
      </c>
      <c r="U43" s="135">
        <f t="shared" si="10"/>
        <v>0.56655772373253166</v>
      </c>
      <c r="V43" s="135">
        <f t="shared" si="10"/>
        <v>0.55431961285539877</v>
      </c>
      <c r="W43" s="135">
        <f t="shared" si="10"/>
        <v>0.72766232238475925</v>
      </c>
      <c r="X43" s="135">
        <f t="shared" si="10"/>
        <v>0.59720427765174444</v>
      </c>
      <c r="Y43" s="135">
        <f t="shared" si="10"/>
        <v>0.59027323890774919</v>
      </c>
      <c r="Z43" s="135">
        <f t="shared" si="10"/>
        <v>0.68091764114260134</v>
      </c>
      <c r="AA43" s="135">
        <f t="shared" si="10"/>
        <v>0.55431961285539877</v>
      </c>
    </row>
    <row r="44" spans="1:58" ht="21.75" x14ac:dyDescent="0.5">
      <c r="A44" s="271" t="s">
        <v>268</v>
      </c>
      <c r="B44" s="271"/>
      <c r="C44" s="271">
        <f>COUNTIF(D3:D29,1)</f>
        <v>1</v>
      </c>
      <c r="D44" s="79"/>
      <c r="E44" s="257"/>
      <c r="F44" s="257"/>
      <c r="G44" s="257"/>
      <c r="K44" t="s">
        <v>51</v>
      </c>
      <c r="L44" s="132">
        <f>AVERAGE(L42:AA42)</f>
        <v>4.2361111111111116</v>
      </c>
    </row>
    <row r="45" spans="1:58" ht="21.75" x14ac:dyDescent="0.5">
      <c r="A45" s="271" t="s">
        <v>269</v>
      </c>
      <c r="B45" s="271"/>
      <c r="C45" s="271">
        <f>COUNTIF(D3:D29,2)</f>
        <v>12</v>
      </c>
      <c r="D45" s="79"/>
      <c r="E45" s="257"/>
      <c r="F45" s="257"/>
      <c r="G45" s="257"/>
      <c r="K45" t="s">
        <v>52</v>
      </c>
      <c r="L45" s="132">
        <f>AVERAGE(L43:AA43)</f>
        <v>0.61982174232248388</v>
      </c>
    </row>
    <row r="46" spans="1:58" ht="21.75" x14ac:dyDescent="0.5">
      <c r="A46" s="271" t="s">
        <v>270</v>
      </c>
      <c r="B46" s="271"/>
      <c r="C46" s="271">
        <f>COUNTIF(D3:D29,3)</f>
        <v>7</v>
      </c>
      <c r="D46" s="79"/>
      <c r="E46" s="257"/>
      <c r="F46" s="257"/>
      <c r="G46" s="257"/>
    </row>
    <row r="47" spans="1:58" ht="21.75" x14ac:dyDescent="0.5">
      <c r="A47" s="271" t="s">
        <v>271</v>
      </c>
      <c r="B47" s="271"/>
      <c r="C47" s="271">
        <f>COUNTIF(D3:D29,4)</f>
        <v>4</v>
      </c>
      <c r="D47" s="79"/>
      <c r="E47" s="257"/>
      <c r="F47" s="257"/>
      <c r="G47" s="257"/>
      <c r="L47" s="132"/>
    </row>
    <row r="48" spans="1:58" ht="21.75" x14ac:dyDescent="0.5">
      <c r="A48" s="271" t="s">
        <v>267</v>
      </c>
      <c r="B48" s="271"/>
      <c r="C48" s="271">
        <f>COUNTIF(D3:D29,5)</f>
        <v>3</v>
      </c>
      <c r="D48" s="79"/>
      <c r="E48" s="257"/>
      <c r="F48" s="257"/>
      <c r="G48" s="257"/>
      <c r="L48" s="134">
        <v>4.0999999999999996</v>
      </c>
      <c r="M48" s="134">
        <v>4.2</v>
      </c>
      <c r="N48" s="134">
        <v>1.4</v>
      </c>
      <c r="O48" s="134">
        <v>4.3</v>
      </c>
      <c r="P48" s="134">
        <v>4.8</v>
      </c>
    </row>
    <row r="49" spans="1:28" ht="21.75" x14ac:dyDescent="0.5">
      <c r="A49" s="271"/>
      <c r="B49" s="271"/>
      <c r="C49" s="271">
        <f>SUM(C44:C48)</f>
        <v>27</v>
      </c>
      <c r="D49" s="79"/>
      <c r="E49" s="257"/>
      <c r="F49" s="257"/>
      <c r="G49" s="257"/>
      <c r="J49" s="290" t="s">
        <v>21</v>
      </c>
      <c r="K49" s="290"/>
      <c r="L49" s="135">
        <f>AI38</f>
        <v>4.5185185185185182</v>
      </c>
      <c r="M49" s="135">
        <f>AJ38</f>
        <v>4.4074074074074074</v>
      </c>
      <c r="N49" s="135">
        <f>O38</f>
        <v>4.2962962962962967</v>
      </c>
      <c r="O49" s="135">
        <f>AK38</f>
        <v>4.4814814814814818</v>
      </c>
      <c r="P49" s="135">
        <f>AP38</f>
        <v>4.2592592592592595</v>
      </c>
    </row>
    <row r="50" spans="1:28" ht="21.75" x14ac:dyDescent="0.5">
      <c r="A50" s="257"/>
      <c r="B50" s="257"/>
      <c r="C50" s="257"/>
      <c r="D50" s="79"/>
      <c r="E50" s="257"/>
      <c r="F50" s="257"/>
      <c r="G50" s="257"/>
      <c r="J50" s="290"/>
      <c r="K50" s="290"/>
      <c r="L50" s="135">
        <f>AI39</f>
        <v>0.63071801355282964</v>
      </c>
      <c r="M50" s="135">
        <f>AJ39</f>
        <v>0.62415924245750798</v>
      </c>
      <c r="N50" s="135">
        <f>O39</f>
        <v>0.65629796839516119</v>
      </c>
      <c r="O50" s="135">
        <f>AK39</f>
        <v>0.56897375910137837</v>
      </c>
      <c r="P50" s="135">
        <f>AP39</f>
        <v>0.58325984251939345</v>
      </c>
    </row>
    <row r="51" spans="1:28" ht="21.75" x14ac:dyDescent="0.5">
      <c r="A51" s="257" t="s">
        <v>194</v>
      </c>
      <c r="B51" s="257"/>
      <c r="C51" s="257"/>
      <c r="D51" s="79"/>
      <c r="E51" s="257"/>
      <c r="F51" s="257"/>
      <c r="G51" s="257"/>
      <c r="K51" t="s">
        <v>51</v>
      </c>
      <c r="L51" s="132">
        <f>AVERAGE(L49:P49)</f>
        <v>4.3925925925925924</v>
      </c>
    </row>
    <row r="52" spans="1:28" ht="21.75" x14ac:dyDescent="0.5">
      <c r="A52" s="271" t="s">
        <v>28</v>
      </c>
      <c r="B52" s="271"/>
      <c r="C52" s="271"/>
      <c r="D52" s="277"/>
      <c r="E52" s="271">
        <f>COUNTIF(E3:E29,1)</f>
        <v>1</v>
      </c>
      <c r="F52" s="257"/>
      <c r="G52" s="257"/>
      <c r="K52" t="s">
        <v>52</v>
      </c>
      <c r="L52" s="132">
        <f>AVERAGE(L50:P50)</f>
        <v>0.61268176520525408</v>
      </c>
    </row>
    <row r="53" spans="1:28" ht="21.75" x14ac:dyDescent="0.5">
      <c r="A53" s="271" t="s">
        <v>30</v>
      </c>
      <c r="B53" s="271"/>
      <c r="C53" s="271"/>
      <c r="D53" s="277"/>
      <c r="E53" s="271">
        <f>COUNTIF(E3:E29,2)</f>
        <v>5</v>
      </c>
      <c r="F53" s="257"/>
      <c r="G53" s="257"/>
    </row>
    <row r="54" spans="1:28" ht="21.75" x14ac:dyDescent="0.5">
      <c r="A54" s="271" t="s">
        <v>32</v>
      </c>
      <c r="B54" s="271"/>
      <c r="C54" s="271"/>
      <c r="D54" s="277"/>
      <c r="E54" s="271">
        <f>COUNTIF(E3:E29,3)</f>
        <v>13</v>
      </c>
      <c r="F54" s="257"/>
      <c r="G54" s="257"/>
      <c r="L54" s="134">
        <v>2.5</v>
      </c>
      <c r="M54" s="136">
        <v>3.4</v>
      </c>
      <c r="N54" s="134">
        <v>3.9</v>
      </c>
    </row>
    <row r="55" spans="1:28" ht="21.75" x14ac:dyDescent="0.5">
      <c r="A55" s="271" t="s">
        <v>272</v>
      </c>
      <c r="B55" s="271"/>
      <c r="C55" s="271"/>
      <c r="D55" s="277"/>
      <c r="E55" s="271">
        <f>COUNTIF(E3:E29,4)</f>
        <v>1</v>
      </c>
      <c r="F55" s="257"/>
      <c r="G55" s="257"/>
      <c r="J55" s="290" t="s">
        <v>22</v>
      </c>
      <c r="K55" s="290"/>
      <c r="L55" s="135">
        <f>X30</f>
        <v>4.2962962962962967</v>
      </c>
      <c r="M55" s="137">
        <f>AC30</f>
        <v>4.1851851851851851</v>
      </c>
      <c r="N55" s="135">
        <f>AH38</f>
        <v>4.5555555555555554</v>
      </c>
    </row>
    <row r="56" spans="1:28" ht="21.75" x14ac:dyDescent="0.5">
      <c r="A56" s="271" t="s">
        <v>267</v>
      </c>
      <c r="B56" s="271"/>
      <c r="C56" s="271"/>
      <c r="D56" s="277"/>
      <c r="E56" s="271">
        <f>COUNTIF(E3:E29,0)</f>
        <v>7</v>
      </c>
      <c r="F56" s="257"/>
      <c r="G56" s="257"/>
      <c r="J56" s="290"/>
      <c r="K56" s="290"/>
      <c r="L56" s="135">
        <f>X39</f>
        <v>0.59720427765174444</v>
      </c>
      <c r="M56" s="137">
        <f>AC39</f>
        <v>0.6108304630544682</v>
      </c>
      <c r="N56" s="135">
        <f>AH39</f>
        <v>0.56655772373253166</v>
      </c>
    </row>
    <row r="57" spans="1:28" ht="21.75" x14ac:dyDescent="0.5">
      <c r="A57" s="271"/>
      <c r="B57" s="271"/>
      <c r="C57" s="271"/>
      <c r="D57" s="277"/>
      <c r="E57" s="271">
        <f>SUM(E52:E56)</f>
        <v>27</v>
      </c>
      <c r="F57" s="257"/>
      <c r="G57" s="257"/>
      <c r="K57" t="s">
        <v>51</v>
      </c>
      <c r="L57" s="132">
        <f>AVERAGE(L55:N55)</f>
        <v>4.3456790123456788</v>
      </c>
    </row>
    <row r="58" spans="1:28" ht="21.75" x14ac:dyDescent="0.5">
      <c r="A58" s="257"/>
      <c r="B58" s="257"/>
      <c r="C58" s="257"/>
      <c r="D58" s="79"/>
      <c r="E58" s="257"/>
      <c r="F58" s="257"/>
      <c r="G58" s="257"/>
      <c r="K58" t="s">
        <v>52</v>
      </c>
      <c r="L58" s="132">
        <f>AVERAGE(L56:N56)</f>
        <v>0.59153082147958147</v>
      </c>
    </row>
    <row r="59" spans="1:28" ht="21.75" x14ac:dyDescent="0.5">
      <c r="A59" s="256" t="s">
        <v>273</v>
      </c>
      <c r="B59" s="257"/>
      <c r="C59" s="257"/>
      <c r="E59" s="257"/>
      <c r="F59" s="257"/>
      <c r="G59" s="257"/>
    </row>
    <row r="60" spans="1:28" ht="21.75" x14ac:dyDescent="0.5">
      <c r="A60" s="55">
        <v>1</v>
      </c>
      <c r="B60" s="59" t="s">
        <v>36</v>
      </c>
      <c r="C60" s="257" t="s">
        <v>107</v>
      </c>
      <c r="D60" s="277"/>
      <c r="E60" s="271"/>
      <c r="F60" s="271"/>
      <c r="G60" s="271">
        <f>COUNTIF(I3:I29,1)</f>
        <v>3</v>
      </c>
      <c r="L60" s="134">
        <v>1.1000000000000001</v>
      </c>
      <c r="M60" s="134">
        <v>1.2</v>
      </c>
      <c r="N60" s="134">
        <v>1.3</v>
      </c>
      <c r="O60" s="134">
        <v>1.4</v>
      </c>
      <c r="P60" s="134">
        <v>1.5</v>
      </c>
      <c r="Q60" s="134">
        <v>1.6</v>
      </c>
      <c r="R60" s="134">
        <v>1.7</v>
      </c>
      <c r="S60" s="134">
        <v>1.8</v>
      </c>
      <c r="T60" s="134">
        <v>3.1</v>
      </c>
      <c r="U60" s="134">
        <v>3.2</v>
      </c>
      <c r="V60" s="134">
        <v>3.3</v>
      </c>
      <c r="W60" s="134">
        <v>3.4</v>
      </c>
      <c r="X60" s="134">
        <v>3.5</v>
      </c>
      <c r="Y60" s="134">
        <v>3.6</v>
      </c>
      <c r="Z60" s="134">
        <v>3.7</v>
      </c>
      <c r="AA60" s="134">
        <v>3.8</v>
      </c>
      <c r="AB60" s="134">
        <v>3.9</v>
      </c>
    </row>
    <row r="61" spans="1:28" ht="21.75" x14ac:dyDescent="0.5">
      <c r="A61" s="55">
        <v>2</v>
      </c>
      <c r="B61" s="59" t="s">
        <v>36</v>
      </c>
      <c r="C61" s="257" t="s">
        <v>108</v>
      </c>
      <c r="D61" s="277"/>
      <c r="E61" s="271"/>
      <c r="F61" s="271"/>
      <c r="G61" s="271">
        <f>COUNTIF(I3:I29,2)</f>
        <v>3</v>
      </c>
      <c r="J61" s="290" t="s">
        <v>23</v>
      </c>
      <c r="K61" s="290"/>
      <c r="L61" s="135">
        <f>L30</f>
        <v>4.666666666666667</v>
      </c>
      <c r="M61" s="135">
        <f t="shared" ref="M61:R62" si="11">M30</f>
        <v>4.4814814814814818</v>
      </c>
      <c r="N61" s="135">
        <f t="shared" si="11"/>
        <v>4.2962962962962967</v>
      </c>
      <c r="O61" s="135">
        <f t="shared" si="11"/>
        <v>4.2962962962962967</v>
      </c>
      <c r="P61" s="135">
        <f t="shared" si="11"/>
        <v>4.4444444444444446</v>
      </c>
      <c r="Q61" s="135">
        <f t="shared" si="11"/>
        <v>4.4444444444444446</v>
      </c>
      <c r="R61" s="135">
        <f t="shared" si="11"/>
        <v>4.5185185185185182</v>
      </c>
      <c r="S61" s="135">
        <f>S30</f>
        <v>4.5185185185185182</v>
      </c>
      <c r="T61" s="135">
        <f>Z30</f>
        <v>4.2962962962962967</v>
      </c>
      <c r="U61" s="135">
        <f t="shared" ref="U61:AB62" si="12">AA30</f>
        <v>4.2592592592592595</v>
      </c>
      <c r="V61" s="135">
        <f t="shared" si="12"/>
        <v>4.1481481481481479</v>
      </c>
      <c r="W61" s="135">
        <f t="shared" si="12"/>
        <v>4.1851851851851851</v>
      </c>
      <c r="X61" s="135">
        <f t="shared" si="12"/>
        <v>4.2222222222222223</v>
      </c>
      <c r="Y61" s="135">
        <f t="shared" si="12"/>
        <v>4.1481481481481479</v>
      </c>
      <c r="Z61" s="135">
        <f t="shared" si="12"/>
        <v>4.3703703703703702</v>
      </c>
      <c r="AA61" s="135">
        <f>AG30</f>
        <v>4.1851851851851851</v>
      </c>
      <c r="AB61" s="135">
        <f t="shared" si="12"/>
        <v>4.5555555555555554</v>
      </c>
    </row>
    <row r="62" spans="1:28" ht="21.75" x14ac:dyDescent="0.5">
      <c r="A62" s="55">
        <v>3</v>
      </c>
      <c r="B62" s="59" t="s">
        <v>36</v>
      </c>
      <c r="C62" s="257" t="s">
        <v>109</v>
      </c>
      <c r="D62" s="277"/>
      <c r="E62" s="271"/>
      <c r="F62" s="271"/>
      <c r="G62" s="271">
        <f>COUNTIF(I3:I29,3)</f>
        <v>0</v>
      </c>
      <c r="J62" s="290"/>
      <c r="K62" s="290"/>
      <c r="L62" s="135">
        <f>L31</f>
        <v>0.47140452079103168</v>
      </c>
      <c r="M62" s="135">
        <f t="shared" si="11"/>
        <v>0.56897375910137837</v>
      </c>
      <c r="N62" s="135">
        <f t="shared" si="11"/>
        <v>0.65629796839516119</v>
      </c>
      <c r="O62" s="135">
        <f t="shared" si="11"/>
        <v>0.65629796839516119</v>
      </c>
      <c r="P62" s="135">
        <f t="shared" si="11"/>
        <v>0.62853936105470887</v>
      </c>
      <c r="Q62" s="135">
        <f t="shared" si="11"/>
        <v>0.49690399499995325</v>
      </c>
      <c r="R62" s="135">
        <f t="shared" si="11"/>
        <v>0.63071801355282964</v>
      </c>
      <c r="S62" s="135">
        <f>S31</f>
        <v>0.63071801355282964</v>
      </c>
      <c r="T62" s="135">
        <f>Z31</f>
        <v>0.59720427765174444</v>
      </c>
      <c r="U62" s="135">
        <f t="shared" si="12"/>
        <v>0.51586623248830066</v>
      </c>
      <c r="V62" s="135">
        <f t="shared" si="12"/>
        <v>0.70467768853483137</v>
      </c>
      <c r="W62" s="135">
        <f t="shared" si="12"/>
        <v>0.6108304630544682</v>
      </c>
      <c r="X62" s="135">
        <f t="shared" si="12"/>
        <v>0.62853936105470887</v>
      </c>
      <c r="Y62" s="135">
        <f t="shared" si="12"/>
        <v>0.64999736202904612</v>
      </c>
      <c r="Z62" s="135">
        <f t="shared" si="12"/>
        <v>0.55431961285539877</v>
      </c>
      <c r="AA62" s="135">
        <f>AG31</f>
        <v>0.6108304630544682</v>
      </c>
      <c r="AB62" s="135">
        <f t="shared" si="12"/>
        <v>0.56655772373253166</v>
      </c>
    </row>
    <row r="63" spans="1:28" ht="21.75" x14ac:dyDescent="0.5">
      <c r="A63" s="55">
        <v>4</v>
      </c>
      <c r="B63" s="59" t="s">
        <v>36</v>
      </c>
      <c r="C63" s="257" t="s">
        <v>110</v>
      </c>
      <c r="D63" s="277"/>
      <c r="E63" s="271"/>
      <c r="F63" s="271"/>
      <c r="G63" s="271">
        <f>COUNTIF(I3:I29,4)</f>
        <v>1</v>
      </c>
      <c r="K63" t="s">
        <v>51</v>
      </c>
      <c r="L63" s="132">
        <f>AVERAGE(L61:AB61)</f>
        <v>4.3551198257080612</v>
      </c>
    </row>
    <row r="64" spans="1:28" ht="21.75" x14ac:dyDescent="0.5">
      <c r="A64" s="55">
        <v>5</v>
      </c>
      <c r="B64" s="59" t="s">
        <v>36</v>
      </c>
      <c r="C64" s="257" t="s">
        <v>111</v>
      </c>
      <c r="D64" s="277"/>
      <c r="E64" s="271"/>
      <c r="F64" s="271"/>
      <c r="G64" s="271">
        <f>COUNTIF(I3:I29,5)</f>
        <v>10</v>
      </c>
      <c r="K64" t="s">
        <v>52</v>
      </c>
      <c r="L64" s="132">
        <f>AVERAGE(L62:AB62)</f>
        <v>0.59874569319403237</v>
      </c>
    </row>
    <row r="65" spans="1:18" ht="21.75" x14ac:dyDescent="0.5">
      <c r="A65" s="55">
        <v>6</v>
      </c>
      <c r="B65" s="59" t="s">
        <v>36</v>
      </c>
      <c r="C65" s="257" t="s">
        <v>112</v>
      </c>
      <c r="D65" s="277"/>
      <c r="E65" s="271"/>
      <c r="F65" s="271"/>
      <c r="G65" s="271">
        <f>COUNTIF(I3:I29,6)</f>
        <v>0</v>
      </c>
    </row>
    <row r="66" spans="1:18" ht="21.75" x14ac:dyDescent="0.5">
      <c r="A66" s="55">
        <v>7</v>
      </c>
      <c r="B66" s="59" t="s">
        <v>36</v>
      </c>
      <c r="C66" s="257" t="s">
        <v>113</v>
      </c>
      <c r="D66" s="277"/>
      <c r="E66" s="271"/>
      <c r="F66" s="271"/>
      <c r="G66" s="271">
        <f>COUNTIF(I3:I29,7)</f>
        <v>5</v>
      </c>
      <c r="L66" s="134">
        <v>3.2</v>
      </c>
      <c r="M66" s="134">
        <v>3.8</v>
      </c>
    </row>
    <row r="67" spans="1:18" ht="21.75" x14ac:dyDescent="0.5">
      <c r="A67" s="55">
        <v>8</v>
      </c>
      <c r="B67" s="59" t="s">
        <v>36</v>
      </c>
      <c r="C67" s="257" t="s">
        <v>114</v>
      </c>
      <c r="D67" s="277"/>
      <c r="E67" s="271"/>
      <c r="F67" s="271"/>
      <c r="G67" s="271">
        <f>COUNTIF(I3:I29,8)</f>
        <v>1</v>
      </c>
      <c r="J67" s="290" t="s">
        <v>24</v>
      </c>
      <c r="K67" s="290"/>
      <c r="L67" s="135">
        <f>AA30</f>
        <v>4.2592592592592595</v>
      </c>
      <c r="M67" s="135">
        <f>AG38</f>
        <v>4.1851851851851851</v>
      </c>
    </row>
    <row r="68" spans="1:18" ht="21.75" x14ac:dyDescent="0.5">
      <c r="A68" s="55">
        <v>9</v>
      </c>
      <c r="B68" s="59" t="s">
        <v>36</v>
      </c>
      <c r="C68" s="257" t="s">
        <v>115</v>
      </c>
      <c r="D68" s="277"/>
      <c r="E68" s="271"/>
      <c r="F68" s="271"/>
      <c r="G68" s="271">
        <f>COUNTIF(I3:I29,9)</f>
        <v>1</v>
      </c>
      <c r="J68" s="290"/>
      <c r="K68" s="290"/>
      <c r="L68" s="135">
        <f>AA31</f>
        <v>0.51586623248830066</v>
      </c>
      <c r="M68" s="135">
        <f>AG39</f>
        <v>0.6108304630544682</v>
      </c>
    </row>
    <row r="69" spans="1:18" ht="21.75" x14ac:dyDescent="0.5">
      <c r="A69" s="55">
        <v>10</v>
      </c>
      <c r="B69" s="59" t="s">
        <v>36</v>
      </c>
      <c r="C69" s="257" t="s">
        <v>116</v>
      </c>
      <c r="D69" s="79"/>
      <c r="E69" s="257"/>
      <c r="F69" s="257"/>
      <c r="G69" s="257">
        <f>COUNTIF(I3:I29,10)</f>
        <v>3</v>
      </c>
      <c r="K69" t="s">
        <v>51</v>
      </c>
      <c r="L69" s="132">
        <f>AVERAGE(L67:M67)</f>
        <v>4.2222222222222223</v>
      </c>
    </row>
    <row r="70" spans="1:18" ht="21.75" x14ac:dyDescent="0.5">
      <c r="A70" s="55">
        <v>11</v>
      </c>
      <c r="B70" s="59" t="s">
        <v>36</v>
      </c>
      <c r="C70" s="282" t="s">
        <v>267</v>
      </c>
      <c r="D70" s="55"/>
      <c r="E70" s="55"/>
      <c r="F70" s="55"/>
      <c r="G70" s="271"/>
      <c r="K70" t="s">
        <v>52</v>
      </c>
      <c r="L70" s="132">
        <f>AVERAGE(L68:M68)</f>
        <v>0.56334834777138443</v>
      </c>
    </row>
    <row r="71" spans="1:18" ht="21.75" x14ac:dyDescent="0.5">
      <c r="A71" s="257"/>
      <c r="B71" s="257"/>
      <c r="C71" s="257"/>
      <c r="D71" s="79"/>
      <c r="E71" s="257"/>
      <c r="F71" s="257"/>
      <c r="G71" s="271">
        <f>SUM(G60:G69)</f>
        <v>27</v>
      </c>
    </row>
    <row r="72" spans="1:18" ht="21.75" x14ac:dyDescent="0.5">
      <c r="A72" s="271" t="s">
        <v>274</v>
      </c>
      <c r="B72" s="271"/>
      <c r="C72" s="271"/>
      <c r="D72" s="79"/>
      <c r="E72" s="257"/>
      <c r="F72" s="257"/>
      <c r="G72" s="257"/>
      <c r="R72" s="132">
        <f>AVERAGE(L42:AA42,L49:P49,L55:N55,L61:AB61,L67:M67)</f>
        <v>4.3083548664944011</v>
      </c>
    </row>
    <row r="73" spans="1:18" ht="21.75" x14ac:dyDescent="0.5">
      <c r="A73" s="271" t="s">
        <v>275</v>
      </c>
      <c r="B73" s="271"/>
      <c r="C73" s="271">
        <f>COUNTIF(J3:J29,1)</f>
        <v>1</v>
      </c>
      <c r="D73" s="79"/>
      <c r="E73" s="257"/>
      <c r="F73" s="257"/>
      <c r="G73" s="257"/>
      <c r="J73" s="290" t="s">
        <v>191</v>
      </c>
      <c r="K73" s="290"/>
      <c r="L73" s="133" t="s">
        <v>51</v>
      </c>
      <c r="M73" s="135">
        <f>AVERAGE(L44,L51,L57,L63,L69)</f>
        <v>4.3103449527959325</v>
      </c>
    </row>
    <row r="74" spans="1:18" ht="21.75" x14ac:dyDescent="0.5">
      <c r="A74" s="271" t="s">
        <v>276</v>
      </c>
      <c r="B74" s="271"/>
      <c r="C74" s="271">
        <f>COUNTIF(J3:J29,2)</f>
        <v>24</v>
      </c>
      <c r="D74" s="79"/>
      <c r="E74" s="257"/>
      <c r="F74" s="257"/>
      <c r="G74" s="257"/>
      <c r="J74" s="290"/>
      <c r="K74" s="290"/>
      <c r="L74" s="133" t="s">
        <v>52</v>
      </c>
      <c r="M74" s="135">
        <f>AVERAGE(L45,L52,L58,L64,L70)</f>
        <v>0.59722567399454729</v>
      </c>
    </row>
    <row r="75" spans="1:18" ht="21.75" x14ac:dyDescent="0.5">
      <c r="A75" s="271" t="s">
        <v>267</v>
      </c>
      <c r="B75" s="271"/>
      <c r="C75" s="271">
        <f>COUNTIF(J3:J29,0)</f>
        <v>2</v>
      </c>
      <c r="D75" s="79"/>
      <c r="E75" s="257"/>
      <c r="F75" s="257"/>
      <c r="G75" s="257"/>
    </row>
    <row r="76" spans="1:18" ht="21.75" x14ac:dyDescent="0.5">
      <c r="A76" s="271"/>
      <c r="B76" s="271"/>
      <c r="C76" s="271">
        <f>SUM(C73:C75)</f>
        <v>27</v>
      </c>
      <c r="D76" s="79"/>
      <c r="E76" s="257"/>
      <c r="F76" s="257"/>
      <c r="G76" s="257"/>
    </row>
    <row r="77" spans="1:18" ht="21.75" x14ac:dyDescent="0.5">
      <c r="A77" s="257"/>
      <c r="B77" s="257"/>
      <c r="C77" s="257"/>
      <c r="D77" s="79"/>
      <c r="E77" s="257"/>
      <c r="F77" s="257"/>
      <c r="G77" s="257"/>
    </row>
    <row r="78" spans="1:18" ht="21.75" x14ac:dyDescent="0.5">
      <c r="A78" s="271" t="s">
        <v>277</v>
      </c>
      <c r="B78" s="271"/>
      <c r="C78" s="271"/>
      <c r="D78" s="79"/>
      <c r="E78" s="257"/>
      <c r="F78" s="257"/>
      <c r="G78" s="257"/>
    </row>
    <row r="79" spans="1:18" ht="21.75" x14ac:dyDescent="0.5">
      <c r="A79" s="271" t="s">
        <v>278</v>
      </c>
      <c r="B79" s="271"/>
      <c r="C79" s="271">
        <f>COUNTIF(K3:K29,1)</f>
        <v>22</v>
      </c>
      <c r="D79" s="79"/>
      <c r="E79" s="257"/>
      <c r="F79" s="257"/>
      <c r="G79" s="257"/>
    </row>
    <row r="80" spans="1:18" ht="21.75" x14ac:dyDescent="0.5">
      <c r="A80" s="271" t="s">
        <v>41</v>
      </c>
      <c r="B80" s="271"/>
      <c r="C80" s="271">
        <f>COUNTIF(K3:K29,2)</f>
        <v>3</v>
      </c>
      <c r="D80" s="79"/>
      <c r="E80" s="257"/>
      <c r="F80" s="257"/>
      <c r="G80" s="257"/>
    </row>
    <row r="81" spans="1:9" ht="21.75" x14ac:dyDescent="0.5">
      <c r="A81" s="271" t="s">
        <v>267</v>
      </c>
      <c r="B81" s="271"/>
      <c r="C81" s="271">
        <f>COUNTIF(K3:K29,0)</f>
        <v>2</v>
      </c>
      <c r="D81" s="79"/>
      <c r="E81" s="257"/>
      <c r="F81" s="257"/>
      <c r="G81" s="257"/>
    </row>
    <row r="82" spans="1:9" ht="21.75" x14ac:dyDescent="0.5">
      <c r="A82" s="271"/>
      <c r="B82" s="271"/>
      <c r="C82" s="271">
        <f>SUM(C79:C81)</f>
        <v>27</v>
      </c>
      <c r="D82" s="79"/>
      <c r="E82" s="257"/>
      <c r="F82" s="257"/>
      <c r="G82" s="257"/>
    </row>
    <row r="83" spans="1:9" ht="21.75" x14ac:dyDescent="0.5">
      <c r="A83"/>
      <c r="D83" s="79"/>
    </row>
    <row r="84" spans="1:9" ht="21.75" x14ac:dyDescent="0.5">
      <c r="A84"/>
      <c r="D84" s="79"/>
    </row>
    <row r="85" spans="1:9" ht="21.75" x14ac:dyDescent="0.5">
      <c r="A85"/>
      <c r="D85" s="79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1" spans="1:9" ht="21.75" x14ac:dyDescent="0.5">
      <c r="A361"/>
      <c r="D361" s="79"/>
      <c r="I361"/>
    </row>
    <row r="362" spans="1:9" ht="21.75" x14ac:dyDescent="0.5">
      <c r="A362"/>
      <c r="D362" s="79"/>
      <c r="I362"/>
    </row>
    <row r="363" spans="1:9" ht="21.75" x14ac:dyDescent="0.5">
      <c r="A363"/>
      <c r="D363" s="79"/>
      <c r="I363"/>
    </row>
    <row r="364" spans="1:9" ht="21.75" x14ac:dyDescent="0.5">
      <c r="A364"/>
      <c r="D364" s="79"/>
      <c r="I364"/>
    </row>
    <row r="365" spans="1:9" ht="21.75" x14ac:dyDescent="0.5">
      <c r="A365"/>
      <c r="D365" s="79"/>
      <c r="I365"/>
    </row>
    <row r="366" spans="1:9" ht="21.75" x14ac:dyDescent="0.5">
      <c r="A366"/>
      <c r="D366" s="79"/>
      <c r="I366"/>
    </row>
    <row r="367" spans="1:9" ht="21.75" x14ac:dyDescent="0.5">
      <c r="A367"/>
      <c r="D367" s="79"/>
      <c r="I367"/>
    </row>
    <row r="368" spans="1:9" ht="21.75" x14ac:dyDescent="0.5">
      <c r="A368"/>
      <c r="D368" s="79"/>
      <c r="I368"/>
    </row>
    <row r="369" spans="1:9" ht="21.75" x14ac:dyDescent="0.5">
      <c r="A369"/>
      <c r="D369" s="79"/>
      <c r="I369"/>
    </row>
    <row r="370" spans="1:9" ht="21.75" x14ac:dyDescent="0.5">
      <c r="A370"/>
      <c r="D370" s="79"/>
      <c r="I370"/>
    </row>
    <row r="371" spans="1:9" ht="21.75" x14ac:dyDescent="0.5">
      <c r="A371"/>
      <c r="D371" s="79"/>
      <c r="I371"/>
    </row>
    <row r="372" spans="1:9" ht="21.75" x14ac:dyDescent="0.5">
      <c r="A372"/>
      <c r="D372" s="79"/>
      <c r="I372"/>
    </row>
    <row r="373" spans="1:9" ht="21.75" x14ac:dyDescent="0.5">
      <c r="A373"/>
      <c r="D373" s="79"/>
      <c r="I373"/>
    </row>
    <row r="375" spans="1:9" ht="21.75" x14ac:dyDescent="0.5">
      <c r="A375"/>
      <c r="D375" s="53"/>
      <c r="I375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2" spans="1:9" ht="14.25" x14ac:dyDescent="0.2">
      <c r="A392"/>
      <c r="D392"/>
      <c r="I392"/>
    </row>
    <row r="393" spans="1:9" ht="14.25" x14ac:dyDescent="0.2">
      <c r="A393"/>
      <c r="D393"/>
      <c r="I393"/>
    </row>
    <row r="394" spans="1:9" ht="14.25" x14ac:dyDescent="0.2">
      <c r="A394"/>
      <c r="D394"/>
      <c r="I394"/>
    </row>
    <row r="395" spans="1:9" ht="14.25" x14ac:dyDescent="0.2">
      <c r="A395"/>
      <c r="D395"/>
      <c r="I395"/>
    </row>
    <row r="396" spans="1:9" ht="14.25" x14ac:dyDescent="0.2">
      <c r="A396"/>
      <c r="D396"/>
      <c r="I396"/>
    </row>
    <row r="397" spans="1:9" ht="14.25" x14ac:dyDescent="0.2">
      <c r="A397"/>
      <c r="D397"/>
      <c r="I397"/>
    </row>
    <row r="398" spans="1:9" ht="14.25" x14ac:dyDescent="0.2">
      <c r="A398"/>
      <c r="D398"/>
      <c r="I398"/>
    </row>
    <row r="399" spans="1:9" ht="14.25" x14ac:dyDescent="0.2">
      <c r="A399"/>
      <c r="D399"/>
      <c r="I399"/>
    </row>
    <row r="400" spans="1:9" ht="14.25" x14ac:dyDescent="0.2">
      <c r="A400"/>
      <c r="D400"/>
      <c r="I400"/>
    </row>
    <row r="401" spans="1:9" ht="14.25" x14ac:dyDescent="0.2">
      <c r="A401"/>
      <c r="D401"/>
      <c r="I401"/>
    </row>
    <row r="402" spans="1:9" ht="14.25" x14ac:dyDescent="0.2">
      <c r="A402"/>
      <c r="D402"/>
      <c r="I402"/>
    </row>
    <row r="403" spans="1:9" ht="14.25" x14ac:dyDescent="0.2">
      <c r="A403"/>
      <c r="D403"/>
      <c r="I403"/>
    </row>
    <row r="404" spans="1:9" ht="14.25" x14ac:dyDescent="0.2">
      <c r="A404"/>
      <c r="D404"/>
      <c r="I404"/>
    </row>
    <row r="405" spans="1:9" ht="14.25" x14ac:dyDescent="0.2">
      <c r="A405"/>
      <c r="D405"/>
      <c r="I405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6" spans="1:9" ht="14.25" x14ac:dyDescent="0.2">
      <c r="A416"/>
      <c r="D416"/>
      <c r="I416"/>
    </row>
  </sheetData>
  <mergeCells count="6">
    <mergeCell ref="J73:K74"/>
    <mergeCell ref="J42:K43"/>
    <mergeCell ref="J49:K50"/>
    <mergeCell ref="J55:K56"/>
    <mergeCell ref="J61:K62"/>
    <mergeCell ref="J67:K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2"/>
  <sheetViews>
    <sheetView workbookViewId="0">
      <selection activeCell="C3" sqref="C3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2.5" style="138" customWidth="1"/>
    <col min="10" max="10" width="11.375" bestFit="1" customWidth="1"/>
    <col min="11" max="11" width="8.375" bestFit="1" customWidth="1"/>
    <col min="12" max="17" width="6" bestFit="1" customWidth="1"/>
    <col min="18" max="19" width="5.125" bestFit="1" customWidth="1"/>
    <col min="20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2</v>
      </c>
      <c r="C3" s="12">
        <v>46</v>
      </c>
      <c r="D3" s="79">
        <f t="shared" ref="D3:D15" si="0">IF(C3&gt;50,4,IF(C3&gt;40,3,IF(C3&gt;30,2,IF(C3&gt;0,1,IF(C3=0,5)))))</f>
        <v>3</v>
      </c>
      <c r="E3" s="13">
        <v>1</v>
      </c>
      <c r="F3" s="14">
        <v>3</v>
      </c>
      <c r="G3" s="20">
        <v>2</v>
      </c>
      <c r="H3" s="20">
        <v>3</v>
      </c>
      <c r="I3" s="144">
        <v>3</v>
      </c>
      <c r="J3" s="15">
        <v>2</v>
      </c>
      <c r="K3" s="15">
        <v>1</v>
      </c>
      <c r="L3" s="16">
        <v>5</v>
      </c>
      <c r="M3" s="16">
        <v>5</v>
      </c>
      <c r="N3" s="16">
        <v>5</v>
      </c>
      <c r="O3" s="16">
        <v>5</v>
      </c>
      <c r="P3" s="16">
        <v>5</v>
      </c>
      <c r="Q3" s="16">
        <v>4</v>
      </c>
      <c r="R3" s="16">
        <v>4</v>
      </c>
      <c r="S3" s="16">
        <v>4</v>
      </c>
      <c r="T3" s="17">
        <v>4</v>
      </c>
      <c r="U3" s="17">
        <v>4</v>
      </c>
      <c r="V3" s="17">
        <v>4</v>
      </c>
      <c r="W3" s="17">
        <v>4</v>
      </c>
      <c r="X3" s="17">
        <v>4</v>
      </c>
      <c r="Y3" s="17">
        <v>4</v>
      </c>
      <c r="Z3" s="18">
        <v>4</v>
      </c>
      <c r="AA3" s="18">
        <v>4</v>
      </c>
      <c r="AB3" s="18">
        <v>4</v>
      </c>
      <c r="AC3" s="18">
        <v>4</v>
      </c>
      <c r="AD3" s="18">
        <v>4</v>
      </c>
      <c r="AE3" s="18">
        <v>4</v>
      </c>
      <c r="AF3" s="18">
        <v>4</v>
      </c>
      <c r="AG3" s="18">
        <v>4</v>
      </c>
      <c r="AH3" s="18">
        <v>5</v>
      </c>
      <c r="AI3" s="19">
        <v>5</v>
      </c>
      <c r="AJ3" s="19">
        <v>4</v>
      </c>
      <c r="AK3" s="19">
        <v>4</v>
      </c>
      <c r="AL3" s="19">
        <v>5</v>
      </c>
      <c r="AM3" s="19">
        <v>5</v>
      </c>
      <c r="AN3" s="19">
        <v>4</v>
      </c>
      <c r="AO3" s="19">
        <v>4</v>
      </c>
      <c r="AP3" s="19">
        <v>4</v>
      </c>
      <c r="AQ3" s="20">
        <v>4</v>
      </c>
      <c r="AR3" s="20">
        <v>5</v>
      </c>
      <c r="AS3" s="20">
        <v>5</v>
      </c>
      <c r="AT3" s="20">
        <v>5</v>
      </c>
      <c r="AU3" s="20">
        <v>5</v>
      </c>
      <c r="AV3" s="20">
        <v>3</v>
      </c>
      <c r="AW3" s="20">
        <v>3</v>
      </c>
      <c r="AX3" s="20">
        <v>4</v>
      </c>
      <c r="AY3" s="20">
        <v>3</v>
      </c>
      <c r="AZ3" s="20">
        <v>5</v>
      </c>
      <c r="BA3" s="7"/>
      <c r="BB3" s="37">
        <f>(AVERAGE(L3:S3))</f>
        <v>4.625</v>
      </c>
      <c r="BC3" s="38">
        <f t="shared" ref="BC3:BC15" si="1">(AVERAGEA(T3:Y3))</f>
        <v>4</v>
      </c>
      <c r="BD3" s="39">
        <f t="shared" ref="BD3:BD15" si="2">(AVERAGE(Z3:AH3))</f>
        <v>4.1111111111111107</v>
      </c>
      <c r="BE3" s="40">
        <f t="shared" ref="BE3:BE15" si="3">(AVERAGEA(AI3:AP3))</f>
        <v>4.375</v>
      </c>
      <c r="BF3" s="41">
        <f t="shared" ref="BF3:BF15" si="4">(AVERAGE(AQ3:AZ3))</f>
        <v>4.2</v>
      </c>
    </row>
    <row r="4" spans="1:58" x14ac:dyDescent="0.55000000000000004">
      <c r="A4" s="51">
        <v>2</v>
      </c>
      <c r="B4" s="11">
        <v>1</v>
      </c>
      <c r="C4" s="12">
        <v>51</v>
      </c>
      <c r="D4" s="79">
        <f t="shared" si="0"/>
        <v>4</v>
      </c>
      <c r="E4" s="13">
        <v>3</v>
      </c>
      <c r="F4" s="14">
        <v>3</v>
      </c>
      <c r="G4" s="20">
        <v>2</v>
      </c>
      <c r="H4" s="20">
        <v>3</v>
      </c>
      <c r="I4" s="144">
        <v>3</v>
      </c>
      <c r="J4" s="15">
        <v>2</v>
      </c>
      <c r="K4" s="15">
        <v>2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5</v>
      </c>
      <c r="S4" s="16">
        <v>5</v>
      </c>
      <c r="T4" s="17">
        <v>4</v>
      </c>
      <c r="U4" s="17">
        <v>4</v>
      </c>
      <c r="V4" s="17">
        <v>3</v>
      </c>
      <c r="W4" s="17">
        <v>4</v>
      </c>
      <c r="X4" s="17">
        <v>4</v>
      </c>
      <c r="Y4" s="17">
        <v>3</v>
      </c>
      <c r="Z4" s="18">
        <v>4</v>
      </c>
      <c r="AA4" s="18">
        <v>4</v>
      </c>
      <c r="AB4" s="18">
        <v>4</v>
      </c>
      <c r="AC4" s="18">
        <v>4</v>
      </c>
      <c r="AD4" s="18">
        <v>4</v>
      </c>
      <c r="AE4" s="18">
        <v>4</v>
      </c>
      <c r="AF4" s="18">
        <v>4</v>
      </c>
      <c r="AG4" s="18">
        <v>4</v>
      </c>
      <c r="AH4" s="18">
        <v>4</v>
      </c>
      <c r="AI4" s="19">
        <v>4</v>
      </c>
      <c r="AJ4" s="19">
        <v>4</v>
      </c>
      <c r="AK4" s="19">
        <v>4</v>
      </c>
      <c r="AL4" s="19">
        <v>4</v>
      </c>
      <c r="AM4" s="19">
        <v>4</v>
      </c>
      <c r="AN4" s="19">
        <v>4</v>
      </c>
      <c r="AO4" s="19">
        <v>4</v>
      </c>
      <c r="AP4" s="19">
        <v>4</v>
      </c>
      <c r="AQ4" s="20">
        <v>4</v>
      </c>
      <c r="AR4" s="20">
        <v>4</v>
      </c>
      <c r="AS4" s="20">
        <v>4</v>
      </c>
      <c r="AT4" s="20">
        <v>4</v>
      </c>
      <c r="AU4" s="20">
        <v>4</v>
      </c>
      <c r="AV4" s="20">
        <v>3</v>
      </c>
      <c r="AW4" s="20">
        <v>3</v>
      </c>
      <c r="AX4" s="20">
        <v>3</v>
      </c>
      <c r="AY4" s="20">
        <v>3</v>
      </c>
      <c r="AZ4" s="20">
        <v>5</v>
      </c>
      <c r="BA4" s="7"/>
      <c r="BB4" s="37">
        <f t="shared" ref="BB4:BB15" si="5">(AVERAGE(L4:S4))</f>
        <v>4.25</v>
      </c>
      <c r="BC4" s="38">
        <f t="shared" si="1"/>
        <v>3.6666666666666665</v>
      </c>
      <c r="BD4" s="39">
        <f t="shared" si="2"/>
        <v>4</v>
      </c>
      <c r="BE4" s="40">
        <f t="shared" si="3"/>
        <v>4</v>
      </c>
      <c r="BF4" s="41">
        <f t="shared" si="4"/>
        <v>3.7</v>
      </c>
    </row>
    <row r="5" spans="1:58" x14ac:dyDescent="0.55000000000000004">
      <c r="A5" s="51">
        <v>3</v>
      </c>
      <c r="B5" s="11">
        <v>1</v>
      </c>
      <c r="C5" s="12">
        <v>45</v>
      </c>
      <c r="D5" s="79">
        <f t="shared" si="0"/>
        <v>3</v>
      </c>
      <c r="E5" s="13">
        <v>1</v>
      </c>
      <c r="F5" s="14">
        <v>3</v>
      </c>
      <c r="G5" s="20">
        <v>2</v>
      </c>
      <c r="H5" s="20">
        <v>3</v>
      </c>
      <c r="I5" s="144">
        <v>7</v>
      </c>
      <c r="J5" s="15">
        <v>2</v>
      </c>
      <c r="K5" s="15">
        <v>1</v>
      </c>
      <c r="L5" s="16">
        <v>5</v>
      </c>
      <c r="M5" s="16">
        <v>4</v>
      </c>
      <c r="N5" s="16">
        <v>4</v>
      </c>
      <c r="O5" s="16">
        <v>4</v>
      </c>
      <c r="P5" s="16">
        <v>3</v>
      </c>
      <c r="Q5" s="16">
        <v>5</v>
      </c>
      <c r="R5" s="16">
        <v>3</v>
      </c>
      <c r="S5" s="16">
        <v>3</v>
      </c>
      <c r="T5" s="17">
        <v>4</v>
      </c>
      <c r="U5" s="17">
        <v>3</v>
      </c>
      <c r="V5" s="17">
        <v>3</v>
      </c>
      <c r="W5" s="17">
        <v>3</v>
      </c>
      <c r="X5" s="17">
        <v>3</v>
      </c>
      <c r="Y5" s="17">
        <v>4</v>
      </c>
      <c r="Z5" s="18">
        <v>4</v>
      </c>
      <c r="AA5" s="18">
        <v>4</v>
      </c>
      <c r="AB5" s="18">
        <v>3</v>
      </c>
      <c r="AC5" s="18">
        <v>3</v>
      </c>
      <c r="AD5" s="18">
        <v>3</v>
      </c>
      <c r="AE5" s="18">
        <v>3</v>
      </c>
      <c r="AF5" s="18">
        <v>4</v>
      </c>
      <c r="AG5" s="18">
        <v>3</v>
      </c>
      <c r="AH5" s="18">
        <v>4</v>
      </c>
      <c r="AI5" s="19">
        <v>3</v>
      </c>
      <c r="AJ5" s="19">
        <v>3</v>
      </c>
      <c r="AK5" s="19">
        <v>3</v>
      </c>
      <c r="AL5" s="19">
        <v>4</v>
      </c>
      <c r="AM5" s="19">
        <v>4</v>
      </c>
      <c r="AN5" s="19">
        <v>4</v>
      </c>
      <c r="AO5" s="19">
        <v>4</v>
      </c>
      <c r="AP5" s="19">
        <v>3</v>
      </c>
      <c r="AQ5" s="20">
        <v>4</v>
      </c>
      <c r="AR5" s="20">
        <v>5</v>
      </c>
      <c r="AS5" s="20">
        <v>5</v>
      </c>
      <c r="AT5" s="20">
        <v>5</v>
      </c>
      <c r="AU5" s="20">
        <v>5</v>
      </c>
      <c r="AV5" s="20">
        <v>3</v>
      </c>
      <c r="AW5" s="20">
        <v>3</v>
      </c>
      <c r="AX5" s="20">
        <v>3</v>
      </c>
      <c r="AY5" s="20">
        <v>3</v>
      </c>
      <c r="AZ5" s="20">
        <v>4</v>
      </c>
      <c r="BA5" s="7"/>
      <c r="BB5" s="37">
        <f t="shared" si="5"/>
        <v>3.875</v>
      </c>
      <c r="BC5" s="38">
        <f t="shared" si="1"/>
        <v>3.3333333333333335</v>
      </c>
      <c r="BD5" s="39">
        <f t="shared" si="2"/>
        <v>3.4444444444444446</v>
      </c>
      <c r="BE5" s="40">
        <f t="shared" si="3"/>
        <v>3.5</v>
      </c>
      <c r="BF5" s="41">
        <f t="shared" si="4"/>
        <v>4</v>
      </c>
    </row>
    <row r="6" spans="1:58" x14ac:dyDescent="0.55000000000000004">
      <c r="A6" s="51">
        <v>4</v>
      </c>
      <c r="B6" s="11">
        <v>1</v>
      </c>
      <c r="C6" s="12"/>
      <c r="D6" s="79">
        <f t="shared" si="0"/>
        <v>5</v>
      </c>
      <c r="E6" s="13">
        <v>4</v>
      </c>
      <c r="F6" s="14">
        <v>4</v>
      </c>
      <c r="G6" s="20">
        <v>2</v>
      </c>
      <c r="H6" s="20">
        <v>3</v>
      </c>
      <c r="I6" s="144">
        <v>1</v>
      </c>
      <c r="J6" s="15">
        <v>2</v>
      </c>
      <c r="K6" s="15">
        <v>1</v>
      </c>
      <c r="L6" s="16">
        <v>4</v>
      </c>
      <c r="M6" s="16">
        <v>4</v>
      </c>
      <c r="N6" s="16">
        <v>4</v>
      </c>
      <c r="O6" s="16">
        <v>4</v>
      </c>
      <c r="P6" s="16">
        <v>4</v>
      </c>
      <c r="Q6" s="16">
        <v>5</v>
      </c>
      <c r="R6" s="16">
        <v>5</v>
      </c>
      <c r="S6" s="16">
        <v>4</v>
      </c>
      <c r="T6" s="17">
        <v>4</v>
      </c>
      <c r="U6" s="17">
        <v>4</v>
      </c>
      <c r="V6" s="17">
        <v>4</v>
      </c>
      <c r="W6" s="17">
        <v>4</v>
      </c>
      <c r="X6" s="17">
        <v>5</v>
      </c>
      <c r="Y6" s="17">
        <v>4</v>
      </c>
      <c r="Z6" s="18">
        <v>4</v>
      </c>
      <c r="AA6" s="18">
        <v>4</v>
      </c>
      <c r="AB6" s="18">
        <v>3</v>
      </c>
      <c r="AC6" s="18">
        <v>3</v>
      </c>
      <c r="AD6" s="18">
        <v>4</v>
      </c>
      <c r="AE6" s="18">
        <v>4</v>
      </c>
      <c r="AF6" s="18">
        <v>5</v>
      </c>
      <c r="AG6" s="18">
        <v>4</v>
      </c>
      <c r="AH6" s="18">
        <v>4</v>
      </c>
      <c r="AI6" s="19">
        <v>5</v>
      </c>
      <c r="AJ6" s="19">
        <v>4</v>
      </c>
      <c r="AK6" s="19">
        <v>4</v>
      </c>
      <c r="AL6" s="19">
        <v>4</v>
      </c>
      <c r="AM6" s="19">
        <v>4</v>
      </c>
      <c r="AN6" s="19">
        <v>4</v>
      </c>
      <c r="AO6" s="19">
        <v>4</v>
      </c>
      <c r="AP6" s="19">
        <v>4</v>
      </c>
      <c r="AQ6" s="20">
        <v>3</v>
      </c>
      <c r="AR6" s="20">
        <v>4</v>
      </c>
      <c r="AS6" s="20">
        <v>4</v>
      </c>
      <c r="AT6" s="20">
        <v>4</v>
      </c>
      <c r="AU6" s="20">
        <v>4</v>
      </c>
      <c r="AV6" s="20">
        <v>3</v>
      </c>
      <c r="AW6" s="20">
        <v>3</v>
      </c>
      <c r="AX6" s="20">
        <v>3</v>
      </c>
      <c r="AY6" s="20">
        <v>3</v>
      </c>
      <c r="AZ6" s="20">
        <v>4</v>
      </c>
      <c r="BA6" s="7"/>
      <c r="BB6" s="37">
        <f t="shared" si="5"/>
        <v>4.25</v>
      </c>
      <c r="BC6" s="38">
        <f t="shared" si="1"/>
        <v>4.166666666666667</v>
      </c>
      <c r="BD6" s="39">
        <f t="shared" si="2"/>
        <v>3.8888888888888888</v>
      </c>
      <c r="BE6" s="40">
        <f t="shared" si="3"/>
        <v>4.125</v>
      </c>
      <c r="BF6" s="41">
        <f t="shared" si="4"/>
        <v>3.5</v>
      </c>
    </row>
    <row r="7" spans="1:58" x14ac:dyDescent="0.55000000000000004">
      <c r="A7" s="51">
        <v>5</v>
      </c>
      <c r="B7" s="11">
        <v>1</v>
      </c>
      <c r="C7" s="12"/>
      <c r="D7" s="79">
        <f t="shared" si="0"/>
        <v>5</v>
      </c>
      <c r="E7" s="13">
        <v>3</v>
      </c>
      <c r="F7" s="14">
        <v>3</v>
      </c>
      <c r="G7" s="20">
        <v>2</v>
      </c>
      <c r="H7" s="20">
        <v>3</v>
      </c>
      <c r="I7" s="144">
        <v>1</v>
      </c>
      <c r="J7" s="15">
        <v>0</v>
      </c>
      <c r="K7" s="15">
        <v>0</v>
      </c>
      <c r="L7" s="16">
        <v>3</v>
      </c>
      <c r="M7" s="16">
        <v>2</v>
      </c>
      <c r="N7" s="16">
        <v>1</v>
      </c>
      <c r="O7" s="16">
        <v>2</v>
      </c>
      <c r="P7" s="16">
        <v>3</v>
      </c>
      <c r="Q7" s="16">
        <v>2</v>
      </c>
      <c r="R7" s="16">
        <v>3</v>
      </c>
      <c r="S7" s="16">
        <v>3</v>
      </c>
      <c r="T7" s="17">
        <v>3</v>
      </c>
      <c r="U7" s="17">
        <v>3</v>
      </c>
      <c r="V7" s="17">
        <v>3</v>
      </c>
      <c r="W7" s="17">
        <v>3</v>
      </c>
      <c r="X7" s="17">
        <v>3</v>
      </c>
      <c r="Y7" s="17">
        <v>3</v>
      </c>
      <c r="Z7" s="18">
        <v>3</v>
      </c>
      <c r="AA7" s="18">
        <v>3</v>
      </c>
      <c r="AB7" s="18">
        <v>3</v>
      </c>
      <c r="AC7" s="18">
        <v>3</v>
      </c>
      <c r="AD7" s="18">
        <v>2</v>
      </c>
      <c r="AE7" s="18">
        <v>3</v>
      </c>
      <c r="AF7" s="18">
        <v>2</v>
      </c>
      <c r="AG7" s="18">
        <v>3</v>
      </c>
      <c r="AH7" s="18">
        <v>3</v>
      </c>
      <c r="AI7" s="19">
        <v>2</v>
      </c>
      <c r="AJ7" s="19">
        <v>3</v>
      </c>
      <c r="AK7" s="19">
        <v>2</v>
      </c>
      <c r="AL7" s="19">
        <v>2</v>
      </c>
      <c r="AM7" s="19">
        <v>3</v>
      </c>
      <c r="AN7" s="19">
        <v>2</v>
      </c>
      <c r="AO7" s="19">
        <v>2</v>
      </c>
      <c r="AP7" s="19">
        <v>3</v>
      </c>
      <c r="AQ7" s="20">
        <v>4</v>
      </c>
      <c r="AR7" s="20">
        <v>3</v>
      </c>
      <c r="AS7" s="20">
        <v>4</v>
      </c>
      <c r="AT7" s="20">
        <v>4</v>
      </c>
      <c r="AU7" s="20">
        <v>4</v>
      </c>
      <c r="AV7" s="20">
        <v>3</v>
      </c>
      <c r="AW7" s="20">
        <v>3</v>
      </c>
      <c r="AX7" s="20">
        <v>3</v>
      </c>
      <c r="AY7" s="20">
        <v>3</v>
      </c>
      <c r="AZ7" s="20">
        <v>4</v>
      </c>
      <c r="BA7" s="7"/>
      <c r="BB7" s="37">
        <f t="shared" si="5"/>
        <v>2.375</v>
      </c>
      <c r="BC7" s="38">
        <f t="shared" si="1"/>
        <v>3</v>
      </c>
      <c r="BD7" s="39">
        <f t="shared" si="2"/>
        <v>2.7777777777777777</v>
      </c>
      <c r="BE7" s="40">
        <f t="shared" si="3"/>
        <v>2.375</v>
      </c>
      <c r="BF7" s="41">
        <f t="shared" si="4"/>
        <v>3.5</v>
      </c>
    </row>
    <row r="8" spans="1:58" x14ac:dyDescent="0.55000000000000004">
      <c r="A8" s="51">
        <v>6</v>
      </c>
      <c r="B8" s="11">
        <v>1</v>
      </c>
      <c r="C8" s="12">
        <v>38</v>
      </c>
      <c r="D8" s="79">
        <f t="shared" si="0"/>
        <v>2</v>
      </c>
      <c r="E8" s="13">
        <v>2</v>
      </c>
      <c r="F8" s="14">
        <v>1</v>
      </c>
      <c r="G8" s="20">
        <v>2</v>
      </c>
      <c r="H8" s="20">
        <v>3</v>
      </c>
      <c r="I8" s="144">
        <v>3</v>
      </c>
      <c r="J8" s="15">
        <v>2</v>
      </c>
      <c r="K8" s="15">
        <v>0</v>
      </c>
      <c r="L8" s="16">
        <v>4</v>
      </c>
      <c r="M8" s="16">
        <v>3</v>
      </c>
      <c r="N8" s="16">
        <v>4</v>
      </c>
      <c r="O8" s="16">
        <v>4</v>
      </c>
      <c r="P8" s="16">
        <v>4</v>
      </c>
      <c r="Q8" s="16">
        <v>4</v>
      </c>
      <c r="R8" s="16">
        <v>5</v>
      </c>
      <c r="S8" s="16">
        <v>4</v>
      </c>
      <c r="T8" s="17">
        <v>4</v>
      </c>
      <c r="U8" s="17">
        <v>4</v>
      </c>
      <c r="V8" s="17">
        <v>4</v>
      </c>
      <c r="W8" s="17">
        <v>4</v>
      </c>
      <c r="X8" s="17">
        <v>3</v>
      </c>
      <c r="Y8" s="17">
        <v>4</v>
      </c>
      <c r="Z8" s="18">
        <v>4</v>
      </c>
      <c r="AA8" s="18">
        <v>4</v>
      </c>
      <c r="AB8" s="18">
        <v>5</v>
      </c>
      <c r="AC8" s="18">
        <v>4</v>
      </c>
      <c r="AD8" s="18">
        <v>4</v>
      </c>
      <c r="AE8" s="18">
        <v>4</v>
      </c>
      <c r="AF8" s="18">
        <v>4</v>
      </c>
      <c r="AG8" s="18">
        <v>4</v>
      </c>
      <c r="AH8" s="18">
        <v>4</v>
      </c>
      <c r="AI8" s="19">
        <v>5</v>
      </c>
      <c r="AJ8" s="19">
        <v>5</v>
      </c>
      <c r="AK8" s="19">
        <v>5</v>
      </c>
      <c r="AL8" s="19">
        <v>4</v>
      </c>
      <c r="AM8" s="19">
        <v>5</v>
      </c>
      <c r="AN8" s="19">
        <v>4</v>
      </c>
      <c r="AO8" s="19">
        <v>4</v>
      </c>
      <c r="AP8" s="19">
        <v>4</v>
      </c>
      <c r="AQ8" s="20">
        <v>4</v>
      </c>
      <c r="AR8" s="20">
        <v>4</v>
      </c>
      <c r="AS8" s="20">
        <v>4</v>
      </c>
      <c r="AT8" s="20">
        <v>4</v>
      </c>
      <c r="AU8" s="20">
        <v>4</v>
      </c>
      <c r="AV8" s="20">
        <v>3</v>
      </c>
      <c r="AW8" s="20">
        <v>3</v>
      </c>
      <c r="AX8" s="20">
        <v>3</v>
      </c>
      <c r="AY8" s="20">
        <v>3</v>
      </c>
      <c r="AZ8" s="20">
        <v>4</v>
      </c>
      <c r="BA8" s="7"/>
      <c r="BB8" s="37">
        <f t="shared" si="5"/>
        <v>4</v>
      </c>
      <c r="BC8" s="38">
        <f t="shared" si="1"/>
        <v>3.8333333333333335</v>
      </c>
      <c r="BD8" s="39">
        <f t="shared" si="2"/>
        <v>4.1111111111111107</v>
      </c>
      <c r="BE8" s="40">
        <f t="shared" si="3"/>
        <v>4.5</v>
      </c>
      <c r="BF8" s="41">
        <f t="shared" si="4"/>
        <v>3.6</v>
      </c>
    </row>
    <row r="9" spans="1:58" x14ac:dyDescent="0.55000000000000004">
      <c r="A9" s="51">
        <v>7</v>
      </c>
      <c r="B9" s="11">
        <v>2</v>
      </c>
      <c r="C9" s="12">
        <v>39</v>
      </c>
      <c r="D9" s="79">
        <f t="shared" si="0"/>
        <v>2</v>
      </c>
      <c r="E9" s="13">
        <v>4</v>
      </c>
      <c r="F9" s="14">
        <v>1</v>
      </c>
      <c r="G9" s="20">
        <v>2</v>
      </c>
      <c r="H9" s="20">
        <v>3</v>
      </c>
      <c r="I9" s="144">
        <v>3</v>
      </c>
      <c r="J9" s="15">
        <v>2</v>
      </c>
      <c r="K9" s="15">
        <v>1</v>
      </c>
      <c r="L9" s="16">
        <v>4</v>
      </c>
      <c r="M9" s="16">
        <v>4</v>
      </c>
      <c r="N9" s="16">
        <v>4</v>
      </c>
      <c r="O9" s="16">
        <v>3</v>
      </c>
      <c r="P9" s="16">
        <v>4</v>
      </c>
      <c r="Q9" s="16">
        <v>4</v>
      </c>
      <c r="R9" s="16">
        <v>4</v>
      </c>
      <c r="S9" s="16">
        <v>5</v>
      </c>
      <c r="T9" s="17">
        <v>4</v>
      </c>
      <c r="U9" s="17">
        <v>4</v>
      </c>
      <c r="V9" s="17">
        <v>4</v>
      </c>
      <c r="W9" s="17">
        <v>3</v>
      </c>
      <c r="X9" s="17">
        <v>3</v>
      </c>
      <c r="Y9" s="17">
        <v>4</v>
      </c>
      <c r="Z9" s="18">
        <v>3</v>
      </c>
      <c r="AA9" s="18">
        <v>3</v>
      </c>
      <c r="AB9" s="18">
        <v>4</v>
      </c>
      <c r="AC9" s="18">
        <v>3</v>
      </c>
      <c r="AD9" s="18">
        <v>4</v>
      </c>
      <c r="AE9" s="18">
        <v>3</v>
      </c>
      <c r="AF9" s="18">
        <v>4</v>
      </c>
      <c r="AG9" s="18">
        <v>3</v>
      </c>
      <c r="AH9" s="18">
        <v>3</v>
      </c>
      <c r="AI9" s="19">
        <v>4</v>
      </c>
      <c r="AJ9" s="19">
        <v>4</v>
      </c>
      <c r="AK9" s="19">
        <v>4</v>
      </c>
      <c r="AL9" s="19">
        <v>4</v>
      </c>
      <c r="AM9" s="19">
        <v>4</v>
      </c>
      <c r="AN9" s="19">
        <v>4</v>
      </c>
      <c r="AO9" s="19">
        <v>4</v>
      </c>
      <c r="AP9" s="19">
        <v>3</v>
      </c>
      <c r="AQ9" s="20">
        <v>3</v>
      </c>
      <c r="AR9" s="20">
        <v>4</v>
      </c>
      <c r="AS9" s="20">
        <v>4</v>
      </c>
      <c r="AT9" s="20">
        <v>4</v>
      </c>
      <c r="AU9" s="20">
        <v>4</v>
      </c>
      <c r="AV9" s="20">
        <v>3</v>
      </c>
      <c r="AW9" s="20">
        <v>3</v>
      </c>
      <c r="AX9" s="20">
        <v>2</v>
      </c>
      <c r="AY9" s="20">
        <v>3</v>
      </c>
      <c r="AZ9" s="20">
        <v>3</v>
      </c>
      <c r="BA9" s="7"/>
      <c r="BB9" s="37">
        <f t="shared" si="5"/>
        <v>4</v>
      </c>
      <c r="BC9" s="38">
        <f t="shared" si="1"/>
        <v>3.6666666666666665</v>
      </c>
      <c r="BD9" s="39">
        <f t="shared" si="2"/>
        <v>3.3333333333333335</v>
      </c>
      <c r="BE9" s="40">
        <f t="shared" si="3"/>
        <v>3.875</v>
      </c>
      <c r="BF9" s="41">
        <f t="shared" si="4"/>
        <v>3.3</v>
      </c>
    </row>
    <row r="10" spans="1:58" x14ac:dyDescent="0.55000000000000004">
      <c r="A10" s="51">
        <v>8</v>
      </c>
      <c r="B10" s="11">
        <v>1</v>
      </c>
      <c r="C10" s="12"/>
      <c r="D10" s="79">
        <f t="shared" si="0"/>
        <v>5</v>
      </c>
      <c r="E10" s="13">
        <v>3</v>
      </c>
      <c r="F10" s="14">
        <v>2</v>
      </c>
      <c r="G10" s="20">
        <v>2</v>
      </c>
      <c r="H10" s="20">
        <v>3</v>
      </c>
      <c r="I10" s="144">
        <v>1</v>
      </c>
      <c r="J10" s="15">
        <v>2</v>
      </c>
      <c r="K10" s="15">
        <v>1</v>
      </c>
      <c r="L10" s="16">
        <v>4</v>
      </c>
      <c r="M10" s="16">
        <v>5</v>
      </c>
      <c r="N10" s="16">
        <v>4</v>
      </c>
      <c r="O10" s="16">
        <v>5</v>
      </c>
      <c r="P10" s="16">
        <v>4</v>
      </c>
      <c r="Q10" s="16">
        <v>5</v>
      </c>
      <c r="R10" s="16">
        <v>5</v>
      </c>
      <c r="S10" s="16">
        <v>5</v>
      </c>
      <c r="T10" s="17">
        <v>5</v>
      </c>
      <c r="U10" s="17">
        <v>5</v>
      </c>
      <c r="V10" s="17">
        <v>4</v>
      </c>
      <c r="W10" s="17">
        <v>5</v>
      </c>
      <c r="X10" s="17">
        <v>5</v>
      </c>
      <c r="Y10" s="17">
        <v>5</v>
      </c>
      <c r="Z10" s="18">
        <v>5</v>
      </c>
      <c r="AA10" s="18">
        <v>5</v>
      </c>
      <c r="AB10" s="18">
        <v>5</v>
      </c>
      <c r="AC10" s="18">
        <v>5</v>
      </c>
      <c r="AD10" s="18">
        <v>4</v>
      </c>
      <c r="AE10" s="18">
        <v>4</v>
      </c>
      <c r="AF10" s="18">
        <v>5</v>
      </c>
      <c r="AG10" s="18">
        <v>5</v>
      </c>
      <c r="AH10" s="18">
        <v>5</v>
      </c>
      <c r="AI10" s="19">
        <v>5</v>
      </c>
      <c r="AJ10" s="19">
        <v>5</v>
      </c>
      <c r="AK10" s="19">
        <v>5</v>
      </c>
      <c r="AL10" s="19">
        <v>5</v>
      </c>
      <c r="AM10" s="19">
        <v>5</v>
      </c>
      <c r="AN10" s="19">
        <v>3</v>
      </c>
      <c r="AO10" s="19">
        <v>4</v>
      </c>
      <c r="AP10" s="19">
        <v>4</v>
      </c>
      <c r="AQ10" s="20"/>
      <c r="AR10" s="20">
        <v>5</v>
      </c>
      <c r="AS10" s="20">
        <v>5</v>
      </c>
      <c r="AT10" s="20">
        <v>5</v>
      </c>
      <c r="AU10" s="20">
        <v>5</v>
      </c>
      <c r="AV10" s="20">
        <v>2</v>
      </c>
      <c r="AW10" s="20">
        <v>2</v>
      </c>
      <c r="AX10" s="20">
        <v>2</v>
      </c>
      <c r="AY10" s="20">
        <v>2</v>
      </c>
      <c r="AZ10" s="20">
        <v>5</v>
      </c>
      <c r="BA10" s="7"/>
      <c r="BB10" s="37">
        <f t="shared" si="5"/>
        <v>4.625</v>
      </c>
      <c r="BC10" s="38">
        <f t="shared" si="1"/>
        <v>4.833333333333333</v>
      </c>
      <c r="BD10" s="39">
        <f t="shared" si="2"/>
        <v>4.7777777777777777</v>
      </c>
      <c r="BE10" s="40">
        <f t="shared" si="3"/>
        <v>4.5</v>
      </c>
      <c r="BF10" s="41">
        <f t="shared" si="4"/>
        <v>3.6666666666666665</v>
      </c>
    </row>
    <row r="11" spans="1:58" x14ac:dyDescent="0.55000000000000004">
      <c r="A11" s="51">
        <v>9</v>
      </c>
      <c r="B11" s="11">
        <v>1</v>
      </c>
      <c r="C11" s="12">
        <v>47</v>
      </c>
      <c r="D11" s="79">
        <f t="shared" si="0"/>
        <v>3</v>
      </c>
      <c r="E11" s="13">
        <v>2</v>
      </c>
      <c r="F11" s="14">
        <v>1</v>
      </c>
      <c r="G11" s="20">
        <v>2</v>
      </c>
      <c r="H11" s="20">
        <v>3</v>
      </c>
      <c r="I11" s="144">
        <v>3</v>
      </c>
      <c r="J11" s="15">
        <v>0</v>
      </c>
      <c r="K11" s="15">
        <v>0</v>
      </c>
      <c r="L11" s="16">
        <v>4</v>
      </c>
      <c r="M11" s="16">
        <v>4</v>
      </c>
      <c r="N11" s="16">
        <v>4</v>
      </c>
      <c r="O11" s="16">
        <v>5</v>
      </c>
      <c r="P11" s="16">
        <v>4</v>
      </c>
      <c r="Q11" s="16">
        <v>4</v>
      </c>
      <c r="R11" s="16">
        <v>5</v>
      </c>
      <c r="S11" s="16">
        <v>4</v>
      </c>
      <c r="T11" s="17">
        <v>5</v>
      </c>
      <c r="U11" s="17">
        <v>5</v>
      </c>
      <c r="V11" s="17">
        <v>5</v>
      </c>
      <c r="W11" s="17">
        <v>5</v>
      </c>
      <c r="X11" s="17">
        <v>5</v>
      </c>
      <c r="Y11" s="17">
        <v>5</v>
      </c>
      <c r="Z11" s="18">
        <v>4</v>
      </c>
      <c r="AA11" s="18">
        <v>4</v>
      </c>
      <c r="AB11" s="18">
        <v>5</v>
      </c>
      <c r="AC11" s="18">
        <v>4</v>
      </c>
      <c r="AD11" s="18">
        <v>5</v>
      </c>
      <c r="AE11" s="18">
        <v>4</v>
      </c>
      <c r="AF11" s="18">
        <v>5</v>
      </c>
      <c r="AG11" s="18">
        <v>4</v>
      </c>
      <c r="AH11" s="18">
        <v>4</v>
      </c>
      <c r="AI11" s="19">
        <v>5</v>
      </c>
      <c r="AJ11" s="19">
        <v>5</v>
      </c>
      <c r="AK11" s="19">
        <v>5</v>
      </c>
      <c r="AL11" s="19">
        <v>5</v>
      </c>
      <c r="AM11" s="19">
        <v>5</v>
      </c>
      <c r="AN11" s="19">
        <v>5</v>
      </c>
      <c r="AO11" s="19">
        <v>5</v>
      </c>
      <c r="AP11" s="19">
        <v>5</v>
      </c>
      <c r="AQ11" s="20">
        <v>5</v>
      </c>
      <c r="AR11" s="20">
        <v>5</v>
      </c>
      <c r="AS11" s="20">
        <v>4</v>
      </c>
      <c r="AT11" s="20">
        <v>5</v>
      </c>
      <c r="AU11" s="20">
        <v>5</v>
      </c>
      <c r="AV11" s="20">
        <v>4</v>
      </c>
      <c r="AW11" s="20">
        <v>4</v>
      </c>
      <c r="AX11" s="20">
        <v>5</v>
      </c>
      <c r="AY11" s="20">
        <v>4</v>
      </c>
      <c r="AZ11" s="20">
        <v>5</v>
      </c>
      <c r="BA11" s="7"/>
      <c r="BB11" s="37">
        <f t="shared" si="5"/>
        <v>4.25</v>
      </c>
      <c r="BC11" s="38">
        <f t="shared" si="1"/>
        <v>5</v>
      </c>
      <c r="BD11" s="39">
        <f t="shared" si="2"/>
        <v>4.333333333333333</v>
      </c>
      <c r="BE11" s="40">
        <f t="shared" si="3"/>
        <v>5</v>
      </c>
      <c r="BF11" s="41">
        <f t="shared" si="4"/>
        <v>4.5999999999999996</v>
      </c>
    </row>
    <row r="12" spans="1:58" x14ac:dyDescent="0.55000000000000004">
      <c r="A12" s="51">
        <v>10</v>
      </c>
      <c r="B12" s="11">
        <v>1</v>
      </c>
      <c r="C12" s="12">
        <v>48</v>
      </c>
      <c r="D12" s="79">
        <f t="shared" si="0"/>
        <v>3</v>
      </c>
      <c r="E12" s="13">
        <v>4</v>
      </c>
      <c r="F12" s="14">
        <v>2</v>
      </c>
      <c r="G12" s="20">
        <v>2</v>
      </c>
      <c r="H12" s="20">
        <v>3</v>
      </c>
      <c r="I12" s="144">
        <v>5</v>
      </c>
      <c r="J12" s="15">
        <v>2</v>
      </c>
      <c r="K12" s="15">
        <v>1</v>
      </c>
      <c r="L12" s="16">
        <v>5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>
        <v>4</v>
      </c>
      <c r="S12" s="16">
        <v>4</v>
      </c>
      <c r="T12" s="17">
        <v>4</v>
      </c>
      <c r="U12" s="17">
        <v>4</v>
      </c>
      <c r="V12" s="17">
        <v>4</v>
      </c>
      <c r="W12" s="17">
        <v>4</v>
      </c>
      <c r="X12" s="17">
        <v>4</v>
      </c>
      <c r="Y12" s="17">
        <v>4</v>
      </c>
      <c r="Z12" s="18">
        <v>3</v>
      </c>
      <c r="AA12" s="18">
        <v>3</v>
      </c>
      <c r="AB12" s="18">
        <v>4</v>
      </c>
      <c r="AC12" s="18">
        <v>4</v>
      </c>
      <c r="AD12" s="18">
        <v>3</v>
      </c>
      <c r="AE12" s="18">
        <v>4</v>
      </c>
      <c r="AF12" s="18">
        <v>4</v>
      </c>
      <c r="AG12" s="18">
        <v>4</v>
      </c>
      <c r="AH12" s="18">
        <v>5</v>
      </c>
      <c r="AI12" s="19">
        <v>5</v>
      </c>
      <c r="AJ12" s="19">
        <v>5</v>
      </c>
      <c r="AK12" s="19">
        <v>5</v>
      </c>
      <c r="AL12" s="19">
        <v>4</v>
      </c>
      <c r="AM12" s="19">
        <v>5</v>
      </c>
      <c r="AN12" s="19">
        <v>5</v>
      </c>
      <c r="AO12" s="19">
        <v>4</v>
      </c>
      <c r="AP12" s="19">
        <v>5</v>
      </c>
      <c r="AQ12" s="20">
        <v>5</v>
      </c>
      <c r="AR12" s="20">
        <v>4</v>
      </c>
      <c r="AS12" s="20">
        <v>5</v>
      </c>
      <c r="AT12" s="20">
        <v>4</v>
      </c>
      <c r="AU12" s="20">
        <v>4</v>
      </c>
      <c r="AV12" s="20">
        <v>4</v>
      </c>
      <c r="AW12" s="20">
        <v>4</v>
      </c>
      <c r="AX12" s="20">
        <v>4</v>
      </c>
      <c r="AY12" s="20">
        <v>4</v>
      </c>
      <c r="AZ12" s="20">
        <v>5</v>
      </c>
      <c r="BA12" s="7"/>
      <c r="BB12" s="37">
        <f t="shared" si="5"/>
        <v>4.125</v>
      </c>
      <c r="BC12" s="38">
        <f t="shared" si="1"/>
        <v>4</v>
      </c>
      <c r="BD12" s="39">
        <f t="shared" si="2"/>
        <v>3.7777777777777777</v>
      </c>
      <c r="BE12" s="40">
        <f t="shared" si="3"/>
        <v>4.75</v>
      </c>
      <c r="BF12" s="41">
        <f t="shared" si="4"/>
        <v>4.3</v>
      </c>
    </row>
    <row r="13" spans="1:58" x14ac:dyDescent="0.55000000000000004">
      <c r="A13" s="51">
        <v>11</v>
      </c>
      <c r="B13" s="11">
        <v>1</v>
      </c>
      <c r="C13" s="12">
        <v>32</v>
      </c>
      <c r="D13" s="79">
        <f t="shared" si="0"/>
        <v>2</v>
      </c>
      <c r="E13" s="13">
        <v>3</v>
      </c>
      <c r="F13" s="14">
        <v>1</v>
      </c>
      <c r="G13" s="20">
        <v>2</v>
      </c>
      <c r="H13" s="20">
        <v>3</v>
      </c>
      <c r="I13" s="144">
        <v>6</v>
      </c>
      <c r="J13" s="15">
        <v>2</v>
      </c>
      <c r="K13" s="15">
        <v>1</v>
      </c>
      <c r="L13" s="16">
        <v>4</v>
      </c>
      <c r="M13" s="16">
        <v>4</v>
      </c>
      <c r="N13" s="16">
        <v>4</v>
      </c>
      <c r="O13" s="16">
        <v>4</v>
      </c>
      <c r="P13" s="16">
        <v>4</v>
      </c>
      <c r="Q13" s="16">
        <v>4</v>
      </c>
      <c r="R13" s="16">
        <v>4</v>
      </c>
      <c r="S13" s="16">
        <v>4</v>
      </c>
      <c r="T13" s="17">
        <v>4</v>
      </c>
      <c r="U13" s="17">
        <v>4</v>
      </c>
      <c r="V13" s="17">
        <v>4</v>
      </c>
      <c r="W13" s="17">
        <v>4</v>
      </c>
      <c r="X13" s="17">
        <v>4</v>
      </c>
      <c r="Y13" s="17">
        <v>4</v>
      </c>
      <c r="Z13" s="18">
        <v>3</v>
      </c>
      <c r="AA13" s="18">
        <v>4</v>
      </c>
      <c r="AB13" s="18">
        <v>4</v>
      </c>
      <c r="AC13" s="18">
        <v>3</v>
      </c>
      <c r="AD13" s="18">
        <v>4</v>
      </c>
      <c r="AE13" s="18">
        <v>4</v>
      </c>
      <c r="AF13" s="18">
        <v>4</v>
      </c>
      <c r="AG13" s="18">
        <v>4</v>
      </c>
      <c r="AH13" s="18">
        <v>4</v>
      </c>
      <c r="AI13" s="19">
        <v>5</v>
      </c>
      <c r="AJ13" s="19">
        <v>4</v>
      </c>
      <c r="AK13" s="19">
        <v>4</v>
      </c>
      <c r="AL13" s="19">
        <v>4</v>
      </c>
      <c r="AM13" s="19">
        <v>3</v>
      </c>
      <c r="AN13" s="19">
        <v>4</v>
      </c>
      <c r="AO13" s="19">
        <v>3</v>
      </c>
      <c r="AP13" s="19">
        <v>4</v>
      </c>
      <c r="AQ13" s="20">
        <v>4</v>
      </c>
      <c r="AR13" s="20">
        <v>4</v>
      </c>
      <c r="AS13" s="20">
        <v>4</v>
      </c>
      <c r="AT13" s="20">
        <v>4</v>
      </c>
      <c r="AU13" s="20">
        <v>4</v>
      </c>
      <c r="AV13" s="20">
        <v>3</v>
      </c>
      <c r="AW13" s="20">
        <v>4</v>
      </c>
      <c r="AX13" s="20">
        <v>3</v>
      </c>
      <c r="AY13" s="20">
        <v>4</v>
      </c>
      <c r="AZ13" s="20">
        <v>4</v>
      </c>
      <c r="BA13" s="7"/>
      <c r="BB13" s="37">
        <f t="shared" si="5"/>
        <v>4</v>
      </c>
      <c r="BC13" s="38">
        <f t="shared" si="1"/>
        <v>4</v>
      </c>
      <c r="BD13" s="39">
        <f t="shared" si="2"/>
        <v>3.7777777777777777</v>
      </c>
      <c r="BE13" s="40">
        <f t="shared" si="3"/>
        <v>3.875</v>
      </c>
      <c r="BF13" s="41">
        <f t="shared" si="4"/>
        <v>3.8</v>
      </c>
    </row>
    <row r="14" spans="1:58" x14ac:dyDescent="0.55000000000000004">
      <c r="A14" s="51">
        <v>12</v>
      </c>
      <c r="B14" s="11">
        <v>1</v>
      </c>
      <c r="C14" s="12">
        <v>20</v>
      </c>
      <c r="D14" s="79">
        <f t="shared" si="0"/>
        <v>1</v>
      </c>
      <c r="E14" s="13">
        <v>2</v>
      </c>
      <c r="F14" s="14">
        <v>3</v>
      </c>
      <c r="G14" s="20">
        <v>2</v>
      </c>
      <c r="H14" s="20">
        <v>3</v>
      </c>
      <c r="I14" s="144">
        <v>5</v>
      </c>
      <c r="J14" s="15">
        <v>2</v>
      </c>
      <c r="K14" s="15">
        <v>1</v>
      </c>
      <c r="L14" s="16">
        <v>4</v>
      </c>
      <c r="M14" s="16">
        <v>3</v>
      </c>
      <c r="N14" s="16">
        <v>3</v>
      </c>
      <c r="O14" s="16">
        <v>3</v>
      </c>
      <c r="P14" s="16">
        <v>4</v>
      </c>
      <c r="Q14" s="16">
        <v>3</v>
      </c>
      <c r="R14" s="16">
        <v>3</v>
      </c>
      <c r="S14" s="16">
        <v>3</v>
      </c>
      <c r="T14" s="17">
        <v>4</v>
      </c>
      <c r="U14" s="17">
        <v>4</v>
      </c>
      <c r="V14" s="17">
        <v>4</v>
      </c>
      <c r="W14" s="17">
        <v>3</v>
      </c>
      <c r="X14" s="17">
        <v>4</v>
      </c>
      <c r="Y14" s="17">
        <v>4</v>
      </c>
      <c r="Z14" s="18">
        <v>4</v>
      </c>
      <c r="AA14" s="18">
        <v>3</v>
      </c>
      <c r="AB14" s="18">
        <v>3</v>
      </c>
      <c r="AC14" s="18">
        <v>3</v>
      </c>
      <c r="AD14" s="18">
        <v>3</v>
      </c>
      <c r="AE14" s="18">
        <v>3</v>
      </c>
      <c r="AF14" s="18">
        <v>3</v>
      </c>
      <c r="AG14" s="18">
        <v>3</v>
      </c>
      <c r="AH14" s="18">
        <v>3</v>
      </c>
      <c r="AI14" s="19">
        <v>3</v>
      </c>
      <c r="AJ14" s="19">
        <v>3</v>
      </c>
      <c r="AK14" s="19">
        <v>3</v>
      </c>
      <c r="AL14" s="19">
        <v>3</v>
      </c>
      <c r="AM14" s="19">
        <v>3</v>
      </c>
      <c r="AN14" s="19">
        <v>3</v>
      </c>
      <c r="AO14" s="19">
        <v>3</v>
      </c>
      <c r="AP14" s="19">
        <v>3</v>
      </c>
      <c r="AQ14" s="20"/>
      <c r="AR14" s="20">
        <v>3</v>
      </c>
      <c r="AS14" s="20">
        <v>3</v>
      </c>
      <c r="AT14" s="20">
        <v>3</v>
      </c>
      <c r="AU14" s="20">
        <v>3</v>
      </c>
      <c r="AV14" s="20">
        <v>3</v>
      </c>
      <c r="AW14" s="20">
        <v>3</v>
      </c>
      <c r="AX14" s="20">
        <v>3</v>
      </c>
      <c r="AY14" s="20">
        <v>3</v>
      </c>
      <c r="AZ14" s="20"/>
      <c r="BA14" s="7"/>
      <c r="BB14" s="37">
        <f t="shared" si="5"/>
        <v>3.25</v>
      </c>
      <c r="BC14" s="38">
        <f t="shared" si="1"/>
        <v>3.8333333333333335</v>
      </c>
      <c r="BD14" s="39">
        <f t="shared" si="2"/>
        <v>3.1111111111111112</v>
      </c>
      <c r="BE14" s="40">
        <f t="shared" si="3"/>
        <v>3</v>
      </c>
      <c r="BF14" s="41">
        <f t="shared" si="4"/>
        <v>3</v>
      </c>
    </row>
    <row r="15" spans="1:58" x14ac:dyDescent="0.55000000000000004">
      <c r="A15" s="51">
        <v>13</v>
      </c>
      <c r="B15" s="11">
        <v>1</v>
      </c>
      <c r="C15" s="12">
        <v>55</v>
      </c>
      <c r="D15" s="79">
        <f t="shared" si="0"/>
        <v>4</v>
      </c>
      <c r="E15" s="13">
        <v>2</v>
      </c>
      <c r="F15" s="14">
        <v>1</v>
      </c>
      <c r="G15" s="20">
        <v>2</v>
      </c>
      <c r="H15" s="20">
        <v>3</v>
      </c>
      <c r="I15" s="144">
        <v>7</v>
      </c>
      <c r="J15" s="15">
        <v>2</v>
      </c>
      <c r="K15" s="15">
        <v>1</v>
      </c>
      <c r="L15" s="16">
        <v>5</v>
      </c>
      <c r="M15" s="16">
        <v>4</v>
      </c>
      <c r="N15" s="16">
        <v>4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7">
        <v>4</v>
      </c>
      <c r="U15" s="17">
        <v>4</v>
      </c>
      <c r="V15" s="17">
        <v>4</v>
      </c>
      <c r="W15" s="17">
        <v>4</v>
      </c>
      <c r="X15" s="17">
        <v>4</v>
      </c>
      <c r="Y15" s="17">
        <v>4</v>
      </c>
      <c r="Z15" s="18">
        <v>4</v>
      </c>
      <c r="AA15" s="18">
        <v>4</v>
      </c>
      <c r="AB15" s="18">
        <v>4</v>
      </c>
      <c r="AC15" s="18">
        <v>3</v>
      </c>
      <c r="AD15" s="18">
        <v>4</v>
      </c>
      <c r="AE15" s="18">
        <v>4</v>
      </c>
      <c r="AF15" s="18">
        <v>5</v>
      </c>
      <c r="AG15" s="18">
        <v>4</v>
      </c>
      <c r="AH15" s="18">
        <v>4</v>
      </c>
      <c r="AI15" s="19">
        <v>4</v>
      </c>
      <c r="AJ15" s="19">
        <v>4</v>
      </c>
      <c r="AK15" s="19">
        <v>3</v>
      </c>
      <c r="AL15" s="19">
        <v>4</v>
      </c>
      <c r="AM15" s="19">
        <v>3</v>
      </c>
      <c r="AN15" s="19">
        <v>4</v>
      </c>
      <c r="AO15" s="19">
        <v>4</v>
      </c>
      <c r="AP15" s="19">
        <v>4</v>
      </c>
      <c r="AQ15" s="20">
        <v>4</v>
      </c>
      <c r="AR15" s="20">
        <v>3</v>
      </c>
      <c r="AS15" s="20">
        <v>3</v>
      </c>
      <c r="AT15" s="20">
        <v>3</v>
      </c>
      <c r="AU15" s="20">
        <v>3</v>
      </c>
      <c r="AV15" s="20">
        <v>3</v>
      </c>
      <c r="AW15" s="20">
        <v>3</v>
      </c>
      <c r="AX15" s="20">
        <v>3</v>
      </c>
      <c r="AY15" s="20">
        <v>3</v>
      </c>
      <c r="AZ15" s="20">
        <v>4</v>
      </c>
      <c r="BA15" s="7"/>
      <c r="BB15" s="37">
        <f t="shared" si="5"/>
        <v>4.125</v>
      </c>
      <c r="BC15" s="38">
        <f t="shared" si="1"/>
        <v>4</v>
      </c>
      <c r="BD15" s="39">
        <f t="shared" si="2"/>
        <v>4</v>
      </c>
      <c r="BE15" s="40">
        <f t="shared" si="3"/>
        <v>3.75</v>
      </c>
      <c r="BF15" s="41">
        <f t="shared" si="4"/>
        <v>3.2</v>
      </c>
    </row>
    <row r="16" spans="1:58" x14ac:dyDescent="0.55000000000000004">
      <c r="A16" s="72"/>
      <c r="B16" s="272"/>
      <c r="C16" s="273"/>
      <c r="D16" s="79"/>
      <c r="E16" s="274"/>
      <c r="F16" s="275"/>
      <c r="G16" s="276"/>
      <c r="H16" s="276"/>
      <c r="I16" s="283"/>
      <c r="J16" s="255"/>
      <c r="K16" s="255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7"/>
      <c r="BB16" s="37"/>
      <c r="BC16" s="38"/>
      <c r="BD16" s="39"/>
      <c r="BE16" s="40"/>
      <c r="BF16" s="41"/>
    </row>
    <row r="17" spans="1:58" x14ac:dyDescent="0.55000000000000004">
      <c r="A17" s="72"/>
      <c r="B17" s="73"/>
      <c r="C17" s="74"/>
      <c r="D17" s="79"/>
      <c r="E17" s="75"/>
      <c r="F17" s="76"/>
      <c r="G17" s="47"/>
      <c r="H17" s="47"/>
      <c r="I17" s="47"/>
      <c r="J17" s="77"/>
      <c r="K17" s="78" t="s">
        <v>51</v>
      </c>
      <c r="L17" s="129">
        <f t="shared" ref="L17:AZ17" si="6">AVERAGE(L3:L15)</f>
        <v>4.2307692307692308</v>
      </c>
      <c r="M17" s="129">
        <f t="shared" si="6"/>
        <v>3.8461538461538463</v>
      </c>
      <c r="N17" s="129">
        <f t="shared" si="6"/>
        <v>3.7692307692307692</v>
      </c>
      <c r="O17" s="129">
        <f t="shared" si="6"/>
        <v>3.9230769230769229</v>
      </c>
      <c r="P17" s="129">
        <f t="shared" si="6"/>
        <v>3.9230769230769229</v>
      </c>
      <c r="Q17" s="129">
        <f t="shared" si="6"/>
        <v>4</v>
      </c>
      <c r="R17" s="129">
        <f t="shared" si="6"/>
        <v>4.1538461538461542</v>
      </c>
      <c r="S17" s="129">
        <f t="shared" si="6"/>
        <v>4</v>
      </c>
      <c r="T17" s="38">
        <f t="shared" si="6"/>
        <v>4.0769230769230766</v>
      </c>
      <c r="U17" s="38">
        <f t="shared" si="6"/>
        <v>4</v>
      </c>
      <c r="V17" s="38">
        <f t="shared" si="6"/>
        <v>3.8461538461538463</v>
      </c>
      <c r="W17" s="38">
        <f t="shared" si="6"/>
        <v>3.8461538461538463</v>
      </c>
      <c r="X17" s="38">
        <f t="shared" si="6"/>
        <v>3.9230769230769229</v>
      </c>
      <c r="Y17" s="38">
        <f t="shared" si="6"/>
        <v>4</v>
      </c>
      <c r="Z17" s="39">
        <f t="shared" si="6"/>
        <v>3.7692307692307692</v>
      </c>
      <c r="AA17" s="39">
        <f t="shared" si="6"/>
        <v>3.7692307692307692</v>
      </c>
      <c r="AB17" s="39">
        <f t="shared" si="6"/>
        <v>3.9230769230769229</v>
      </c>
      <c r="AC17" s="39">
        <f t="shared" si="6"/>
        <v>3.5384615384615383</v>
      </c>
      <c r="AD17" s="39">
        <f t="shared" si="6"/>
        <v>3.6923076923076925</v>
      </c>
      <c r="AE17" s="39">
        <f t="shared" si="6"/>
        <v>3.6923076923076925</v>
      </c>
      <c r="AF17" s="39">
        <f t="shared" si="6"/>
        <v>4.0769230769230766</v>
      </c>
      <c r="AG17" s="39">
        <f t="shared" si="6"/>
        <v>3.7692307692307692</v>
      </c>
      <c r="AH17" s="39">
        <f t="shared" si="6"/>
        <v>4</v>
      </c>
      <c r="AI17" s="40">
        <f t="shared" si="6"/>
        <v>4.2307692307692308</v>
      </c>
      <c r="AJ17" s="40">
        <f t="shared" si="6"/>
        <v>4.0769230769230766</v>
      </c>
      <c r="AK17" s="40">
        <f t="shared" si="6"/>
        <v>3.9230769230769229</v>
      </c>
      <c r="AL17" s="40">
        <f t="shared" si="6"/>
        <v>4</v>
      </c>
      <c r="AM17" s="40">
        <f t="shared" si="6"/>
        <v>4.0769230769230766</v>
      </c>
      <c r="AN17" s="40">
        <f t="shared" si="6"/>
        <v>3.8461538461538463</v>
      </c>
      <c r="AO17" s="40">
        <f t="shared" si="6"/>
        <v>3.7692307692307692</v>
      </c>
      <c r="AP17" s="40">
        <f t="shared" si="6"/>
        <v>3.8461538461538463</v>
      </c>
      <c r="AQ17" s="41">
        <f t="shared" si="6"/>
        <v>4</v>
      </c>
      <c r="AR17" s="41">
        <f t="shared" si="6"/>
        <v>4.0769230769230766</v>
      </c>
      <c r="AS17" s="41">
        <f t="shared" si="6"/>
        <v>4.1538461538461542</v>
      </c>
      <c r="AT17" s="41">
        <f t="shared" si="6"/>
        <v>4.1538461538461542</v>
      </c>
      <c r="AU17" s="41">
        <f t="shared" si="6"/>
        <v>4.1538461538461542</v>
      </c>
      <c r="AV17" s="41">
        <f t="shared" si="6"/>
        <v>3.0769230769230771</v>
      </c>
      <c r="AW17" s="41">
        <f t="shared" si="6"/>
        <v>3.1538461538461537</v>
      </c>
      <c r="AX17" s="41">
        <f t="shared" si="6"/>
        <v>3.1538461538461537</v>
      </c>
      <c r="AY17" s="41">
        <f t="shared" si="6"/>
        <v>3.1538461538461537</v>
      </c>
      <c r="AZ17" s="41">
        <f t="shared" si="6"/>
        <v>4.333333333333333</v>
      </c>
      <c r="BA17" s="81" t="s">
        <v>51</v>
      </c>
      <c r="BB17" s="37">
        <f>AVERAGE(L3:S15)</f>
        <v>3.9807692307692308</v>
      </c>
      <c r="BC17" s="38">
        <f>AVERAGE(T3:Y15)</f>
        <v>3.9487179487179489</v>
      </c>
      <c r="BD17" s="143">
        <f>AVERAGE(Z3:AH15)</f>
        <v>3.8034188034188032</v>
      </c>
      <c r="BE17" s="40">
        <f>AVERAGE(AI3:AP15)</f>
        <v>3.9711538461538463</v>
      </c>
      <c r="BF17" s="41">
        <f>AVERAGE(AQ3:AZ15)</f>
        <v>3.7322834645669292</v>
      </c>
    </row>
    <row r="18" spans="1:58" x14ac:dyDescent="0.55000000000000004">
      <c r="A18" s="72"/>
      <c r="B18" s="73"/>
      <c r="C18" s="74"/>
      <c r="D18" s="79"/>
      <c r="E18" s="75"/>
      <c r="F18" s="76"/>
      <c r="G18" s="76"/>
      <c r="H18" s="76"/>
      <c r="I18" s="76"/>
      <c r="J18" s="77"/>
      <c r="K18" s="78" t="s">
        <v>52</v>
      </c>
      <c r="L18" s="129">
        <f t="shared" ref="L18:AZ18" si="7">STDEVPA(L3:L15)</f>
        <v>0.57563959796522179</v>
      </c>
      <c r="M18" s="129">
        <f t="shared" si="7"/>
        <v>0.76923076923076927</v>
      </c>
      <c r="N18" s="129">
        <f t="shared" si="7"/>
        <v>0.89044899252232501</v>
      </c>
      <c r="O18" s="129">
        <f t="shared" si="7"/>
        <v>0.82848689340530823</v>
      </c>
      <c r="P18" s="129">
        <f t="shared" si="7"/>
        <v>0.47418569253607512</v>
      </c>
      <c r="Q18" s="129">
        <f t="shared" si="7"/>
        <v>0.78446454055273618</v>
      </c>
      <c r="R18" s="129">
        <f t="shared" si="7"/>
        <v>0.76923076923076927</v>
      </c>
      <c r="S18" s="129">
        <f t="shared" si="7"/>
        <v>0.67936622048675743</v>
      </c>
      <c r="T18" s="38">
        <f t="shared" si="7"/>
        <v>0.47418569253607512</v>
      </c>
      <c r="U18" s="38">
        <f t="shared" si="7"/>
        <v>0.55470019622522915</v>
      </c>
      <c r="V18" s="38">
        <f t="shared" si="7"/>
        <v>0.53293871002119297</v>
      </c>
      <c r="W18" s="38">
        <f t="shared" si="7"/>
        <v>0.66171732823404827</v>
      </c>
      <c r="X18" s="38">
        <f t="shared" si="7"/>
        <v>0.72975638311577984</v>
      </c>
      <c r="Y18" s="38">
        <f t="shared" si="7"/>
        <v>0.55470019622522915</v>
      </c>
      <c r="Z18" s="39">
        <f t="shared" si="7"/>
        <v>0.57563959796522179</v>
      </c>
      <c r="AA18" s="39">
        <f t="shared" si="7"/>
        <v>0.57563959796522179</v>
      </c>
      <c r="AB18" s="39">
        <f t="shared" si="7"/>
        <v>0.72975638311577984</v>
      </c>
      <c r="AC18" s="39">
        <f t="shared" si="7"/>
        <v>0.63432394240271706</v>
      </c>
      <c r="AD18" s="39">
        <f t="shared" si="7"/>
        <v>0.72160242458821988</v>
      </c>
      <c r="AE18" s="39">
        <f t="shared" si="7"/>
        <v>0.46153846153846156</v>
      </c>
      <c r="AF18" s="39">
        <f t="shared" si="7"/>
        <v>0.82848689340530823</v>
      </c>
      <c r="AG18" s="39">
        <f t="shared" si="7"/>
        <v>0.57563959796522179</v>
      </c>
      <c r="AH18" s="39">
        <f t="shared" si="7"/>
        <v>0.67936622048675743</v>
      </c>
      <c r="AI18" s="40">
        <f t="shared" si="7"/>
        <v>0.97300851082103978</v>
      </c>
      <c r="AJ18" s="40">
        <f t="shared" si="7"/>
        <v>0.72975638311577984</v>
      </c>
      <c r="AK18" s="40">
        <f t="shared" si="7"/>
        <v>0.91664425290869112</v>
      </c>
      <c r="AL18" s="40">
        <f t="shared" si="7"/>
        <v>0.78446454055273618</v>
      </c>
      <c r="AM18" s="40">
        <f t="shared" si="7"/>
        <v>0.82848689340530823</v>
      </c>
      <c r="AN18" s="40">
        <f t="shared" si="7"/>
        <v>0.76923076923076927</v>
      </c>
      <c r="AO18" s="40">
        <f t="shared" si="7"/>
        <v>0.69656808754903199</v>
      </c>
      <c r="AP18" s="40">
        <f t="shared" si="7"/>
        <v>0.66171732823404827</v>
      </c>
      <c r="AQ18" s="41">
        <f t="shared" si="7"/>
        <v>0.60302268915552726</v>
      </c>
      <c r="AR18" s="41">
        <f t="shared" si="7"/>
        <v>0.72975638311577984</v>
      </c>
      <c r="AS18" s="41">
        <f t="shared" si="7"/>
        <v>0.66171732823404827</v>
      </c>
      <c r="AT18" s="41">
        <f t="shared" si="7"/>
        <v>0.66171732823404827</v>
      </c>
      <c r="AU18" s="41">
        <f t="shared" si="7"/>
        <v>0.66171732823404827</v>
      </c>
      <c r="AV18" s="41">
        <f t="shared" si="7"/>
        <v>0.47418569253607512</v>
      </c>
      <c r="AW18" s="41">
        <f t="shared" si="7"/>
        <v>0.53293871002119297</v>
      </c>
      <c r="AX18" s="41">
        <f t="shared" si="7"/>
        <v>0.76923076923076927</v>
      </c>
      <c r="AY18" s="41">
        <f t="shared" si="7"/>
        <v>0.53293871002119297</v>
      </c>
      <c r="AZ18" s="41">
        <f t="shared" si="7"/>
        <v>0.62360956446232352</v>
      </c>
      <c r="BA18" s="81" t="s">
        <v>52</v>
      </c>
      <c r="BB18" s="37">
        <f>STDEVPA(L3:S15)</f>
        <v>0.74654034399160274</v>
      </c>
      <c r="BC18" s="38">
        <f>STDEVPA(T3:Y15)</f>
        <v>0.59694598599091364</v>
      </c>
      <c r="BD18" s="39">
        <f>STDEVPA(Z3:AH15)</f>
        <v>0.66972779569776864</v>
      </c>
      <c r="BE18" s="40">
        <f>STDEVPA(AI3:AP15)</f>
        <v>0.81402053897295645</v>
      </c>
      <c r="BF18" s="41">
        <f>STDEVPA(AQ3:AZ15)</f>
        <v>0.80792159611846681</v>
      </c>
    </row>
    <row r="19" spans="1:58" x14ac:dyDescent="0.55000000000000004">
      <c r="B19" s="42"/>
      <c r="C19" s="42"/>
      <c r="D19" s="79"/>
      <c r="E19" s="42"/>
      <c r="F19" s="42"/>
      <c r="G19" s="42"/>
      <c r="H19" s="42"/>
      <c r="I19" s="42"/>
      <c r="J19" s="42"/>
      <c r="K19" s="42"/>
      <c r="L19" s="43"/>
      <c r="M19" s="43"/>
      <c r="N19" s="43"/>
      <c r="O19" s="43"/>
      <c r="P19" s="43"/>
      <c r="Q19" s="43"/>
      <c r="R19" s="43"/>
      <c r="S19" s="43"/>
      <c r="T19" s="44"/>
      <c r="U19" s="44"/>
      <c r="V19" s="44"/>
      <c r="W19" s="44"/>
      <c r="X19" s="44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6"/>
      <c r="AJ19" s="46"/>
      <c r="AK19" s="46"/>
      <c r="AL19" s="46"/>
      <c r="AM19" s="46"/>
      <c r="AN19" s="46"/>
      <c r="AO19" s="46"/>
      <c r="AP19" s="4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162" t="s">
        <v>202</v>
      </c>
      <c r="BB19" s="161">
        <f>AVERAGE(L3:AZ15)</f>
        <v>3.8754716981132074</v>
      </c>
      <c r="BC19" s="49"/>
      <c r="BD19" s="49"/>
      <c r="BE19" s="42"/>
      <c r="BF19" s="42"/>
    </row>
    <row r="20" spans="1:58" x14ac:dyDescent="0.55000000000000004">
      <c r="B20" s="42"/>
      <c r="C20" s="42"/>
      <c r="D20" s="79"/>
      <c r="E20" s="42"/>
      <c r="F20" s="42"/>
      <c r="G20" s="42"/>
      <c r="H20" s="42"/>
      <c r="I20" s="42"/>
      <c r="J20" s="42"/>
      <c r="K20" s="42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62"/>
      <c r="BB20" s="161">
        <f>STDEVPA(L3:AZ15)</f>
        <v>0.74704592073685083</v>
      </c>
      <c r="BC20" s="49"/>
      <c r="BD20" s="49"/>
      <c r="BE20" s="42"/>
      <c r="BF20" s="42"/>
    </row>
    <row r="21" spans="1:58" x14ac:dyDescent="0.55000000000000004">
      <c r="B21" s="42"/>
      <c r="C21" s="42"/>
      <c r="D21" s="79"/>
      <c r="E21" s="42"/>
      <c r="F21" s="42" t="s">
        <v>261</v>
      </c>
      <c r="G21" s="42">
        <v>39</v>
      </c>
      <c r="H21" s="42" t="s">
        <v>192</v>
      </c>
      <c r="I21" s="42">
        <f>COUNT(A3:A15)</f>
        <v>13</v>
      </c>
      <c r="J21" s="42" t="s">
        <v>61</v>
      </c>
      <c r="K21" s="229">
        <f>I21*100/G21</f>
        <v>33.333333333333336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48"/>
      <c r="BB21" s="42"/>
      <c r="BC21" s="49"/>
      <c r="BD21" s="49"/>
      <c r="BE21" s="42"/>
      <c r="BF21" s="42"/>
    </row>
    <row r="22" spans="1:58" x14ac:dyDescent="0.55000000000000004">
      <c r="B22" s="42"/>
      <c r="C22" s="42"/>
      <c r="D22" s="79"/>
      <c r="E22" s="42"/>
      <c r="F22" s="42"/>
      <c r="G22" s="42"/>
      <c r="H22" s="42"/>
      <c r="I22" s="42"/>
      <c r="J22" s="42"/>
      <c r="K22" s="42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48"/>
      <c r="BB22" s="42"/>
      <c r="BC22" s="49"/>
      <c r="BD22" s="49"/>
      <c r="BE22" s="42"/>
      <c r="BF22" s="42"/>
    </row>
    <row r="23" spans="1:58" ht="21.75" x14ac:dyDescent="0.5">
      <c r="A23" s="270" t="s">
        <v>0</v>
      </c>
      <c r="B23" s="271"/>
      <c r="C23" s="257"/>
      <c r="D23" s="79"/>
      <c r="E23" s="257"/>
      <c r="F23" s="257"/>
      <c r="G23" s="257"/>
      <c r="H23" s="42"/>
      <c r="I23" s="42"/>
      <c r="J23" s="42"/>
      <c r="K23" s="42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48"/>
      <c r="BB23" s="42"/>
      <c r="BC23" s="49"/>
      <c r="BD23" s="49"/>
      <c r="BE23" s="42"/>
      <c r="BF23" s="42"/>
    </row>
    <row r="24" spans="1:58" ht="21.75" x14ac:dyDescent="0.5">
      <c r="A24" s="271" t="s">
        <v>43</v>
      </c>
      <c r="B24" s="271">
        <f>COUNTIF(B3:B15,1)</f>
        <v>11</v>
      </c>
      <c r="C24" s="257"/>
      <c r="D24" s="79"/>
      <c r="E24" s="257"/>
      <c r="F24" s="257"/>
      <c r="G24" s="257"/>
      <c r="L24" s="16">
        <v>1.1000000000000001</v>
      </c>
      <c r="M24" s="16">
        <v>1.2</v>
      </c>
      <c r="N24" s="16">
        <v>1.3</v>
      </c>
      <c r="O24" s="16">
        <v>1.4</v>
      </c>
      <c r="P24" s="16">
        <v>1.5</v>
      </c>
      <c r="Q24" s="16">
        <v>1.6</v>
      </c>
      <c r="R24" s="16">
        <v>1.7</v>
      </c>
      <c r="S24" s="16">
        <v>1.8</v>
      </c>
      <c r="T24" s="17">
        <v>2.1</v>
      </c>
      <c r="U24" s="17">
        <v>2.2000000000000002</v>
      </c>
      <c r="V24" s="17">
        <v>2.2999999999999998</v>
      </c>
      <c r="W24" s="17">
        <v>2.4</v>
      </c>
      <c r="X24" s="17">
        <v>2.5</v>
      </c>
      <c r="Y24" s="17">
        <v>2.6</v>
      </c>
      <c r="Z24" s="18">
        <v>3.1</v>
      </c>
      <c r="AA24" s="18">
        <v>3.2</v>
      </c>
      <c r="AB24" s="18">
        <v>3.3</v>
      </c>
      <c r="AC24" s="18">
        <v>3.4</v>
      </c>
      <c r="AD24" s="18">
        <v>3.5</v>
      </c>
      <c r="AE24" s="18">
        <v>3.6</v>
      </c>
      <c r="AF24" s="18">
        <v>3.7</v>
      </c>
      <c r="AG24" s="18">
        <v>3.8</v>
      </c>
      <c r="AH24" s="18">
        <v>3.9</v>
      </c>
      <c r="AI24" s="19">
        <v>4.0999999999999996</v>
      </c>
      <c r="AJ24" s="19">
        <v>4.2</v>
      </c>
      <c r="AK24" s="19">
        <v>4.3</v>
      </c>
      <c r="AL24" s="19">
        <v>4.4000000000000004</v>
      </c>
      <c r="AM24" s="19">
        <v>4.5</v>
      </c>
      <c r="AN24" s="19">
        <v>4.5999999999999996</v>
      </c>
      <c r="AO24" s="19">
        <v>4.7</v>
      </c>
      <c r="AP24" s="19">
        <v>4.8</v>
      </c>
      <c r="AQ24" s="20">
        <v>5.0999999999999996</v>
      </c>
      <c r="AR24" s="20" t="s">
        <v>11</v>
      </c>
      <c r="AS24" s="20" t="s">
        <v>12</v>
      </c>
      <c r="AT24" s="20" t="s">
        <v>13</v>
      </c>
      <c r="AU24" s="20" t="s">
        <v>14</v>
      </c>
      <c r="AV24" s="20" t="s">
        <v>15</v>
      </c>
      <c r="AW24" s="20" t="s">
        <v>16</v>
      </c>
      <c r="AX24" s="20" t="s">
        <v>17</v>
      </c>
      <c r="AY24" s="20" t="s">
        <v>18</v>
      </c>
      <c r="AZ24" s="20">
        <v>5.4</v>
      </c>
    </row>
    <row r="25" spans="1:58" ht="21.75" x14ac:dyDescent="0.5">
      <c r="A25" s="271" t="s">
        <v>44</v>
      </c>
      <c r="B25" s="271">
        <f>COUNTIF(B3:B15,2)</f>
        <v>2</v>
      </c>
      <c r="C25" s="257"/>
      <c r="D25" s="79"/>
      <c r="E25" s="257"/>
      <c r="F25" s="257"/>
      <c r="G25" s="257"/>
      <c r="J25" s="77"/>
      <c r="K25" s="78" t="s">
        <v>51</v>
      </c>
      <c r="L25" s="129">
        <f t="shared" ref="L25:AZ25" si="8">AVERAGE(L3:L15)</f>
        <v>4.2307692307692308</v>
      </c>
      <c r="M25" s="129">
        <f t="shared" si="8"/>
        <v>3.8461538461538463</v>
      </c>
      <c r="N25" s="129">
        <f t="shared" si="8"/>
        <v>3.7692307692307692</v>
      </c>
      <c r="O25" s="129">
        <f t="shared" si="8"/>
        <v>3.9230769230769229</v>
      </c>
      <c r="P25" s="129">
        <f t="shared" si="8"/>
        <v>3.9230769230769229</v>
      </c>
      <c r="Q25" s="129">
        <f t="shared" si="8"/>
        <v>4</v>
      </c>
      <c r="R25" s="129">
        <f t="shared" si="8"/>
        <v>4.1538461538461542</v>
      </c>
      <c r="S25" s="129">
        <f t="shared" si="8"/>
        <v>4</v>
      </c>
      <c r="T25" s="129">
        <f t="shared" si="8"/>
        <v>4.0769230769230766</v>
      </c>
      <c r="U25" s="129">
        <f t="shared" si="8"/>
        <v>4</v>
      </c>
      <c r="V25" s="129">
        <f t="shared" si="8"/>
        <v>3.8461538461538463</v>
      </c>
      <c r="W25" s="129">
        <f t="shared" si="8"/>
        <v>3.8461538461538463</v>
      </c>
      <c r="X25" s="129">
        <f t="shared" si="8"/>
        <v>3.9230769230769229</v>
      </c>
      <c r="Y25" s="129">
        <f t="shared" si="8"/>
        <v>4</v>
      </c>
      <c r="Z25" s="129">
        <f t="shared" si="8"/>
        <v>3.7692307692307692</v>
      </c>
      <c r="AA25" s="129">
        <f t="shared" si="8"/>
        <v>3.7692307692307692</v>
      </c>
      <c r="AB25" s="129">
        <f t="shared" si="8"/>
        <v>3.9230769230769229</v>
      </c>
      <c r="AC25" s="129">
        <f t="shared" si="8"/>
        <v>3.5384615384615383</v>
      </c>
      <c r="AD25" s="129">
        <f t="shared" si="8"/>
        <v>3.6923076923076925</v>
      </c>
      <c r="AE25" s="129">
        <f t="shared" si="8"/>
        <v>3.6923076923076925</v>
      </c>
      <c r="AF25" s="129">
        <f t="shared" si="8"/>
        <v>4.0769230769230766</v>
      </c>
      <c r="AG25" s="129">
        <f t="shared" si="8"/>
        <v>3.7692307692307692</v>
      </c>
      <c r="AH25" s="129">
        <f t="shared" si="8"/>
        <v>4</v>
      </c>
      <c r="AI25" s="129">
        <f t="shared" si="8"/>
        <v>4.2307692307692308</v>
      </c>
      <c r="AJ25" s="129">
        <f t="shared" si="8"/>
        <v>4.0769230769230766</v>
      </c>
      <c r="AK25" s="129">
        <f t="shared" si="8"/>
        <v>3.9230769230769229</v>
      </c>
      <c r="AL25" s="129">
        <f t="shared" si="8"/>
        <v>4</v>
      </c>
      <c r="AM25" s="129">
        <f t="shared" si="8"/>
        <v>4.0769230769230766</v>
      </c>
      <c r="AN25" s="129">
        <f t="shared" si="8"/>
        <v>3.8461538461538463</v>
      </c>
      <c r="AO25" s="129">
        <f t="shared" si="8"/>
        <v>3.7692307692307692</v>
      </c>
      <c r="AP25" s="129">
        <f t="shared" si="8"/>
        <v>3.8461538461538463</v>
      </c>
      <c r="AQ25" s="129">
        <f t="shared" si="8"/>
        <v>4</v>
      </c>
      <c r="AR25" s="129">
        <f t="shared" si="8"/>
        <v>4.0769230769230766</v>
      </c>
      <c r="AS25" s="129">
        <f t="shared" si="8"/>
        <v>4.1538461538461542</v>
      </c>
      <c r="AT25" s="129">
        <f t="shared" si="8"/>
        <v>4.1538461538461542</v>
      </c>
      <c r="AU25" s="129">
        <f t="shared" si="8"/>
        <v>4.1538461538461542</v>
      </c>
      <c r="AV25" s="129">
        <f t="shared" si="8"/>
        <v>3.0769230769230771</v>
      </c>
      <c r="AW25" s="129">
        <f t="shared" si="8"/>
        <v>3.1538461538461537</v>
      </c>
      <c r="AX25" s="129">
        <f t="shared" si="8"/>
        <v>3.1538461538461537</v>
      </c>
      <c r="AY25" s="129">
        <f t="shared" si="8"/>
        <v>3.1538461538461537</v>
      </c>
      <c r="AZ25" s="129">
        <f t="shared" si="8"/>
        <v>4.333333333333333</v>
      </c>
    </row>
    <row r="26" spans="1:58" ht="21.75" x14ac:dyDescent="0.5">
      <c r="A26" s="271" t="s">
        <v>267</v>
      </c>
      <c r="B26" s="271">
        <f>COUNTIF(B3:B15,0)</f>
        <v>0</v>
      </c>
      <c r="C26" s="257"/>
      <c r="D26" s="79"/>
      <c r="E26" s="257"/>
      <c r="F26" s="257"/>
      <c r="G26" s="257"/>
      <c r="J26" s="77"/>
      <c r="K26" s="78" t="s">
        <v>52</v>
      </c>
      <c r="L26" s="129">
        <f t="shared" ref="L26:AZ26" si="9">STDEVPA(L3:L15)</f>
        <v>0.57563959796522179</v>
      </c>
      <c r="M26" s="129">
        <f t="shared" si="9"/>
        <v>0.76923076923076927</v>
      </c>
      <c r="N26" s="129">
        <f t="shared" si="9"/>
        <v>0.89044899252232501</v>
      </c>
      <c r="O26" s="129">
        <f t="shared" si="9"/>
        <v>0.82848689340530823</v>
      </c>
      <c r="P26" s="129">
        <f t="shared" si="9"/>
        <v>0.47418569253607512</v>
      </c>
      <c r="Q26" s="129">
        <f t="shared" si="9"/>
        <v>0.78446454055273618</v>
      </c>
      <c r="R26" s="129">
        <f t="shared" si="9"/>
        <v>0.76923076923076927</v>
      </c>
      <c r="S26" s="129">
        <f t="shared" si="9"/>
        <v>0.67936622048675743</v>
      </c>
      <c r="T26" s="129">
        <f t="shared" si="9"/>
        <v>0.47418569253607512</v>
      </c>
      <c r="U26" s="129">
        <f t="shared" si="9"/>
        <v>0.55470019622522915</v>
      </c>
      <c r="V26" s="129">
        <f t="shared" si="9"/>
        <v>0.53293871002119297</v>
      </c>
      <c r="W26" s="129">
        <f t="shared" si="9"/>
        <v>0.66171732823404827</v>
      </c>
      <c r="X26" s="129">
        <f t="shared" si="9"/>
        <v>0.72975638311577984</v>
      </c>
      <c r="Y26" s="129">
        <f t="shared" si="9"/>
        <v>0.55470019622522915</v>
      </c>
      <c r="Z26" s="129">
        <f t="shared" si="9"/>
        <v>0.57563959796522179</v>
      </c>
      <c r="AA26" s="129">
        <f t="shared" si="9"/>
        <v>0.57563959796522179</v>
      </c>
      <c r="AB26" s="129">
        <f t="shared" si="9"/>
        <v>0.72975638311577984</v>
      </c>
      <c r="AC26" s="129">
        <f t="shared" si="9"/>
        <v>0.63432394240271706</v>
      </c>
      <c r="AD26" s="129">
        <f t="shared" si="9"/>
        <v>0.72160242458821988</v>
      </c>
      <c r="AE26" s="129">
        <f t="shared" si="9"/>
        <v>0.46153846153846156</v>
      </c>
      <c r="AF26" s="129">
        <f t="shared" si="9"/>
        <v>0.82848689340530823</v>
      </c>
      <c r="AG26" s="129">
        <f t="shared" si="9"/>
        <v>0.57563959796522179</v>
      </c>
      <c r="AH26" s="129">
        <f t="shared" si="9"/>
        <v>0.67936622048675743</v>
      </c>
      <c r="AI26" s="129">
        <f t="shared" si="9"/>
        <v>0.97300851082103978</v>
      </c>
      <c r="AJ26" s="129">
        <f t="shared" si="9"/>
        <v>0.72975638311577984</v>
      </c>
      <c r="AK26" s="129">
        <f t="shared" si="9"/>
        <v>0.91664425290869112</v>
      </c>
      <c r="AL26" s="129">
        <f t="shared" si="9"/>
        <v>0.78446454055273618</v>
      </c>
      <c r="AM26" s="129">
        <f t="shared" si="9"/>
        <v>0.82848689340530823</v>
      </c>
      <c r="AN26" s="129">
        <f t="shared" si="9"/>
        <v>0.76923076923076927</v>
      </c>
      <c r="AO26" s="129">
        <f t="shared" si="9"/>
        <v>0.69656808754903199</v>
      </c>
      <c r="AP26" s="129">
        <f t="shared" si="9"/>
        <v>0.66171732823404827</v>
      </c>
      <c r="AQ26" s="129">
        <f t="shared" si="9"/>
        <v>0.60302268915552726</v>
      </c>
      <c r="AR26" s="129">
        <f t="shared" si="9"/>
        <v>0.72975638311577984</v>
      </c>
      <c r="AS26" s="129">
        <f t="shared" si="9"/>
        <v>0.66171732823404827</v>
      </c>
      <c r="AT26" s="129">
        <f t="shared" si="9"/>
        <v>0.66171732823404827</v>
      </c>
      <c r="AU26" s="129">
        <f t="shared" si="9"/>
        <v>0.66171732823404827</v>
      </c>
      <c r="AV26" s="129">
        <f t="shared" si="9"/>
        <v>0.47418569253607512</v>
      </c>
      <c r="AW26" s="129">
        <f t="shared" si="9"/>
        <v>0.53293871002119297</v>
      </c>
      <c r="AX26" s="129">
        <f t="shared" si="9"/>
        <v>0.76923076923076927</v>
      </c>
      <c r="AY26" s="129">
        <f t="shared" si="9"/>
        <v>0.53293871002119297</v>
      </c>
      <c r="AZ26" s="129">
        <f t="shared" si="9"/>
        <v>0.62360956446232352</v>
      </c>
    </row>
    <row r="27" spans="1:58" ht="21.75" x14ac:dyDescent="0.5">
      <c r="A27" s="271"/>
      <c r="B27" s="271">
        <f>SUM(B24:B26)</f>
        <v>13</v>
      </c>
      <c r="C27" s="257"/>
      <c r="D27" s="79"/>
      <c r="E27" s="257"/>
      <c r="F27" s="257"/>
      <c r="G27" s="257"/>
    </row>
    <row r="28" spans="1:58" ht="21.75" x14ac:dyDescent="0.5">
      <c r="A28" s="257"/>
      <c r="B28" s="257"/>
      <c r="C28" s="257"/>
      <c r="D28" s="79"/>
      <c r="E28" s="257"/>
      <c r="F28" s="257"/>
      <c r="G28" s="257"/>
      <c r="L28" s="134">
        <v>2.4</v>
      </c>
      <c r="M28" s="134">
        <v>4.4000000000000004</v>
      </c>
      <c r="N28" s="134">
        <v>1.4</v>
      </c>
      <c r="O28" s="134">
        <v>1.5</v>
      </c>
      <c r="P28" s="134">
        <v>1.7</v>
      </c>
      <c r="Q28" s="134">
        <v>1.8</v>
      </c>
      <c r="R28" s="134">
        <v>3.7</v>
      </c>
      <c r="S28" s="134" t="s">
        <v>11</v>
      </c>
      <c r="T28" s="134" t="s">
        <v>12</v>
      </c>
      <c r="U28" s="134" t="s">
        <v>13</v>
      </c>
      <c r="V28" s="134" t="s">
        <v>14</v>
      </c>
      <c r="W28" s="134" t="s">
        <v>15</v>
      </c>
      <c r="X28" s="134" t="s">
        <v>16</v>
      </c>
      <c r="Y28" s="134" t="s">
        <v>17</v>
      </c>
      <c r="Z28" s="134" t="s">
        <v>18</v>
      </c>
      <c r="AA28" s="134">
        <v>5.4</v>
      </c>
    </row>
    <row r="29" spans="1:58" ht="21.75" x14ac:dyDescent="0.5">
      <c r="A29" s="271" t="s">
        <v>1</v>
      </c>
      <c r="B29" s="271"/>
      <c r="C29" s="271"/>
      <c r="D29" s="79"/>
      <c r="E29" s="257"/>
      <c r="F29" s="257"/>
      <c r="G29" s="257"/>
      <c r="J29" s="290" t="s">
        <v>20</v>
      </c>
      <c r="K29" s="290"/>
      <c r="L29" s="135">
        <f>W25</f>
        <v>3.8461538461538463</v>
      </c>
      <c r="M29" s="135">
        <f>AL25</f>
        <v>4</v>
      </c>
      <c r="N29" s="135">
        <f>O25</f>
        <v>3.9230769230769229</v>
      </c>
      <c r="O29" s="135">
        <f>P25</f>
        <v>3.9230769230769229</v>
      </c>
      <c r="P29" s="135">
        <f>R25</f>
        <v>4.1538461538461542</v>
      </c>
      <c r="Q29" s="135">
        <f>S25</f>
        <v>4</v>
      </c>
      <c r="R29" s="135">
        <f>AF25</f>
        <v>4.0769230769230766</v>
      </c>
      <c r="S29" s="135">
        <f t="shared" ref="S29:AA30" si="10">AR25</f>
        <v>4.0769230769230766</v>
      </c>
      <c r="T29" s="135">
        <f t="shared" si="10"/>
        <v>4.1538461538461542</v>
      </c>
      <c r="U29" s="135">
        <f t="shared" si="10"/>
        <v>4.1538461538461542</v>
      </c>
      <c r="V29" s="135">
        <f t="shared" si="10"/>
        <v>4.1538461538461542</v>
      </c>
      <c r="W29" s="135">
        <f t="shared" si="10"/>
        <v>3.0769230769230771</v>
      </c>
      <c r="X29" s="135">
        <f t="shared" si="10"/>
        <v>3.1538461538461537</v>
      </c>
      <c r="Y29" s="135">
        <f t="shared" si="10"/>
        <v>3.1538461538461537</v>
      </c>
      <c r="Z29" s="135">
        <f t="shared" si="10"/>
        <v>3.1538461538461537</v>
      </c>
      <c r="AA29" s="135">
        <f t="shared" si="10"/>
        <v>4.333333333333333</v>
      </c>
    </row>
    <row r="30" spans="1:58" ht="21.75" x14ac:dyDescent="0.5">
      <c r="A30" s="271" t="s">
        <v>268</v>
      </c>
      <c r="B30" s="271"/>
      <c r="C30" s="271">
        <f>COUNTIF(D3:D15,1)</f>
        <v>1</v>
      </c>
      <c r="D30" s="79"/>
      <c r="E30" s="257"/>
      <c r="F30" s="257"/>
      <c r="G30" s="257"/>
      <c r="J30" s="290"/>
      <c r="K30" s="290"/>
      <c r="L30" s="135">
        <f>W26</f>
        <v>0.66171732823404827</v>
      </c>
      <c r="M30" s="135">
        <f>AM26</f>
        <v>0.82848689340530823</v>
      </c>
      <c r="N30" s="135">
        <f>O26</f>
        <v>0.82848689340530823</v>
      </c>
      <c r="O30" s="135">
        <f>P26</f>
        <v>0.47418569253607512</v>
      </c>
      <c r="P30" s="135">
        <f>R26</f>
        <v>0.76923076923076927</v>
      </c>
      <c r="Q30" s="135">
        <f>S26</f>
        <v>0.67936622048675743</v>
      </c>
      <c r="R30" s="135">
        <f>AF26</f>
        <v>0.82848689340530823</v>
      </c>
      <c r="S30" s="135">
        <f t="shared" si="10"/>
        <v>0.72975638311577984</v>
      </c>
      <c r="T30" s="135">
        <f t="shared" si="10"/>
        <v>0.66171732823404827</v>
      </c>
      <c r="U30" s="135">
        <f t="shared" si="10"/>
        <v>0.66171732823404827</v>
      </c>
      <c r="V30" s="135">
        <f t="shared" si="10"/>
        <v>0.66171732823404827</v>
      </c>
      <c r="W30" s="135">
        <f t="shared" si="10"/>
        <v>0.47418569253607512</v>
      </c>
      <c r="X30" s="135">
        <f t="shared" si="10"/>
        <v>0.53293871002119297</v>
      </c>
      <c r="Y30" s="135">
        <f t="shared" si="10"/>
        <v>0.76923076923076927</v>
      </c>
      <c r="Z30" s="135">
        <f t="shared" si="10"/>
        <v>0.53293871002119297</v>
      </c>
      <c r="AA30" s="135">
        <f t="shared" si="10"/>
        <v>0.62360956446232352</v>
      </c>
    </row>
    <row r="31" spans="1:58" ht="21.75" x14ac:dyDescent="0.5">
      <c r="A31" s="271" t="s">
        <v>269</v>
      </c>
      <c r="B31" s="271"/>
      <c r="C31" s="271">
        <f>COUNTIF(D3:D15,2)</f>
        <v>3</v>
      </c>
      <c r="D31" s="79"/>
      <c r="E31" s="257"/>
      <c r="F31" s="257"/>
      <c r="G31" s="257"/>
      <c r="K31" t="s">
        <v>51</v>
      </c>
      <c r="L31" s="132">
        <f>AVERAGE(L29:AA29)</f>
        <v>3.8333333333333335</v>
      </c>
    </row>
    <row r="32" spans="1:58" ht="21.75" x14ac:dyDescent="0.5">
      <c r="A32" s="271" t="s">
        <v>270</v>
      </c>
      <c r="B32" s="271"/>
      <c r="C32" s="271">
        <f>COUNTIF(D3:D15,3)</f>
        <v>4</v>
      </c>
      <c r="D32" s="79"/>
      <c r="E32" s="257"/>
      <c r="F32" s="257"/>
      <c r="G32" s="257"/>
      <c r="K32" t="s">
        <v>52</v>
      </c>
      <c r="L32" s="132">
        <f>AVERAGE(L30:AA30)</f>
        <v>0.66986078154956596</v>
      </c>
    </row>
    <row r="33" spans="1:28" ht="21.75" x14ac:dyDescent="0.5">
      <c r="A33" s="271" t="s">
        <v>271</v>
      </c>
      <c r="B33" s="271"/>
      <c r="C33" s="271">
        <f>COUNTIF(D3:D15,4)</f>
        <v>2</v>
      </c>
      <c r="D33" s="79"/>
      <c r="E33" s="257"/>
      <c r="F33" s="257"/>
      <c r="G33" s="257"/>
    </row>
    <row r="34" spans="1:28" ht="21.75" x14ac:dyDescent="0.5">
      <c r="A34" s="271" t="s">
        <v>267</v>
      </c>
      <c r="B34" s="271"/>
      <c r="C34" s="271">
        <f>COUNTIF(D3:D15,5)</f>
        <v>3</v>
      </c>
      <c r="D34" s="79"/>
      <c r="E34" s="257"/>
      <c r="F34" s="257"/>
      <c r="G34" s="257"/>
      <c r="L34" s="132"/>
    </row>
    <row r="35" spans="1:28" ht="21.75" x14ac:dyDescent="0.5">
      <c r="A35" s="271"/>
      <c r="B35" s="271"/>
      <c r="C35" s="271">
        <f>SUM(C30:C34)</f>
        <v>13</v>
      </c>
      <c r="D35" s="79"/>
      <c r="E35" s="257"/>
      <c r="F35" s="257"/>
      <c r="G35" s="257"/>
      <c r="L35" s="134">
        <v>4.0999999999999996</v>
      </c>
      <c r="M35" s="134">
        <v>4.2</v>
      </c>
      <c r="N35" s="134">
        <v>1.4</v>
      </c>
      <c r="O35" s="134">
        <v>4.3</v>
      </c>
      <c r="P35" s="134">
        <v>4.8</v>
      </c>
    </row>
    <row r="36" spans="1:28" ht="21.75" x14ac:dyDescent="0.5">
      <c r="A36" s="257"/>
      <c r="B36" s="257"/>
      <c r="C36" s="257"/>
      <c r="D36" s="79"/>
      <c r="E36" s="257"/>
      <c r="F36" s="257"/>
      <c r="G36" s="257"/>
      <c r="J36" s="290" t="s">
        <v>21</v>
      </c>
      <c r="K36" s="290"/>
      <c r="L36" s="135">
        <f>AI25</f>
        <v>4.2307692307692308</v>
      </c>
      <c r="M36" s="135">
        <f>AJ25</f>
        <v>4.0769230769230766</v>
      </c>
      <c r="N36" s="135">
        <f>O25</f>
        <v>3.9230769230769229</v>
      </c>
      <c r="O36" s="135">
        <f>AK25</f>
        <v>3.9230769230769229</v>
      </c>
      <c r="P36" s="135">
        <f>AP25</f>
        <v>3.8461538461538463</v>
      </c>
    </row>
    <row r="37" spans="1:28" ht="21.75" x14ac:dyDescent="0.5">
      <c r="A37" s="257" t="s">
        <v>194</v>
      </c>
      <c r="B37" s="257"/>
      <c r="C37" s="257"/>
      <c r="D37" s="79"/>
      <c r="E37" s="257"/>
      <c r="F37" s="257"/>
      <c r="G37" s="257"/>
      <c r="J37" s="290"/>
      <c r="K37" s="290"/>
      <c r="L37" s="135">
        <f>AI26</f>
        <v>0.97300851082103978</v>
      </c>
      <c r="M37" s="135">
        <f>AJ26</f>
        <v>0.72975638311577984</v>
      </c>
      <c r="N37" s="135">
        <f>O26</f>
        <v>0.82848689340530823</v>
      </c>
      <c r="O37" s="135">
        <f>AK26</f>
        <v>0.91664425290869112</v>
      </c>
      <c r="P37" s="135">
        <f>AP26</f>
        <v>0.66171732823404827</v>
      </c>
    </row>
    <row r="38" spans="1:28" ht="21.75" x14ac:dyDescent="0.5">
      <c r="A38" s="271" t="s">
        <v>28</v>
      </c>
      <c r="B38" s="271"/>
      <c r="C38" s="271"/>
      <c r="D38" s="277"/>
      <c r="E38" s="271">
        <f>COUNTIF(E3:E15,1)</f>
        <v>2</v>
      </c>
      <c r="F38" s="257"/>
      <c r="G38" s="257"/>
      <c r="K38" t="s">
        <v>51</v>
      </c>
      <c r="L38" s="132">
        <f>AVERAGE(L36:P36)</f>
        <v>4</v>
      </c>
    </row>
    <row r="39" spans="1:28" ht="21.75" x14ac:dyDescent="0.5">
      <c r="A39" s="271" t="s">
        <v>30</v>
      </c>
      <c r="B39" s="271"/>
      <c r="C39" s="271"/>
      <c r="D39" s="277"/>
      <c r="E39" s="271">
        <f>COUNTIF(E3:E15,2)</f>
        <v>4</v>
      </c>
      <c r="F39" s="257"/>
      <c r="G39" s="257"/>
      <c r="K39" t="s">
        <v>52</v>
      </c>
      <c r="L39" s="132">
        <f>AVERAGE(L37:P37)</f>
        <v>0.82192267369697336</v>
      </c>
    </row>
    <row r="40" spans="1:28" ht="21.75" x14ac:dyDescent="0.5">
      <c r="A40" s="271" t="s">
        <v>32</v>
      </c>
      <c r="B40" s="271"/>
      <c r="C40" s="271"/>
      <c r="D40" s="277"/>
      <c r="E40" s="271">
        <f>COUNTIF(E3:E15,3)</f>
        <v>4</v>
      </c>
      <c r="F40" s="257"/>
      <c r="G40" s="257"/>
    </row>
    <row r="41" spans="1:28" ht="21.75" x14ac:dyDescent="0.5">
      <c r="A41" s="271" t="s">
        <v>272</v>
      </c>
      <c r="B41" s="271"/>
      <c r="C41" s="271"/>
      <c r="D41" s="277"/>
      <c r="E41" s="271">
        <f>COUNTIF(E3:E15,4)</f>
        <v>3</v>
      </c>
      <c r="F41" s="257"/>
      <c r="G41" s="257"/>
      <c r="L41" s="134">
        <v>2.5</v>
      </c>
      <c r="M41" s="136">
        <v>3.4</v>
      </c>
      <c r="N41" s="134">
        <v>3.9</v>
      </c>
    </row>
    <row r="42" spans="1:28" ht="21.75" x14ac:dyDescent="0.5">
      <c r="A42" s="271" t="s">
        <v>267</v>
      </c>
      <c r="B42" s="271"/>
      <c r="C42" s="271"/>
      <c r="D42" s="277"/>
      <c r="E42" s="271">
        <f>COUNTIF(E3:E15,0)</f>
        <v>0</v>
      </c>
      <c r="F42" s="257"/>
      <c r="G42" s="257"/>
      <c r="J42" s="290" t="s">
        <v>22</v>
      </c>
      <c r="K42" s="290"/>
      <c r="L42" s="135">
        <f>X17</f>
        <v>3.9230769230769229</v>
      </c>
      <c r="M42" s="137">
        <f>AC17</f>
        <v>3.5384615384615383</v>
      </c>
      <c r="N42" s="135">
        <f>AH25</f>
        <v>4</v>
      </c>
    </row>
    <row r="43" spans="1:28" ht="21.75" x14ac:dyDescent="0.5">
      <c r="A43" s="271"/>
      <c r="B43" s="271"/>
      <c r="C43" s="271"/>
      <c r="D43" s="277"/>
      <c r="E43" s="271">
        <f>SUM(E38:E42)</f>
        <v>13</v>
      </c>
      <c r="F43" s="257"/>
      <c r="G43" s="257"/>
      <c r="J43" s="290"/>
      <c r="K43" s="290"/>
      <c r="L43" s="135">
        <f>X26</f>
        <v>0.72975638311577984</v>
      </c>
      <c r="M43" s="137">
        <f>AC26</f>
        <v>0.63432394240271706</v>
      </c>
      <c r="N43" s="135">
        <f>AH26</f>
        <v>0.67936622048675743</v>
      </c>
    </row>
    <row r="44" spans="1:28" ht="21.75" x14ac:dyDescent="0.5">
      <c r="A44" s="257"/>
      <c r="B44" s="257"/>
      <c r="C44" s="257"/>
      <c r="D44" s="79"/>
      <c r="E44" s="257"/>
      <c r="F44" s="257"/>
      <c r="G44" s="257"/>
      <c r="K44" t="s">
        <v>51</v>
      </c>
      <c r="L44" s="132">
        <f>AVERAGE(L42:N42)</f>
        <v>3.8205128205128207</v>
      </c>
    </row>
    <row r="45" spans="1:28" ht="21.75" x14ac:dyDescent="0.5">
      <c r="A45" s="256" t="s">
        <v>273</v>
      </c>
      <c r="B45" s="257"/>
      <c r="C45" s="257"/>
      <c r="E45" s="257"/>
      <c r="F45" s="257"/>
      <c r="G45" s="257"/>
      <c r="K45" t="s">
        <v>52</v>
      </c>
      <c r="L45" s="132">
        <f>AVERAGE(L43:N43)</f>
        <v>0.68114884866841818</v>
      </c>
    </row>
    <row r="46" spans="1:28" x14ac:dyDescent="0.5">
      <c r="A46" s="90">
        <v>1</v>
      </c>
      <c r="B46" s="104" t="s">
        <v>36</v>
      </c>
      <c r="C46" s="257" t="s">
        <v>120</v>
      </c>
      <c r="D46" s="277"/>
      <c r="E46" s="271"/>
      <c r="F46" s="271"/>
      <c r="G46" s="271">
        <f>COUNTIF(I3:I15,1)</f>
        <v>3</v>
      </c>
    </row>
    <row r="47" spans="1:28" x14ac:dyDescent="0.5">
      <c r="A47" s="90">
        <v>2</v>
      </c>
      <c r="B47" s="104" t="s">
        <v>36</v>
      </c>
      <c r="C47" s="257" t="s">
        <v>121</v>
      </c>
      <c r="D47" s="277"/>
      <c r="E47" s="271"/>
      <c r="F47" s="271"/>
      <c r="G47" s="271">
        <f>COUNTIF(I3:I15,2)</f>
        <v>0</v>
      </c>
      <c r="L47" s="134">
        <v>1.1000000000000001</v>
      </c>
      <c r="M47" s="134">
        <v>1.2</v>
      </c>
      <c r="N47" s="134">
        <v>1.3</v>
      </c>
      <c r="O47" s="134">
        <v>1.4</v>
      </c>
      <c r="P47" s="134">
        <v>1.5</v>
      </c>
      <c r="Q47" s="134">
        <v>1.6</v>
      </c>
      <c r="R47" s="134">
        <v>1.7</v>
      </c>
      <c r="S47" s="134">
        <v>1.8</v>
      </c>
      <c r="T47" s="134">
        <v>3.1</v>
      </c>
      <c r="U47" s="134">
        <v>3.2</v>
      </c>
      <c r="V47" s="134">
        <v>3.3</v>
      </c>
      <c r="W47" s="134">
        <v>3.4</v>
      </c>
      <c r="X47" s="134">
        <v>3.5</v>
      </c>
      <c r="Y47" s="134">
        <v>3.6</v>
      </c>
      <c r="Z47" s="134">
        <v>3.7</v>
      </c>
      <c r="AA47" s="134">
        <v>3.8</v>
      </c>
      <c r="AB47" s="134">
        <v>3.9</v>
      </c>
    </row>
    <row r="48" spans="1:28" x14ac:dyDescent="0.5">
      <c r="A48" s="90">
        <v>3</v>
      </c>
      <c r="B48" s="104" t="s">
        <v>36</v>
      </c>
      <c r="C48" s="257" t="s">
        <v>122</v>
      </c>
      <c r="D48" s="277"/>
      <c r="E48" s="271"/>
      <c r="F48" s="271"/>
      <c r="G48" s="271">
        <f>COUNTIF(I3:I15,3)</f>
        <v>5</v>
      </c>
      <c r="J48" s="290" t="s">
        <v>23</v>
      </c>
      <c r="K48" s="290"/>
      <c r="L48" s="135">
        <f>L17</f>
        <v>4.2307692307692308</v>
      </c>
      <c r="M48" s="135">
        <f t="shared" ref="M48:R49" si="11">M17</f>
        <v>3.8461538461538463</v>
      </c>
      <c r="N48" s="135">
        <f t="shared" si="11"/>
        <v>3.7692307692307692</v>
      </c>
      <c r="O48" s="135">
        <f t="shared" si="11"/>
        <v>3.9230769230769229</v>
      </c>
      <c r="P48" s="135">
        <f t="shared" si="11"/>
        <v>3.9230769230769229</v>
      </c>
      <c r="Q48" s="135">
        <f t="shared" si="11"/>
        <v>4</v>
      </c>
      <c r="R48" s="135">
        <f t="shared" si="11"/>
        <v>4.1538461538461542</v>
      </c>
      <c r="S48" s="135">
        <f>S17</f>
        <v>4</v>
      </c>
      <c r="T48" s="135">
        <f>Z17</f>
        <v>3.7692307692307692</v>
      </c>
      <c r="U48" s="135">
        <f t="shared" ref="U48:AB49" si="12">AA17</f>
        <v>3.7692307692307692</v>
      </c>
      <c r="V48" s="135">
        <f t="shared" si="12"/>
        <v>3.9230769230769229</v>
      </c>
      <c r="W48" s="135">
        <f t="shared" si="12"/>
        <v>3.5384615384615383</v>
      </c>
      <c r="X48" s="135">
        <f t="shared" si="12"/>
        <v>3.6923076923076925</v>
      </c>
      <c r="Y48" s="135">
        <f t="shared" si="12"/>
        <v>3.6923076923076925</v>
      </c>
      <c r="Z48" s="135">
        <f t="shared" si="12"/>
        <v>4.0769230769230766</v>
      </c>
      <c r="AA48" s="135">
        <f>AG17</f>
        <v>3.7692307692307692</v>
      </c>
      <c r="AB48" s="135">
        <f t="shared" si="12"/>
        <v>4</v>
      </c>
    </row>
    <row r="49" spans="1:28" x14ac:dyDescent="0.5">
      <c r="A49" s="90">
        <v>4</v>
      </c>
      <c r="B49" s="104" t="s">
        <v>36</v>
      </c>
      <c r="C49" s="257" t="s">
        <v>123</v>
      </c>
      <c r="D49" s="277"/>
      <c r="E49" s="271"/>
      <c r="F49" s="271"/>
      <c r="G49" s="271">
        <f>COUNTIF(I3:I15,4)</f>
        <v>0</v>
      </c>
      <c r="J49" s="290"/>
      <c r="K49" s="290"/>
      <c r="L49" s="135">
        <f>L18</f>
        <v>0.57563959796522179</v>
      </c>
      <c r="M49" s="135">
        <f t="shared" si="11"/>
        <v>0.76923076923076927</v>
      </c>
      <c r="N49" s="135">
        <f t="shared" si="11"/>
        <v>0.89044899252232501</v>
      </c>
      <c r="O49" s="135">
        <f t="shared" si="11"/>
        <v>0.82848689340530823</v>
      </c>
      <c r="P49" s="135">
        <f t="shared" si="11"/>
        <v>0.47418569253607512</v>
      </c>
      <c r="Q49" s="135">
        <f t="shared" si="11"/>
        <v>0.78446454055273618</v>
      </c>
      <c r="R49" s="135">
        <f t="shared" si="11"/>
        <v>0.76923076923076927</v>
      </c>
      <c r="S49" s="135">
        <f>S18</f>
        <v>0.67936622048675743</v>
      </c>
      <c r="T49" s="135">
        <f>Z18</f>
        <v>0.57563959796522179</v>
      </c>
      <c r="U49" s="135">
        <f t="shared" si="12"/>
        <v>0.57563959796522179</v>
      </c>
      <c r="V49" s="135">
        <f t="shared" si="12"/>
        <v>0.72975638311577984</v>
      </c>
      <c r="W49" s="135">
        <f t="shared" si="12"/>
        <v>0.63432394240271706</v>
      </c>
      <c r="X49" s="135">
        <f t="shared" si="12"/>
        <v>0.72160242458821988</v>
      </c>
      <c r="Y49" s="135">
        <f t="shared" si="12"/>
        <v>0.46153846153846156</v>
      </c>
      <c r="Z49" s="135">
        <f t="shared" si="12"/>
        <v>0.82848689340530823</v>
      </c>
      <c r="AA49" s="135">
        <f>AG18</f>
        <v>0.57563959796522179</v>
      </c>
      <c r="AB49" s="135">
        <f t="shared" si="12"/>
        <v>0.67936622048675743</v>
      </c>
    </row>
    <row r="50" spans="1:28" x14ac:dyDescent="0.5">
      <c r="A50" s="90">
        <v>5</v>
      </c>
      <c r="B50" s="104" t="s">
        <v>36</v>
      </c>
      <c r="C50" s="257" t="s">
        <v>124</v>
      </c>
      <c r="D50" s="277"/>
      <c r="E50" s="271"/>
      <c r="F50" s="271"/>
      <c r="G50" s="271">
        <f>COUNTIF(I3:I15,5)</f>
        <v>2</v>
      </c>
      <c r="K50" t="s">
        <v>51</v>
      </c>
      <c r="L50" s="132">
        <f>AVERAGE(L48:AB48)</f>
        <v>3.8868778280542982</v>
      </c>
    </row>
    <row r="51" spans="1:28" x14ac:dyDescent="0.5">
      <c r="A51" s="90">
        <v>6</v>
      </c>
      <c r="B51" s="104" t="s">
        <v>36</v>
      </c>
      <c r="C51" s="257" t="s">
        <v>125</v>
      </c>
      <c r="D51" s="277"/>
      <c r="E51" s="271"/>
      <c r="F51" s="271"/>
      <c r="G51" s="271">
        <f>COUNTIF(I3:I15,6)</f>
        <v>1</v>
      </c>
      <c r="K51" t="s">
        <v>52</v>
      </c>
      <c r="L51" s="132">
        <f>AVERAGE(L49:AB49)</f>
        <v>0.67959097619781605</v>
      </c>
    </row>
    <row r="52" spans="1:28" x14ac:dyDescent="0.5">
      <c r="A52" s="90">
        <v>7</v>
      </c>
      <c r="B52" s="104" t="s">
        <v>36</v>
      </c>
      <c r="C52" s="257" t="s">
        <v>126</v>
      </c>
      <c r="D52" s="277"/>
      <c r="E52" s="271"/>
      <c r="F52" s="271"/>
      <c r="G52" s="271">
        <f>COUNTIF(I3:I15,7)</f>
        <v>2</v>
      </c>
    </row>
    <row r="53" spans="1:28" x14ac:dyDescent="0.5">
      <c r="A53" s="92">
        <v>8</v>
      </c>
      <c r="B53" s="104" t="s">
        <v>36</v>
      </c>
      <c r="C53" s="257" t="s">
        <v>127</v>
      </c>
      <c r="D53" s="277"/>
      <c r="E53" s="271"/>
      <c r="F53" s="271"/>
      <c r="G53" s="271">
        <f>COUNTIF(I3:I15,8)</f>
        <v>0</v>
      </c>
      <c r="L53" s="134">
        <v>3.2</v>
      </c>
      <c r="M53" s="134">
        <v>3.8</v>
      </c>
    </row>
    <row r="54" spans="1:28" ht="21.75" x14ac:dyDescent="0.5">
      <c r="A54" s="280"/>
      <c r="B54" s="281"/>
      <c r="C54" s="271"/>
      <c r="D54" s="277"/>
      <c r="E54" s="271"/>
      <c r="F54" s="271"/>
      <c r="G54" s="271">
        <f>SUM(G46:G53)</f>
        <v>13</v>
      </c>
      <c r="J54" s="290" t="s">
        <v>24</v>
      </c>
      <c r="K54" s="290"/>
      <c r="L54" s="135">
        <f>AA17</f>
        <v>3.7692307692307692</v>
      </c>
      <c r="M54" s="135">
        <f>AG25</f>
        <v>3.7692307692307692</v>
      </c>
    </row>
    <row r="55" spans="1:28" ht="21.75" x14ac:dyDescent="0.5">
      <c r="A55" s="278"/>
      <c r="B55" s="279"/>
      <c r="C55" s="257"/>
      <c r="D55" s="79"/>
      <c r="E55" s="257"/>
      <c r="F55" s="257"/>
      <c r="G55" s="257"/>
      <c r="J55" s="290"/>
      <c r="K55" s="290"/>
      <c r="L55" s="135">
        <f>AA18</f>
        <v>0.57563959796522179</v>
      </c>
      <c r="M55" s="135">
        <f>AG26</f>
        <v>0.57563959796522179</v>
      </c>
    </row>
    <row r="56" spans="1:28" ht="21.75" x14ac:dyDescent="0.5">
      <c r="A56" s="257"/>
      <c r="B56" s="257"/>
      <c r="C56" s="257"/>
      <c r="D56" s="79"/>
      <c r="E56" s="257"/>
      <c r="F56" s="257"/>
      <c r="G56" s="257"/>
      <c r="K56" t="s">
        <v>51</v>
      </c>
      <c r="L56" s="132">
        <f>AVERAGE(L54:M54)</f>
        <v>3.7692307692307692</v>
      </c>
    </row>
    <row r="57" spans="1:28" ht="21.75" x14ac:dyDescent="0.5">
      <c r="A57" s="257"/>
      <c r="B57" s="257"/>
      <c r="C57" s="257"/>
      <c r="D57" s="79"/>
      <c r="E57" s="257"/>
      <c r="F57" s="257"/>
      <c r="G57" s="257"/>
      <c r="K57" t="s">
        <v>52</v>
      </c>
      <c r="L57" s="132">
        <f>AVERAGE(L55:M55)</f>
        <v>0.57563959796522179</v>
      </c>
    </row>
    <row r="58" spans="1:28" ht="21.75" x14ac:dyDescent="0.5">
      <c r="A58" s="271" t="s">
        <v>274</v>
      </c>
      <c r="B58" s="271"/>
      <c r="C58" s="271"/>
      <c r="D58" s="79"/>
      <c r="E58" s="257"/>
      <c r="F58" s="257"/>
      <c r="G58" s="257"/>
    </row>
    <row r="59" spans="1:28" ht="21.75" x14ac:dyDescent="0.5">
      <c r="A59" s="271" t="s">
        <v>275</v>
      </c>
      <c r="B59" s="271"/>
      <c r="C59" s="271">
        <f>COUNTIF(J3:J15,1)</f>
        <v>0</v>
      </c>
      <c r="D59" s="79"/>
      <c r="E59" s="257"/>
      <c r="F59" s="257"/>
      <c r="G59" s="257"/>
    </row>
    <row r="60" spans="1:28" ht="21.75" x14ac:dyDescent="0.5">
      <c r="A60" s="271" t="s">
        <v>276</v>
      </c>
      <c r="B60" s="271"/>
      <c r="C60" s="271">
        <f>COUNTIF(J3:J15,2)</f>
        <v>11</v>
      </c>
      <c r="D60" s="79"/>
      <c r="E60" s="257"/>
      <c r="F60" s="257"/>
      <c r="G60" s="257"/>
      <c r="J60" s="290" t="s">
        <v>191</v>
      </c>
      <c r="K60" s="290"/>
      <c r="L60" s="133" t="s">
        <v>51</v>
      </c>
      <c r="M60" s="135">
        <f>AVERAGE(L31,L38,L44,L50,L56)</f>
        <v>3.8619909502262444</v>
      </c>
    </row>
    <row r="61" spans="1:28" ht="21.75" x14ac:dyDescent="0.5">
      <c r="A61" s="271" t="s">
        <v>267</v>
      </c>
      <c r="B61" s="271"/>
      <c r="C61" s="271">
        <f>COUNTIF(J3:J15,0)</f>
        <v>2</v>
      </c>
      <c r="D61" s="79"/>
      <c r="E61" s="257"/>
      <c r="F61" s="257"/>
      <c r="G61" s="257"/>
      <c r="J61" s="290"/>
      <c r="K61" s="290"/>
      <c r="L61" s="133" t="s">
        <v>52</v>
      </c>
      <c r="M61" s="135">
        <f>AVERAGE(L32,L39,L45,L51,L57)</f>
        <v>0.68563257561559909</v>
      </c>
    </row>
    <row r="62" spans="1:28" ht="21.75" x14ac:dyDescent="0.5">
      <c r="A62" s="271"/>
      <c r="B62" s="271"/>
      <c r="C62" s="271">
        <f>SUM(C59:C61)</f>
        <v>13</v>
      </c>
      <c r="D62" s="79"/>
      <c r="E62" s="257"/>
      <c r="F62" s="257"/>
      <c r="G62" s="257"/>
    </row>
    <row r="63" spans="1:28" ht="21.75" x14ac:dyDescent="0.5">
      <c r="A63" s="257"/>
      <c r="B63" s="257"/>
      <c r="C63" s="257"/>
      <c r="D63" s="79"/>
      <c r="E63" s="257"/>
      <c r="F63" s="257"/>
      <c r="G63" s="257"/>
    </row>
    <row r="64" spans="1:28" ht="21.75" x14ac:dyDescent="0.5">
      <c r="A64" s="271" t="s">
        <v>277</v>
      </c>
      <c r="B64" s="271"/>
      <c r="C64" s="271"/>
      <c r="D64" s="79"/>
      <c r="E64" s="257"/>
      <c r="F64" s="257"/>
      <c r="G64" s="257"/>
    </row>
    <row r="65" spans="1:9" ht="21.75" x14ac:dyDescent="0.5">
      <c r="A65" s="271" t="s">
        <v>278</v>
      </c>
      <c r="B65" s="271"/>
      <c r="C65" s="271">
        <f>COUNTIF(K3:K15,1)</f>
        <v>9</v>
      </c>
      <c r="D65" s="79"/>
      <c r="E65" s="257"/>
      <c r="F65" s="257"/>
      <c r="G65" s="257"/>
    </row>
    <row r="66" spans="1:9" ht="21.75" x14ac:dyDescent="0.5">
      <c r="A66" s="271" t="s">
        <v>41</v>
      </c>
      <c r="B66" s="271"/>
      <c r="C66" s="271">
        <f>COUNTIF(K3:K15,2)</f>
        <v>1</v>
      </c>
      <c r="D66" s="79"/>
      <c r="E66" s="257"/>
      <c r="F66" s="257"/>
      <c r="G66" s="257"/>
    </row>
    <row r="67" spans="1:9" ht="21.75" x14ac:dyDescent="0.5">
      <c r="A67" s="271" t="s">
        <v>267</v>
      </c>
      <c r="B67" s="271"/>
      <c r="C67" s="271">
        <f>COUNTIF(K3:K15,0)</f>
        <v>3</v>
      </c>
      <c r="D67" s="79"/>
      <c r="E67" s="257"/>
      <c r="F67" s="257"/>
      <c r="G67" s="257"/>
    </row>
    <row r="68" spans="1:9" ht="21.75" x14ac:dyDescent="0.5">
      <c r="A68" s="271"/>
      <c r="B68" s="271"/>
      <c r="C68" s="271">
        <f>SUM(C65:C67)</f>
        <v>13</v>
      </c>
      <c r="D68" s="79"/>
      <c r="E68" s="257"/>
      <c r="F68" s="257"/>
      <c r="G68" s="257"/>
    </row>
    <row r="69" spans="1:9" ht="21.75" x14ac:dyDescent="0.5">
      <c r="A69"/>
      <c r="D69" s="79"/>
    </row>
    <row r="70" spans="1:9" ht="21.75" x14ac:dyDescent="0.5">
      <c r="A70"/>
      <c r="D70" s="79"/>
    </row>
    <row r="71" spans="1:9" ht="21.75" x14ac:dyDescent="0.5">
      <c r="A71"/>
      <c r="D71" s="79"/>
    </row>
    <row r="72" spans="1:9" ht="21.75" x14ac:dyDescent="0.5">
      <c r="A72"/>
      <c r="D72" s="79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2" spans="1:9" ht="21.75" x14ac:dyDescent="0.5">
      <c r="A362"/>
      <c r="D362" s="53"/>
      <c r="I362"/>
    </row>
  </sheetData>
  <mergeCells count="6">
    <mergeCell ref="J60:K61"/>
    <mergeCell ref="J29:K30"/>
    <mergeCell ref="J36:K37"/>
    <mergeCell ref="J42:K43"/>
    <mergeCell ref="J48:K49"/>
    <mergeCell ref="J54:K5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1"/>
  <sheetViews>
    <sheetView workbookViewId="0">
      <selection activeCell="C55" sqref="C55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4.37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2</v>
      </c>
      <c r="C3" s="12">
        <v>46</v>
      </c>
      <c r="D3" s="79">
        <f t="shared" ref="D3" si="0">IF(C3&gt;50,4,IF(C3&gt;40,3,IF(C3&gt;30,2,IF(C3&gt;0,1,IF(C3=0,5)))))</f>
        <v>3</v>
      </c>
      <c r="E3" s="13">
        <v>3</v>
      </c>
      <c r="F3" s="14">
        <v>1</v>
      </c>
      <c r="G3" s="20">
        <v>2</v>
      </c>
      <c r="H3" s="20">
        <v>4</v>
      </c>
      <c r="I3" s="20">
        <v>1</v>
      </c>
      <c r="J3" s="15">
        <v>2</v>
      </c>
      <c r="K3" s="15">
        <v>1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3</v>
      </c>
      <c r="R3" s="16">
        <v>3</v>
      </c>
      <c r="S3" s="16">
        <v>4</v>
      </c>
      <c r="T3" s="17">
        <v>4</v>
      </c>
      <c r="U3" s="17">
        <v>4</v>
      </c>
      <c r="V3" s="17">
        <v>4</v>
      </c>
      <c r="W3" s="17">
        <v>4</v>
      </c>
      <c r="X3" s="17">
        <v>4</v>
      </c>
      <c r="Y3" s="17">
        <v>4</v>
      </c>
      <c r="Z3" s="18">
        <v>3</v>
      </c>
      <c r="AA3" s="18">
        <v>3</v>
      </c>
      <c r="AB3" s="18">
        <v>3</v>
      </c>
      <c r="AC3" s="18">
        <v>3</v>
      </c>
      <c r="AD3" s="18">
        <v>3</v>
      </c>
      <c r="AE3" s="18">
        <v>3</v>
      </c>
      <c r="AF3" s="18">
        <v>3</v>
      </c>
      <c r="AG3" s="18">
        <v>4</v>
      </c>
      <c r="AH3" s="18">
        <v>4</v>
      </c>
      <c r="AI3" s="19">
        <v>4</v>
      </c>
      <c r="AJ3" s="19">
        <v>4</v>
      </c>
      <c r="AK3" s="19">
        <v>4</v>
      </c>
      <c r="AL3" s="19">
        <v>4</v>
      </c>
      <c r="AM3" s="19">
        <v>4</v>
      </c>
      <c r="AN3" s="19">
        <v>4</v>
      </c>
      <c r="AO3" s="19">
        <v>4</v>
      </c>
      <c r="AP3" s="19">
        <v>4</v>
      </c>
      <c r="AQ3" s="20">
        <v>3</v>
      </c>
      <c r="AR3" s="20">
        <v>4</v>
      </c>
      <c r="AS3" s="20">
        <v>4</v>
      </c>
      <c r="AT3" s="20">
        <v>4</v>
      </c>
      <c r="AU3" s="20">
        <v>4</v>
      </c>
      <c r="AV3" s="20">
        <v>3</v>
      </c>
      <c r="AW3" s="20">
        <v>3</v>
      </c>
      <c r="AX3" s="20">
        <v>3</v>
      </c>
      <c r="AY3" s="20">
        <v>3</v>
      </c>
      <c r="AZ3" s="20">
        <v>3</v>
      </c>
      <c r="BA3" s="7"/>
      <c r="BB3" s="37">
        <f>(AVERAGE(L3:S3))</f>
        <v>3.75</v>
      </c>
      <c r="BC3" s="38">
        <f t="shared" ref="BC3" si="1">(AVERAGEA(T3:Y3))</f>
        <v>4</v>
      </c>
      <c r="BD3" s="39">
        <f t="shared" ref="BD3" si="2">(AVERAGE(Z3:AH3))</f>
        <v>3.2222222222222223</v>
      </c>
      <c r="BE3" s="40">
        <f t="shared" ref="BE3" si="3">(AVERAGEA(AI3:AP3))</f>
        <v>4</v>
      </c>
      <c r="BF3" s="41">
        <f t="shared" ref="BF3" si="4">(AVERAGE(AQ3:AZ3))</f>
        <v>3.4</v>
      </c>
    </row>
    <row r="4" spans="1:58" x14ac:dyDescent="0.55000000000000004">
      <c r="A4" s="51"/>
      <c r="B4" s="26"/>
      <c r="C4" s="27"/>
      <c r="D4" s="79"/>
      <c r="E4" s="28"/>
      <c r="F4" s="29"/>
      <c r="G4" s="35"/>
      <c r="H4" s="35"/>
      <c r="I4" s="35"/>
      <c r="J4" s="30"/>
      <c r="K4" s="30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7" t="e">
        <f t="shared" ref="BB4:BB5" si="5">(AVERAGE(L4:S4))</f>
        <v>#DIV/0!</v>
      </c>
      <c r="BC4" s="38" t="e">
        <f t="shared" ref="BC4:BC5" si="6">(AVERAGEA(T4:Y4))</f>
        <v>#DIV/0!</v>
      </c>
      <c r="BD4" s="39" t="e">
        <f t="shared" ref="BD4:BD5" si="7">(AVERAGE(Z4:AH4))</f>
        <v>#DIV/0!</v>
      </c>
      <c r="BE4" s="40" t="e">
        <f t="shared" ref="BE4:BE5" si="8">(AVERAGEA(AI4:AP4))</f>
        <v>#DIV/0!</v>
      </c>
      <c r="BF4" s="41" t="e">
        <f t="shared" ref="BF4:BF5" si="9">(AVERAGE(AQ4:AZ4))</f>
        <v>#DIV/0!</v>
      </c>
    </row>
    <row r="5" spans="1:58" x14ac:dyDescent="0.55000000000000004">
      <c r="A5" s="51"/>
      <c r="B5" s="26"/>
      <c r="C5" s="27"/>
      <c r="D5" s="79"/>
      <c r="E5" s="28"/>
      <c r="F5" s="29"/>
      <c r="G5" s="35"/>
      <c r="H5" s="35"/>
      <c r="I5" s="35"/>
      <c r="J5" s="30"/>
      <c r="K5" s="30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4"/>
      <c r="AM5" s="34"/>
      <c r="AN5" s="34"/>
      <c r="AO5" s="34"/>
      <c r="AP5" s="34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6"/>
      <c r="BB5" s="37" t="e">
        <f t="shared" si="5"/>
        <v>#DIV/0!</v>
      </c>
      <c r="BC5" s="38" t="e">
        <f t="shared" si="6"/>
        <v>#DIV/0!</v>
      </c>
      <c r="BD5" s="39" t="e">
        <f t="shared" si="7"/>
        <v>#DIV/0!</v>
      </c>
      <c r="BE5" s="40" t="e">
        <f t="shared" si="8"/>
        <v>#DIV/0!</v>
      </c>
      <c r="BF5" s="41" t="e">
        <f t="shared" si="9"/>
        <v>#DIV/0!</v>
      </c>
    </row>
    <row r="6" spans="1:58" x14ac:dyDescent="0.55000000000000004">
      <c r="A6" s="72"/>
      <c r="B6" s="73"/>
      <c r="C6" s="74"/>
      <c r="D6" s="79"/>
      <c r="E6" s="75"/>
      <c r="F6" s="76"/>
      <c r="G6" s="47"/>
      <c r="H6" s="47"/>
      <c r="I6" s="47"/>
      <c r="J6" s="77"/>
      <c r="K6" s="78" t="s">
        <v>51</v>
      </c>
      <c r="L6" s="129">
        <f t="shared" ref="L6:AZ6" si="10">AVERAGE(L3:L5)</f>
        <v>4</v>
      </c>
      <c r="M6" s="129">
        <f t="shared" si="10"/>
        <v>4</v>
      </c>
      <c r="N6" s="129">
        <f t="shared" si="10"/>
        <v>4</v>
      </c>
      <c r="O6" s="129">
        <f t="shared" si="10"/>
        <v>4</v>
      </c>
      <c r="P6" s="129">
        <f t="shared" si="10"/>
        <v>4</v>
      </c>
      <c r="Q6" s="129">
        <f t="shared" si="10"/>
        <v>3</v>
      </c>
      <c r="R6" s="129">
        <f t="shared" si="10"/>
        <v>3</v>
      </c>
      <c r="S6" s="129">
        <f t="shared" si="10"/>
        <v>4</v>
      </c>
      <c r="T6" s="38">
        <f t="shared" si="10"/>
        <v>4</v>
      </c>
      <c r="U6" s="38">
        <f t="shared" si="10"/>
        <v>4</v>
      </c>
      <c r="V6" s="38">
        <f t="shared" si="10"/>
        <v>4</v>
      </c>
      <c r="W6" s="38">
        <f t="shared" si="10"/>
        <v>4</v>
      </c>
      <c r="X6" s="38">
        <f t="shared" si="10"/>
        <v>4</v>
      </c>
      <c r="Y6" s="38">
        <f t="shared" si="10"/>
        <v>4</v>
      </c>
      <c r="Z6" s="39">
        <f t="shared" si="10"/>
        <v>3</v>
      </c>
      <c r="AA6" s="39">
        <f t="shared" si="10"/>
        <v>3</v>
      </c>
      <c r="AB6" s="39">
        <f t="shared" si="10"/>
        <v>3</v>
      </c>
      <c r="AC6" s="39">
        <f t="shared" si="10"/>
        <v>3</v>
      </c>
      <c r="AD6" s="39">
        <f t="shared" si="10"/>
        <v>3</v>
      </c>
      <c r="AE6" s="39">
        <f t="shared" si="10"/>
        <v>3</v>
      </c>
      <c r="AF6" s="39">
        <f t="shared" si="10"/>
        <v>3</v>
      </c>
      <c r="AG6" s="39">
        <f t="shared" si="10"/>
        <v>4</v>
      </c>
      <c r="AH6" s="39">
        <f t="shared" si="10"/>
        <v>4</v>
      </c>
      <c r="AI6" s="40">
        <f t="shared" si="10"/>
        <v>4</v>
      </c>
      <c r="AJ6" s="40">
        <f t="shared" si="10"/>
        <v>4</v>
      </c>
      <c r="AK6" s="40">
        <f t="shared" si="10"/>
        <v>4</v>
      </c>
      <c r="AL6" s="40">
        <f t="shared" si="10"/>
        <v>4</v>
      </c>
      <c r="AM6" s="40">
        <f t="shared" si="10"/>
        <v>4</v>
      </c>
      <c r="AN6" s="40">
        <f t="shared" si="10"/>
        <v>4</v>
      </c>
      <c r="AO6" s="40">
        <f t="shared" si="10"/>
        <v>4</v>
      </c>
      <c r="AP6" s="40">
        <f t="shared" si="10"/>
        <v>4</v>
      </c>
      <c r="AQ6" s="41">
        <f t="shared" si="10"/>
        <v>3</v>
      </c>
      <c r="AR6" s="41">
        <f t="shared" si="10"/>
        <v>4</v>
      </c>
      <c r="AS6" s="41">
        <f t="shared" si="10"/>
        <v>4</v>
      </c>
      <c r="AT6" s="41">
        <f t="shared" si="10"/>
        <v>4</v>
      </c>
      <c r="AU6" s="41">
        <f t="shared" si="10"/>
        <v>4</v>
      </c>
      <c r="AV6" s="41">
        <f t="shared" si="10"/>
        <v>3</v>
      </c>
      <c r="AW6" s="41">
        <f t="shared" si="10"/>
        <v>3</v>
      </c>
      <c r="AX6" s="41">
        <f t="shared" si="10"/>
        <v>3</v>
      </c>
      <c r="AY6" s="41">
        <f t="shared" si="10"/>
        <v>3</v>
      </c>
      <c r="AZ6" s="41">
        <f t="shared" si="10"/>
        <v>3</v>
      </c>
      <c r="BA6" s="81" t="s">
        <v>51</v>
      </c>
      <c r="BB6" s="37">
        <f>AVERAGE(L3:S5)</f>
        <v>3.75</v>
      </c>
      <c r="BC6" s="38">
        <f>AVERAGE(T3:Y5)</f>
        <v>4</v>
      </c>
      <c r="BD6" s="143">
        <f>AVERAGE(Z3:AH5)</f>
        <v>3.2222222222222223</v>
      </c>
      <c r="BE6" s="40">
        <f>AVERAGE(AI3:AP5)</f>
        <v>4</v>
      </c>
      <c r="BF6" s="41">
        <f>AVERAGE(AQ3:AZ5)</f>
        <v>3.4</v>
      </c>
    </row>
    <row r="7" spans="1:58" x14ac:dyDescent="0.55000000000000004">
      <c r="A7" s="72"/>
      <c r="B7" s="73"/>
      <c r="C7" s="74"/>
      <c r="D7" s="79"/>
      <c r="E7" s="75"/>
      <c r="F7" s="76"/>
      <c r="G7" s="76"/>
      <c r="H7" s="76"/>
      <c r="I7" s="76"/>
      <c r="J7" s="77"/>
      <c r="K7" s="78" t="s">
        <v>52</v>
      </c>
      <c r="L7" s="129">
        <f t="shared" ref="L7:AZ7" si="11">STDEVPA(L3:L5)</f>
        <v>0</v>
      </c>
      <c r="M7" s="129">
        <f t="shared" si="11"/>
        <v>0</v>
      </c>
      <c r="N7" s="129">
        <f t="shared" si="11"/>
        <v>0</v>
      </c>
      <c r="O7" s="129">
        <f t="shared" si="11"/>
        <v>0</v>
      </c>
      <c r="P7" s="129">
        <f t="shared" si="11"/>
        <v>0</v>
      </c>
      <c r="Q7" s="129">
        <f t="shared" si="11"/>
        <v>0</v>
      </c>
      <c r="R7" s="129">
        <f t="shared" si="11"/>
        <v>0</v>
      </c>
      <c r="S7" s="129">
        <f t="shared" si="11"/>
        <v>0</v>
      </c>
      <c r="T7" s="38">
        <f t="shared" si="11"/>
        <v>0</v>
      </c>
      <c r="U7" s="38">
        <f t="shared" si="11"/>
        <v>0</v>
      </c>
      <c r="V7" s="38">
        <f t="shared" si="11"/>
        <v>0</v>
      </c>
      <c r="W7" s="38">
        <f t="shared" si="11"/>
        <v>0</v>
      </c>
      <c r="X7" s="38">
        <f t="shared" si="11"/>
        <v>0</v>
      </c>
      <c r="Y7" s="38">
        <f t="shared" si="11"/>
        <v>0</v>
      </c>
      <c r="Z7" s="39">
        <f t="shared" si="11"/>
        <v>0</v>
      </c>
      <c r="AA7" s="39">
        <f t="shared" si="11"/>
        <v>0</v>
      </c>
      <c r="AB7" s="39">
        <f t="shared" si="11"/>
        <v>0</v>
      </c>
      <c r="AC7" s="39">
        <f t="shared" si="11"/>
        <v>0</v>
      </c>
      <c r="AD7" s="39">
        <f t="shared" si="11"/>
        <v>0</v>
      </c>
      <c r="AE7" s="39">
        <f t="shared" si="11"/>
        <v>0</v>
      </c>
      <c r="AF7" s="39">
        <f t="shared" si="11"/>
        <v>0</v>
      </c>
      <c r="AG7" s="39">
        <f t="shared" si="11"/>
        <v>0</v>
      </c>
      <c r="AH7" s="39">
        <f t="shared" si="11"/>
        <v>0</v>
      </c>
      <c r="AI7" s="40">
        <f t="shared" si="11"/>
        <v>0</v>
      </c>
      <c r="AJ7" s="40">
        <f t="shared" si="11"/>
        <v>0</v>
      </c>
      <c r="AK7" s="40">
        <f t="shared" si="11"/>
        <v>0</v>
      </c>
      <c r="AL7" s="40">
        <f t="shared" si="11"/>
        <v>0</v>
      </c>
      <c r="AM7" s="40">
        <f t="shared" si="11"/>
        <v>0</v>
      </c>
      <c r="AN7" s="40">
        <f t="shared" si="11"/>
        <v>0</v>
      </c>
      <c r="AO7" s="40">
        <f t="shared" si="11"/>
        <v>0</v>
      </c>
      <c r="AP7" s="40">
        <f t="shared" si="11"/>
        <v>0</v>
      </c>
      <c r="AQ7" s="41">
        <f t="shared" si="11"/>
        <v>0</v>
      </c>
      <c r="AR7" s="41">
        <f t="shared" si="11"/>
        <v>0</v>
      </c>
      <c r="AS7" s="41">
        <f t="shared" si="11"/>
        <v>0</v>
      </c>
      <c r="AT7" s="41">
        <f t="shared" si="11"/>
        <v>0</v>
      </c>
      <c r="AU7" s="41">
        <f t="shared" si="11"/>
        <v>0</v>
      </c>
      <c r="AV7" s="41">
        <f t="shared" si="11"/>
        <v>0</v>
      </c>
      <c r="AW7" s="41">
        <f t="shared" si="11"/>
        <v>0</v>
      </c>
      <c r="AX7" s="41">
        <f t="shared" si="11"/>
        <v>0</v>
      </c>
      <c r="AY7" s="41">
        <f t="shared" si="11"/>
        <v>0</v>
      </c>
      <c r="AZ7" s="41">
        <f t="shared" si="11"/>
        <v>0</v>
      </c>
      <c r="BA7" s="81" t="s">
        <v>52</v>
      </c>
      <c r="BB7" s="37">
        <f>STDEVPA(L3:S5)</f>
        <v>0.4330127018922193</v>
      </c>
      <c r="BC7" s="38">
        <f>STDEVPA(T3:Y5)</f>
        <v>0</v>
      </c>
      <c r="BD7" s="39">
        <f>STDEVPA(Z3:AH5)</f>
        <v>0.41573970964154905</v>
      </c>
      <c r="BE7" s="40">
        <f>STDEVPA(AI3:AP5)</f>
        <v>0</v>
      </c>
      <c r="BF7" s="41">
        <f>STDEVPA(AQ3:AZ5)</f>
        <v>0.4898979485566356</v>
      </c>
    </row>
    <row r="8" spans="1:58" x14ac:dyDescent="0.55000000000000004">
      <c r="B8" s="42"/>
      <c r="C8" s="42"/>
      <c r="D8" s="79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4"/>
      <c r="U8" s="44"/>
      <c r="V8" s="44"/>
      <c r="W8" s="44"/>
      <c r="X8" s="44"/>
      <c r="Y8" s="44"/>
      <c r="Z8" s="45"/>
      <c r="AA8" s="45"/>
      <c r="AB8" s="45"/>
      <c r="AC8" s="45"/>
      <c r="AD8" s="45"/>
      <c r="AE8" s="45"/>
      <c r="AF8" s="45"/>
      <c r="AG8" s="45"/>
      <c r="AH8" s="45"/>
      <c r="AI8" s="46"/>
      <c r="AJ8" s="46"/>
      <c r="AK8" s="46"/>
      <c r="AL8" s="46"/>
      <c r="AM8" s="46"/>
      <c r="AN8" s="46"/>
      <c r="AO8" s="46"/>
      <c r="AP8" s="46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8"/>
      <c r="BB8" s="49">
        <f>AVERAGE(L3:AZ5)</f>
        <v>3.6341463414634148</v>
      </c>
      <c r="BC8" s="49"/>
      <c r="BD8" s="49"/>
      <c r="BE8" s="42"/>
      <c r="BF8" s="42"/>
    </row>
    <row r="9" spans="1:58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9">
        <f>STDEVPA(L3:AZ5)</f>
        <v>0.48166872336906091</v>
      </c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 t="s">
        <v>257</v>
      </c>
      <c r="G10" s="42">
        <v>1</v>
      </c>
      <c r="H10" s="42" t="s">
        <v>192</v>
      </c>
      <c r="I10" s="42">
        <f>COUNT(A3:A4)</f>
        <v>1</v>
      </c>
      <c r="J10" s="42" t="s">
        <v>61</v>
      </c>
      <c r="K10" s="229">
        <f>I10*100/G10</f>
        <v>100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58" x14ac:dyDescent="0.55000000000000004">
      <c r="B11" s="42"/>
      <c r="C11" s="42"/>
      <c r="D11" s="79"/>
      <c r="E11" s="42"/>
      <c r="F11" s="42"/>
      <c r="G11" s="42"/>
      <c r="H11" s="42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ht="21.75" x14ac:dyDescent="0.5">
      <c r="A12" s="270" t="s">
        <v>0</v>
      </c>
      <c r="B12" s="271"/>
      <c r="C12" s="257"/>
      <c r="D12" s="79"/>
      <c r="E12" s="257"/>
      <c r="F12" s="257"/>
      <c r="G12" s="257"/>
      <c r="H12" s="42"/>
      <c r="I12" s="42"/>
      <c r="J12" s="42"/>
      <c r="K12" s="42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48"/>
      <c r="BB12" s="42"/>
      <c r="BC12" s="49"/>
      <c r="BD12" s="49"/>
      <c r="BE12" s="42"/>
      <c r="BF12" s="42"/>
    </row>
    <row r="13" spans="1:58" ht="21.75" x14ac:dyDescent="0.5">
      <c r="A13" s="271" t="s">
        <v>43</v>
      </c>
      <c r="B13" s="271">
        <f>COUNTIF(B3,1)</f>
        <v>0</v>
      </c>
      <c r="C13" s="257"/>
      <c r="D13" s="79"/>
      <c r="E13" s="257"/>
      <c r="F13" s="257"/>
      <c r="G13" s="257"/>
      <c r="L13" s="16">
        <v>1.1000000000000001</v>
      </c>
      <c r="M13" s="16">
        <v>1.2</v>
      </c>
      <c r="N13" s="16">
        <v>1.3</v>
      </c>
      <c r="O13" s="16">
        <v>1.4</v>
      </c>
      <c r="P13" s="16">
        <v>1.5</v>
      </c>
      <c r="Q13" s="16">
        <v>1.6</v>
      </c>
      <c r="R13" s="16">
        <v>1.7</v>
      </c>
      <c r="S13" s="16">
        <v>1.8</v>
      </c>
      <c r="T13" s="17">
        <v>2.1</v>
      </c>
      <c r="U13" s="17">
        <v>2.2000000000000002</v>
      </c>
      <c r="V13" s="17">
        <v>2.2999999999999998</v>
      </c>
      <c r="W13" s="17">
        <v>2.4</v>
      </c>
      <c r="X13" s="17">
        <v>2.5</v>
      </c>
      <c r="Y13" s="17">
        <v>2.6</v>
      </c>
      <c r="Z13" s="18">
        <v>3.1</v>
      </c>
      <c r="AA13" s="18">
        <v>3.2</v>
      </c>
      <c r="AB13" s="18">
        <v>3.3</v>
      </c>
      <c r="AC13" s="18">
        <v>3.4</v>
      </c>
      <c r="AD13" s="18">
        <v>3.5</v>
      </c>
      <c r="AE13" s="18">
        <v>3.6</v>
      </c>
      <c r="AF13" s="18">
        <v>3.7</v>
      </c>
      <c r="AG13" s="18">
        <v>3.8</v>
      </c>
      <c r="AH13" s="18">
        <v>3.9</v>
      </c>
      <c r="AI13" s="19">
        <v>4.0999999999999996</v>
      </c>
      <c r="AJ13" s="19">
        <v>4.2</v>
      </c>
      <c r="AK13" s="19">
        <v>4.3</v>
      </c>
      <c r="AL13" s="19">
        <v>4.4000000000000004</v>
      </c>
      <c r="AM13" s="19">
        <v>4.5</v>
      </c>
      <c r="AN13" s="19">
        <v>4.5999999999999996</v>
      </c>
      <c r="AO13" s="19">
        <v>4.7</v>
      </c>
      <c r="AP13" s="19">
        <v>4.8</v>
      </c>
      <c r="AQ13" s="20">
        <v>5.0999999999999996</v>
      </c>
      <c r="AR13" s="20" t="s">
        <v>11</v>
      </c>
      <c r="AS13" s="20" t="s">
        <v>12</v>
      </c>
      <c r="AT13" s="20" t="s">
        <v>13</v>
      </c>
      <c r="AU13" s="20" t="s">
        <v>14</v>
      </c>
      <c r="AV13" s="20" t="s">
        <v>15</v>
      </c>
      <c r="AW13" s="20" t="s">
        <v>16</v>
      </c>
      <c r="AX13" s="20" t="s">
        <v>17</v>
      </c>
      <c r="AY13" s="20" t="s">
        <v>18</v>
      </c>
      <c r="AZ13" s="20">
        <v>5.4</v>
      </c>
    </row>
    <row r="14" spans="1:58" ht="21.75" x14ac:dyDescent="0.5">
      <c r="A14" s="271" t="s">
        <v>44</v>
      </c>
      <c r="B14" s="271">
        <f>COUNTIF(B3,2)</f>
        <v>1</v>
      </c>
      <c r="C14" s="257"/>
      <c r="D14" s="79"/>
      <c r="E14" s="257"/>
      <c r="F14" s="257"/>
      <c r="G14" s="257"/>
      <c r="J14" s="77"/>
      <c r="K14" s="78" t="s">
        <v>51</v>
      </c>
      <c r="L14" s="129">
        <f t="shared" ref="L14:AZ14" si="12">AVERAGE(L3:L5)</f>
        <v>4</v>
      </c>
      <c r="M14" s="129">
        <f t="shared" si="12"/>
        <v>4</v>
      </c>
      <c r="N14" s="129">
        <f t="shared" si="12"/>
        <v>4</v>
      </c>
      <c r="O14" s="129">
        <f t="shared" si="12"/>
        <v>4</v>
      </c>
      <c r="P14" s="129">
        <f t="shared" si="12"/>
        <v>4</v>
      </c>
      <c r="Q14" s="129">
        <f t="shared" si="12"/>
        <v>3</v>
      </c>
      <c r="R14" s="129">
        <f t="shared" si="12"/>
        <v>3</v>
      </c>
      <c r="S14" s="129">
        <f t="shared" si="12"/>
        <v>4</v>
      </c>
      <c r="T14" s="129">
        <f t="shared" si="12"/>
        <v>4</v>
      </c>
      <c r="U14" s="129">
        <f t="shared" si="12"/>
        <v>4</v>
      </c>
      <c r="V14" s="129">
        <f t="shared" si="12"/>
        <v>4</v>
      </c>
      <c r="W14" s="129">
        <f t="shared" si="12"/>
        <v>4</v>
      </c>
      <c r="X14" s="129">
        <f t="shared" si="12"/>
        <v>4</v>
      </c>
      <c r="Y14" s="129">
        <f t="shared" si="12"/>
        <v>4</v>
      </c>
      <c r="Z14" s="129">
        <f t="shared" si="12"/>
        <v>3</v>
      </c>
      <c r="AA14" s="129">
        <f t="shared" si="12"/>
        <v>3</v>
      </c>
      <c r="AB14" s="129">
        <f t="shared" si="12"/>
        <v>3</v>
      </c>
      <c r="AC14" s="129">
        <f t="shared" si="12"/>
        <v>3</v>
      </c>
      <c r="AD14" s="129">
        <f t="shared" si="12"/>
        <v>3</v>
      </c>
      <c r="AE14" s="129">
        <f t="shared" si="12"/>
        <v>3</v>
      </c>
      <c r="AF14" s="129">
        <f t="shared" si="12"/>
        <v>3</v>
      </c>
      <c r="AG14" s="129">
        <f t="shared" si="12"/>
        <v>4</v>
      </c>
      <c r="AH14" s="129">
        <f t="shared" si="12"/>
        <v>4</v>
      </c>
      <c r="AI14" s="129">
        <f t="shared" si="12"/>
        <v>4</v>
      </c>
      <c r="AJ14" s="129">
        <f t="shared" si="12"/>
        <v>4</v>
      </c>
      <c r="AK14" s="129">
        <f t="shared" si="12"/>
        <v>4</v>
      </c>
      <c r="AL14" s="129">
        <f t="shared" si="12"/>
        <v>4</v>
      </c>
      <c r="AM14" s="129">
        <f t="shared" si="12"/>
        <v>4</v>
      </c>
      <c r="AN14" s="129">
        <f t="shared" si="12"/>
        <v>4</v>
      </c>
      <c r="AO14" s="129">
        <f t="shared" si="12"/>
        <v>4</v>
      </c>
      <c r="AP14" s="129">
        <f t="shared" si="12"/>
        <v>4</v>
      </c>
      <c r="AQ14" s="129">
        <f t="shared" si="12"/>
        <v>3</v>
      </c>
      <c r="AR14" s="129">
        <f t="shared" si="12"/>
        <v>4</v>
      </c>
      <c r="AS14" s="129">
        <f t="shared" si="12"/>
        <v>4</v>
      </c>
      <c r="AT14" s="129">
        <f t="shared" si="12"/>
        <v>4</v>
      </c>
      <c r="AU14" s="129">
        <f t="shared" si="12"/>
        <v>4</v>
      </c>
      <c r="AV14" s="129">
        <f t="shared" si="12"/>
        <v>3</v>
      </c>
      <c r="AW14" s="129">
        <f t="shared" si="12"/>
        <v>3</v>
      </c>
      <c r="AX14" s="129">
        <f t="shared" si="12"/>
        <v>3</v>
      </c>
      <c r="AY14" s="129">
        <f t="shared" si="12"/>
        <v>3</v>
      </c>
      <c r="AZ14" s="129">
        <f t="shared" si="12"/>
        <v>3</v>
      </c>
    </row>
    <row r="15" spans="1:58" ht="21.75" x14ac:dyDescent="0.5">
      <c r="A15" s="271" t="s">
        <v>267</v>
      </c>
      <c r="B15" s="271">
        <f>COUNTIF(B3,0)</f>
        <v>0</v>
      </c>
      <c r="C15" s="257"/>
      <c r="D15" s="79"/>
      <c r="E15" s="257"/>
      <c r="F15" s="257"/>
      <c r="G15" s="257"/>
      <c r="J15" s="77"/>
      <c r="K15" s="78" t="s">
        <v>52</v>
      </c>
      <c r="L15" s="129">
        <f t="shared" ref="L15:AZ15" si="13">STDEVPA(L3:L5)</f>
        <v>0</v>
      </c>
      <c r="M15" s="129">
        <f t="shared" si="13"/>
        <v>0</v>
      </c>
      <c r="N15" s="129">
        <f t="shared" si="13"/>
        <v>0</v>
      </c>
      <c r="O15" s="129">
        <f t="shared" si="13"/>
        <v>0</v>
      </c>
      <c r="P15" s="129">
        <f t="shared" si="13"/>
        <v>0</v>
      </c>
      <c r="Q15" s="129">
        <f t="shared" si="13"/>
        <v>0</v>
      </c>
      <c r="R15" s="129">
        <f t="shared" si="13"/>
        <v>0</v>
      </c>
      <c r="S15" s="129">
        <f t="shared" si="13"/>
        <v>0</v>
      </c>
      <c r="T15" s="129">
        <f t="shared" si="13"/>
        <v>0</v>
      </c>
      <c r="U15" s="129">
        <f t="shared" si="13"/>
        <v>0</v>
      </c>
      <c r="V15" s="129">
        <f t="shared" si="13"/>
        <v>0</v>
      </c>
      <c r="W15" s="129">
        <f t="shared" si="13"/>
        <v>0</v>
      </c>
      <c r="X15" s="129">
        <f t="shared" si="13"/>
        <v>0</v>
      </c>
      <c r="Y15" s="129">
        <f t="shared" si="13"/>
        <v>0</v>
      </c>
      <c r="Z15" s="129">
        <f t="shared" si="13"/>
        <v>0</v>
      </c>
      <c r="AA15" s="129">
        <f t="shared" si="13"/>
        <v>0</v>
      </c>
      <c r="AB15" s="129">
        <f t="shared" si="13"/>
        <v>0</v>
      </c>
      <c r="AC15" s="129">
        <f t="shared" si="13"/>
        <v>0</v>
      </c>
      <c r="AD15" s="129">
        <f t="shared" si="13"/>
        <v>0</v>
      </c>
      <c r="AE15" s="129">
        <f t="shared" si="13"/>
        <v>0</v>
      </c>
      <c r="AF15" s="129">
        <f t="shared" si="13"/>
        <v>0</v>
      </c>
      <c r="AG15" s="129">
        <f t="shared" si="13"/>
        <v>0</v>
      </c>
      <c r="AH15" s="129">
        <f t="shared" si="13"/>
        <v>0</v>
      </c>
      <c r="AI15" s="129">
        <f t="shared" si="13"/>
        <v>0</v>
      </c>
      <c r="AJ15" s="129">
        <f t="shared" si="13"/>
        <v>0</v>
      </c>
      <c r="AK15" s="129">
        <f t="shared" si="13"/>
        <v>0</v>
      </c>
      <c r="AL15" s="129">
        <f t="shared" si="13"/>
        <v>0</v>
      </c>
      <c r="AM15" s="129">
        <f t="shared" si="13"/>
        <v>0</v>
      </c>
      <c r="AN15" s="129">
        <f t="shared" si="13"/>
        <v>0</v>
      </c>
      <c r="AO15" s="129">
        <f t="shared" si="13"/>
        <v>0</v>
      </c>
      <c r="AP15" s="129">
        <f t="shared" si="13"/>
        <v>0</v>
      </c>
      <c r="AQ15" s="129">
        <f t="shared" si="13"/>
        <v>0</v>
      </c>
      <c r="AR15" s="129">
        <f t="shared" si="13"/>
        <v>0</v>
      </c>
      <c r="AS15" s="129">
        <f t="shared" si="13"/>
        <v>0</v>
      </c>
      <c r="AT15" s="129">
        <f t="shared" si="13"/>
        <v>0</v>
      </c>
      <c r="AU15" s="129">
        <f t="shared" si="13"/>
        <v>0</v>
      </c>
      <c r="AV15" s="129">
        <f t="shared" si="13"/>
        <v>0</v>
      </c>
      <c r="AW15" s="129">
        <f t="shared" si="13"/>
        <v>0</v>
      </c>
      <c r="AX15" s="129">
        <f t="shared" si="13"/>
        <v>0</v>
      </c>
      <c r="AY15" s="129">
        <f t="shared" si="13"/>
        <v>0</v>
      </c>
      <c r="AZ15" s="129">
        <f t="shared" si="13"/>
        <v>0</v>
      </c>
    </row>
    <row r="16" spans="1:58" ht="21.75" x14ac:dyDescent="0.5">
      <c r="A16" s="271"/>
      <c r="B16" s="271">
        <f>SUM(B13:B15)</f>
        <v>1</v>
      </c>
      <c r="C16" s="257"/>
      <c r="D16" s="79"/>
      <c r="E16" s="257"/>
      <c r="F16" s="257"/>
      <c r="G16" s="257"/>
    </row>
    <row r="17" spans="1:27" ht="21.75" x14ac:dyDescent="0.5">
      <c r="A17" s="257"/>
      <c r="B17" s="257"/>
      <c r="C17" s="257"/>
      <c r="D17" s="79"/>
      <c r="E17" s="257"/>
      <c r="F17" s="257"/>
      <c r="G17" s="257"/>
      <c r="L17" s="134">
        <v>2.4</v>
      </c>
      <c r="M17" s="134">
        <v>4.4000000000000004</v>
      </c>
      <c r="N17" s="134">
        <v>1.4</v>
      </c>
      <c r="O17" s="134">
        <v>1.5</v>
      </c>
      <c r="P17" s="134">
        <v>1.7</v>
      </c>
      <c r="Q17" s="134">
        <v>1.8</v>
      </c>
      <c r="R17" s="134">
        <v>3.7</v>
      </c>
      <c r="S17" s="134" t="s">
        <v>11</v>
      </c>
      <c r="T17" s="134" t="s">
        <v>12</v>
      </c>
      <c r="U17" s="134" t="s">
        <v>13</v>
      </c>
      <c r="V17" s="134" t="s">
        <v>14</v>
      </c>
      <c r="W17" s="134" t="s">
        <v>15</v>
      </c>
      <c r="X17" s="134" t="s">
        <v>16</v>
      </c>
      <c r="Y17" s="134" t="s">
        <v>17</v>
      </c>
      <c r="Z17" s="134" t="s">
        <v>18</v>
      </c>
      <c r="AA17" s="134">
        <v>5.4</v>
      </c>
    </row>
    <row r="18" spans="1:27" ht="21.75" x14ac:dyDescent="0.5">
      <c r="A18" s="271" t="s">
        <v>1</v>
      </c>
      <c r="B18" s="271"/>
      <c r="C18" s="271"/>
      <c r="D18" s="79"/>
      <c r="E18" s="257"/>
      <c r="F18" s="257"/>
      <c r="G18" s="257"/>
      <c r="J18" s="290" t="s">
        <v>20</v>
      </c>
      <c r="K18" s="290"/>
      <c r="L18" s="135">
        <f>W14</f>
        <v>4</v>
      </c>
      <c r="M18" s="135">
        <f>AL14</f>
        <v>4</v>
      </c>
      <c r="N18" s="135">
        <f>O14</f>
        <v>4</v>
      </c>
      <c r="O18" s="135">
        <f>P14</f>
        <v>4</v>
      </c>
      <c r="P18" s="135">
        <f>R14</f>
        <v>3</v>
      </c>
      <c r="Q18" s="135">
        <f>S14</f>
        <v>4</v>
      </c>
      <c r="R18" s="135">
        <f>AF14</f>
        <v>3</v>
      </c>
      <c r="S18" s="135">
        <f t="shared" ref="S18:AA19" si="14">AR14</f>
        <v>4</v>
      </c>
      <c r="T18" s="135">
        <f t="shared" si="14"/>
        <v>4</v>
      </c>
      <c r="U18" s="135">
        <f t="shared" si="14"/>
        <v>4</v>
      </c>
      <c r="V18" s="135">
        <f t="shared" si="14"/>
        <v>4</v>
      </c>
      <c r="W18" s="135">
        <f t="shared" si="14"/>
        <v>3</v>
      </c>
      <c r="X18" s="135">
        <f t="shared" si="14"/>
        <v>3</v>
      </c>
      <c r="Y18" s="135">
        <f t="shared" si="14"/>
        <v>3</v>
      </c>
      <c r="Z18" s="135">
        <f t="shared" si="14"/>
        <v>3</v>
      </c>
      <c r="AA18" s="135">
        <f t="shared" si="14"/>
        <v>3</v>
      </c>
    </row>
    <row r="19" spans="1:27" ht="21.75" x14ac:dyDescent="0.5">
      <c r="A19" s="271" t="s">
        <v>268</v>
      </c>
      <c r="B19" s="271"/>
      <c r="C19" s="271">
        <f>COUNTIF(D$3,1)</f>
        <v>0</v>
      </c>
      <c r="D19" s="79"/>
      <c r="E19" s="257"/>
      <c r="F19" s="257"/>
      <c r="G19" s="257"/>
      <c r="J19" s="290"/>
      <c r="K19" s="290"/>
      <c r="L19" s="135">
        <f>W15</f>
        <v>0</v>
      </c>
      <c r="M19" s="135">
        <f>AM15</f>
        <v>0</v>
      </c>
      <c r="N19" s="135">
        <f>O15</f>
        <v>0</v>
      </c>
      <c r="O19" s="135">
        <f>P15</f>
        <v>0</v>
      </c>
      <c r="P19" s="135">
        <f>R15</f>
        <v>0</v>
      </c>
      <c r="Q19" s="135">
        <f>S15</f>
        <v>0</v>
      </c>
      <c r="R19" s="135">
        <f>AF15</f>
        <v>0</v>
      </c>
      <c r="S19" s="135">
        <f t="shared" si="14"/>
        <v>0</v>
      </c>
      <c r="T19" s="135">
        <f t="shared" si="14"/>
        <v>0</v>
      </c>
      <c r="U19" s="135">
        <f t="shared" si="14"/>
        <v>0</v>
      </c>
      <c r="V19" s="135">
        <f t="shared" si="14"/>
        <v>0</v>
      </c>
      <c r="W19" s="135">
        <f t="shared" si="14"/>
        <v>0</v>
      </c>
      <c r="X19" s="135">
        <f t="shared" si="14"/>
        <v>0</v>
      </c>
      <c r="Y19" s="135">
        <f t="shared" si="14"/>
        <v>0</v>
      </c>
      <c r="Z19" s="135">
        <f t="shared" si="14"/>
        <v>0</v>
      </c>
      <c r="AA19" s="135">
        <f t="shared" si="14"/>
        <v>0</v>
      </c>
    </row>
    <row r="20" spans="1:27" ht="21.75" x14ac:dyDescent="0.5">
      <c r="A20" s="271" t="s">
        <v>269</v>
      </c>
      <c r="B20" s="271"/>
      <c r="C20" s="271">
        <f>COUNTIF(D$3,2)</f>
        <v>0</v>
      </c>
      <c r="D20" s="79"/>
      <c r="E20" s="257"/>
      <c r="F20" s="257"/>
      <c r="G20" s="257"/>
      <c r="K20" t="s">
        <v>51</v>
      </c>
      <c r="L20" s="132">
        <f>AVERAGE(L18:AA18)</f>
        <v>3.5625</v>
      </c>
    </row>
    <row r="21" spans="1:27" ht="21.75" x14ac:dyDescent="0.5">
      <c r="A21" s="271" t="s">
        <v>270</v>
      </c>
      <c r="B21" s="271"/>
      <c r="C21" s="271">
        <f>COUNTIF(D$3,3)</f>
        <v>1</v>
      </c>
      <c r="D21" s="79"/>
      <c r="E21" s="257"/>
      <c r="F21" s="257"/>
      <c r="G21" s="257"/>
      <c r="K21" t="s">
        <v>52</v>
      </c>
      <c r="L21" s="132">
        <f>AVERAGE(L19:AA19)</f>
        <v>0</v>
      </c>
    </row>
    <row r="22" spans="1:27" ht="21.75" x14ac:dyDescent="0.5">
      <c r="A22" s="271" t="s">
        <v>271</v>
      </c>
      <c r="B22" s="271"/>
      <c r="C22" s="271">
        <f>COUNTIF(D$3,4)</f>
        <v>0</v>
      </c>
      <c r="D22" s="79"/>
      <c r="E22" s="257"/>
      <c r="F22" s="257"/>
      <c r="G22" s="257"/>
    </row>
    <row r="23" spans="1:27" ht="21.75" x14ac:dyDescent="0.5">
      <c r="A23" s="271" t="s">
        <v>267</v>
      </c>
      <c r="B23" s="271"/>
      <c r="C23" s="271">
        <f>COUNTIF(D$3,5)</f>
        <v>0</v>
      </c>
      <c r="D23" s="79"/>
      <c r="E23" s="257"/>
      <c r="F23" s="257"/>
      <c r="G23" s="257"/>
      <c r="L23" s="132"/>
    </row>
    <row r="24" spans="1:27" ht="21.75" x14ac:dyDescent="0.5">
      <c r="A24" s="271"/>
      <c r="B24" s="271"/>
      <c r="C24" s="271">
        <f>SUM(C19:C23)</f>
        <v>1</v>
      </c>
      <c r="D24" s="79"/>
      <c r="E24" s="257"/>
      <c r="F24" s="257"/>
      <c r="G24" s="257"/>
      <c r="L24" s="134">
        <v>4.0999999999999996</v>
      </c>
      <c r="M24" s="134">
        <v>4.2</v>
      </c>
      <c r="N24" s="134">
        <v>1.4</v>
      </c>
      <c r="O24" s="134">
        <v>4.3</v>
      </c>
      <c r="P24" s="134">
        <v>4.8</v>
      </c>
    </row>
    <row r="25" spans="1:27" ht="21.75" x14ac:dyDescent="0.5">
      <c r="A25" s="257"/>
      <c r="B25" s="257"/>
      <c r="C25" s="257"/>
      <c r="D25" s="79"/>
      <c r="E25" s="257"/>
      <c r="F25" s="257"/>
      <c r="G25" s="257"/>
      <c r="J25" s="290" t="s">
        <v>21</v>
      </c>
      <c r="K25" s="290"/>
      <c r="L25" s="135">
        <f>AI14</f>
        <v>4</v>
      </c>
      <c r="M25" s="135">
        <f>AJ14</f>
        <v>4</v>
      </c>
      <c r="N25" s="135">
        <f>O14</f>
        <v>4</v>
      </c>
      <c r="O25" s="135">
        <f>AK14</f>
        <v>4</v>
      </c>
      <c r="P25" s="135">
        <f>AP14</f>
        <v>4</v>
      </c>
    </row>
    <row r="26" spans="1:27" ht="21.75" x14ac:dyDescent="0.5">
      <c r="A26" s="257" t="s">
        <v>194</v>
      </c>
      <c r="B26" s="257"/>
      <c r="C26" s="257"/>
      <c r="D26" s="79"/>
      <c r="E26" s="257"/>
      <c r="F26" s="257"/>
      <c r="G26" s="257"/>
      <c r="J26" s="290"/>
      <c r="K26" s="290"/>
      <c r="L26" s="135">
        <f>AI15</f>
        <v>0</v>
      </c>
      <c r="M26" s="135">
        <f>AJ15</f>
        <v>0</v>
      </c>
      <c r="N26" s="135">
        <f>O15</f>
        <v>0</v>
      </c>
      <c r="O26" s="135">
        <f>AK15</f>
        <v>0</v>
      </c>
      <c r="P26" s="135">
        <f>AP15</f>
        <v>0</v>
      </c>
    </row>
    <row r="27" spans="1:27" ht="21.75" x14ac:dyDescent="0.5">
      <c r="A27" s="271" t="s">
        <v>28</v>
      </c>
      <c r="B27" s="271"/>
      <c r="C27" s="271"/>
      <c r="D27" s="277"/>
      <c r="E27" s="271">
        <f>COUNTIF(E3,1)</f>
        <v>0</v>
      </c>
      <c r="F27" s="257"/>
      <c r="G27" s="257"/>
      <c r="K27" t="s">
        <v>51</v>
      </c>
      <c r="L27" s="132">
        <f>AVERAGE(L25:P25)</f>
        <v>4</v>
      </c>
    </row>
    <row r="28" spans="1:27" ht="21.75" x14ac:dyDescent="0.5">
      <c r="A28" s="271" t="s">
        <v>30</v>
      </c>
      <c r="B28" s="271"/>
      <c r="C28" s="271"/>
      <c r="D28" s="277"/>
      <c r="E28" s="271">
        <f>COUNTIF(E3,2)</f>
        <v>0</v>
      </c>
      <c r="F28" s="257"/>
      <c r="G28" s="257"/>
      <c r="K28" t="s">
        <v>52</v>
      </c>
      <c r="L28" s="132">
        <f>AVERAGE(L26:P26)</f>
        <v>0</v>
      </c>
    </row>
    <row r="29" spans="1:27" ht="21.75" x14ac:dyDescent="0.5">
      <c r="A29" s="271" t="s">
        <v>32</v>
      </c>
      <c r="B29" s="271"/>
      <c r="C29" s="271"/>
      <c r="D29" s="277"/>
      <c r="E29" s="271">
        <f>COUNTIF(E3,3)</f>
        <v>1</v>
      </c>
      <c r="F29" s="257"/>
      <c r="G29" s="257"/>
    </row>
    <row r="30" spans="1:27" ht="21.75" x14ac:dyDescent="0.5">
      <c r="A30" s="271" t="s">
        <v>272</v>
      </c>
      <c r="B30" s="271"/>
      <c r="C30" s="271"/>
      <c r="D30" s="277"/>
      <c r="E30" s="271">
        <f>COUNTIF(E3,4)</f>
        <v>0</v>
      </c>
      <c r="F30" s="257"/>
      <c r="G30" s="257"/>
      <c r="L30" s="134">
        <v>2.5</v>
      </c>
      <c r="M30" s="136">
        <v>3.4</v>
      </c>
      <c r="N30" s="134">
        <v>3.9</v>
      </c>
    </row>
    <row r="31" spans="1:27" ht="21.75" x14ac:dyDescent="0.5">
      <c r="A31" s="271" t="s">
        <v>267</v>
      </c>
      <c r="B31" s="271"/>
      <c r="C31" s="271"/>
      <c r="D31" s="277"/>
      <c r="E31" s="271">
        <f>COUNTIF(E3,0)</f>
        <v>0</v>
      </c>
      <c r="F31" s="257"/>
      <c r="G31" s="257"/>
      <c r="J31" s="290" t="s">
        <v>22</v>
      </c>
      <c r="K31" s="290"/>
      <c r="L31" s="135">
        <f>X6</f>
        <v>4</v>
      </c>
      <c r="M31" s="137">
        <f>AC6</f>
        <v>3</v>
      </c>
      <c r="N31" s="135">
        <f>AH14</f>
        <v>4</v>
      </c>
    </row>
    <row r="32" spans="1:27" ht="21.75" x14ac:dyDescent="0.5">
      <c r="A32" s="271"/>
      <c r="B32" s="271"/>
      <c r="C32" s="271"/>
      <c r="D32" s="277"/>
      <c r="E32" s="271">
        <f>SUM(E27:E31)</f>
        <v>1</v>
      </c>
      <c r="F32" s="257"/>
      <c r="G32" s="257"/>
      <c r="J32" s="290"/>
      <c r="K32" s="290"/>
      <c r="L32" s="135">
        <f>X15</f>
        <v>0</v>
      </c>
      <c r="M32" s="137">
        <f>AC15</f>
        <v>0</v>
      </c>
      <c r="N32" s="135">
        <f>AH15</f>
        <v>0</v>
      </c>
    </row>
    <row r="33" spans="1:28" ht="21.75" x14ac:dyDescent="0.5">
      <c r="A33" s="257"/>
      <c r="B33" s="257"/>
      <c r="C33" s="257"/>
      <c r="D33" s="79"/>
      <c r="E33" s="257"/>
      <c r="F33" s="257"/>
      <c r="G33" s="257"/>
      <c r="K33" t="s">
        <v>51</v>
      </c>
      <c r="L33" s="132">
        <f>AVERAGE(L31:N31)</f>
        <v>3.6666666666666665</v>
      </c>
    </row>
    <row r="34" spans="1:28" ht="21.75" x14ac:dyDescent="0.5">
      <c r="A34" s="256" t="s">
        <v>273</v>
      </c>
      <c r="B34" s="257"/>
      <c r="C34" s="257"/>
      <c r="E34" s="257"/>
      <c r="F34" s="257"/>
      <c r="G34" s="257"/>
      <c r="K34" t="s">
        <v>52</v>
      </c>
      <c r="L34" s="132">
        <f>AVERAGE(L32:N32)</f>
        <v>0</v>
      </c>
    </row>
    <row r="35" spans="1:28" x14ac:dyDescent="0.5">
      <c r="A35" s="90">
        <v>1</v>
      </c>
      <c r="B35" s="104" t="s">
        <v>36</v>
      </c>
      <c r="C35" s="284" t="s">
        <v>129</v>
      </c>
      <c r="D35" s="277"/>
      <c r="E35" s="271"/>
      <c r="F35" s="271"/>
      <c r="G35" s="271">
        <f>COUNTIF(I3,1)</f>
        <v>1</v>
      </c>
    </row>
    <row r="36" spans="1:28" x14ac:dyDescent="0.5">
      <c r="A36" s="90">
        <v>2</v>
      </c>
      <c r="B36" s="104" t="s">
        <v>36</v>
      </c>
      <c r="C36" s="284" t="s">
        <v>130</v>
      </c>
      <c r="D36" s="277"/>
      <c r="E36" s="271"/>
      <c r="F36" s="271"/>
      <c r="G36" s="271">
        <f>COUNTIF(I3,2)</f>
        <v>0</v>
      </c>
      <c r="L36" s="134">
        <v>1.1000000000000001</v>
      </c>
      <c r="M36" s="134">
        <v>1.2</v>
      </c>
      <c r="N36" s="134">
        <v>1.3</v>
      </c>
      <c r="O36" s="134">
        <v>1.4</v>
      </c>
      <c r="P36" s="134">
        <v>1.5</v>
      </c>
      <c r="Q36" s="134">
        <v>1.6</v>
      </c>
      <c r="R36" s="134">
        <v>1.7</v>
      </c>
      <c r="S36" s="134">
        <v>1.8</v>
      </c>
      <c r="T36" s="134">
        <v>3.1</v>
      </c>
      <c r="U36" s="134">
        <v>3.2</v>
      </c>
      <c r="V36" s="134">
        <v>3.3</v>
      </c>
      <c r="W36" s="134">
        <v>3.4</v>
      </c>
      <c r="X36" s="134">
        <v>3.5</v>
      </c>
      <c r="Y36" s="134">
        <v>3.6</v>
      </c>
      <c r="Z36" s="134">
        <v>3.7</v>
      </c>
      <c r="AA36" s="134">
        <v>3.8</v>
      </c>
      <c r="AB36" s="134">
        <v>3.9</v>
      </c>
    </row>
    <row r="37" spans="1:28" x14ac:dyDescent="0.5">
      <c r="A37" s="92"/>
      <c r="B37" s="104"/>
      <c r="C37" s="284"/>
      <c r="D37" s="277"/>
      <c r="E37" s="271"/>
      <c r="F37" s="271"/>
      <c r="G37" s="271">
        <f>SUM(G35:G36)</f>
        <v>1</v>
      </c>
      <c r="J37" s="290" t="s">
        <v>23</v>
      </c>
      <c r="K37" s="290"/>
      <c r="L37" s="135">
        <f>L6</f>
        <v>4</v>
      </c>
      <c r="M37" s="135">
        <f t="shared" ref="M37:R38" si="15">M6</f>
        <v>4</v>
      </c>
      <c r="N37" s="135">
        <f t="shared" si="15"/>
        <v>4</v>
      </c>
      <c r="O37" s="135">
        <f t="shared" si="15"/>
        <v>4</v>
      </c>
      <c r="P37" s="135">
        <f t="shared" si="15"/>
        <v>4</v>
      </c>
      <c r="Q37" s="135">
        <f t="shared" si="15"/>
        <v>3</v>
      </c>
      <c r="R37" s="135">
        <f t="shared" si="15"/>
        <v>3</v>
      </c>
      <c r="S37" s="135">
        <f>S6</f>
        <v>4</v>
      </c>
      <c r="T37" s="135">
        <f>Z6</f>
        <v>3</v>
      </c>
      <c r="U37" s="135">
        <f t="shared" ref="U37:AB38" si="16">AA6</f>
        <v>3</v>
      </c>
      <c r="V37" s="135">
        <f t="shared" si="16"/>
        <v>3</v>
      </c>
      <c r="W37" s="135">
        <f t="shared" si="16"/>
        <v>3</v>
      </c>
      <c r="X37" s="135">
        <f t="shared" si="16"/>
        <v>3</v>
      </c>
      <c r="Y37" s="135">
        <f t="shared" si="16"/>
        <v>3</v>
      </c>
      <c r="Z37" s="135">
        <f t="shared" si="16"/>
        <v>3</v>
      </c>
      <c r="AA37" s="135">
        <f>AG6</f>
        <v>4</v>
      </c>
      <c r="AB37" s="135">
        <f t="shared" si="16"/>
        <v>4</v>
      </c>
    </row>
    <row r="38" spans="1:28" x14ac:dyDescent="0.5">
      <c r="A38" s="90"/>
      <c r="B38" s="104"/>
      <c r="C38" s="284"/>
      <c r="D38" s="277"/>
      <c r="E38" s="271"/>
      <c r="F38" s="271"/>
      <c r="G38" s="271"/>
      <c r="J38" s="290"/>
      <c r="K38" s="290"/>
      <c r="L38" s="135">
        <f>L7</f>
        <v>0</v>
      </c>
      <c r="M38" s="135">
        <f t="shared" si="15"/>
        <v>0</v>
      </c>
      <c r="N38" s="135">
        <f t="shared" si="15"/>
        <v>0</v>
      </c>
      <c r="O38" s="135">
        <f t="shared" si="15"/>
        <v>0</v>
      </c>
      <c r="P38" s="135">
        <f t="shared" si="15"/>
        <v>0</v>
      </c>
      <c r="Q38" s="135">
        <f t="shared" si="15"/>
        <v>0</v>
      </c>
      <c r="R38" s="135">
        <f t="shared" si="15"/>
        <v>0</v>
      </c>
      <c r="S38" s="135">
        <f>S7</f>
        <v>0</v>
      </c>
      <c r="T38" s="135">
        <f>Z7</f>
        <v>0</v>
      </c>
      <c r="U38" s="135">
        <f t="shared" si="16"/>
        <v>0</v>
      </c>
      <c r="V38" s="135">
        <f t="shared" si="16"/>
        <v>0</v>
      </c>
      <c r="W38" s="135">
        <f t="shared" si="16"/>
        <v>0</v>
      </c>
      <c r="X38" s="135">
        <f t="shared" si="16"/>
        <v>0</v>
      </c>
      <c r="Y38" s="135">
        <f t="shared" si="16"/>
        <v>0</v>
      </c>
      <c r="Z38" s="135">
        <f t="shared" si="16"/>
        <v>0</v>
      </c>
      <c r="AA38" s="135">
        <f>AG7</f>
        <v>0</v>
      </c>
      <c r="AB38" s="135">
        <f t="shared" si="16"/>
        <v>0</v>
      </c>
    </row>
    <row r="39" spans="1:28" ht="21.75" x14ac:dyDescent="0.5">
      <c r="A39" s="54"/>
      <c r="B39" s="54"/>
      <c r="C39" s="271"/>
      <c r="D39" s="277"/>
      <c r="E39" s="271"/>
      <c r="F39" s="271"/>
      <c r="G39" s="271"/>
      <c r="K39" t="s">
        <v>51</v>
      </c>
      <c r="L39" s="132">
        <f>AVERAGE(L37:AB37)</f>
        <v>3.4705882352941178</v>
      </c>
    </row>
    <row r="40" spans="1:28" ht="21.75" x14ac:dyDescent="0.5">
      <c r="A40" s="54"/>
      <c r="B40" s="54"/>
      <c r="C40" s="271"/>
      <c r="D40" s="277"/>
      <c r="E40" s="271"/>
      <c r="F40" s="271"/>
      <c r="G40" s="271"/>
      <c r="K40" t="s">
        <v>52</v>
      </c>
      <c r="L40" s="132">
        <f>AVERAGE(L38:AB38)</f>
        <v>0</v>
      </c>
    </row>
    <row r="41" spans="1:28" ht="21.75" x14ac:dyDescent="0.5">
      <c r="A41" s="54"/>
      <c r="B41" s="54"/>
      <c r="C41" s="271"/>
      <c r="D41" s="277"/>
      <c r="E41" s="271"/>
      <c r="F41" s="271"/>
      <c r="G41" s="271"/>
    </row>
    <row r="42" spans="1:28" ht="21.75" x14ac:dyDescent="0.5">
      <c r="A42" s="54"/>
      <c r="B42" s="54"/>
      <c r="C42" s="271"/>
      <c r="D42" s="277"/>
      <c r="E42" s="271"/>
      <c r="F42" s="271"/>
      <c r="G42" s="271"/>
      <c r="L42" s="134">
        <v>3.2</v>
      </c>
      <c r="M42" s="134">
        <v>3.8</v>
      </c>
    </row>
    <row r="43" spans="1:28" ht="21.75" x14ac:dyDescent="0.5">
      <c r="A43" s="280"/>
      <c r="B43" s="281"/>
      <c r="C43" s="271"/>
      <c r="D43" s="277"/>
      <c r="E43" s="271"/>
      <c r="F43" s="271"/>
      <c r="G43" s="271"/>
      <c r="J43" s="290" t="s">
        <v>24</v>
      </c>
      <c r="K43" s="290"/>
      <c r="L43" s="135">
        <f>AA6</f>
        <v>3</v>
      </c>
      <c r="M43" s="135">
        <f>AG14</f>
        <v>4</v>
      </c>
    </row>
    <row r="44" spans="1:28" ht="21.75" x14ac:dyDescent="0.5">
      <c r="A44" s="278"/>
      <c r="B44" s="279"/>
      <c r="C44" s="257"/>
      <c r="D44" s="79"/>
      <c r="E44" s="257"/>
      <c r="F44" s="257"/>
      <c r="G44" s="257"/>
      <c r="J44" s="290"/>
      <c r="K44" s="290"/>
      <c r="L44" s="135">
        <f>AA7</f>
        <v>0</v>
      </c>
      <c r="M44" s="135">
        <f>AG15</f>
        <v>0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K45" t="s">
        <v>51</v>
      </c>
      <c r="L45" s="132">
        <f>AVERAGE(L43:M43)</f>
        <v>3.5</v>
      </c>
    </row>
    <row r="46" spans="1:28" ht="21.75" x14ac:dyDescent="0.5">
      <c r="A46" s="257"/>
      <c r="B46" s="257"/>
      <c r="C46" s="257"/>
      <c r="D46" s="79"/>
      <c r="E46" s="257"/>
      <c r="F46" s="257"/>
      <c r="G46" s="257"/>
      <c r="K46" t="s">
        <v>52</v>
      </c>
      <c r="L46" s="132">
        <f>AVERAGE(L44:M44)</f>
        <v>0</v>
      </c>
    </row>
    <row r="47" spans="1:28" ht="21.75" x14ac:dyDescent="0.5">
      <c r="A47" s="271" t="s">
        <v>274</v>
      </c>
      <c r="B47" s="271"/>
      <c r="C47" s="271"/>
      <c r="D47" s="79"/>
      <c r="E47" s="257"/>
      <c r="F47" s="257"/>
      <c r="G47" s="257"/>
    </row>
    <row r="48" spans="1:28" ht="21.75" x14ac:dyDescent="0.5">
      <c r="A48" s="271" t="s">
        <v>275</v>
      </c>
      <c r="B48" s="271"/>
      <c r="C48" s="271">
        <f>COUNTIF(J3,1)</f>
        <v>0</v>
      </c>
      <c r="D48" s="79"/>
      <c r="E48" s="257"/>
      <c r="F48" s="257"/>
      <c r="G48" s="257"/>
    </row>
    <row r="49" spans="1:13" ht="21.75" x14ac:dyDescent="0.5">
      <c r="A49" s="271" t="s">
        <v>276</v>
      </c>
      <c r="B49" s="271"/>
      <c r="C49" s="271">
        <f>COUNTIF(J3,2)</f>
        <v>1</v>
      </c>
      <c r="D49" s="79"/>
      <c r="E49" s="257"/>
      <c r="F49" s="257"/>
      <c r="G49" s="257"/>
      <c r="J49" s="290" t="s">
        <v>191</v>
      </c>
      <c r="K49" s="290"/>
      <c r="L49" s="133" t="s">
        <v>51</v>
      </c>
      <c r="M49" s="135">
        <f>AVERAGE(L20,L27,L33,L39,L45)</f>
        <v>3.6399509803921566</v>
      </c>
    </row>
    <row r="50" spans="1:13" ht="21.75" x14ac:dyDescent="0.5">
      <c r="A50" s="271" t="s">
        <v>267</v>
      </c>
      <c r="B50" s="271"/>
      <c r="C50" s="271">
        <f>COUNTIF(J3,0)</f>
        <v>0</v>
      </c>
      <c r="D50" s="79"/>
      <c r="E50" s="257"/>
      <c r="F50" s="257"/>
      <c r="G50" s="257"/>
      <c r="J50" s="290"/>
      <c r="K50" s="290"/>
      <c r="L50" s="133" t="s">
        <v>52</v>
      </c>
      <c r="M50" s="135">
        <f>AVERAGE(L21,L28,L34,L40,L46)</f>
        <v>0</v>
      </c>
    </row>
    <row r="51" spans="1:13" ht="21.75" x14ac:dyDescent="0.5">
      <c r="A51" s="271"/>
      <c r="B51" s="271"/>
      <c r="C51" s="271">
        <f>SUM(C48:C50)</f>
        <v>1</v>
      </c>
      <c r="D51" s="79"/>
      <c r="E51" s="257"/>
      <c r="F51" s="257"/>
      <c r="G51" s="257"/>
    </row>
    <row r="52" spans="1:13" ht="21.75" x14ac:dyDescent="0.5">
      <c r="A52" s="257"/>
      <c r="B52" s="257"/>
      <c r="C52" s="257"/>
      <c r="D52" s="79"/>
      <c r="E52" s="257"/>
      <c r="F52" s="257"/>
      <c r="G52" s="257"/>
    </row>
    <row r="53" spans="1:13" ht="21.75" x14ac:dyDescent="0.5">
      <c r="A53" s="271" t="s">
        <v>277</v>
      </c>
      <c r="B53" s="271"/>
      <c r="C53" s="271"/>
      <c r="D53" s="79"/>
      <c r="E53" s="257"/>
      <c r="F53" s="257"/>
      <c r="G53" s="257"/>
    </row>
    <row r="54" spans="1:13" ht="21.75" x14ac:dyDescent="0.5">
      <c r="A54" s="271" t="s">
        <v>278</v>
      </c>
      <c r="B54" s="271"/>
      <c r="C54" s="271">
        <f>COUNTIF(K3,1)</f>
        <v>1</v>
      </c>
      <c r="D54" s="79"/>
      <c r="E54" s="257"/>
      <c r="F54" s="257"/>
      <c r="G54" s="257"/>
    </row>
    <row r="55" spans="1:13" ht="21.75" x14ac:dyDescent="0.5">
      <c r="A55" s="271" t="s">
        <v>41</v>
      </c>
      <c r="B55" s="271"/>
      <c r="C55" s="271">
        <f>COUNTIF(K3,2)</f>
        <v>0</v>
      </c>
      <c r="D55" s="79"/>
      <c r="E55" s="257"/>
      <c r="F55" s="257"/>
      <c r="G55" s="257"/>
    </row>
    <row r="56" spans="1:13" ht="21.75" x14ac:dyDescent="0.5">
      <c r="A56" s="271" t="s">
        <v>267</v>
      </c>
      <c r="B56" s="271"/>
      <c r="C56" s="271">
        <f>COUNTIF(K3,0)</f>
        <v>0</v>
      </c>
      <c r="D56" s="79"/>
      <c r="E56" s="257"/>
      <c r="F56" s="257"/>
      <c r="G56" s="257"/>
    </row>
    <row r="57" spans="1:13" ht="21.75" x14ac:dyDescent="0.5">
      <c r="A57" s="271"/>
      <c r="B57" s="271"/>
      <c r="C57" s="271">
        <f>SUM(C54:C56)</f>
        <v>1</v>
      </c>
      <c r="D57" s="79"/>
      <c r="E57" s="257"/>
      <c r="F57" s="257"/>
      <c r="G57" s="257"/>
    </row>
    <row r="58" spans="1:13" ht="21.75" x14ac:dyDescent="0.5">
      <c r="A58"/>
      <c r="D58" s="79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</row>
    <row r="62" spans="1:13" ht="21.75" x14ac:dyDescent="0.5">
      <c r="A62"/>
      <c r="D62" s="79"/>
      <c r="I62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1" spans="1:9" ht="21.75" x14ac:dyDescent="0.5">
      <c r="A351"/>
      <c r="D351" s="53"/>
      <c r="I351"/>
    </row>
  </sheetData>
  <mergeCells count="6">
    <mergeCell ref="J49:K50"/>
    <mergeCell ref="J18:K19"/>
    <mergeCell ref="J25:K26"/>
    <mergeCell ref="J31:K32"/>
    <mergeCell ref="J37:K38"/>
    <mergeCell ref="J43:K4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2"/>
  <sheetViews>
    <sheetView topLeftCell="A40" workbookViewId="0">
      <selection activeCell="A13" sqref="A13:G58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145">
        <v>2</v>
      </c>
      <c r="B3" s="146">
        <v>2</v>
      </c>
      <c r="C3" s="147">
        <v>45</v>
      </c>
      <c r="D3" s="79">
        <f>IF(C3&gt;50,4,IF(C3&gt;40,3,IF(C3&gt;30,2,IF(C3&gt;0,1,IF(C3=0,5)))))</f>
        <v>3</v>
      </c>
      <c r="E3" s="148">
        <v>1</v>
      </c>
      <c r="F3" s="149">
        <v>2</v>
      </c>
      <c r="G3" s="150">
        <v>2</v>
      </c>
      <c r="H3" s="150" t="s">
        <v>201</v>
      </c>
      <c r="I3" s="151">
        <v>1</v>
      </c>
      <c r="J3" s="15">
        <v>2</v>
      </c>
      <c r="K3" s="15">
        <v>1</v>
      </c>
      <c r="L3" s="152">
        <v>5</v>
      </c>
      <c r="M3" s="152">
        <v>4</v>
      </c>
      <c r="N3" s="152">
        <v>4</v>
      </c>
      <c r="O3" s="152">
        <v>4</v>
      </c>
      <c r="P3" s="152">
        <v>4</v>
      </c>
      <c r="Q3" s="152">
        <v>4</v>
      </c>
      <c r="R3" s="152">
        <v>4</v>
      </c>
      <c r="S3" s="152">
        <v>4</v>
      </c>
      <c r="T3" s="153">
        <v>4</v>
      </c>
      <c r="U3" s="153">
        <v>4</v>
      </c>
      <c r="V3" s="153">
        <v>4</v>
      </c>
      <c r="W3" s="153">
        <v>4</v>
      </c>
      <c r="X3" s="153">
        <v>4</v>
      </c>
      <c r="Y3" s="153">
        <v>4</v>
      </c>
      <c r="Z3" s="154">
        <v>4</v>
      </c>
      <c r="AA3" s="154">
        <v>4</v>
      </c>
      <c r="AB3" s="154">
        <v>4</v>
      </c>
      <c r="AC3" s="154">
        <v>4</v>
      </c>
      <c r="AD3" s="154">
        <v>4</v>
      </c>
      <c r="AE3" s="154">
        <v>4</v>
      </c>
      <c r="AF3" s="154">
        <v>4</v>
      </c>
      <c r="AG3" s="154">
        <v>4</v>
      </c>
      <c r="AH3" s="154">
        <v>4</v>
      </c>
      <c r="AI3" s="155">
        <v>4</v>
      </c>
      <c r="AJ3" s="155">
        <v>4</v>
      </c>
      <c r="AK3" s="155">
        <v>4</v>
      </c>
      <c r="AL3" s="155">
        <v>4</v>
      </c>
      <c r="AM3" s="155">
        <v>4</v>
      </c>
      <c r="AN3" s="155">
        <v>4</v>
      </c>
      <c r="AO3" s="155">
        <v>4</v>
      </c>
      <c r="AP3" s="155">
        <v>4</v>
      </c>
      <c r="AQ3" s="150">
        <v>4</v>
      </c>
      <c r="AR3" s="150">
        <v>4</v>
      </c>
      <c r="AS3" s="150">
        <v>4</v>
      </c>
      <c r="AT3" s="150">
        <v>4</v>
      </c>
      <c r="AU3" s="150">
        <v>4</v>
      </c>
      <c r="AV3" s="150">
        <v>4</v>
      </c>
      <c r="AW3" s="150">
        <v>3</v>
      </c>
      <c r="AX3" s="150">
        <v>4</v>
      </c>
      <c r="AY3" s="150">
        <v>3</v>
      </c>
      <c r="AZ3" s="150">
        <v>4</v>
      </c>
      <c r="BA3" s="7"/>
      <c r="BB3" s="156">
        <f t="shared" ref="BB3:BB5" si="0">(AVERAGE(L3:S3))</f>
        <v>4.125</v>
      </c>
      <c r="BC3" s="157">
        <f t="shared" ref="BC3:BC5" si="1">(AVERAGEA(T3:Y3))</f>
        <v>4</v>
      </c>
      <c r="BD3" s="158">
        <f t="shared" ref="BD3:BD5" si="2">(AVERAGE(Z3:AH3))</f>
        <v>4</v>
      </c>
      <c r="BE3" s="159">
        <f t="shared" ref="BE3:BE5" si="3">(AVERAGEA(AI3:AP3))</f>
        <v>4</v>
      </c>
      <c r="BF3" s="160">
        <f>(AVERAGE(AQ3:AZ3))</f>
        <v>3.8</v>
      </c>
    </row>
    <row r="4" spans="1:58" x14ac:dyDescent="0.55000000000000004">
      <c r="A4" s="145">
        <v>3</v>
      </c>
      <c r="B4" s="146">
        <v>2</v>
      </c>
      <c r="C4" s="147">
        <v>45</v>
      </c>
      <c r="D4" s="79">
        <f>IF(C4&gt;50,4,IF(C4&gt;40,3,IF(C4&gt;30,2,IF(C4&gt;0,1,IF(C4=0,5)))))</f>
        <v>3</v>
      </c>
      <c r="E4" s="148">
        <v>1</v>
      </c>
      <c r="F4" s="149">
        <v>2</v>
      </c>
      <c r="G4" s="150">
        <v>2</v>
      </c>
      <c r="H4" s="150" t="s">
        <v>201</v>
      </c>
      <c r="I4" s="151">
        <v>1</v>
      </c>
      <c r="J4" s="15">
        <v>2</v>
      </c>
      <c r="K4" s="15">
        <v>1</v>
      </c>
      <c r="L4" s="152">
        <v>5</v>
      </c>
      <c r="M4" s="152">
        <v>4</v>
      </c>
      <c r="N4" s="152">
        <v>4</v>
      </c>
      <c r="O4" s="152">
        <v>4</v>
      </c>
      <c r="P4" s="152">
        <v>4</v>
      </c>
      <c r="Q4" s="152">
        <v>4</v>
      </c>
      <c r="R4" s="152">
        <v>4</v>
      </c>
      <c r="S4" s="152">
        <v>4</v>
      </c>
      <c r="T4" s="153">
        <v>4</v>
      </c>
      <c r="U4" s="153">
        <v>4</v>
      </c>
      <c r="V4" s="153">
        <v>4</v>
      </c>
      <c r="W4" s="153">
        <v>4</v>
      </c>
      <c r="X4" s="153">
        <v>4</v>
      </c>
      <c r="Y4" s="153">
        <v>4</v>
      </c>
      <c r="Z4" s="154">
        <v>4</v>
      </c>
      <c r="AA4" s="154">
        <v>4</v>
      </c>
      <c r="AB4" s="154">
        <v>4</v>
      </c>
      <c r="AC4" s="154">
        <v>3</v>
      </c>
      <c r="AD4" s="154">
        <v>4</v>
      </c>
      <c r="AE4" s="154">
        <v>4</v>
      </c>
      <c r="AF4" s="154">
        <v>4</v>
      </c>
      <c r="AG4" s="154">
        <v>4</v>
      </c>
      <c r="AH4" s="154">
        <v>4</v>
      </c>
      <c r="AI4" s="155">
        <v>4</v>
      </c>
      <c r="AJ4" s="155">
        <v>4</v>
      </c>
      <c r="AK4" s="155">
        <v>4</v>
      </c>
      <c r="AL4" s="155">
        <v>4</v>
      </c>
      <c r="AM4" s="155">
        <v>4</v>
      </c>
      <c r="AN4" s="155">
        <v>4</v>
      </c>
      <c r="AO4" s="155">
        <v>4</v>
      </c>
      <c r="AP4" s="155">
        <v>4</v>
      </c>
      <c r="AQ4" s="150">
        <v>4</v>
      </c>
      <c r="AR4" s="150">
        <v>4</v>
      </c>
      <c r="AS4" s="150">
        <v>4</v>
      </c>
      <c r="AT4" s="150">
        <v>4</v>
      </c>
      <c r="AU4" s="150">
        <v>4</v>
      </c>
      <c r="AV4" s="150">
        <v>4</v>
      </c>
      <c r="AW4" s="150">
        <v>3</v>
      </c>
      <c r="AX4" s="150">
        <v>4</v>
      </c>
      <c r="AY4" s="150">
        <v>3</v>
      </c>
      <c r="AZ4" s="150">
        <v>4</v>
      </c>
      <c r="BA4" s="7"/>
      <c r="BB4" s="156">
        <f t="shared" si="0"/>
        <v>4.125</v>
      </c>
      <c r="BC4" s="157">
        <f t="shared" si="1"/>
        <v>4</v>
      </c>
      <c r="BD4" s="158">
        <f t="shared" si="2"/>
        <v>3.8888888888888888</v>
      </c>
      <c r="BE4" s="159">
        <f t="shared" si="3"/>
        <v>4</v>
      </c>
      <c r="BF4" s="160">
        <f t="shared" ref="BF4:BF5" si="4">(AVERAGE(AQ4:AZ4))</f>
        <v>3.8</v>
      </c>
    </row>
    <row r="5" spans="1:58" x14ac:dyDescent="0.55000000000000004">
      <c r="A5" s="145">
        <v>4</v>
      </c>
      <c r="B5" s="146">
        <v>1</v>
      </c>
      <c r="C5" s="147">
        <v>54</v>
      </c>
      <c r="D5" s="79">
        <f>IF(C5&gt;50,4,IF(C5&gt;40,3,IF(C5&gt;30,2,IF(C5&gt;0,1,IF(C5=0,5)))))</f>
        <v>4</v>
      </c>
      <c r="E5" s="148">
        <v>1</v>
      </c>
      <c r="F5" s="149">
        <v>2</v>
      </c>
      <c r="G5" s="150">
        <v>2</v>
      </c>
      <c r="H5" s="150" t="s">
        <v>201</v>
      </c>
      <c r="I5" s="151">
        <v>1</v>
      </c>
      <c r="J5" s="15">
        <v>2</v>
      </c>
      <c r="K5" s="15">
        <v>2</v>
      </c>
      <c r="L5" s="152">
        <v>4</v>
      </c>
      <c r="M5" s="152">
        <v>4</v>
      </c>
      <c r="N5" s="152">
        <v>4</v>
      </c>
      <c r="O5" s="152">
        <v>4</v>
      </c>
      <c r="P5" s="152">
        <v>4</v>
      </c>
      <c r="Q5" s="152">
        <v>4</v>
      </c>
      <c r="R5" s="152">
        <v>4</v>
      </c>
      <c r="S5" s="152">
        <v>4</v>
      </c>
      <c r="T5" s="153">
        <v>5</v>
      </c>
      <c r="U5" s="153">
        <v>4</v>
      </c>
      <c r="V5" s="153">
        <v>4</v>
      </c>
      <c r="W5" s="153">
        <v>4</v>
      </c>
      <c r="X5" s="153">
        <v>5</v>
      </c>
      <c r="Y5" s="153">
        <v>4</v>
      </c>
      <c r="Z5" s="154">
        <v>4</v>
      </c>
      <c r="AA5" s="154">
        <v>4</v>
      </c>
      <c r="AB5" s="154">
        <v>4</v>
      </c>
      <c r="AC5" s="154">
        <v>4</v>
      </c>
      <c r="AD5" s="154">
        <v>4</v>
      </c>
      <c r="AE5" s="154">
        <v>4</v>
      </c>
      <c r="AF5" s="154">
        <v>4</v>
      </c>
      <c r="AG5" s="154">
        <v>4</v>
      </c>
      <c r="AH5" s="154">
        <v>4</v>
      </c>
      <c r="AI5" s="155">
        <v>4</v>
      </c>
      <c r="AJ5" s="155">
        <v>4</v>
      </c>
      <c r="AK5" s="155">
        <v>5</v>
      </c>
      <c r="AL5" s="155">
        <v>5</v>
      </c>
      <c r="AM5" s="155">
        <v>4</v>
      </c>
      <c r="AN5" s="155">
        <v>4</v>
      </c>
      <c r="AO5" s="155">
        <v>4</v>
      </c>
      <c r="AP5" s="155">
        <v>4</v>
      </c>
      <c r="AQ5" s="150">
        <v>4</v>
      </c>
      <c r="AR5" s="150">
        <v>4</v>
      </c>
      <c r="AS5" s="150">
        <v>4</v>
      </c>
      <c r="AT5" s="150">
        <v>4</v>
      </c>
      <c r="AU5" s="150">
        <v>4</v>
      </c>
      <c r="AV5" s="150">
        <v>4</v>
      </c>
      <c r="AW5" s="150">
        <v>4</v>
      </c>
      <c r="AX5" s="150">
        <v>3</v>
      </c>
      <c r="AY5" s="150">
        <v>3</v>
      </c>
      <c r="AZ5" s="150">
        <v>4</v>
      </c>
      <c r="BA5" s="7"/>
      <c r="BB5" s="156">
        <f t="shared" si="0"/>
        <v>4</v>
      </c>
      <c r="BC5" s="157">
        <f t="shared" si="1"/>
        <v>4.333333333333333</v>
      </c>
      <c r="BD5" s="158">
        <f t="shared" si="2"/>
        <v>4</v>
      </c>
      <c r="BE5" s="159">
        <f t="shared" si="3"/>
        <v>4.25</v>
      </c>
      <c r="BF5" s="160">
        <f t="shared" si="4"/>
        <v>3.8</v>
      </c>
    </row>
    <row r="6" spans="1:58" x14ac:dyDescent="0.55000000000000004">
      <c r="A6" s="51"/>
      <c r="B6" s="26"/>
      <c r="C6" s="27"/>
      <c r="D6" s="79">
        <f t="shared" ref="D6" si="5">IF(C6&gt;50,4,IF(C6&gt;40,3,IF(C6&gt;30,2,IF(C6&gt;0,1,IF(C6=0,5)))))</f>
        <v>5</v>
      </c>
      <c r="E6" s="28"/>
      <c r="F6" s="29"/>
      <c r="G6" s="35"/>
      <c r="H6" s="35"/>
      <c r="I6" s="35"/>
      <c r="J6" s="30"/>
      <c r="K6" s="30"/>
      <c r="L6" s="31"/>
      <c r="M6" s="31"/>
      <c r="N6" s="31"/>
      <c r="O6" s="31"/>
      <c r="P6" s="31"/>
      <c r="Q6" s="31"/>
      <c r="R6" s="31"/>
      <c r="S6" s="31"/>
      <c r="T6" s="32"/>
      <c r="U6" s="32"/>
      <c r="V6" s="32"/>
      <c r="W6" s="32"/>
      <c r="X6" s="32"/>
      <c r="Y6" s="32"/>
      <c r="Z6" s="33"/>
      <c r="AA6" s="33"/>
      <c r="AB6" s="33"/>
      <c r="AC6" s="33"/>
      <c r="AD6" s="33"/>
      <c r="AE6" s="33"/>
      <c r="AF6" s="33"/>
      <c r="AG6" s="33"/>
      <c r="AH6" s="33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  <c r="BB6" s="37" t="e">
        <f t="shared" ref="BB6" si="6">(AVERAGE(L6:S6))</f>
        <v>#DIV/0!</v>
      </c>
      <c r="BC6" s="38" t="e">
        <f t="shared" ref="BC6" si="7">(AVERAGEA(T6:Y6))</f>
        <v>#DIV/0!</v>
      </c>
      <c r="BD6" s="39" t="e">
        <f t="shared" ref="BD6" si="8">(AVERAGE(Z6:AH6))</f>
        <v>#DIV/0!</v>
      </c>
      <c r="BE6" s="40" t="e">
        <f t="shared" ref="BE6" si="9">(AVERAGEA(AI6:AP6))</f>
        <v>#DIV/0!</v>
      </c>
      <c r="BF6" s="41" t="e">
        <f t="shared" ref="BF6" si="10">(AVERAGE(AQ6:AZ6))</f>
        <v>#DIV/0!</v>
      </c>
    </row>
    <row r="7" spans="1:58" x14ac:dyDescent="0.55000000000000004">
      <c r="A7" s="72"/>
      <c r="B7" s="73"/>
      <c r="C7" s="74"/>
      <c r="D7" s="79"/>
      <c r="E7" s="75"/>
      <c r="F7" s="76"/>
      <c r="G7" s="47"/>
      <c r="H7" s="47"/>
      <c r="I7" s="47"/>
      <c r="J7" s="77"/>
      <c r="K7" s="78" t="s">
        <v>51</v>
      </c>
      <c r="L7" s="129">
        <f t="shared" ref="L7:AZ7" si="11">AVERAGE(L3:L6)</f>
        <v>4.666666666666667</v>
      </c>
      <c r="M7" s="129">
        <f t="shared" si="11"/>
        <v>4</v>
      </c>
      <c r="N7" s="129">
        <f t="shared" si="11"/>
        <v>4</v>
      </c>
      <c r="O7" s="129">
        <f t="shared" si="11"/>
        <v>4</v>
      </c>
      <c r="P7" s="129">
        <f t="shared" si="11"/>
        <v>4</v>
      </c>
      <c r="Q7" s="129">
        <f t="shared" si="11"/>
        <v>4</v>
      </c>
      <c r="R7" s="129">
        <f t="shared" si="11"/>
        <v>4</v>
      </c>
      <c r="S7" s="129">
        <f t="shared" si="11"/>
        <v>4</v>
      </c>
      <c r="T7" s="38">
        <f t="shared" si="11"/>
        <v>4.333333333333333</v>
      </c>
      <c r="U7" s="38">
        <f t="shared" si="11"/>
        <v>4</v>
      </c>
      <c r="V7" s="38">
        <f t="shared" si="11"/>
        <v>4</v>
      </c>
      <c r="W7" s="38">
        <f t="shared" si="11"/>
        <v>4</v>
      </c>
      <c r="X7" s="38">
        <f t="shared" si="11"/>
        <v>4.333333333333333</v>
      </c>
      <c r="Y7" s="38">
        <f t="shared" si="11"/>
        <v>4</v>
      </c>
      <c r="Z7" s="39">
        <f t="shared" si="11"/>
        <v>4</v>
      </c>
      <c r="AA7" s="39">
        <f t="shared" si="11"/>
        <v>4</v>
      </c>
      <c r="AB7" s="39">
        <f t="shared" si="11"/>
        <v>4</v>
      </c>
      <c r="AC7" s="39">
        <f t="shared" si="11"/>
        <v>3.6666666666666665</v>
      </c>
      <c r="AD7" s="39">
        <f t="shared" si="11"/>
        <v>4</v>
      </c>
      <c r="AE7" s="39">
        <f t="shared" si="11"/>
        <v>4</v>
      </c>
      <c r="AF7" s="39">
        <f t="shared" si="11"/>
        <v>4</v>
      </c>
      <c r="AG7" s="39">
        <f t="shared" si="11"/>
        <v>4</v>
      </c>
      <c r="AH7" s="39">
        <f t="shared" si="11"/>
        <v>4</v>
      </c>
      <c r="AI7" s="40">
        <f t="shared" si="11"/>
        <v>4</v>
      </c>
      <c r="AJ7" s="40">
        <f t="shared" si="11"/>
        <v>4</v>
      </c>
      <c r="AK7" s="40">
        <f t="shared" si="11"/>
        <v>4.333333333333333</v>
      </c>
      <c r="AL7" s="40">
        <f t="shared" si="11"/>
        <v>4.333333333333333</v>
      </c>
      <c r="AM7" s="40">
        <f t="shared" si="11"/>
        <v>4</v>
      </c>
      <c r="AN7" s="40">
        <f t="shared" si="11"/>
        <v>4</v>
      </c>
      <c r="AO7" s="40">
        <f t="shared" si="11"/>
        <v>4</v>
      </c>
      <c r="AP7" s="40">
        <f t="shared" si="11"/>
        <v>4</v>
      </c>
      <c r="AQ7" s="41">
        <f t="shared" si="11"/>
        <v>4</v>
      </c>
      <c r="AR7" s="41">
        <f t="shared" si="11"/>
        <v>4</v>
      </c>
      <c r="AS7" s="41">
        <f t="shared" si="11"/>
        <v>4</v>
      </c>
      <c r="AT7" s="41">
        <f t="shared" si="11"/>
        <v>4</v>
      </c>
      <c r="AU7" s="41">
        <f t="shared" si="11"/>
        <v>4</v>
      </c>
      <c r="AV7" s="41">
        <f t="shared" si="11"/>
        <v>4</v>
      </c>
      <c r="AW7" s="41">
        <f t="shared" si="11"/>
        <v>3.3333333333333335</v>
      </c>
      <c r="AX7" s="41">
        <f t="shared" si="11"/>
        <v>3.6666666666666665</v>
      </c>
      <c r="AY7" s="41">
        <f t="shared" si="11"/>
        <v>3</v>
      </c>
      <c r="AZ7" s="41">
        <f t="shared" si="11"/>
        <v>4</v>
      </c>
      <c r="BA7" s="81" t="s">
        <v>51</v>
      </c>
      <c r="BB7" s="37">
        <f>AVERAGE(L3:S6)</f>
        <v>4.083333333333333</v>
      </c>
      <c r="BC7" s="38">
        <f>AVERAGE(T3:Y6)</f>
        <v>4.1111111111111107</v>
      </c>
      <c r="BD7" s="143">
        <f>AVERAGE(Z3:AH6)</f>
        <v>3.9629629629629628</v>
      </c>
      <c r="BE7" s="40">
        <f>AVERAGE(AI3:AP6)</f>
        <v>4.083333333333333</v>
      </c>
      <c r="BF7" s="41">
        <f>AVERAGE(AQ3:AZ6)</f>
        <v>3.8</v>
      </c>
    </row>
    <row r="8" spans="1:58" x14ac:dyDescent="0.55000000000000004">
      <c r="A8" s="72"/>
      <c r="B8" s="73"/>
      <c r="C8" s="74"/>
      <c r="D8" s="79"/>
      <c r="E8" s="75"/>
      <c r="F8" s="76"/>
      <c r="G8" s="76"/>
      <c r="H8" s="76"/>
      <c r="I8" s="76"/>
      <c r="J8" s="77"/>
      <c r="K8" s="78" t="s">
        <v>52</v>
      </c>
      <c r="L8" s="129">
        <f t="shared" ref="L8:AZ8" si="12">STDEVPA(L3:L6)</f>
        <v>0.47140452079103168</v>
      </c>
      <c r="M8" s="129">
        <f t="shared" si="12"/>
        <v>0</v>
      </c>
      <c r="N8" s="129">
        <f t="shared" si="12"/>
        <v>0</v>
      </c>
      <c r="O8" s="129">
        <f t="shared" si="12"/>
        <v>0</v>
      </c>
      <c r="P8" s="129">
        <f t="shared" si="12"/>
        <v>0</v>
      </c>
      <c r="Q8" s="129">
        <f t="shared" si="12"/>
        <v>0</v>
      </c>
      <c r="R8" s="129">
        <f t="shared" si="12"/>
        <v>0</v>
      </c>
      <c r="S8" s="129">
        <f t="shared" si="12"/>
        <v>0</v>
      </c>
      <c r="T8" s="38">
        <f t="shared" si="12"/>
        <v>0.47140452079103168</v>
      </c>
      <c r="U8" s="38">
        <f t="shared" si="12"/>
        <v>0</v>
      </c>
      <c r="V8" s="38">
        <f t="shared" si="12"/>
        <v>0</v>
      </c>
      <c r="W8" s="38">
        <f t="shared" si="12"/>
        <v>0</v>
      </c>
      <c r="X8" s="38">
        <f t="shared" si="12"/>
        <v>0.47140452079103168</v>
      </c>
      <c r="Y8" s="38">
        <f t="shared" si="12"/>
        <v>0</v>
      </c>
      <c r="Z8" s="39">
        <f t="shared" si="12"/>
        <v>0</v>
      </c>
      <c r="AA8" s="39">
        <f t="shared" si="12"/>
        <v>0</v>
      </c>
      <c r="AB8" s="39">
        <f t="shared" si="12"/>
        <v>0</v>
      </c>
      <c r="AC8" s="39">
        <f t="shared" si="12"/>
        <v>0.47140452079103168</v>
      </c>
      <c r="AD8" s="39">
        <f t="shared" si="12"/>
        <v>0</v>
      </c>
      <c r="AE8" s="39">
        <f t="shared" si="12"/>
        <v>0</v>
      </c>
      <c r="AF8" s="39">
        <f t="shared" si="12"/>
        <v>0</v>
      </c>
      <c r="AG8" s="39">
        <f t="shared" si="12"/>
        <v>0</v>
      </c>
      <c r="AH8" s="39">
        <f t="shared" si="12"/>
        <v>0</v>
      </c>
      <c r="AI8" s="40">
        <f t="shared" si="12"/>
        <v>0</v>
      </c>
      <c r="AJ8" s="40">
        <f t="shared" si="12"/>
        <v>0</v>
      </c>
      <c r="AK8" s="40">
        <f t="shared" si="12"/>
        <v>0.47140452079103168</v>
      </c>
      <c r="AL8" s="40">
        <f t="shared" si="12"/>
        <v>0.47140452079103168</v>
      </c>
      <c r="AM8" s="40">
        <f t="shared" si="12"/>
        <v>0</v>
      </c>
      <c r="AN8" s="40">
        <f t="shared" si="12"/>
        <v>0</v>
      </c>
      <c r="AO8" s="40">
        <f t="shared" si="12"/>
        <v>0</v>
      </c>
      <c r="AP8" s="40">
        <f t="shared" si="12"/>
        <v>0</v>
      </c>
      <c r="AQ8" s="41">
        <f t="shared" si="12"/>
        <v>0</v>
      </c>
      <c r="AR8" s="41">
        <f t="shared" si="12"/>
        <v>0</v>
      </c>
      <c r="AS8" s="41">
        <f t="shared" si="12"/>
        <v>0</v>
      </c>
      <c r="AT8" s="41">
        <f t="shared" si="12"/>
        <v>0</v>
      </c>
      <c r="AU8" s="41">
        <f t="shared" si="12"/>
        <v>0</v>
      </c>
      <c r="AV8" s="41">
        <f t="shared" si="12"/>
        <v>0</v>
      </c>
      <c r="AW8" s="41">
        <f t="shared" si="12"/>
        <v>0.47140452079103168</v>
      </c>
      <c r="AX8" s="41">
        <f t="shared" si="12"/>
        <v>0.47140452079103168</v>
      </c>
      <c r="AY8" s="41">
        <f t="shared" si="12"/>
        <v>0</v>
      </c>
      <c r="AZ8" s="41">
        <f t="shared" si="12"/>
        <v>0</v>
      </c>
      <c r="BA8" s="81" t="s">
        <v>52</v>
      </c>
      <c r="BB8" s="37">
        <f>STDEVPA(L3:S6)</f>
        <v>0.27638539919628335</v>
      </c>
      <c r="BC8" s="38">
        <f>STDEVPA(T3:Y6)</f>
        <v>0.31426968052735449</v>
      </c>
      <c r="BD8" s="39">
        <f>STDEVPA(Z3:AH6)</f>
        <v>0.18885257457751048</v>
      </c>
      <c r="BE8" s="40">
        <f>STDEVPA(AI3:AP6)</f>
        <v>0.27638539919628335</v>
      </c>
      <c r="BF8" s="41">
        <f>STDEVPA(AQ3:AZ6)</f>
        <v>0.4</v>
      </c>
    </row>
    <row r="9" spans="1:58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4"/>
      <c r="U9" s="44"/>
      <c r="V9" s="44"/>
      <c r="W9" s="44"/>
      <c r="X9" s="44"/>
      <c r="Y9" s="44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46"/>
      <c r="AK9" s="46"/>
      <c r="AL9" s="46"/>
      <c r="AM9" s="46"/>
      <c r="AN9" s="46"/>
      <c r="AO9" s="46"/>
      <c r="AP9" s="4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9">
        <f>AVERAGE(L3:AZ6)</f>
        <v>3.9918699186991868</v>
      </c>
      <c r="BC9" s="49"/>
      <c r="BD9" s="49"/>
      <c r="BE9" s="42"/>
      <c r="BF9" s="42"/>
    </row>
    <row r="10" spans="1:58" x14ac:dyDescent="0.55000000000000004">
      <c r="B10" s="42"/>
      <c r="C10" s="42"/>
      <c r="D10" s="79"/>
      <c r="E10" s="42"/>
      <c r="F10" s="42"/>
      <c r="G10" s="42"/>
      <c r="H10" s="42"/>
      <c r="I10" s="42"/>
      <c r="J10" s="42"/>
      <c r="K10" s="42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9">
        <f>STDEVPA(L3:AZ6)</f>
        <v>0.32499993644401104</v>
      </c>
      <c r="BC10" s="49"/>
      <c r="BD10" s="49"/>
      <c r="BE10" s="42"/>
      <c r="BF10" s="42"/>
    </row>
    <row r="11" spans="1:58" x14ac:dyDescent="0.55000000000000004">
      <c r="B11" s="42"/>
      <c r="C11" s="42"/>
      <c r="D11" s="79"/>
      <c r="E11" s="42"/>
      <c r="F11" s="42" t="s">
        <v>257</v>
      </c>
      <c r="G11" s="42">
        <v>12</v>
      </c>
      <c r="H11" s="42" t="s">
        <v>192</v>
      </c>
      <c r="I11" s="42">
        <f>COUNT(A3:A5)</f>
        <v>3</v>
      </c>
      <c r="J11" s="42" t="s">
        <v>61</v>
      </c>
      <c r="K11" s="229">
        <f>I11*100/G11</f>
        <v>25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58" x14ac:dyDescent="0.55000000000000004">
      <c r="B12" s="42"/>
      <c r="C12" s="42"/>
      <c r="D12" s="79"/>
      <c r="E12" s="42"/>
      <c r="F12" s="42"/>
      <c r="G12" s="42"/>
      <c r="H12" s="42"/>
      <c r="I12" s="42"/>
      <c r="J12" s="42"/>
      <c r="K12" s="42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48"/>
      <c r="BB12" s="42"/>
      <c r="BC12" s="49"/>
      <c r="BD12" s="49"/>
      <c r="BE12" s="42"/>
      <c r="BF12" s="42"/>
    </row>
    <row r="13" spans="1:58" ht="21.75" x14ac:dyDescent="0.5">
      <c r="A13" s="270" t="s">
        <v>0</v>
      </c>
      <c r="B13" s="271"/>
      <c r="C13" s="257"/>
      <c r="D13" s="79"/>
      <c r="E13" s="257"/>
      <c r="F13" s="257"/>
      <c r="G13" s="257"/>
      <c r="H13" s="42"/>
      <c r="I13" s="42"/>
      <c r="J13" s="42"/>
      <c r="K13" s="42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48"/>
      <c r="BB13" s="42"/>
      <c r="BC13" s="49"/>
      <c r="BD13" s="49"/>
      <c r="BE13" s="42"/>
      <c r="BF13" s="42"/>
    </row>
    <row r="14" spans="1:58" ht="21.75" x14ac:dyDescent="0.5">
      <c r="A14" s="271" t="s">
        <v>43</v>
      </c>
      <c r="B14" s="271">
        <f>COUNTIF(B3:B5,1)</f>
        <v>1</v>
      </c>
      <c r="C14" s="257"/>
      <c r="D14" s="79"/>
      <c r="E14" s="257"/>
      <c r="F14" s="257"/>
      <c r="G14" s="257"/>
      <c r="L14" s="16">
        <v>1.1000000000000001</v>
      </c>
      <c r="M14" s="16">
        <v>1.2</v>
      </c>
      <c r="N14" s="16">
        <v>1.3</v>
      </c>
      <c r="O14" s="16">
        <v>1.4</v>
      </c>
      <c r="P14" s="16">
        <v>1.5</v>
      </c>
      <c r="Q14" s="16">
        <v>1.6</v>
      </c>
      <c r="R14" s="16">
        <v>1.7</v>
      </c>
      <c r="S14" s="16">
        <v>1.8</v>
      </c>
      <c r="T14" s="17">
        <v>2.1</v>
      </c>
      <c r="U14" s="17">
        <v>2.2000000000000002</v>
      </c>
      <c r="V14" s="17">
        <v>2.2999999999999998</v>
      </c>
      <c r="W14" s="17">
        <v>2.4</v>
      </c>
      <c r="X14" s="17">
        <v>2.5</v>
      </c>
      <c r="Y14" s="17">
        <v>2.6</v>
      </c>
      <c r="Z14" s="18">
        <v>3.1</v>
      </c>
      <c r="AA14" s="18">
        <v>3.2</v>
      </c>
      <c r="AB14" s="18">
        <v>3.3</v>
      </c>
      <c r="AC14" s="18">
        <v>3.4</v>
      </c>
      <c r="AD14" s="18">
        <v>3.5</v>
      </c>
      <c r="AE14" s="18">
        <v>3.6</v>
      </c>
      <c r="AF14" s="18">
        <v>3.7</v>
      </c>
      <c r="AG14" s="18">
        <v>3.8</v>
      </c>
      <c r="AH14" s="18">
        <v>3.9</v>
      </c>
      <c r="AI14" s="19">
        <v>4.0999999999999996</v>
      </c>
      <c r="AJ14" s="19">
        <v>4.2</v>
      </c>
      <c r="AK14" s="19">
        <v>4.3</v>
      </c>
      <c r="AL14" s="19">
        <v>4.4000000000000004</v>
      </c>
      <c r="AM14" s="19">
        <v>4.5</v>
      </c>
      <c r="AN14" s="19">
        <v>4.5999999999999996</v>
      </c>
      <c r="AO14" s="19">
        <v>4.7</v>
      </c>
      <c r="AP14" s="19">
        <v>4.8</v>
      </c>
      <c r="AQ14" s="20">
        <v>5.0999999999999996</v>
      </c>
      <c r="AR14" s="20" t="s">
        <v>11</v>
      </c>
      <c r="AS14" s="20" t="s">
        <v>12</v>
      </c>
      <c r="AT14" s="20" t="s">
        <v>13</v>
      </c>
      <c r="AU14" s="20" t="s">
        <v>14</v>
      </c>
      <c r="AV14" s="20" t="s">
        <v>15</v>
      </c>
      <c r="AW14" s="20" t="s">
        <v>16</v>
      </c>
      <c r="AX14" s="20" t="s">
        <v>17</v>
      </c>
      <c r="AY14" s="20" t="s">
        <v>18</v>
      </c>
      <c r="AZ14" s="20">
        <v>5.4</v>
      </c>
    </row>
    <row r="15" spans="1:58" ht="21.75" x14ac:dyDescent="0.5">
      <c r="A15" s="271" t="s">
        <v>44</v>
      </c>
      <c r="B15" s="271">
        <f>COUNTIF(B3:B5,2)</f>
        <v>2</v>
      </c>
      <c r="C15" s="257"/>
      <c r="D15" s="79"/>
      <c r="E15" s="257"/>
      <c r="F15" s="257"/>
      <c r="G15" s="257"/>
      <c r="J15" s="77"/>
      <c r="K15" s="78" t="s">
        <v>51</v>
      </c>
      <c r="L15" s="129">
        <f t="shared" ref="L15:AZ15" si="13">AVERAGE(L3:L6)</f>
        <v>4.666666666666667</v>
      </c>
      <c r="M15" s="129">
        <f t="shared" si="13"/>
        <v>4</v>
      </c>
      <c r="N15" s="129">
        <f t="shared" si="13"/>
        <v>4</v>
      </c>
      <c r="O15" s="129">
        <f t="shared" si="13"/>
        <v>4</v>
      </c>
      <c r="P15" s="129">
        <f t="shared" si="13"/>
        <v>4</v>
      </c>
      <c r="Q15" s="129">
        <f t="shared" si="13"/>
        <v>4</v>
      </c>
      <c r="R15" s="129">
        <f t="shared" si="13"/>
        <v>4</v>
      </c>
      <c r="S15" s="129">
        <f t="shared" si="13"/>
        <v>4</v>
      </c>
      <c r="T15" s="129">
        <f t="shared" si="13"/>
        <v>4.333333333333333</v>
      </c>
      <c r="U15" s="129">
        <f t="shared" si="13"/>
        <v>4</v>
      </c>
      <c r="V15" s="129">
        <f t="shared" si="13"/>
        <v>4</v>
      </c>
      <c r="W15" s="129">
        <f t="shared" si="13"/>
        <v>4</v>
      </c>
      <c r="X15" s="129">
        <f t="shared" si="13"/>
        <v>4.333333333333333</v>
      </c>
      <c r="Y15" s="129">
        <f t="shared" si="13"/>
        <v>4</v>
      </c>
      <c r="Z15" s="129">
        <f t="shared" si="13"/>
        <v>4</v>
      </c>
      <c r="AA15" s="129">
        <f t="shared" si="13"/>
        <v>4</v>
      </c>
      <c r="AB15" s="129">
        <f t="shared" si="13"/>
        <v>4</v>
      </c>
      <c r="AC15" s="129">
        <f t="shared" si="13"/>
        <v>3.6666666666666665</v>
      </c>
      <c r="AD15" s="129">
        <f t="shared" si="13"/>
        <v>4</v>
      </c>
      <c r="AE15" s="129">
        <f t="shared" si="13"/>
        <v>4</v>
      </c>
      <c r="AF15" s="129">
        <f t="shared" si="13"/>
        <v>4</v>
      </c>
      <c r="AG15" s="129">
        <f t="shared" si="13"/>
        <v>4</v>
      </c>
      <c r="AH15" s="129">
        <f t="shared" si="13"/>
        <v>4</v>
      </c>
      <c r="AI15" s="129">
        <f t="shared" si="13"/>
        <v>4</v>
      </c>
      <c r="AJ15" s="129">
        <f t="shared" si="13"/>
        <v>4</v>
      </c>
      <c r="AK15" s="129">
        <f t="shared" si="13"/>
        <v>4.333333333333333</v>
      </c>
      <c r="AL15" s="129">
        <f t="shared" si="13"/>
        <v>4.333333333333333</v>
      </c>
      <c r="AM15" s="129">
        <f t="shared" si="13"/>
        <v>4</v>
      </c>
      <c r="AN15" s="129">
        <f t="shared" si="13"/>
        <v>4</v>
      </c>
      <c r="AO15" s="129">
        <f t="shared" si="13"/>
        <v>4</v>
      </c>
      <c r="AP15" s="129">
        <f t="shared" si="13"/>
        <v>4</v>
      </c>
      <c r="AQ15" s="129">
        <f t="shared" si="13"/>
        <v>4</v>
      </c>
      <c r="AR15" s="129">
        <f t="shared" si="13"/>
        <v>4</v>
      </c>
      <c r="AS15" s="129">
        <f t="shared" si="13"/>
        <v>4</v>
      </c>
      <c r="AT15" s="129">
        <f t="shared" si="13"/>
        <v>4</v>
      </c>
      <c r="AU15" s="129">
        <f t="shared" si="13"/>
        <v>4</v>
      </c>
      <c r="AV15" s="129">
        <f t="shared" si="13"/>
        <v>4</v>
      </c>
      <c r="AW15" s="129">
        <f t="shared" si="13"/>
        <v>3.3333333333333335</v>
      </c>
      <c r="AX15" s="129">
        <f t="shared" si="13"/>
        <v>3.6666666666666665</v>
      </c>
      <c r="AY15" s="129">
        <f t="shared" si="13"/>
        <v>3</v>
      </c>
      <c r="AZ15" s="129">
        <f t="shared" si="13"/>
        <v>4</v>
      </c>
    </row>
    <row r="16" spans="1:58" ht="21.75" x14ac:dyDescent="0.5">
      <c r="A16" s="271" t="s">
        <v>267</v>
      </c>
      <c r="B16" s="271">
        <f>COUNTIF(B3:B5,0)</f>
        <v>0</v>
      </c>
      <c r="C16" s="257"/>
      <c r="D16" s="79"/>
      <c r="E16" s="257"/>
      <c r="F16" s="257"/>
      <c r="G16" s="257"/>
      <c r="J16" s="77"/>
      <c r="K16" s="78" t="s">
        <v>52</v>
      </c>
      <c r="L16" s="129">
        <f t="shared" ref="L16:AZ16" si="14">STDEVPA(L3:L6)</f>
        <v>0.47140452079103168</v>
      </c>
      <c r="M16" s="129">
        <f t="shared" si="14"/>
        <v>0</v>
      </c>
      <c r="N16" s="129">
        <f t="shared" si="14"/>
        <v>0</v>
      </c>
      <c r="O16" s="129">
        <f t="shared" si="14"/>
        <v>0</v>
      </c>
      <c r="P16" s="129">
        <f t="shared" si="14"/>
        <v>0</v>
      </c>
      <c r="Q16" s="129">
        <f t="shared" si="14"/>
        <v>0</v>
      </c>
      <c r="R16" s="129">
        <f t="shared" si="14"/>
        <v>0</v>
      </c>
      <c r="S16" s="129">
        <f t="shared" si="14"/>
        <v>0</v>
      </c>
      <c r="T16" s="129">
        <f t="shared" si="14"/>
        <v>0.47140452079103168</v>
      </c>
      <c r="U16" s="129">
        <f t="shared" si="14"/>
        <v>0</v>
      </c>
      <c r="V16" s="129">
        <f t="shared" si="14"/>
        <v>0</v>
      </c>
      <c r="W16" s="129">
        <f t="shared" si="14"/>
        <v>0</v>
      </c>
      <c r="X16" s="129">
        <f t="shared" si="14"/>
        <v>0.47140452079103168</v>
      </c>
      <c r="Y16" s="129">
        <f t="shared" si="14"/>
        <v>0</v>
      </c>
      <c r="Z16" s="129">
        <f t="shared" si="14"/>
        <v>0</v>
      </c>
      <c r="AA16" s="129">
        <f t="shared" si="14"/>
        <v>0</v>
      </c>
      <c r="AB16" s="129">
        <f t="shared" si="14"/>
        <v>0</v>
      </c>
      <c r="AC16" s="129">
        <f t="shared" si="14"/>
        <v>0.47140452079103168</v>
      </c>
      <c r="AD16" s="129">
        <f t="shared" si="14"/>
        <v>0</v>
      </c>
      <c r="AE16" s="129">
        <f t="shared" si="14"/>
        <v>0</v>
      </c>
      <c r="AF16" s="129">
        <f t="shared" si="14"/>
        <v>0</v>
      </c>
      <c r="AG16" s="129">
        <f t="shared" si="14"/>
        <v>0</v>
      </c>
      <c r="AH16" s="129">
        <f t="shared" si="14"/>
        <v>0</v>
      </c>
      <c r="AI16" s="129">
        <f t="shared" si="14"/>
        <v>0</v>
      </c>
      <c r="AJ16" s="129">
        <f t="shared" si="14"/>
        <v>0</v>
      </c>
      <c r="AK16" s="129">
        <f t="shared" si="14"/>
        <v>0.47140452079103168</v>
      </c>
      <c r="AL16" s="129">
        <f t="shared" si="14"/>
        <v>0.47140452079103168</v>
      </c>
      <c r="AM16" s="129">
        <f t="shared" si="14"/>
        <v>0</v>
      </c>
      <c r="AN16" s="129">
        <f t="shared" si="14"/>
        <v>0</v>
      </c>
      <c r="AO16" s="129">
        <f t="shared" si="14"/>
        <v>0</v>
      </c>
      <c r="AP16" s="129">
        <f t="shared" si="14"/>
        <v>0</v>
      </c>
      <c r="AQ16" s="129">
        <f t="shared" si="14"/>
        <v>0</v>
      </c>
      <c r="AR16" s="129">
        <f t="shared" si="14"/>
        <v>0</v>
      </c>
      <c r="AS16" s="129">
        <f t="shared" si="14"/>
        <v>0</v>
      </c>
      <c r="AT16" s="129">
        <f t="shared" si="14"/>
        <v>0</v>
      </c>
      <c r="AU16" s="129">
        <f t="shared" si="14"/>
        <v>0</v>
      </c>
      <c r="AV16" s="129">
        <f t="shared" si="14"/>
        <v>0</v>
      </c>
      <c r="AW16" s="129">
        <f t="shared" si="14"/>
        <v>0.47140452079103168</v>
      </c>
      <c r="AX16" s="129">
        <f t="shared" si="14"/>
        <v>0.47140452079103168</v>
      </c>
      <c r="AY16" s="129">
        <f t="shared" si="14"/>
        <v>0</v>
      </c>
      <c r="AZ16" s="129">
        <f t="shared" si="14"/>
        <v>0</v>
      </c>
    </row>
    <row r="17" spans="1:27" ht="21.75" x14ac:dyDescent="0.5">
      <c r="A17" s="271"/>
      <c r="B17" s="271">
        <f>SUM(B14:B16)</f>
        <v>3</v>
      </c>
      <c r="C17" s="257"/>
      <c r="D17" s="79"/>
      <c r="E17" s="257"/>
      <c r="F17" s="257"/>
      <c r="G17" s="257"/>
    </row>
    <row r="18" spans="1:27" ht="21.75" x14ac:dyDescent="0.5">
      <c r="A18" s="257"/>
      <c r="B18" s="257"/>
      <c r="C18" s="257"/>
      <c r="D18" s="79"/>
      <c r="E18" s="257"/>
      <c r="F18" s="257"/>
      <c r="G18" s="257"/>
      <c r="L18" s="134">
        <v>2.4</v>
      </c>
      <c r="M18" s="134">
        <v>4.4000000000000004</v>
      </c>
      <c r="N18" s="134">
        <v>1.4</v>
      </c>
      <c r="O18" s="134">
        <v>1.5</v>
      </c>
      <c r="P18" s="134">
        <v>1.7</v>
      </c>
      <c r="Q18" s="134">
        <v>1.8</v>
      </c>
      <c r="R18" s="134">
        <v>3.7</v>
      </c>
      <c r="S18" s="134" t="s">
        <v>11</v>
      </c>
      <c r="T18" s="134" t="s">
        <v>12</v>
      </c>
      <c r="U18" s="134" t="s">
        <v>13</v>
      </c>
      <c r="V18" s="134" t="s">
        <v>14</v>
      </c>
      <c r="W18" s="134" t="s">
        <v>15</v>
      </c>
      <c r="X18" s="134" t="s">
        <v>16</v>
      </c>
      <c r="Y18" s="134" t="s">
        <v>17</v>
      </c>
      <c r="Z18" s="134" t="s">
        <v>18</v>
      </c>
      <c r="AA18" s="134">
        <v>5.4</v>
      </c>
    </row>
    <row r="19" spans="1:27" ht="21.75" x14ac:dyDescent="0.5">
      <c r="A19" s="271" t="s">
        <v>1</v>
      </c>
      <c r="B19" s="271"/>
      <c r="C19" s="271"/>
      <c r="D19" s="79"/>
      <c r="E19" s="257"/>
      <c r="F19" s="257"/>
      <c r="G19" s="257"/>
      <c r="J19" s="290" t="s">
        <v>20</v>
      </c>
      <c r="K19" s="290"/>
      <c r="L19" s="135">
        <f>W15</f>
        <v>4</v>
      </c>
      <c r="M19" s="135">
        <f>AL15</f>
        <v>4.333333333333333</v>
      </c>
      <c r="N19" s="135">
        <f>O15</f>
        <v>4</v>
      </c>
      <c r="O19" s="135">
        <f>P15</f>
        <v>4</v>
      </c>
      <c r="P19" s="135">
        <f>R15</f>
        <v>4</v>
      </c>
      <c r="Q19" s="135">
        <f>S15</f>
        <v>4</v>
      </c>
      <c r="R19" s="135">
        <f>AF15</f>
        <v>4</v>
      </c>
      <c r="S19" s="135">
        <f t="shared" ref="S19:AA20" si="15">AR15</f>
        <v>4</v>
      </c>
      <c r="T19" s="135">
        <f t="shared" si="15"/>
        <v>4</v>
      </c>
      <c r="U19" s="135">
        <f t="shared" si="15"/>
        <v>4</v>
      </c>
      <c r="V19" s="135">
        <f t="shared" si="15"/>
        <v>4</v>
      </c>
      <c r="W19" s="135">
        <f t="shared" si="15"/>
        <v>4</v>
      </c>
      <c r="X19" s="135">
        <f t="shared" si="15"/>
        <v>3.3333333333333335</v>
      </c>
      <c r="Y19" s="135">
        <f t="shared" si="15"/>
        <v>3.6666666666666665</v>
      </c>
      <c r="Z19" s="135">
        <f t="shared" si="15"/>
        <v>3</v>
      </c>
      <c r="AA19" s="135">
        <f t="shared" si="15"/>
        <v>4</v>
      </c>
    </row>
    <row r="20" spans="1:27" ht="21.75" x14ac:dyDescent="0.5">
      <c r="A20" s="271" t="s">
        <v>268</v>
      </c>
      <c r="B20" s="271"/>
      <c r="C20" s="271">
        <f>COUNTIF(D3:D5,2)</f>
        <v>0</v>
      </c>
      <c r="D20" s="79"/>
      <c r="E20" s="257"/>
      <c r="F20" s="257"/>
      <c r="G20" s="257"/>
      <c r="J20" s="290"/>
      <c r="K20" s="290"/>
      <c r="L20" s="135">
        <f>W16</f>
        <v>0</v>
      </c>
      <c r="M20" s="135">
        <f>AM16</f>
        <v>0</v>
      </c>
      <c r="N20" s="135">
        <f>O16</f>
        <v>0</v>
      </c>
      <c r="O20" s="135">
        <f>P16</f>
        <v>0</v>
      </c>
      <c r="P20" s="135">
        <f>R16</f>
        <v>0</v>
      </c>
      <c r="Q20" s="135">
        <f>S16</f>
        <v>0</v>
      </c>
      <c r="R20" s="135">
        <f>AF16</f>
        <v>0</v>
      </c>
      <c r="S20" s="135">
        <f t="shared" si="15"/>
        <v>0</v>
      </c>
      <c r="T20" s="135">
        <f t="shared" si="15"/>
        <v>0</v>
      </c>
      <c r="U20" s="135">
        <f t="shared" si="15"/>
        <v>0</v>
      </c>
      <c r="V20" s="135">
        <f t="shared" si="15"/>
        <v>0</v>
      </c>
      <c r="W20" s="135">
        <f t="shared" si="15"/>
        <v>0</v>
      </c>
      <c r="X20" s="135">
        <f t="shared" si="15"/>
        <v>0.47140452079103168</v>
      </c>
      <c r="Y20" s="135">
        <f t="shared" si="15"/>
        <v>0.47140452079103168</v>
      </c>
      <c r="Z20" s="135">
        <f t="shared" si="15"/>
        <v>0</v>
      </c>
      <c r="AA20" s="135">
        <f t="shared" si="15"/>
        <v>0</v>
      </c>
    </row>
    <row r="21" spans="1:27" ht="21.75" x14ac:dyDescent="0.5">
      <c r="A21" s="271" t="s">
        <v>269</v>
      </c>
      <c r="B21" s="271"/>
      <c r="C21" s="271">
        <f>COUNTIF(D3:D5,2)</f>
        <v>0</v>
      </c>
      <c r="D21" s="79"/>
      <c r="E21" s="257"/>
      <c r="F21" s="257"/>
      <c r="G21" s="257"/>
      <c r="K21" t="s">
        <v>51</v>
      </c>
      <c r="L21" s="132">
        <f>AVERAGE(L19:AA19)</f>
        <v>3.895833333333333</v>
      </c>
    </row>
    <row r="22" spans="1:27" ht="21.75" x14ac:dyDescent="0.5">
      <c r="A22" s="271" t="s">
        <v>270</v>
      </c>
      <c r="B22" s="271"/>
      <c r="C22" s="271">
        <f>COUNTIF(D3:D5,3)</f>
        <v>2</v>
      </c>
      <c r="D22" s="79"/>
      <c r="E22" s="257"/>
      <c r="F22" s="257"/>
      <c r="G22" s="257"/>
      <c r="K22" t="s">
        <v>52</v>
      </c>
      <c r="L22" s="132">
        <f>AVERAGE(L20:AA20)</f>
        <v>5.892556509887896E-2</v>
      </c>
    </row>
    <row r="23" spans="1:27" ht="21.75" x14ac:dyDescent="0.5">
      <c r="A23" s="271" t="s">
        <v>271</v>
      </c>
      <c r="B23" s="271"/>
      <c r="C23" s="271">
        <f>COUNTIF(D3:D5,4)</f>
        <v>1</v>
      </c>
      <c r="D23" s="79"/>
      <c r="E23" s="257"/>
      <c r="F23" s="257"/>
      <c r="G23" s="257"/>
    </row>
    <row r="24" spans="1:27" ht="21.75" x14ac:dyDescent="0.5">
      <c r="A24" s="271" t="s">
        <v>267</v>
      </c>
      <c r="B24" s="271"/>
      <c r="C24" s="271">
        <f>COUNTIF(D3:D5,5)</f>
        <v>0</v>
      </c>
      <c r="D24" s="79"/>
      <c r="E24" s="257"/>
      <c r="F24" s="257"/>
      <c r="G24" s="257"/>
      <c r="L24" s="132"/>
    </row>
    <row r="25" spans="1:27" ht="21.75" x14ac:dyDescent="0.5">
      <c r="A25" s="271"/>
      <c r="B25" s="271"/>
      <c r="C25" s="271">
        <f>SUM(C20:C24)</f>
        <v>3</v>
      </c>
      <c r="D25" s="79"/>
      <c r="E25" s="257"/>
      <c r="F25" s="257"/>
      <c r="G25" s="257"/>
      <c r="L25" s="134">
        <v>4.0999999999999996</v>
      </c>
      <c r="M25" s="134">
        <v>4.2</v>
      </c>
      <c r="N25" s="134">
        <v>1.4</v>
      </c>
      <c r="O25" s="134">
        <v>4.3</v>
      </c>
      <c r="P25" s="134">
        <v>4.8</v>
      </c>
    </row>
    <row r="26" spans="1:27" ht="21.75" x14ac:dyDescent="0.5">
      <c r="A26" s="257"/>
      <c r="B26" s="257"/>
      <c r="C26" s="257"/>
      <c r="D26" s="79"/>
      <c r="E26" s="257"/>
      <c r="F26" s="257"/>
      <c r="G26" s="257"/>
      <c r="J26" s="290" t="s">
        <v>21</v>
      </c>
      <c r="K26" s="290"/>
      <c r="L26" s="135">
        <f>AI15</f>
        <v>4</v>
      </c>
      <c r="M26" s="135">
        <f>AJ15</f>
        <v>4</v>
      </c>
      <c r="N26" s="135">
        <f>O15</f>
        <v>4</v>
      </c>
      <c r="O26" s="135">
        <f>AK15</f>
        <v>4.333333333333333</v>
      </c>
      <c r="P26" s="135">
        <f>AP15</f>
        <v>4</v>
      </c>
    </row>
    <row r="27" spans="1:27" ht="21.75" x14ac:dyDescent="0.5">
      <c r="A27" s="257" t="s">
        <v>194</v>
      </c>
      <c r="B27" s="257"/>
      <c r="C27" s="257"/>
      <c r="D27" s="79"/>
      <c r="E27" s="257"/>
      <c r="F27" s="257"/>
      <c r="G27" s="257"/>
      <c r="J27" s="290"/>
      <c r="K27" s="290"/>
      <c r="L27" s="135">
        <f>AI16</f>
        <v>0</v>
      </c>
      <c r="M27" s="135">
        <f>AJ16</f>
        <v>0</v>
      </c>
      <c r="N27" s="135">
        <f>O16</f>
        <v>0</v>
      </c>
      <c r="O27" s="135">
        <f>AK16</f>
        <v>0.47140452079103168</v>
      </c>
      <c r="P27" s="135">
        <f>AP16</f>
        <v>0</v>
      </c>
    </row>
    <row r="28" spans="1:27" ht="21.75" x14ac:dyDescent="0.5">
      <c r="A28" s="271" t="s">
        <v>28</v>
      </c>
      <c r="B28" s="271"/>
      <c r="C28" s="271"/>
      <c r="D28" s="277"/>
      <c r="E28" s="271">
        <f>COUNTIF(E3:E6,1)</f>
        <v>3</v>
      </c>
      <c r="F28" s="257"/>
      <c r="G28" s="257"/>
      <c r="K28" t="s">
        <v>51</v>
      </c>
      <c r="L28" s="132">
        <f>AVERAGE(L26:P26)</f>
        <v>4.0666666666666664</v>
      </c>
    </row>
    <row r="29" spans="1:27" ht="21.75" x14ac:dyDescent="0.5">
      <c r="A29" s="271" t="s">
        <v>30</v>
      </c>
      <c r="B29" s="271"/>
      <c r="C29" s="271"/>
      <c r="D29" s="277"/>
      <c r="E29" s="271">
        <f>COUNTIF(E3:E5,2)</f>
        <v>0</v>
      </c>
      <c r="F29" s="257"/>
      <c r="G29" s="257"/>
      <c r="K29" t="s">
        <v>52</v>
      </c>
      <c r="L29" s="132">
        <f>AVERAGE(L27:P27)</f>
        <v>9.4280904158206336E-2</v>
      </c>
    </row>
    <row r="30" spans="1:27" ht="21.75" x14ac:dyDescent="0.5">
      <c r="A30" s="271" t="s">
        <v>32</v>
      </c>
      <c r="B30" s="271"/>
      <c r="C30" s="271"/>
      <c r="D30" s="277"/>
      <c r="E30" s="271">
        <f>COUNTIF(E3:E5,3)</f>
        <v>0</v>
      </c>
      <c r="F30" s="257"/>
      <c r="G30" s="257"/>
    </row>
    <row r="31" spans="1:27" ht="21.75" x14ac:dyDescent="0.5">
      <c r="A31" s="271" t="s">
        <v>272</v>
      </c>
      <c r="B31" s="271"/>
      <c r="C31" s="271"/>
      <c r="D31" s="277"/>
      <c r="E31" s="271">
        <f>COUNTIF(E3:E5,4)</f>
        <v>0</v>
      </c>
      <c r="F31" s="257"/>
      <c r="G31" s="257"/>
      <c r="L31" s="134">
        <v>2.5</v>
      </c>
      <c r="M31" s="136">
        <v>3.4</v>
      </c>
      <c r="N31" s="134">
        <v>3.9</v>
      </c>
    </row>
    <row r="32" spans="1:27" ht="21.75" x14ac:dyDescent="0.5">
      <c r="A32" s="271" t="s">
        <v>267</v>
      </c>
      <c r="B32" s="271"/>
      <c r="C32" s="271"/>
      <c r="D32" s="277"/>
      <c r="E32" s="271">
        <f>COUNTIF(E3:E5,0)</f>
        <v>0</v>
      </c>
      <c r="F32" s="257"/>
      <c r="G32" s="257"/>
      <c r="J32" s="290" t="s">
        <v>22</v>
      </c>
      <c r="K32" s="290"/>
      <c r="L32" s="135">
        <f>X7</f>
        <v>4.333333333333333</v>
      </c>
      <c r="M32" s="137">
        <f>AC7</f>
        <v>3.6666666666666665</v>
      </c>
      <c r="N32" s="135">
        <f>AH15</f>
        <v>4</v>
      </c>
    </row>
    <row r="33" spans="1:28" ht="21.75" x14ac:dyDescent="0.5">
      <c r="A33" s="271"/>
      <c r="B33" s="271"/>
      <c r="C33" s="271"/>
      <c r="D33" s="277"/>
      <c r="E33" s="271">
        <f>SUM(E28:E32)</f>
        <v>3</v>
      </c>
      <c r="F33" s="257"/>
      <c r="G33" s="257"/>
      <c r="J33" s="290"/>
      <c r="K33" s="290"/>
      <c r="L33" s="135">
        <f>X16</f>
        <v>0.47140452079103168</v>
      </c>
      <c r="M33" s="137">
        <f>AC16</f>
        <v>0.47140452079103168</v>
      </c>
      <c r="N33" s="135">
        <f>AH16</f>
        <v>0</v>
      </c>
    </row>
    <row r="34" spans="1:28" ht="21.75" x14ac:dyDescent="0.5">
      <c r="A34" s="257"/>
      <c r="B34" s="257"/>
      <c r="C34" s="257"/>
      <c r="D34" s="79"/>
      <c r="E34" s="257"/>
      <c r="F34" s="257"/>
      <c r="G34" s="257"/>
      <c r="K34" t="s">
        <v>51</v>
      </c>
      <c r="L34" s="132">
        <f>AVERAGE(L32:N32)</f>
        <v>4</v>
      </c>
    </row>
    <row r="35" spans="1:28" ht="21.75" x14ac:dyDescent="0.5">
      <c r="A35" s="256" t="s">
        <v>273</v>
      </c>
      <c r="B35" s="257"/>
      <c r="C35" s="257"/>
      <c r="E35" s="257"/>
      <c r="F35" s="257"/>
      <c r="G35" s="257"/>
      <c r="K35" t="s">
        <v>52</v>
      </c>
      <c r="L35" s="132">
        <f>AVERAGE(L33:N33)</f>
        <v>0.31426968052735443</v>
      </c>
    </row>
    <row r="36" spans="1:28" ht="21.75" x14ac:dyDescent="0.5">
      <c r="A36" s="54">
        <v>1</v>
      </c>
      <c r="B36" s="54" t="s">
        <v>36</v>
      </c>
      <c r="C36" s="271" t="s">
        <v>131</v>
      </c>
      <c r="D36" s="277"/>
      <c r="E36" s="271"/>
      <c r="F36" s="271"/>
      <c r="G36" s="271">
        <f>COUNTIF(I3:I5,1)</f>
        <v>3</v>
      </c>
    </row>
    <row r="37" spans="1:28" ht="21.75" x14ac:dyDescent="0.5">
      <c r="A37" s="54">
        <v>2</v>
      </c>
      <c r="B37" s="54" t="s">
        <v>36</v>
      </c>
      <c r="C37" s="271"/>
      <c r="D37" s="277"/>
      <c r="E37" s="271"/>
      <c r="F37" s="271"/>
      <c r="G37" s="271"/>
      <c r="L37" s="134">
        <v>1.1000000000000001</v>
      </c>
      <c r="M37" s="134">
        <v>1.2</v>
      </c>
      <c r="N37" s="134">
        <v>1.3</v>
      </c>
      <c r="O37" s="134">
        <v>1.4</v>
      </c>
      <c r="P37" s="134">
        <v>1.5</v>
      </c>
      <c r="Q37" s="134">
        <v>1.6</v>
      </c>
      <c r="R37" s="134">
        <v>1.7</v>
      </c>
      <c r="S37" s="134">
        <v>1.8</v>
      </c>
      <c r="T37" s="134">
        <v>3.1</v>
      </c>
      <c r="U37" s="134">
        <v>3.2</v>
      </c>
      <c r="V37" s="134">
        <v>3.3</v>
      </c>
      <c r="W37" s="134">
        <v>3.4</v>
      </c>
      <c r="X37" s="134">
        <v>3.5</v>
      </c>
      <c r="Y37" s="134">
        <v>3.6</v>
      </c>
      <c r="Z37" s="134">
        <v>3.7</v>
      </c>
      <c r="AA37" s="134">
        <v>3.8</v>
      </c>
      <c r="AB37" s="134">
        <v>3.9</v>
      </c>
    </row>
    <row r="38" spans="1:28" ht="21.75" x14ac:dyDescent="0.5">
      <c r="A38" s="54">
        <v>3</v>
      </c>
      <c r="B38" s="54" t="s">
        <v>36</v>
      </c>
      <c r="C38" s="271"/>
      <c r="D38" s="277"/>
      <c r="E38" s="271"/>
      <c r="F38" s="271"/>
      <c r="G38" s="271"/>
      <c r="J38" s="290" t="s">
        <v>23</v>
      </c>
      <c r="K38" s="290"/>
      <c r="L38" s="135">
        <f>L7</f>
        <v>4.666666666666667</v>
      </c>
      <c r="M38" s="135">
        <f t="shared" ref="M38:R39" si="16">M7</f>
        <v>4</v>
      </c>
      <c r="N38" s="135">
        <f t="shared" si="16"/>
        <v>4</v>
      </c>
      <c r="O38" s="135">
        <f t="shared" si="16"/>
        <v>4</v>
      </c>
      <c r="P38" s="135">
        <f t="shared" si="16"/>
        <v>4</v>
      </c>
      <c r="Q38" s="135">
        <f t="shared" si="16"/>
        <v>4</v>
      </c>
      <c r="R38" s="135">
        <f t="shared" si="16"/>
        <v>4</v>
      </c>
      <c r="S38" s="135">
        <f>S7</f>
        <v>4</v>
      </c>
      <c r="T38" s="135">
        <f>Z7</f>
        <v>4</v>
      </c>
      <c r="U38" s="135">
        <f t="shared" ref="U38:AB39" si="17">AA7</f>
        <v>4</v>
      </c>
      <c r="V38" s="135">
        <f t="shared" si="17"/>
        <v>4</v>
      </c>
      <c r="W38" s="135">
        <f t="shared" si="17"/>
        <v>3.6666666666666665</v>
      </c>
      <c r="X38" s="135">
        <f t="shared" si="17"/>
        <v>4</v>
      </c>
      <c r="Y38" s="135">
        <f t="shared" si="17"/>
        <v>4</v>
      </c>
      <c r="Z38" s="135">
        <f t="shared" si="17"/>
        <v>4</v>
      </c>
      <c r="AA38" s="135">
        <f>AG7</f>
        <v>4</v>
      </c>
      <c r="AB38" s="135">
        <f t="shared" si="17"/>
        <v>4</v>
      </c>
    </row>
    <row r="39" spans="1:28" ht="21.75" x14ac:dyDescent="0.5">
      <c r="A39" s="54">
        <v>4</v>
      </c>
      <c r="B39" s="54" t="s">
        <v>36</v>
      </c>
      <c r="C39" s="271"/>
      <c r="D39" s="277"/>
      <c r="E39" s="271"/>
      <c r="F39" s="271"/>
      <c r="G39" s="271"/>
      <c r="J39" s="290"/>
      <c r="K39" s="290"/>
      <c r="L39" s="135">
        <f>L8</f>
        <v>0.47140452079103168</v>
      </c>
      <c r="M39" s="135">
        <f t="shared" si="16"/>
        <v>0</v>
      </c>
      <c r="N39" s="135">
        <f t="shared" si="16"/>
        <v>0</v>
      </c>
      <c r="O39" s="135">
        <f t="shared" si="16"/>
        <v>0</v>
      </c>
      <c r="P39" s="135">
        <f t="shared" si="16"/>
        <v>0</v>
      </c>
      <c r="Q39" s="135">
        <f t="shared" si="16"/>
        <v>0</v>
      </c>
      <c r="R39" s="135">
        <f t="shared" si="16"/>
        <v>0</v>
      </c>
      <c r="S39" s="135">
        <f>S8</f>
        <v>0</v>
      </c>
      <c r="T39" s="135">
        <f>Z8</f>
        <v>0</v>
      </c>
      <c r="U39" s="135">
        <f t="shared" si="17"/>
        <v>0</v>
      </c>
      <c r="V39" s="135">
        <f t="shared" si="17"/>
        <v>0</v>
      </c>
      <c r="W39" s="135">
        <f t="shared" si="17"/>
        <v>0.47140452079103168</v>
      </c>
      <c r="X39" s="135">
        <f t="shared" si="17"/>
        <v>0</v>
      </c>
      <c r="Y39" s="135">
        <f t="shared" si="17"/>
        <v>0</v>
      </c>
      <c r="Z39" s="135">
        <f t="shared" si="17"/>
        <v>0</v>
      </c>
      <c r="AA39" s="135">
        <f>AG8</f>
        <v>0</v>
      </c>
      <c r="AB39" s="135">
        <f t="shared" si="17"/>
        <v>0</v>
      </c>
    </row>
    <row r="40" spans="1:28" ht="21.75" x14ac:dyDescent="0.5">
      <c r="A40" s="54">
        <v>5</v>
      </c>
      <c r="B40" s="54" t="s">
        <v>36</v>
      </c>
      <c r="C40" s="271"/>
      <c r="D40" s="277"/>
      <c r="E40" s="271"/>
      <c r="F40" s="271"/>
      <c r="G40" s="271"/>
      <c r="K40" t="s">
        <v>51</v>
      </c>
      <c r="L40" s="132">
        <f>AVERAGE(L38:AB38)</f>
        <v>4.0196078431372557</v>
      </c>
    </row>
    <row r="41" spans="1:28" ht="21.75" x14ac:dyDescent="0.5">
      <c r="A41" s="54">
        <v>6</v>
      </c>
      <c r="B41" s="54" t="s">
        <v>36</v>
      </c>
      <c r="C41" s="271"/>
      <c r="D41" s="277"/>
      <c r="E41" s="271"/>
      <c r="F41" s="271"/>
      <c r="G41" s="271"/>
      <c r="K41" t="s">
        <v>52</v>
      </c>
      <c r="L41" s="132">
        <f>AVERAGE(L39:AB39)</f>
        <v>5.5459355387180199E-2</v>
      </c>
    </row>
    <row r="42" spans="1:28" ht="21.75" x14ac:dyDescent="0.5">
      <c r="A42" s="54">
        <v>7</v>
      </c>
      <c r="B42" s="54" t="s">
        <v>36</v>
      </c>
      <c r="C42" s="271"/>
      <c r="D42" s="277"/>
      <c r="E42" s="271"/>
      <c r="F42" s="271"/>
      <c r="G42" s="271"/>
    </row>
    <row r="43" spans="1:28" ht="21.75" x14ac:dyDescent="0.5">
      <c r="A43" s="54">
        <v>8</v>
      </c>
      <c r="B43" s="54" t="s">
        <v>36</v>
      </c>
      <c r="C43" s="271"/>
      <c r="D43" s="277"/>
      <c r="E43" s="271"/>
      <c r="F43" s="271"/>
      <c r="G43" s="271"/>
      <c r="L43" s="134">
        <v>3.2</v>
      </c>
      <c r="M43" s="134">
        <v>3.8</v>
      </c>
    </row>
    <row r="44" spans="1:28" ht="21.75" x14ac:dyDescent="0.5">
      <c r="A44" s="280"/>
      <c r="B44" s="281"/>
      <c r="C44" s="271"/>
      <c r="D44" s="277"/>
      <c r="E44" s="271"/>
      <c r="F44" s="271"/>
      <c r="G44" s="271">
        <f>SUM(G36:G43)</f>
        <v>3</v>
      </c>
      <c r="J44" s="290" t="s">
        <v>24</v>
      </c>
      <c r="K44" s="290"/>
      <c r="L44" s="135">
        <f>AA7</f>
        <v>4</v>
      </c>
      <c r="M44" s="135">
        <f>AG15</f>
        <v>4</v>
      </c>
    </row>
    <row r="45" spans="1:28" ht="21.75" x14ac:dyDescent="0.5">
      <c r="A45" s="278"/>
      <c r="B45" s="279"/>
      <c r="C45" s="257"/>
      <c r="D45" s="79"/>
      <c r="E45" s="257"/>
      <c r="F45" s="257"/>
      <c r="G45" s="257"/>
      <c r="J45" s="290"/>
      <c r="K45" s="290"/>
      <c r="L45" s="135">
        <f>AA8</f>
        <v>0</v>
      </c>
      <c r="M45" s="135">
        <f>AG16</f>
        <v>0</v>
      </c>
    </row>
    <row r="46" spans="1:28" ht="21.75" x14ac:dyDescent="0.5">
      <c r="A46" s="257"/>
      <c r="B46" s="257"/>
      <c r="C46" s="257"/>
      <c r="D46" s="79"/>
      <c r="E46" s="257"/>
      <c r="F46" s="257"/>
      <c r="G46" s="257"/>
      <c r="K46" t="s">
        <v>51</v>
      </c>
      <c r="L46" s="132">
        <f>AVERAGE(L44:M44)</f>
        <v>4</v>
      </c>
    </row>
    <row r="47" spans="1:28" ht="21.75" x14ac:dyDescent="0.5">
      <c r="A47" s="257"/>
      <c r="B47" s="257"/>
      <c r="C47" s="257"/>
      <c r="D47" s="79"/>
      <c r="E47" s="257"/>
      <c r="F47" s="257"/>
      <c r="G47" s="257"/>
      <c r="K47" t="s">
        <v>52</v>
      </c>
      <c r="L47" s="132">
        <f>AVERAGE(L45:M45)</f>
        <v>0</v>
      </c>
    </row>
    <row r="48" spans="1:28" ht="21.75" x14ac:dyDescent="0.5">
      <c r="A48" s="271" t="s">
        <v>274</v>
      </c>
      <c r="B48" s="271"/>
      <c r="C48" s="271"/>
      <c r="D48" s="79"/>
      <c r="E48" s="257"/>
      <c r="F48" s="257"/>
      <c r="G48" s="257"/>
    </row>
    <row r="49" spans="1:13" ht="21.75" x14ac:dyDescent="0.5">
      <c r="A49" s="271" t="s">
        <v>275</v>
      </c>
      <c r="B49" s="271"/>
      <c r="C49" s="271">
        <f>COUNTIF(J3:J5,1)</f>
        <v>0</v>
      </c>
      <c r="D49" s="79"/>
      <c r="E49" s="257"/>
      <c r="F49" s="257"/>
      <c r="G49" s="257"/>
    </row>
    <row r="50" spans="1:13" ht="21.75" x14ac:dyDescent="0.5">
      <c r="A50" s="271" t="s">
        <v>276</v>
      </c>
      <c r="B50" s="271"/>
      <c r="C50" s="271">
        <f>COUNTIF(J3:J5,2)</f>
        <v>3</v>
      </c>
      <c r="D50" s="79"/>
      <c r="E50" s="257"/>
      <c r="F50" s="257"/>
      <c r="G50" s="257"/>
      <c r="J50" s="290" t="s">
        <v>191</v>
      </c>
      <c r="K50" s="290"/>
      <c r="L50" s="133" t="s">
        <v>51</v>
      </c>
      <c r="M50" s="135">
        <f>AVERAGE(L21,L28,L34,L40,L46)</f>
        <v>3.9964215686274507</v>
      </c>
    </row>
    <row r="51" spans="1:13" ht="21.75" x14ac:dyDescent="0.5">
      <c r="A51" s="271" t="s">
        <v>267</v>
      </c>
      <c r="B51" s="271"/>
      <c r="C51" s="271">
        <f>COUNTIF(J3:J5,0)</f>
        <v>0</v>
      </c>
      <c r="D51" s="79"/>
      <c r="E51" s="257"/>
      <c r="F51" s="257"/>
      <c r="G51" s="257"/>
      <c r="J51" s="290"/>
      <c r="K51" s="290"/>
      <c r="L51" s="133" t="s">
        <v>52</v>
      </c>
      <c r="M51" s="135">
        <f>AVERAGE(L22,L29,L35,L41,L47)</f>
        <v>0.10458710103432398</v>
      </c>
    </row>
    <row r="52" spans="1:13" ht="21.75" x14ac:dyDescent="0.5">
      <c r="A52" s="271"/>
      <c r="B52" s="271"/>
      <c r="C52" s="271">
        <f>SUM(C49:C51)</f>
        <v>3</v>
      </c>
      <c r="D52" s="79"/>
      <c r="E52" s="257"/>
      <c r="F52" s="257"/>
      <c r="G52" s="257"/>
    </row>
    <row r="53" spans="1:13" ht="21.75" x14ac:dyDescent="0.5">
      <c r="A53" s="257"/>
      <c r="B53" s="257"/>
      <c r="C53" s="257"/>
      <c r="D53" s="79"/>
      <c r="E53" s="257"/>
      <c r="F53" s="257"/>
      <c r="G53" s="257"/>
    </row>
    <row r="54" spans="1:13" ht="21.75" x14ac:dyDescent="0.5">
      <c r="A54" s="271" t="s">
        <v>277</v>
      </c>
      <c r="B54" s="271"/>
      <c r="C54" s="271"/>
      <c r="D54" s="79"/>
      <c r="E54" s="257"/>
      <c r="F54" s="257"/>
      <c r="G54" s="257"/>
    </row>
    <row r="55" spans="1:13" ht="21.75" x14ac:dyDescent="0.5">
      <c r="A55" s="271" t="s">
        <v>278</v>
      </c>
      <c r="B55" s="271"/>
      <c r="C55" s="271">
        <f>COUNTIF(K3:K5,1)</f>
        <v>2</v>
      </c>
      <c r="D55" s="79"/>
      <c r="E55" s="257"/>
      <c r="F55" s="257"/>
      <c r="G55" s="257"/>
    </row>
    <row r="56" spans="1:13" ht="21.75" x14ac:dyDescent="0.5">
      <c r="A56" s="271" t="s">
        <v>41</v>
      </c>
      <c r="B56" s="271"/>
      <c r="C56" s="271">
        <f>COUNTIF(K3:K5,2)</f>
        <v>1</v>
      </c>
      <c r="D56" s="79"/>
      <c r="E56" s="257"/>
      <c r="F56" s="257"/>
      <c r="G56" s="257"/>
    </row>
    <row r="57" spans="1:13" ht="21.75" x14ac:dyDescent="0.5">
      <c r="A57" s="271" t="s">
        <v>267</v>
      </c>
      <c r="B57" s="271"/>
      <c r="C57" s="271">
        <f>COUNTIF(K3:K5,0)</f>
        <v>0</v>
      </c>
      <c r="D57" s="79"/>
      <c r="E57" s="257"/>
      <c r="F57" s="257"/>
      <c r="G57" s="257"/>
    </row>
    <row r="58" spans="1:13" ht="21.75" x14ac:dyDescent="0.5">
      <c r="A58" s="271"/>
      <c r="B58" s="271"/>
      <c r="C58" s="271">
        <f>SUM(C55:C57)</f>
        <v>3</v>
      </c>
      <c r="D58" s="79"/>
      <c r="E58" s="257"/>
      <c r="F58" s="257"/>
      <c r="G58" s="257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</row>
    <row r="62" spans="1:13" ht="21.75" x14ac:dyDescent="0.5">
      <c r="A62"/>
      <c r="D62" s="79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2" spans="1:9" ht="21.75" x14ac:dyDescent="0.5">
      <c r="A352"/>
      <c r="D352" s="53"/>
      <c r="I352"/>
    </row>
  </sheetData>
  <mergeCells count="6">
    <mergeCell ref="J50:K51"/>
    <mergeCell ref="J19:K20"/>
    <mergeCell ref="J26:K27"/>
    <mergeCell ref="J32:K33"/>
    <mergeCell ref="J38:K39"/>
    <mergeCell ref="J44:K4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7"/>
  <sheetViews>
    <sheetView workbookViewId="0">
      <selection activeCell="A12" sqref="A12:G57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6.2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60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60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60" x14ac:dyDescent="0.55000000000000004">
      <c r="A3" s="51">
        <v>4</v>
      </c>
      <c r="B3" s="11">
        <v>1</v>
      </c>
      <c r="C3" s="12">
        <v>39</v>
      </c>
      <c r="D3" s="79">
        <f>IF(C3&gt;50,4,IF(C3&gt;40,3,IF(C3&gt;30,2,IF(C3&gt;0,1,IF(C3=0,5)))))</f>
        <v>2</v>
      </c>
      <c r="E3" s="13">
        <v>1</v>
      </c>
      <c r="F3" s="14">
        <v>4</v>
      </c>
      <c r="G3" s="20">
        <v>2</v>
      </c>
      <c r="H3" s="20">
        <v>5</v>
      </c>
      <c r="I3" s="230">
        <v>3</v>
      </c>
      <c r="J3" s="15">
        <v>2</v>
      </c>
      <c r="K3" s="15">
        <v>1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4</v>
      </c>
      <c r="R3" s="16">
        <v>4</v>
      </c>
      <c r="S3" s="16">
        <v>4</v>
      </c>
      <c r="T3" s="17">
        <v>4</v>
      </c>
      <c r="U3" s="17">
        <v>4</v>
      </c>
      <c r="V3" s="17">
        <v>4</v>
      </c>
      <c r="W3" s="17">
        <v>3</v>
      </c>
      <c r="X3" s="17">
        <v>3</v>
      </c>
      <c r="Y3" s="17">
        <v>4</v>
      </c>
      <c r="Z3" s="18">
        <v>3</v>
      </c>
      <c r="AA3" s="18">
        <v>4</v>
      </c>
      <c r="AB3" s="18">
        <v>4</v>
      </c>
      <c r="AC3" s="18">
        <v>4</v>
      </c>
      <c r="AD3" s="18">
        <v>5</v>
      </c>
      <c r="AE3" s="18">
        <v>4</v>
      </c>
      <c r="AF3" s="18">
        <v>4</v>
      </c>
      <c r="AG3" s="18">
        <v>3</v>
      </c>
      <c r="AH3" s="18">
        <v>4</v>
      </c>
      <c r="AI3" s="19">
        <v>4</v>
      </c>
      <c r="AJ3" s="19">
        <v>5</v>
      </c>
      <c r="AK3" s="19">
        <v>4</v>
      </c>
      <c r="AL3" s="19">
        <v>5</v>
      </c>
      <c r="AM3" s="19">
        <v>4</v>
      </c>
      <c r="AN3" s="19">
        <v>4</v>
      </c>
      <c r="AO3" s="19">
        <v>4</v>
      </c>
      <c r="AP3" s="19">
        <v>4</v>
      </c>
      <c r="AQ3" s="20">
        <v>4</v>
      </c>
      <c r="AR3" s="20">
        <v>5</v>
      </c>
      <c r="AS3" s="20">
        <v>5</v>
      </c>
      <c r="AT3" s="20">
        <v>5</v>
      </c>
      <c r="AU3" s="20">
        <v>5</v>
      </c>
      <c r="AV3" s="20">
        <v>3</v>
      </c>
      <c r="AW3" s="20">
        <v>3</v>
      </c>
      <c r="AX3" s="20">
        <v>4</v>
      </c>
      <c r="AY3" s="20">
        <v>4</v>
      </c>
      <c r="AZ3" s="20">
        <v>4</v>
      </c>
      <c r="BA3" s="7"/>
      <c r="BB3" s="37">
        <f>(AVERAGE(L3:S3))</f>
        <v>4</v>
      </c>
      <c r="BC3" s="38">
        <f>(AVERAGEA(T3:Y3))</f>
        <v>3.6666666666666665</v>
      </c>
      <c r="BD3" s="39">
        <f>(AVERAGE(Z3:AH3))</f>
        <v>3.8888888888888888</v>
      </c>
      <c r="BE3" s="40">
        <f>(AVERAGEA(AI3:AP3))</f>
        <v>4.25</v>
      </c>
      <c r="BF3" s="41">
        <f>(AVERAGE(AQ3:AZ3))</f>
        <v>4.2</v>
      </c>
      <c r="BG3" s="132"/>
      <c r="BH3" s="132"/>
    </row>
    <row r="4" spans="1:60" x14ac:dyDescent="0.55000000000000004">
      <c r="A4" s="72"/>
      <c r="B4" s="272"/>
      <c r="C4" s="273"/>
      <c r="D4" s="79"/>
      <c r="E4" s="274"/>
      <c r="F4" s="275"/>
      <c r="G4" s="276"/>
      <c r="H4" s="276"/>
      <c r="I4" s="285"/>
      <c r="J4" s="255"/>
      <c r="K4" s="255"/>
      <c r="L4" s="16"/>
      <c r="M4" s="16"/>
      <c r="N4" s="16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9"/>
      <c r="AJ4" s="19"/>
      <c r="AK4" s="19"/>
      <c r="AL4" s="19"/>
      <c r="AM4" s="19"/>
      <c r="AN4" s="19"/>
      <c r="AO4" s="19"/>
      <c r="AP4" s="19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7"/>
      <c r="BB4" s="37"/>
      <c r="BC4" s="38"/>
      <c r="BD4" s="39"/>
      <c r="BE4" s="40"/>
      <c r="BF4" s="41"/>
      <c r="BG4" s="132"/>
      <c r="BH4" s="132"/>
    </row>
    <row r="5" spans="1:60" x14ac:dyDescent="0.55000000000000004">
      <c r="A5" s="72"/>
      <c r="B5" s="73"/>
      <c r="C5" s="74"/>
      <c r="D5" s="79"/>
      <c r="E5" s="75"/>
      <c r="F5" s="76"/>
      <c r="G5" s="47"/>
      <c r="H5" s="47"/>
      <c r="I5" s="47"/>
      <c r="J5" s="77"/>
      <c r="K5" s="78" t="s">
        <v>51</v>
      </c>
      <c r="L5" s="129">
        <f t="shared" ref="L5:AZ5" si="0">AVERAGE(L3:L3)</f>
        <v>4</v>
      </c>
      <c r="M5" s="129">
        <f t="shared" si="0"/>
        <v>4</v>
      </c>
      <c r="N5" s="129">
        <f t="shared" si="0"/>
        <v>4</v>
      </c>
      <c r="O5" s="129">
        <f t="shared" si="0"/>
        <v>4</v>
      </c>
      <c r="P5" s="129">
        <f t="shared" si="0"/>
        <v>4</v>
      </c>
      <c r="Q5" s="129">
        <f t="shared" si="0"/>
        <v>4</v>
      </c>
      <c r="R5" s="129">
        <f t="shared" si="0"/>
        <v>4</v>
      </c>
      <c r="S5" s="129">
        <f t="shared" si="0"/>
        <v>4</v>
      </c>
      <c r="T5" s="38">
        <f t="shared" si="0"/>
        <v>4</v>
      </c>
      <c r="U5" s="38">
        <f t="shared" si="0"/>
        <v>4</v>
      </c>
      <c r="V5" s="38">
        <f t="shared" si="0"/>
        <v>4</v>
      </c>
      <c r="W5" s="38">
        <f t="shared" si="0"/>
        <v>3</v>
      </c>
      <c r="X5" s="38">
        <f t="shared" si="0"/>
        <v>3</v>
      </c>
      <c r="Y5" s="38">
        <f t="shared" si="0"/>
        <v>4</v>
      </c>
      <c r="Z5" s="39">
        <f t="shared" si="0"/>
        <v>3</v>
      </c>
      <c r="AA5" s="39">
        <f t="shared" si="0"/>
        <v>4</v>
      </c>
      <c r="AB5" s="39">
        <f t="shared" si="0"/>
        <v>4</v>
      </c>
      <c r="AC5" s="39">
        <f t="shared" si="0"/>
        <v>4</v>
      </c>
      <c r="AD5" s="39">
        <f t="shared" si="0"/>
        <v>5</v>
      </c>
      <c r="AE5" s="39">
        <f t="shared" si="0"/>
        <v>4</v>
      </c>
      <c r="AF5" s="39">
        <f t="shared" si="0"/>
        <v>4</v>
      </c>
      <c r="AG5" s="39">
        <f t="shared" si="0"/>
        <v>3</v>
      </c>
      <c r="AH5" s="39">
        <f t="shared" si="0"/>
        <v>4</v>
      </c>
      <c r="AI5" s="40">
        <f t="shared" si="0"/>
        <v>4</v>
      </c>
      <c r="AJ5" s="40">
        <f t="shared" si="0"/>
        <v>5</v>
      </c>
      <c r="AK5" s="40">
        <f t="shared" si="0"/>
        <v>4</v>
      </c>
      <c r="AL5" s="40">
        <f t="shared" si="0"/>
        <v>5</v>
      </c>
      <c r="AM5" s="40">
        <f t="shared" si="0"/>
        <v>4</v>
      </c>
      <c r="AN5" s="40">
        <f t="shared" si="0"/>
        <v>4</v>
      </c>
      <c r="AO5" s="40">
        <f t="shared" si="0"/>
        <v>4</v>
      </c>
      <c r="AP5" s="40">
        <f t="shared" si="0"/>
        <v>4</v>
      </c>
      <c r="AQ5" s="41">
        <f t="shared" si="0"/>
        <v>4</v>
      </c>
      <c r="AR5" s="41">
        <f t="shared" si="0"/>
        <v>5</v>
      </c>
      <c r="AS5" s="41">
        <f t="shared" si="0"/>
        <v>5</v>
      </c>
      <c r="AT5" s="41">
        <f t="shared" si="0"/>
        <v>5</v>
      </c>
      <c r="AU5" s="41">
        <f t="shared" si="0"/>
        <v>5</v>
      </c>
      <c r="AV5" s="41">
        <f t="shared" si="0"/>
        <v>3</v>
      </c>
      <c r="AW5" s="41">
        <f t="shared" si="0"/>
        <v>3</v>
      </c>
      <c r="AX5" s="41">
        <f t="shared" si="0"/>
        <v>4</v>
      </c>
      <c r="AY5" s="41">
        <f t="shared" si="0"/>
        <v>4</v>
      </c>
      <c r="AZ5" s="41">
        <f t="shared" si="0"/>
        <v>4</v>
      </c>
      <c r="BA5" s="81" t="s">
        <v>51</v>
      </c>
      <c r="BB5" s="37">
        <f>AVERAGE(L3:S3)</f>
        <v>4</v>
      </c>
      <c r="BC5" s="38">
        <f>AVERAGE(T3:Y3)</f>
        <v>3.6666666666666665</v>
      </c>
      <c r="BD5" s="143">
        <f>AVERAGE(Z3:AH3)</f>
        <v>3.8888888888888888</v>
      </c>
      <c r="BE5" s="40">
        <f>AVERAGE(AI3:AP3)</f>
        <v>4.25</v>
      </c>
      <c r="BF5" s="41">
        <f>AVERAGE(AQ3:AZ3)</f>
        <v>4.2</v>
      </c>
    </row>
    <row r="6" spans="1:60" x14ac:dyDescent="0.55000000000000004">
      <c r="A6" s="72"/>
      <c r="B6" s="73"/>
      <c r="C6" s="74"/>
      <c r="D6" s="79"/>
      <c r="E6" s="75"/>
      <c r="F6" s="76"/>
      <c r="G6" s="76"/>
      <c r="H6" s="76"/>
      <c r="I6" s="76"/>
      <c r="J6" s="77"/>
      <c r="K6" s="78" t="s">
        <v>52</v>
      </c>
      <c r="L6" s="129">
        <f t="shared" ref="L6:AZ6" si="1">STDEVPA(L3:L3)</f>
        <v>0</v>
      </c>
      <c r="M6" s="129">
        <f t="shared" si="1"/>
        <v>0</v>
      </c>
      <c r="N6" s="129">
        <f t="shared" si="1"/>
        <v>0</v>
      </c>
      <c r="O6" s="129">
        <f t="shared" si="1"/>
        <v>0</v>
      </c>
      <c r="P6" s="129">
        <f t="shared" si="1"/>
        <v>0</v>
      </c>
      <c r="Q6" s="129">
        <f t="shared" si="1"/>
        <v>0</v>
      </c>
      <c r="R6" s="129">
        <f t="shared" si="1"/>
        <v>0</v>
      </c>
      <c r="S6" s="129">
        <f t="shared" si="1"/>
        <v>0</v>
      </c>
      <c r="T6" s="38">
        <f t="shared" si="1"/>
        <v>0</v>
      </c>
      <c r="U6" s="38">
        <f t="shared" si="1"/>
        <v>0</v>
      </c>
      <c r="V6" s="38">
        <f t="shared" si="1"/>
        <v>0</v>
      </c>
      <c r="W6" s="38">
        <f t="shared" si="1"/>
        <v>0</v>
      </c>
      <c r="X6" s="38">
        <f t="shared" si="1"/>
        <v>0</v>
      </c>
      <c r="Y6" s="38">
        <f t="shared" si="1"/>
        <v>0</v>
      </c>
      <c r="Z6" s="39">
        <f t="shared" si="1"/>
        <v>0</v>
      </c>
      <c r="AA6" s="39">
        <f t="shared" si="1"/>
        <v>0</v>
      </c>
      <c r="AB6" s="39">
        <f t="shared" si="1"/>
        <v>0</v>
      </c>
      <c r="AC6" s="39">
        <f t="shared" si="1"/>
        <v>0</v>
      </c>
      <c r="AD6" s="39">
        <f t="shared" si="1"/>
        <v>0</v>
      </c>
      <c r="AE6" s="39">
        <f t="shared" si="1"/>
        <v>0</v>
      </c>
      <c r="AF6" s="39">
        <f t="shared" si="1"/>
        <v>0</v>
      </c>
      <c r="AG6" s="39">
        <f t="shared" si="1"/>
        <v>0</v>
      </c>
      <c r="AH6" s="39">
        <f t="shared" si="1"/>
        <v>0</v>
      </c>
      <c r="AI6" s="40">
        <f t="shared" si="1"/>
        <v>0</v>
      </c>
      <c r="AJ6" s="40">
        <f t="shared" si="1"/>
        <v>0</v>
      </c>
      <c r="AK6" s="40">
        <f t="shared" si="1"/>
        <v>0</v>
      </c>
      <c r="AL6" s="40">
        <f t="shared" si="1"/>
        <v>0</v>
      </c>
      <c r="AM6" s="40">
        <f t="shared" si="1"/>
        <v>0</v>
      </c>
      <c r="AN6" s="40">
        <f t="shared" si="1"/>
        <v>0</v>
      </c>
      <c r="AO6" s="40">
        <f t="shared" si="1"/>
        <v>0</v>
      </c>
      <c r="AP6" s="40">
        <f t="shared" si="1"/>
        <v>0</v>
      </c>
      <c r="AQ6" s="41">
        <f t="shared" si="1"/>
        <v>0</v>
      </c>
      <c r="AR6" s="41">
        <f t="shared" si="1"/>
        <v>0</v>
      </c>
      <c r="AS6" s="41">
        <f t="shared" si="1"/>
        <v>0</v>
      </c>
      <c r="AT6" s="41">
        <f t="shared" si="1"/>
        <v>0</v>
      </c>
      <c r="AU6" s="41">
        <f t="shared" si="1"/>
        <v>0</v>
      </c>
      <c r="AV6" s="41">
        <f t="shared" si="1"/>
        <v>0</v>
      </c>
      <c r="AW6" s="41">
        <f t="shared" si="1"/>
        <v>0</v>
      </c>
      <c r="AX6" s="41">
        <f t="shared" si="1"/>
        <v>0</v>
      </c>
      <c r="AY6" s="41">
        <f t="shared" si="1"/>
        <v>0</v>
      </c>
      <c r="AZ6" s="41">
        <f t="shared" si="1"/>
        <v>0</v>
      </c>
      <c r="BA6" s="81" t="s">
        <v>52</v>
      </c>
      <c r="BB6" s="37">
        <f>STDEVPA(L3:S3)</f>
        <v>0</v>
      </c>
      <c r="BC6" s="38">
        <f>STDEVPA(T3:Y3)</f>
        <v>0.47140452079103168</v>
      </c>
      <c r="BD6" s="39">
        <f>STDEVPA(Z3:AH3)</f>
        <v>0.56655772373253166</v>
      </c>
      <c r="BE6" s="40">
        <f>STDEVPA(AI3:AP3)</f>
        <v>0.4330127018922193</v>
      </c>
      <c r="BF6" s="41">
        <f>STDEVPA(AQ3:AZ3)</f>
        <v>0.74833147735478833</v>
      </c>
    </row>
    <row r="7" spans="1:60" x14ac:dyDescent="0.55000000000000004">
      <c r="B7" s="42"/>
      <c r="C7" s="42"/>
      <c r="D7" s="79"/>
      <c r="E7" s="42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49">
        <f>AVERAGE(L3:AZ3)</f>
        <v>4.024390243902439</v>
      </c>
      <c r="BC7" s="49"/>
      <c r="BD7" s="49"/>
      <c r="BE7" s="42"/>
      <c r="BF7" s="42"/>
    </row>
    <row r="8" spans="1:60" x14ac:dyDescent="0.55000000000000004">
      <c r="B8" s="42"/>
      <c r="C8" s="42"/>
      <c r="D8" s="79"/>
      <c r="E8" s="42"/>
      <c r="F8" s="42"/>
      <c r="G8" s="42"/>
      <c r="H8" s="42"/>
      <c r="I8" s="42"/>
      <c r="J8" s="42"/>
      <c r="K8" s="4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48"/>
      <c r="BB8" s="49">
        <f>STDEVPA(L3:AZ3)</f>
        <v>0.56256402900833147</v>
      </c>
      <c r="BC8" s="49"/>
      <c r="BD8" s="49"/>
      <c r="BE8" s="42"/>
      <c r="BF8" s="42"/>
    </row>
    <row r="9" spans="1:60" x14ac:dyDescent="0.55000000000000004">
      <c r="B9" s="42"/>
      <c r="C9" s="42"/>
      <c r="D9" s="79"/>
      <c r="E9" s="42"/>
      <c r="F9" s="42"/>
      <c r="G9" s="42"/>
      <c r="H9" s="42"/>
      <c r="I9" s="42"/>
      <c r="J9" s="42"/>
      <c r="K9" s="42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48"/>
      <c r="BB9" s="42"/>
      <c r="BC9" s="49"/>
      <c r="BD9" s="49"/>
      <c r="BE9" s="42"/>
      <c r="BF9" s="42"/>
    </row>
    <row r="10" spans="1:60" x14ac:dyDescent="0.55000000000000004">
      <c r="B10" s="42"/>
      <c r="C10" s="42"/>
      <c r="D10" s="79"/>
      <c r="E10" s="42"/>
      <c r="F10" s="42" t="s">
        <v>257</v>
      </c>
      <c r="G10" s="42">
        <v>1</v>
      </c>
      <c r="H10" s="42" t="s">
        <v>192</v>
      </c>
      <c r="I10" s="42">
        <f>COUNT(A1:A3)</f>
        <v>1</v>
      </c>
      <c r="J10" s="42" t="s">
        <v>61</v>
      </c>
      <c r="K10" s="192">
        <f>I10*100/G10</f>
        <v>100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48"/>
      <c r="BB10" s="42"/>
      <c r="BC10" s="49"/>
      <c r="BD10" s="49"/>
      <c r="BE10" s="42"/>
      <c r="BF10" s="42"/>
    </row>
    <row r="11" spans="1:60" x14ac:dyDescent="0.55000000000000004">
      <c r="B11" s="42"/>
      <c r="C11" s="42"/>
      <c r="D11" s="79"/>
      <c r="E11" s="42"/>
      <c r="F11" s="42"/>
      <c r="G11" s="42"/>
      <c r="H11" s="42"/>
      <c r="I11" s="42"/>
      <c r="J11" s="42"/>
      <c r="K11" s="42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48"/>
      <c r="BB11" s="42"/>
      <c r="BC11" s="49"/>
      <c r="BD11" s="49"/>
      <c r="BE11" s="42"/>
      <c r="BF11" s="42"/>
    </row>
    <row r="12" spans="1:60" ht="21.75" x14ac:dyDescent="0.5">
      <c r="A12" s="270" t="s">
        <v>0</v>
      </c>
      <c r="B12" s="271"/>
      <c r="C12" s="257"/>
      <c r="D12" s="79"/>
      <c r="E12" s="257"/>
      <c r="F12" s="257"/>
      <c r="G12" s="257"/>
      <c r="L12" s="16">
        <v>1.1000000000000001</v>
      </c>
      <c r="M12" s="16">
        <v>1.2</v>
      </c>
      <c r="N12" s="16">
        <v>1.3</v>
      </c>
      <c r="O12" s="16">
        <v>1.4</v>
      </c>
      <c r="P12" s="16">
        <v>1.5</v>
      </c>
      <c r="Q12" s="16">
        <v>1.6</v>
      </c>
      <c r="R12" s="16">
        <v>1.7</v>
      </c>
      <c r="S12" s="16">
        <v>1.8</v>
      </c>
      <c r="T12" s="17">
        <v>2.1</v>
      </c>
      <c r="U12" s="17">
        <v>2.2000000000000002</v>
      </c>
      <c r="V12" s="17">
        <v>2.2999999999999998</v>
      </c>
      <c r="W12" s="17">
        <v>2.4</v>
      </c>
      <c r="X12" s="17">
        <v>2.5</v>
      </c>
      <c r="Y12" s="17">
        <v>2.6</v>
      </c>
      <c r="Z12" s="18">
        <v>3.1</v>
      </c>
      <c r="AA12" s="18">
        <v>3.2</v>
      </c>
      <c r="AB12" s="18">
        <v>3.3</v>
      </c>
      <c r="AC12" s="18">
        <v>3.4</v>
      </c>
      <c r="AD12" s="18">
        <v>3.5</v>
      </c>
      <c r="AE12" s="18">
        <v>3.6</v>
      </c>
      <c r="AF12" s="18">
        <v>3.7</v>
      </c>
      <c r="AG12" s="18">
        <v>3.8</v>
      </c>
      <c r="AH12" s="18">
        <v>3.9</v>
      </c>
      <c r="AI12" s="19">
        <v>4.0999999999999996</v>
      </c>
      <c r="AJ12" s="19">
        <v>4.2</v>
      </c>
      <c r="AK12" s="19">
        <v>4.3</v>
      </c>
      <c r="AL12" s="19">
        <v>4.4000000000000004</v>
      </c>
      <c r="AM12" s="19">
        <v>4.5</v>
      </c>
      <c r="AN12" s="19">
        <v>4.5999999999999996</v>
      </c>
      <c r="AO12" s="19">
        <v>4.7</v>
      </c>
      <c r="AP12" s="19">
        <v>4.8</v>
      </c>
      <c r="AQ12" s="20">
        <v>5.0999999999999996</v>
      </c>
      <c r="AR12" s="20" t="s">
        <v>11</v>
      </c>
      <c r="AS12" s="20" t="s">
        <v>12</v>
      </c>
      <c r="AT12" s="20" t="s">
        <v>13</v>
      </c>
      <c r="AU12" s="20" t="s">
        <v>14</v>
      </c>
      <c r="AV12" s="20" t="s">
        <v>15</v>
      </c>
      <c r="AW12" s="20" t="s">
        <v>16</v>
      </c>
      <c r="AX12" s="20" t="s">
        <v>17</v>
      </c>
      <c r="AY12" s="20" t="s">
        <v>18</v>
      </c>
      <c r="AZ12" s="20">
        <v>5.4</v>
      </c>
    </row>
    <row r="13" spans="1:60" ht="21.75" x14ac:dyDescent="0.5">
      <c r="A13" s="271" t="s">
        <v>43</v>
      </c>
      <c r="B13" s="271">
        <f>COUNTIF(B3,1)</f>
        <v>1</v>
      </c>
      <c r="C13" s="257"/>
      <c r="D13" s="79"/>
      <c r="E13" s="257"/>
      <c r="F13" s="257"/>
      <c r="G13" s="257"/>
      <c r="J13" s="77"/>
      <c r="K13" s="78" t="s">
        <v>51</v>
      </c>
      <c r="L13" s="129">
        <f t="shared" ref="L13:AZ13" si="2">AVERAGE(L3:L3)</f>
        <v>4</v>
      </c>
      <c r="M13" s="129">
        <f t="shared" si="2"/>
        <v>4</v>
      </c>
      <c r="N13" s="129">
        <f t="shared" si="2"/>
        <v>4</v>
      </c>
      <c r="O13" s="129">
        <f t="shared" si="2"/>
        <v>4</v>
      </c>
      <c r="P13" s="129">
        <f t="shared" si="2"/>
        <v>4</v>
      </c>
      <c r="Q13" s="129">
        <f t="shared" si="2"/>
        <v>4</v>
      </c>
      <c r="R13" s="129">
        <f t="shared" si="2"/>
        <v>4</v>
      </c>
      <c r="S13" s="129">
        <f t="shared" si="2"/>
        <v>4</v>
      </c>
      <c r="T13" s="129">
        <f t="shared" si="2"/>
        <v>4</v>
      </c>
      <c r="U13" s="129">
        <f t="shared" si="2"/>
        <v>4</v>
      </c>
      <c r="V13" s="129">
        <f t="shared" si="2"/>
        <v>4</v>
      </c>
      <c r="W13" s="129">
        <f t="shared" si="2"/>
        <v>3</v>
      </c>
      <c r="X13" s="129">
        <f t="shared" si="2"/>
        <v>3</v>
      </c>
      <c r="Y13" s="129">
        <f t="shared" si="2"/>
        <v>4</v>
      </c>
      <c r="Z13" s="129">
        <f t="shared" si="2"/>
        <v>3</v>
      </c>
      <c r="AA13" s="129">
        <f t="shared" si="2"/>
        <v>4</v>
      </c>
      <c r="AB13" s="129">
        <f t="shared" si="2"/>
        <v>4</v>
      </c>
      <c r="AC13" s="129">
        <f t="shared" si="2"/>
        <v>4</v>
      </c>
      <c r="AD13" s="129">
        <f t="shared" si="2"/>
        <v>5</v>
      </c>
      <c r="AE13" s="129">
        <f t="shared" si="2"/>
        <v>4</v>
      </c>
      <c r="AF13" s="129">
        <f t="shared" si="2"/>
        <v>4</v>
      </c>
      <c r="AG13" s="129">
        <f t="shared" si="2"/>
        <v>3</v>
      </c>
      <c r="AH13" s="129">
        <f t="shared" si="2"/>
        <v>4</v>
      </c>
      <c r="AI13" s="129">
        <f t="shared" si="2"/>
        <v>4</v>
      </c>
      <c r="AJ13" s="129">
        <f t="shared" si="2"/>
        <v>5</v>
      </c>
      <c r="AK13" s="129">
        <f t="shared" si="2"/>
        <v>4</v>
      </c>
      <c r="AL13" s="129">
        <f t="shared" si="2"/>
        <v>5</v>
      </c>
      <c r="AM13" s="129">
        <f t="shared" si="2"/>
        <v>4</v>
      </c>
      <c r="AN13" s="129">
        <f t="shared" si="2"/>
        <v>4</v>
      </c>
      <c r="AO13" s="129">
        <f t="shared" si="2"/>
        <v>4</v>
      </c>
      <c r="AP13" s="129">
        <f t="shared" si="2"/>
        <v>4</v>
      </c>
      <c r="AQ13" s="129">
        <f t="shared" si="2"/>
        <v>4</v>
      </c>
      <c r="AR13" s="129">
        <f t="shared" si="2"/>
        <v>5</v>
      </c>
      <c r="AS13" s="129">
        <f t="shared" si="2"/>
        <v>5</v>
      </c>
      <c r="AT13" s="129">
        <f t="shared" si="2"/>
        <v>5</v>
      </c>
      <c r="AU13" s="129">
        <f t="shared" si="2"/>
        <v>5</v>
      </c>
      <c r="AV13" s="129">
        <f t="shared" si="2"/>
        <v>3</v>
      </c>
      <c r="AW13" s="129">
        <f t="shared" si="2"/>
        <v>3</v>
      </c>
      <c r="AX13" s="129">
        <f t="shared" si="2"/>
        <v>4</v>
      </c>
      <c r="AY13" s="129">
        <f t="shared" si="2"/>
        <v>4</v>
      </c>
      <c r="AZ13" s="129">
        <f t="shared" si="2"/>
        <v>4</v>
      </c>
    </row>
    <row r="14" spans="1:60" ht="21.75" x14ac:dyDescent="0.5">
      <c r="A14" s="271" t="s">
        <v>44</v>
      </c>
      <c r="B14" s="271">
        <f>COUNTIF(B3,2)</f>
        <v>0</v>
      </c>
      <c r="C14" s="257"/>
      <c r="D14" s="79"/>
      <c r="E14" s="257"/>
      <c r="F14" s="257"/>
      <c r="G14" s="257"/>
      <c r="J14" s="77"/>
      <c r="K14" s="78" t="s">
        <v>52</v>
      </c>
      <c r="L14" s="129">
        <f t="shared" ref="L14:AZ14" si="3">STDEVPA(L3:L3)</f>
        <v>0</v>
      </c>
      <c r="M14" s="129">
        <f t="shared" si="3"/>
        <v>0</v>
      </c>
      <c r="N14" s="129">
        <f t="shared" si="3"/>
        <v>0</v>
      </c>
      <c r="O14" s="129">
        <f t="shared" si="3"/>
        <v>0</v>
      </c>
      <c r="P14" s="129">
        <f t="shared" si="3"/>
        <v>0</v>
      </c>
      <c r="Q14" s="129">
        <f t="shared" si="3"/>
        <v>0</v>
      </c>
      <c r="R14" s="129">
        <f t="shared" si="3"/>
        <v>0</v>
      </c>
      <c r="S14" s="129">
        <f t="shared" si="3"/>
        <v>0</v>
      </c>
      <c r="T14" s="129">
        <f t="shared" si="3"/>
        <v>0</v>
      </c>
      <c r="U14" s="129">
        <f t="shared" si="3"/>
        <v>0</v>
      </c>
      <c r="V14" s="129">
        <f t="shared" si="3"/>
        <v>0</v>
      </c>
      <c r="W14" s="129">
        <f t="shared" si="3"/>
        <v>0</v>
      </c>
      <c r="X14" s="129">
        <f t="shared" si="3"/>
        <v>0</v>
      </c>
      <c r="Y14" s="129">
        <f t="shared" si="3"/>
        <v>0</v>
      </c>
      <c r="Z14" s="129">
        <f t="shared" si="3"/>
        <v>0</v>
      </c>
      <c r="AA14" s="129">
        <f t="shared" si="3"/>
        <v>0</v>
      </c>
      <c r="AB14" s="129">
        <f t="shared" si="3"/>
        <v>0</v>
      </c>
      <c r="AC14" s="129">
        <f t="shared" si="3"/>
        <v>0</v>
      </c>
      <c r="AD14" s="129">
        <f t="shared" si="3"/>
        <v>0</v>
      </c>
      <c r="AE14" s="129">
        <f t="shared" si="3"/>
        <v>0</v>
      </c>
      <c r="AF14" s="129">
        <f t="shared" si="3"/>
        <v>0</v>
      </c>
      <c r="AG14" s="129">
        <f t="shared" si="3"/>
        <v>0</v>
      </c>
      <c r="AH14" s="129">
        <f t="shared" si="3"/>
        <v>0</v>
      </c>
      <c r="AI14" s="129">
        <f t="shared" si="3"/>
        <v>0</v>
      </c>
      <c r="AJ14" s="129">
        <f t="shared" si="3"/>
        <v>0</v>
      </c>
      <c r="AK14" s="129">
        <f t="shared" si="3"/>
        <v>0</v>
      </c>
      <c r="AL14" s="129">
        <f t="shared" si="3"/>
        <v>0</v>
      </c>
      <c r="AM14" s="129">
        <f t="shared" si="3"/>
        <v>0</v>
      </c>
      <c r="AN14" s="129">
        <f t="shared" si="3"/>
        <v>0</v>
      </c>
      <c r="AO14" s="129">
        <f t="shared" si="3"/>
        <v>0</v>
      </c>
      <c r="AP14" s="129">
        <f t="shared" si="3"/>
        <v>0</v>
      </c>
      <c r="AQ14" s="129">
        <f t="shared" si="3"/>
        <v>0</v>
      </c>
      <c r="AR14" s="129">
        <f t="shared" si="3"/>
        <v>0</v>
      </c>
      <c r="AS14" s="129">
        <f t="shared" si="3"/>
        <v>0</v>
      </c>
      <c r="AT14" s="129">
        <f t="shared" si="3"/>
        <v>0</v>
      </c>
      <c r="AU14" s="129">
        <f t="shared" si="3"/>
        <v>0</v>
      </c>
      <c r="AV14" s="129">
        <f t="shared" si="3"/>
        <v>0</v>
      </c>
      <c r="AW14" s="129">
        <f t="shared" si="3"/>
        <v>0</v>
      </c>
      <c r="AX14" s="129">
        <f t="shared" si="3"/>
        <v>0</v>
      </c>
      <c r="AY14" s="129">
        <f t="shared" si="3"/>
        <v>0</v>
      </c>
      <c r="AZ14" s="129">
        <f t="shared" si="3"/>
        <v>0</v>
      </c>
    </row>
    <row r="15" spans="1:60" ht="21.75" x14ac:dyDescent="0.5">
      <c r="A15" s="271" t="s">
        <v>267</v>
      </c>
      <c r="B15" s="271">
        <f>COUNTIF(B3,0)</f>
        <v>0</v>
      </c>
      <c r="C15" s="257"/>
      <c r="D15" s="79"/>
      <c r="E15" s="257"/>
      <c r="F15" s="257"/>
      <c r="G15" s="257"/>
    </row>
    <row r="16" spans="1:60" ht="21.75" x14ac:dyDescent="0.5">
      <c r="A16" s="271"/>
      <c r="B16" s="271">
        <f>SUM(B13:B15)</f>
        <v>1</v>
      </c>
      <c r="C16" s="257"/>
      <c r="D16" s="79"/>
      <c r="E16" s="257"/>
      <c r="F16" s="257"/>
      <c r="G16" s="257"/>
      <c r="L16" s="134">
        <v>2.4</v>
      </c>
      <c r="M16" s="134">
        <v>4.4000000000000004</v>
      </c>
      <c r="N16" s="134">
        <v>1.4</v>
      </c>
      <c r="O16" s="134">
        <v>1.5</v>
      </c>
      <c r="P16" s="134">
        <v>1.7</v>
      </c>
      <c r="Q16" s="134">
        <v>1.8</v>
      </c>
      <c r="R16" s="134">
        <v>3.7</v>
      </c>
      <c r="S16" s="134" t="s">
        <v>11</v>
      </c>
      <c r="T16" s="134" t="s">
        <v>12</v>
      </c>
      <c r="U16" s="134" t="s">
        <v>13</v>
      </c>
      <c r="V16" s="134" t="s">
        <v>14</v>
      </c>
      <c r="W16" s="134" t="s">
        <v>15</v>
      </c>
      <c r="X16" s="134" t="s">
        <v>16</v>
      </c>
      <c r="Y16" s="134" t="s">
        <v>17</v>
      </c>
      <c r="Z16" s="134" t="s">
        <v>18</v>
      </c>
      <c r="AA16" s="134">
        <v>5.4</v>
      </c>
    </row>
    <row r="17" spans="1:27" ht="21.75" x14ac:dyDescent="0.5">
      <c r="A17" s="257"/>
      <c r="B17" s="257"/>
      <c r="C17" s="257"/>
      <c r="D17" s="79"/>
      <c r="E17" s="257"/>
      <c r="F17" s="257"/>
      <c r="G17" s="257"/>
      <c r="J17" s="290" t="s">
        <v>20</v>
      </c>
      <c r="K17" s="290"/>
      <c r="L17" s="135">
        <f>W13</f>
        <v>3</v>
      </c>
      <c r="M17" s="135">
        <f>AL13</f>
        <v>5</v>
      </c>
      <c r="N17" s="135">
        <f>O13</f>
        <v>4</v>
      </c>
      <c r="O17" s="135">
        <f>P13</f>
        <v>4</v>
      </c>
      <c r="P17" s="135">
        <f>R13</f>
        <v>4</v>
      </c>
      <c r="Q17" s="135">
        <f>S13</f>
        <v>4</v>
      </c>
      <c r="R17" s="135">
        <f>AF13</f>
        <v>4</v>
      </c>
      <c r="S17" s="135">
        <f t="shared" ref="S17:AA18" si="4">AR13</f>
        <v>5</v>
      </c>
      <c r="T17" s="135">
        <f t="shared" si="4"/>
        <v>5</v>
      </c>
      <c r="U17" s="135">
        <f t="shared" si="4"/>
        <v>5</v>
      </c>
      <c r="V17" s="135">
        <f t="shared" si="4"/>
        <v>5</v>
      </c>
      <c r="W17" s="135">
        <f t="shared" si="4"/>
        <v>3</v>
      </c>
      <c r="X17" s="135">
        <f t="shared" si="4"/>
        <v>3</v>
      </c>
      <c r="Y17" s="135">
        <f t="shared" si="4"/>
        <v>4</v>
      </c>
      <c r="Z17" s="135">
        <f t="shared" si="4"/>
        <v>4</v>
      </c>
      <c r="AA17" s="135">
        <f t="shared" si="4"/>
        <v>4</v>
      </c>
    </row>
    <row r="18" spans="1:27" ht="21.75" x14ac:dyDescent="0.5">
      <c r="A18" s="271" t="s">
        <v>1</v>
      </c>
      <c r="B18" s="271"/>
      <c r="C18" s="271"/>
      <c r="D18" s="79"/>
      <c r="E18" s="257"/>
      <c r="F18" s="257"/>
      <c r="G18" s="257"/>
      <c r="J18" s="290"/>
      <c r="K18" s="290"/>
      <c r="L18" s="135">
        <f>W14</f>
        <v>0</v>
      </c>
      <c r="M18" s="135">
        <f>AM14</f>
        <v>0</v>
      </c>
      <c r="N18" s="135">
        <f>O14</f>
        <v>0</v>
      </c>
      <c r="O18" s="135">
        <f>P14</f>
        <v>0</v>
      </c>
      <c r="P18" s="135">
        <f>R14</f>
        <v>0</v>
      </c>
      <c r="Q18" s="135">
        <f>S14</f>
        <v>0</v>
      </c>
      <c r="R18" s="135">
        <f>AF14</f>
        <v>0</v>
      </c>
      <c r="S18" s="135">
        <f t="shared" si="4"/>
        <v>0</v>
      </c>
      <c r="T18" s="135">
        <f t="shared" si="4"/>
        <v>0</v>
      </c>
      <c r="U18" s="135">
        <f t="shared" si="4"/>
        <v>0</v>
      </c>
      <c r="V18" s="135">
        <f t="shared" si="4"/>
        <v>0</v>
      </c>
      <c r="W18" s="135">
        <f t="shared" si="4"/>
        <v>0</v>
      </c>
      <c r="X18" s="135">
        <f t="shared" si="4"/>
        <v>0</v>
      </c>
      <c r="Y18" s="135">
        <f t="shared" si="4"/>
        <v>0</v>
      </c>
      <c r="Z18" s="135">
        <f t="shared" si="4"/>
        <v>0</v>
      </c>
      <c r="AA18" s="135">
        <f t="shared" si="4"/>
        <v>0</v>
      </c>
    </row>
    <row r="19" spans="1:27" ht="21.75" x14ac:dyDescent="0.5">
      <c r="A19" s="271" t="s">
        <v>268</v>
      </c>
      <c r="B19" s="271"/>
      <c r="C19" s="271">
        <f>COUNTIF(D3,1)</f>
        <v>0</v>
      </c>
      <c r="D19" s="79"/>
      <c r="E19" s="257"/>
      <c r="F19" s="257"/>
      <c r="G19" s="257"/>
      <c r="K19" t="s">
        <v>51</v>
      </c>
      <c r="L19" s="132">
        <f>AVERAGE(L17:AA17)</f>
        <v>4.125</v>
      </c>
    </row>
    <row r="20" spans="1:27" ht="21.75" x14ac:dyDescent="0.5">
      <c r="A20" s="271" t="s">
        <v>269</v>
      </c>
      <c r="B20" s="271"/>
      <c r="C20" s="271">
        <f>COUNTIF(D3,2)</f>
        <v>1</v>
      </c>
      <c r="D20" s="79"/>
      <c r="E20" s="257"/>
      <c r="F20" s="257"/>
      <c r="G20" s="257"/>
      <c r="K20" t="s">
        <v>52</v>
      </c>
      <c r="L20" s="132">
        <f>AVERAGE(L18:AA18)</f>
        <v>0</v>
      </c>
    </row>
    <row r="21" spans="1:27" ht="21.75" x14ac:dyDescent="0.5">
      <c r="A21" s="271" t="s">
        <v>270</v>
      </c>
      <c r="B21" s="271"/>
      <c r="C21" s="271">
        <f>COUNTIF(D3,3)</f>
        <v>0</v>
      </c>
      <c r="D21" s="79"/>
      <c r="E21" s="257"/>
      <c r="F21" s="257"/>
      <c r="G21" s="257"/>
    </row>
    <row r="22" spans="1:27" ht="21.75" x14ac:dyDescent="0.5">
      <c r="A22" s="271" t="s">
        <v>271</v>
      </c>
      <c r="B22" s="271"/>
      <c r="C22" s="271">
        <f>COUNTIF(D3,4)</f>
        <v>0</v>
      </c>
      <c r="D22" s="79"/>
      <c r="E22" s="257"/>
      <c r="F22" s="257"/>
      <c r="G22" s="257"/>
      <c r="L22" s="132"/>
    </row>
    <row r="23" spans="1:27" ht="21.75" x14ac:dyDescent="0.5">
      <c r="A23" s="271" t="s">
        <v>267</v>
      </c>
      <c r="B23" s="271"/>
      <c r="C23" s="271">
        <f>COUNTIF(D3,5)</f>
        <v>0</v>
      </c>
      <c r="D23" s="79"/>
      <c r="E23" s="257"/>
      <c r="F23" s="257"/>
      <c r="G23" s="257"/>
      <c r="L23" s="134">
        <v>4.0999999999999996</v>
      </c>
      <c r="M23" s="134">
        <v>4.2</v>
      </c>
      <c r="N23" s="134">
        <v>1.4</v>
      </c>
      <c r="O23" s="134">
        <v>4.3</v>
      </c>
      <c r="P23" s="134">
        <v>4.8</v>
      </c>
    </row>
    <row r="24" spans="1:27" ht="21.75" x14ac:dyDescent="0.5">
      <c r="A24" s="271"/>
      <c r="B24" s="271"/>
      <c r="C24" s="271">
        <f>SUM(C19:C23)</f>
        <v>1</v>
      </c>
      <c r="D24" s="79"/>
      <c r="E24" s="257"/>
      <c r="F24" s="257"/>
      <c r="G24" s="257"/>
      <c r="J24" s="290" t="s">
        <v>21</v>
      </c>
      <c r="K24" s="290"/>
      <c r="L24" s="135">
        <f>AI13</f>
        <v>4</v>
      </c>
      <c r="M24" s="135">
        <f>AJ13</f>
        <v>5</v>
      </c>
      <c r="N24" s="135">
        <f>O13</f>
        <v>4</v>
      </c>
      <c r="O24" s="135">
        <f>AK13</f>
        <v>4</v>
      </c>
      <c r="P24" s="135">
        <f>AP13</f>
        <v>4</v>
      </c>
    </row>
    <row r="25" spans="1:27" ht="21.75" x14ac:dyDescent="0.5">
      <c r="A25" s="257"/>
      <c r="B25" s="257"/>
      <c r="C25" s="257"/>
      <c r="D25" s="79"/>
      <c r="E25" s="257"/>
      <c r="F25" s="257"/>
      <c r="G25" s="257"/>
      <c r="J25" s="290"/>
      <c r="K25" s="290"/>
      <c r="L25" s="135">
        <f>AI14</f>
        <v>0</v>
      </c>
      <c r="M25" s="135">
        <f>AJ14</f>
        <v>0</v>
      </c>
      <c r="N25" s="135">
        <f>O14</f>
        <v>0</v>
      </c>
      <c r="O25" s="135">
        <f>AK14</f>
        <v>0</v>
      </c>
      <c r="P25" s="135">
        <f>AP14</f>
        <v>0</v>
      </c>
    </row>
    <row r="26" spans="1:27" ht="21.75" x14ac:dyDescent="0.5">
      <c r="A26" s="257" t="s">
        <v>194</v>
      </c>
      <c r="B26" s="257"/>
      <c r="C26" s="257"/>
      <c r="D26" s="79"/>
      <c r="E26" s="257"/>
      <c r="F26" s="257"/>
      <c r="G26" s="257"/>
      <c r="K26" t="s">
        <v>51</v>
      </c>
      <c r="L26" s="132">
        <f>AVERAGE(L24:P24)</f>
        <v>4.2</v>
      </c>
    </row>
    <row r="27" spans="1:27" ht="21.75" x14ac:dyDescent="0.5">
      <c r="A27" s="271" t="s">
        <v>28</v>
      </c>
      <c r="B27" s="271"/>
      <c r="C27" s="271"/>
      <c r="D27" s="277"/>
      <c r="E27" s="271">
        <f>COUNTIF(E3,1)</f>
        <v>1</v>
      </c>
      <c r="F27" s="257"/>
      <c r="G27" s="257"/>
      <c r="K27" t="s">
        <v>52</v>
      </c>
      <c r="L27" s="132">
        <f>AVERAGE(L25:P25)</f>
        <v>0</v>
      </c>
    </row>
    <row r="28" spans="1:27" ht="21.75" x14ac:dyDescent="0.5">
      <c r="A28" s="271" t="s">
        <v>30</v>
      </c>
      <c r="B28" s="271"/>
      <c r="C28" s="271"/>
      <c r="D28" s="277"/>
      <c r="E28" s="271">
        <f>COUNTIF(E3,2)</f>
        <v>0</v>
      </c>
      <c r="F28" s="257"/>
      <c r="G28" s="257"/>
    </row>
    <row r="29" spans="1:27" ht="21.75" x14ac:dyDescent="0.5">
      <c r="A29" s="271" t="s">
        <v>32</v>
      </c>
      <c r="B29" s="271"/>
      <c r="C29" s="271"/>
      <c r="D29" s="277"/>
      <c r="E29" s="271">
        <f>COUNTIF(E3,3)</f>
        <v>0</v>
      </c>
      <c r="F29" s="257"/>
      <c r="G29" s="257"/>
      <c r="L29" s="134">
        <v>2.5</v>
      </c>
      <c r="M29" s="136">
        <v>3.4</v>
      </c>
      <c r="N29" s="134">
        <v>3.9</v>
      </c>
    </row>
    <row r="30" spans="1:27" ht="21.75" x14ac:dyDescent="0.5">
      <c r="A30" s="271" t="s">
        <v>272</v>
      </c>
      <c r="B30" s="271"/>
      <c r="C30" s="271"/>
      <c r="D30" s="277"/>
      <c r="E30" s="271">
        <f>COUNTIF(E3,4)</f>
        <v>0</v>
      </c>
      <c r="F30" s="257"/>
      <c r="G30" s="257"/>
      <c r="J30" s="290" t="s">
        <v>22</v>
      </c>
      <c r="K30" s="290"/>
      <c r="L30" s="135">
        <f>X5</f>
        <v>3</v>
      </c>
      <c r="M30" s="137">
        <f>AC5</f>
        <v>4</v>
      </c>
      <c r="N30" s="135">
        <f>AH13</f>
        <v>4</v>
      </c>
    </row>
    <row r="31" spans="1:27" ht="21.75" x14ac:dyDescent="0.5">
      <c r="A31" s="271" t="s">
        <v>267</v>
      </c>
      <c r="B31" s="271"/>
      <c r="C31" s="271"/>
      <c r="D31" s="277"/>
      <c r="E31" s="271">
        <f>COUNTIF(E3,0)</f>
        <v>0</v>
      </c>
      <c r="F31" s="257"/>
      <c r="G31" s="257"/>
      <c r="J31" s="290"/>
      <c r="K31" s="290"/>
      <c r="L31" s="135">
        <f>X14</f>
        <v>0</v>
      </c>
      <c r="M31" s="137">
        <f>AC14</f>
        <v>0</v>
      </c>
      <c r="N31" s="135">
        <f>AH14</f>
        <v>0</v>
      </c>
    </row>
    <row r="32" spans="1:27" ht="21.75" x14ac:dyDescent="0.5">
      <c r="A32" s="271"/>
      <c r="B32" s="271"/>
      <c r="C32" s="271"/>
      <c r="D32" s="277"/>
      <c r="E32" s="271">
        <f>SUM(E27:E31)</f>
        <v>1</v>
      </c>
      <c r="F32" s="257"/>
      <c r="G32" s="257"/>
      <c r="K32" t="s">
        <v>51</v>
      </c>
      <c r="L32" s="132">
        <f>AVERAGE(L30:N30)</f>
        <v>3.6666666666666665</v>
      </c>
    </row>
    <row r="33" spans="1:28" ht="21.75" x14ac:dyDescent="0.5">
      <c r="A33" s="257"/>
      <c r="B33" s="257"/>
      <c r="C33" s="257"/>
      <c r="D33" s="79"/>
      <c r="E33" s="257"/>
      <c r="F33" s="257"/>
      <c r="G33" s="257"/>
      <c r="K33" t="s">
        <v>52</v>
      </c>
      <c r="L33" s="132">
        <f>AVERAGE(L31:N31)</f>
        <v>0</v>
      </c>
    </row>
    <row r="34" spans="1:28" ht="21.75" x14ac:dyDescent="0.5">
      <c r="A34" s="256" t="s">
        <v>273</v>
      </c>
      <c r="B34" s="257"/>
      <c r="C34" s="257"/>
      <c r="E34" s="257"/>
      <c r="F34" s="257"/>
      <c r="G34" s="257"/>
    </row>
    <row r="35" spans="1:28" x14ac:dyDescent="0.5">
      <c r="A35" s="90">
        <v>1</v>
      </c>
      <c r="B35" s="104" t="s">
        <v>36</v>
      </c>
      <c r="C35" s="271" t="s">
        <v>137</v>
      </c>
      <c r="D35" s="277"/>
      <c r="E35" s="271"/>
      <c r="F35" s="271"/>
      <c r="G35" s="271">
        <f>COUNTIF(I3,1)</f>
        <v>0</v>
      </c>
      <c r="L35" s="134">
        <v>1.1000000000000001</v>
      </c>
      <c r="M35" s="134">
        <v>1.2</v>
      </c>
      <c r="N35" s="134">
        <v>1.3</v>
      </c>
      <c r="O35" s="134">
        <v>1.4</v>
      </c>
      <c r="P35" s="134">
        <v>1.5</v>
      </c>
      <c r="Q35" s="134">
        <v>1.6</v>
      </c>
      <c r="R35" s="134">
        <v>1.7</v>
      </c>
      <c r="S35" s="134">
        <v>1.8</v>
      </c>
      <c r="T35" s="134">
        <v>3.1</v>
      </c>
      <c r="U35" s="134">
        <v>3.2</v>
      </c>
      <c r="V35" s="134">
        <v>3.3</v>
      </c>
      <c r="W35" s="134">
        <v>3.4</v>
      </c>
      <c r="X35" s="134">
        <v>3.5</v>
      </c>
      <c r="Y35" s="134">
        <v>3.6</v>
      </c>
      <c r="Z35" s="134">
        <v>3.7</v>
      </c>
      <c r="AA35" s="134">
        <v>3.8</v>
      </c>
      <c r="AB35" s="134">
        <v>3.9</v>
      </c>
    </row>
    <row r="36" spans="1:28" x14ac:dyDescent="0.5">
      <c r="A36" s="90">
        <v>2</v>
      </c>
      <c r="B36" s="104" t="s">
        <v>36</v>
      </c>
      <c r="C36" s="271" t="s">
        <v>138</v>
      </c>
      <c r="D36" s="277"/>
      <c r="E36" s="271"/>
      <c r="F36" s="271"/>
      <c r="G36" s="271">
        <f>COUNTIF(I3,2)</f>
        <v>0</v>
      </c>
      <c r="J36" s="290" t="s">
        <v>23</v>
      </c>
      <c r="K36" s="290"/>
      <c r="L36" s="135">
        <f>L5</f>
        <v>4</v>
      </c>
      <c r="M36" s="135">
        <f t="shared" ref="M36:R37" si="5">M5</f>
        <v>4</v>
      </c>
      <c r="N36" s="135">
        <f t="shared" si="5"/>
        <v>4</v>
      </c>
      <c r="O36" s="135">
        <f t="shared" si="5"/>
        <v>4</v>
      </c>
      <c r="P36" s="135">
        <f t="shared" si="5"/>
        <v>4</v>
      </c>
      <c r="Q36" s="135">
        <f t="shared" si="5"/>
        <v>4</v>
      </c>
      <c r="R36" s="135">
        <f t="shared" si="5"/>
        <v>4</v>
      </c>
      <c r="S36" s="135">
        <f>S5</f>
        <v>4</v>
      </c>
      <c r="T36" s="135">
        <f>Z5</f>
        <v>3</v>
      </c>
      <c r="U36" s="135">
        <f t="shared" ref="U36:AB37" si="6">AA5</f>
        <v>4</v>
      </c>
      <c r="V36" s="135">
        <f t="shared" si="6"/>
        <v>4</v>
      </c>
      <c r="W36" s="135">
        <f t="shared" si="6"/>
        <v>4</v>
      </c>
      <c r="X36" s="135">
        <f t="shared" si="6"/>
        <v>5</v>
      </c>
      <c r="Y36" s="135">
        <f t="shared" si="6"/>
        <v>4</v>
      </c>
      <c r="Z36" s="135">
        <f t="shared" si="6"/>
        <v>4</v>
      </c>
      <c r="AA36" s="135">
        <f>AG5</f>
        <v>3</v>
      </c>
      <c r="AB36" s="135">
        <f t="shared" si="6"/>
        <v>4</v>
      </c>
    </row>
    <row r="37" spans="1:28" x14ac:dyDescent="0.5">
      <c r="A37" s="90">
        <v>3</v>
      </c>
      <c r="B37" s="104" t="s">
        <v>36</v>
      </c>
      <c r="C37" s="271" t="s">
        <v>139</v>
      </c>
      <c r="D37" s="277"/>
      <c r="E37" s="271"/>
      <c r="F37" s="271"/>
      <c r="G37" s="271">
        <f>COUNTIF(I3,3)</f>
        <v>1</v>
      </c>
      <c r="J37" s="290"/>
      <c r="K37" s="290"/>
      <c r="L37" s="135">
        <f>L6</f>
        <v>0</v>
      </c>
      <c r="M37" s="135">
        <f t="shared" si="5"/>
        <v>0</v>
      </c>
      <c r="N37" s="135">
        <f t="shared" si="5"/>
        <v>0</v>
      </c>
      <c r="O37" s="135">
        <f t="shared" si="5"/>
        <v>0</v>
      </c>
      <c r="P37" s="135">
        <f t="shared" si="5"/>
        <v>0</v>
      </c>
      <c r="Q37" s="135">
        <f t="shared" si="5"/>
        <v>0</v>
      </c>
      <c r="R37" s="135">
        <f t="shared" si="5"/>
        <v>0</v>
      </c>
      <c r="S37" s="135">
        <f>S6</f>
        <v>0</v>
      </c>
      <c r="T37" s="135">
        <f>Z6</f>
        <v>0</v>
      </c>
      <c r="U37" s="135">
        <f t="shared" si="6"/>
        <v>0</v>
      </c>
      <c r="V37" s="135">
        <f t="shared" si="6"/>
        <v>0</v>
      </c>
      <c r="W37" s="135">
        <f t="shared" si="6"/>
        <v>0</v>
      </c>
      <c r="X37" s="135">
        <f t="shared" si="6"/>
        <v>0</v>
      </c>
      <c r="Y37" s="135">
        <f t="shared" si="6"/>
        <v>0</v>
      </c>
      <c r="Z37" s="135">
        <f t="shared" si="6"/>
        <v>0</v>
      </c>
      <c r="AA37" s="135">
        <f>AG6</f>
        <v>0</v>
      </c>
      <c r="AB37" s="135">
        <f t="shared" si="6"/>
        <v>0</v>
      </c>
    </row>
    <row r="38" spans="1:28" ht="21.75" x14ac:dyDescent="0.5">
      <c r="A38" s="54"/>
      <c r="B38" s="54"/>
      <c r="C38" s="271"/>
      <c r="D38" s="277"/>
      <c r="E38" s="271"/>
      <c r="F38" s="271"/>
      <c r="G38" s="271"/>
      <c r="K38" t="s">
        <v>51</v>
      </c>
      <c r="L38" s="132">
        <f>AVERAGE(L36:AB36)</f>
        <v>3.9411764705882355</v>
      </c>
    </row>
    <row r="39" spans="1:28" ht="21.75" x14ac:dyDescent="0.5">
      <c r="A39" s="54"/>
      <c r="B39" s="54"/>
      <c r="C39" s="271"/>
      <c r="D39" s="277"/>
      <c r="E39" s="271"/>
      <c r="F39" s="271"/>
      <c r="G39" s="271"/>
      <c r="K39" t="s">
        <v>52</v>
      </c>
      <c r="L39" s="132">
        <f>AVERAGE(L37:AB37)</f>
        <v>0</v>
      </c>
    </row>
    <row r="40" spans="1:28" ht="21.75" x14ac:dyDescent="0.5">
      <c r="A40" s="54"/>
      <c r="B40" s="54"/>
      <c r="C40" s="271"/>
      <c r="D40" s="277"/>
      <c r="E40" s="271"/>
      <c r="F40" s="271"/>
      <c r="G40" s="271"/>
    </row>
    <row r="41" spans="1:28" ht="21.75" x14ac:dyDescent="0.5">
      <c r="A41" s="54"/>
      <c r="B41" s="54"/>
      <c r="C41" s="271"/>
      <c r="D41" s="277"/>
      <c r="E41" s="271"/>
      <c r="F41" s="271"/>
      <c r="G41" s="271"/>
      <c r="L41" s="134">
        <v>3.2</v>
      </c>
      <c r="M41" s="164">
        <v>3.8</v>
      </c>
    </row>
    <row r="42" spans="1:28" ht="21.75" x14ac:dyDescent="0.5">
      <c r="A42" s="54"/>
      <c r="B42" s="54"/>
      <c r="C42" s="271"/>
      <c r="D42" s="277"/>
      <c r="E42" s="271"/>
      <c r="F42" s="271"/>
      <c r="G42" s="271"/>
      <c r="J42" s="290" t="s">
        <v>24</v>
      </c>
      <c r="K42" s="290"/>
      <c r="L42" s="135">
        <f>AA5</f>
        <v>4</v>
      </c>
      <c r="M42" s="135">
        <f>AG13</f>
        <v>3</v>
      </c>
    </row>
    <row r="43" spans="1:28" ht="21.75" x14ac:dyDescent="0.5">
      <c r="A43" s="280"/>
      <c r="B43" s="281"/>
      <c r="C43" s="271"/>
      <c r="D43" s="277"/>
      <c r="E43" s="271"/>
      <c r="F43" s="271"/>
      <c r="G43" s="271">
        <f>SUM(G35:G42)</f>
        <v>1</v>
      </c>
      <c r="J43" s="290"/>
      <c r="K43" s="290"/>
      <c r="L43" s="135">
        <f>AA6</f>
        <v>0</v>
      </c>
      <c r="M43" s="135">
        <f>AG14</f>
        <v>0</v>
      </c>
    </row>
    <row r="44" spans="1:28" ht="21.75" x14ac:dyDescent="0.5">
      <c r="A44" s="278"/>
      <c r="B44" s="279"/>
      <c r="C44" s="257"/>
      <c r="D44" s="79"/>
      <c r="E44" s="257"/>
      <c r="F44" s="257"/>
      <c r="G44" s="257"/>
      <c r="K44" t="s">
        <v>51</v>
      </c>
      <c r="L44" s="132">
        <f>AVERAGE(L42:M42)</f>
        <v>3.5</v>
      </c>
    </row>
    <row r="45" spans="1:28" ht="21.75" x14ac:dyDescent="0.5">
      <c r="A45" s="257"/>
      <c r="B45" s="257"/>
      <c r="C45" s="257"/>
      <c r="D45" s="79"/>
      <c r="E45" s="257"/>
      <c r="F45" s="257"/>
      <c r="G45" s="257"/>
      <c r="K45" t="s">
        <v>52</v>
      </c>
      <c r="L45" s="132">
        <f>AVERAGE(L43:M43)</f>
        <v>0</v>
      </c>
    </row>
    <row r="46" spans="1:28" ht="21.75" x14ac:dyDescent="0.5">
      <c r="A46" s="257"/>
      <c r="B46" s="257"/>
      <c r="C46" s="257"/>
      <c r="D46" s="79"/>
      <c r="E46" s="257"/>
      <c r="F46" s="257"/>
      <c r="G46" s="257"/>
    </row>
    <row r="47" spans="1:28" ht="21.75" x14ac:dyDescent="0.5">
      <c r="A47" s="271" t="s">
        <v>274</v>
      </c>
      <c r="B47" s="271"/>
      <c r="C47" s="271"/>
      <c r="D47" s="79"/>
      <c r="E47" s="257"/>
      <c r="F47" s="257"/>
      <c r="G47" s="257"/>
      <c r="R47" s="132">
        <f>AVERAGE(L17:AA17,L24:P24,L30:N30,L36:AB36,L42:M42)</f>
        <v>4</v>
      </c>
    </row>
    <row r="48" spans="1:28" ht="21.75" x14ac:dyDescent="0.5">
      <c r="A48" s="271" t="s">
        <v>275</v>
      </c>
      <c r="B48" s="271"/>
      <c r="C48" s="271">
        <f>COUNTIF(J3,1)</f>
        <v>0</v>
      </c>
      <c r="D48" s="79"/>
      <c r="E48" s="257"/>
      <c r="F48" s="257"/>
      <c r="G48" s="257"/>
      <c r="J48" s="290" t="s">
        <v>191</v>
      </c>
      <c r="K48" s="290"/>
      <c r="L48" s="133" t="s">
        <v>51</v>
      </c>
      <c r="M48" s="135">
        <f>AVERAGE(L19,L26,L32,L38,L44)</f>
        <v>3.8865686274509796</v>
      </c>
    </row>
    <row r="49" spans="1:13" ht="21.75" x14ac:dyDescent="0.5">
      <c r="A49" s="271" t="s">
        <v>276</v>
      </c>
      <c r="B49" s="271"/>
      <c r="C49" s="271">
        <f>COUNTIF(J3,2)</f>
        <v>1</v>
      </c>
      <c r="D49" s="79"/>
      <c r="E49" s="257"/>
      <c r="F49" s="257"/>
      <c r="G49" s="257"/>
      <c r="J49" s="290"/>
      <c r="K49" s="290"/>
      <c r="L49" s="133" t="s">
        <v>52</v>
      </c>
      <c r="M49" s="135">
        <f>AVERAGE(L20,L27,L33,L39,L45)</f>
        <v>0</v>
      </c>
    </row>
    <row r="50" spans="1:13" ht="21.75" x14ac:dyDescent="0.5">
      <c r="A50" s="271" t="s">
        <v>267</v>
      </c>
      <c r="B50" s="271"/>
      <c r="C50" s="271">
        <f>COUNTIF(J3,0)</f>
        <v>0</v>
      </c>
      <c r="D50" s="79"/>
      <c r="E50" s="257"/>
      <c r="F50" s="257"/>
      <c r="G50" s="257"/>
    </row>
    <row r="51" spans="1:13" ht="21.75" x14ac:dyDescent="0.5">
      <c r="A51" s="271"/>
      <c r="B51" s="271"/>
      <c r="C51" s="271">
        <f>SUM(C48:C50)</f>
        <v>1</v>
      </c>
      <c r="D51" s="79"/>
      <c r="E51" s="257"/>
      <c r="F51" s="257"/>
      <c r="G51" s="257"/>
    </row>
    <row r="52" spans="1:13" ht="21.75" x14ac:dyDescent="0.5">
      <c r="A52" s="257"/>
      <c r="B52" s="257"/>
      <c r="C52" s="257"/>
      <c r="D52" s="79"/>
      <c r="E52" s="257"/>
      <c r="F52" s="257"/>
      <c r="G52" s="257"/>
    </row>
    <row r="53" spans="1:13" ht="21.75" x14ac:dyDescent="0.5">
      <c r="A53" s="271" t="s">
        <v>277</v>
      </c>
      <c r="B53" s="271"/>
      <c r="C53" s="271"/>
      <c r="D53" s="79"/>
      <c r="E53" s="257"/>
      <c r="F53" s="257"/>
      <c r="G53" s="257"/>
    </row>
    <row r="54" spans="1:13" ht="21.75" x14ac:dyDescent="0.5">
      <c r="A54" s="271" t="s">
        <v>278</v>
      </c>
      <c r="B54" s="271"/>
      <c r="C54" s="271">
        <f>COUNTIF(K3,1)</f>
        <v>1</v>
      </c>
      <c r="D54" s="79"/>
      <c r="E54" s="257"/>
      <c r="F54" s="257"/>
      <c r="G54" s="257"/>
    </row>
    <row r="55" spans="1:13" ht="21.75" x14ac:dyDescent="0.5">
      <c r="A55" s="271" t="s">
        <v>41</v>
      </c>
      <c r="B55" s="271"/>
      <c r="C55" s="271">
        <f>COUNTIF(K3,2)</f>
        <v>0</v>
      </c>
      <c r="D55" s="79"/>
      <c r="E55" s="257"/>
      <c r="F55" s="257"/>
      <c r="G55" s="257"/>
    </row>
    <row r="56" spans="1:13" ht="21.75" x14ac:dyDescent="0.5">
      <c r="A56" s="271" t="s">
        <v>267</v>
      </c>
      <c r="B56" s="271"/>
      <c r="C56" s="271">
        <f>COUNTIF(K3,0)</f>
        <v>0</v>
      </c>
      <c r="D56" s="79"/>
      <c r="E56" s="257"/>
      <c r="F56" s="257"/>
      <c r="G56" s="257"/>
    </row>
    <row r="57" spans="1:13" ht="21.75" x14ac:dyDescent="0.5">
      <c r="A57" s="271"/>
      <c r="B57" s="271"/>
      <c r="C57" s="271">
        <f>SUM(C54:C56)</f>
        <v>1</v>
      </c>
      <c r="D57" s="79"/>
      <c r="E57" s="257"/>
      <c r="F57" s="257"/>
      <c r="G57" s="257"/>
    </row>
    <row r="58" spans="1:13" ht="21.75" x14ac:dyDescent="0.5">
      <c r="A58"/>
      <c r="D58" s="79"/>
    </row>
    <row r="59" spans="1:13" ht="21.75" x14ac:dyDescent="0.5">
      <c r="A59"/>
      <c r="D59" s="79"/>
    </row>
    <row r="60" spans="1:13" ht="21.75" x14ac:dyDescent="0.5">
      <c r="A60"/>
      <c r="D60" s="79"/>
    </row>
    <row r="61" spans="1:13" ht="21.75" x14ac:dyDescent="0.5">
      <c r="A61"/>
      <c r="D61" s="79"/>
      <c r="I61"/>
    </row>
    <row r="62" spans="1:13" ht="21.75" x14ac:dyDescent="0.5">
      <c r="A62"/>
      <c r="D62" s="79"/>
      <c r="I62"/>
    </row>
    <row r="63" spans="1:13" ht="21.75" x14ac:dyDescent="0.5">
      <c r="A63"/>
      <c r="D63" s="79"/>
      <c r="I63"/>
    </row>
    <row r="64" spans="1:13" ht="21.75" x14ac:dyDescent="0.5">
      <c r="A64"/>
      <c r="D64" s="79"/>
      <c r="I64"/>
    </row>
    <row r="65" spans="1:9" ht="21.75" x14ac:dyDescent="0.5">
      <c r="A65"/>
      <c r="D65" s="79"/>
      <c r="I65"/>
    </row>
    <row r="66" spans="1:9" ht="21.75" x14ac:dyDescent="0.5">
      <c r="A66"/>
      <c r="D66" s="79"/>
      <c r="I66"/>
    </row>
    <row r="67" spans="1:9" ht="21.75" x14ac:dyDescent="0.5">
      <c r="A67"/>
      <c r="D67" s="79"/>
      <c r="I67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50" spans="1:9" ht="21.75" x14ac:dyDescent="0.5">
      <c r="A350"/>
      <c r="D350" s="53"/>
      <c r="I350"/>
    </row>
    <row r="358" spans="1:9" ht="14.25" x14ac:dyDescent="0.2">
      <c r="A358"/>
      <c r="D358"/>
      <c r="I358"/>
    </row>
    <row r="359" spans="1:9" ht="14.25" x14ac:dyDescent="0.2">
      <c r="A359"/>
      <c r="D359"/>
      <c r="I359"/>
    </row>
    <row r="360" spans="1:9" ht="14.25" x14ac:dyDescent="0.2">
      <c r="A360"/>
      <c r="D360"/>
      <c r="I360"/>
    </row>
    <row r="361" spans="1:9" ht="14.25" x14ac:dyDescent="0.2">
      <c r="A361"/>
      <c r="D361"/>
      <c r="I361"/>
    </row>
    <row r="362" spans="1:9" ht="14.25" x14ac:dyDescent="0.2">
      <c r="A362"/>
      <c r="D362"/>
      <c r="I362"/>
    </row>
    <row r="363" spans="1:9" ht="14.25" x14ac:dyDescent="0.2">
      <c r="A363"/>
      <c r="D363"/>
      <c r="I363"/>
    </row>
    <row r="364" spans="1:9" ht="14.25" x14ac:dyDescent="0.2">
      <c r="A364"/>
      <c r="D364"/>
      <c r="I364"/>
    </row>
    <row r="365" spans="1:9" ht="14.25" x14ac:dyDescent="0.2">
      <c r="A365"/>
      <c r="D365"/>
      <c r="I365"/>
    </row>
    <row r="366" spans="1:9" ht="14.25" x14ac:dyDescent="0.2">
      <c r="A366"/>
      <c r="D366"/>
      <c r="I366"/>
    </row>
    <row r="367" spans="1:9" ht="14.25" x14ac:dyDescent="0.2">
      <c r="A367"/>
      <c r="D367"/>
      <c r="I367"/>
    </row>
    <row r="368" spans="1:9" ht="14.25" x14ac:dyDescent="0.2">
      <c r="A368"/>
      <c r="D368"/>
      <c r="I368"/>
    </row>
    <row r="369" spans="1:9" ht="14.25" x14ac:dyDescent="0.2">
      <c r="A369"/>
      <c r="D369"/>
      <c r="I369"/>
    </row>
    <row r="370" spans="1:9" ht="14.25" x14ac:dyDescent="0.2">
      <c r="A370"/>
      <c r="D370"/>
      <c r="I370"/>
    </row>
    <row r="371" spans="1:9" ht="14.25" x14ac:dyDescent="0.2">
      <c r="A371"/>
      <c r="D371"/>
      <c r="I371"/>
    </row>
    <row r="372" spans="1:9" ht="14.25" x14ac:dyDescent="0.2">
      <c r="A372"/>
      <c r="D372"/>
      <c r="I372"/>
    </row>
    <row r="373" spans="1:9" ht="14.25" x14ac:dyDescent="0.2">
      <c r="A373"/>
      <c r="D373"/>
      <c r="I373"/>
    </row>
    <row r="374" spans="1:9" ht="14.25" x14ac:dyDescent="0.2">
      <c r="A374"/>
      <c r="D374"/>
      <c r="I374"/>
    </row>
    <row r="375" spans="1:9" ht="14.25" x14ac:dyDescent="0.2">
      <c r="A375"/>
      <c r="D375"/>
      <c r="I375"/>
    </row>
    <row r="376" spans="1:9" ht="14.25" x14ac:dyDescent="0.2">
      <c r="A376"/>
      <c r="D376"/>
      <c r="I376"/>
    </row>
    <row r="377" spans="1:9" ht="14.25" x14ac:dyDescent="0.2">
      <c r="A377"/>
      <c r="D377"/>
      <c r="I377"/>
    </row>
    <row r="378" spans="1:9" ht="14.25" x14ac:dyDescent="0.2">
      <c r="A378"/>
      <c r="D378"/>
      <c r="I378"/>
    </row>
    <row r="379" spans="1:9" ht="14.25" x14ac:dyDescent="0.2">
      <c r="A379"/>
      <c r="D379"/>
      <c r="I379"/>
    </row>
    <row r="380" spans="1:9" ht="14.25" x14ac:dyDescent="0.2">
      <c r="A380"/>
      <c r="D380"/>
      <c r="I380"/>
    </row>
    <row r="381" spans="1:9" ht="14.25" x14ac:dyDescent="0.2">
      <c r="A381"/>
      <c r="D381"/>
      <c r="I381"/>
    </row>
    <row r="382" spans="1:9" ht="14.25" x14ac:dyDescent="0.2">
      <c r="A382"/>
      <c r="D382"/>
      <c r="I382"/>
    </row>
    <row r="383" spans="1:9" ht="14.25" x14ac:dyDescent="0.2">
      <c r="A383"/>
      <c r="D383"/>
      <c r="I383"/>
    </row>
    <row r="384" spans="1:9" ht="14.25" x14ac:dyDescent="0.2">
      <c r="A384"/>
      <c r="D384"/>
      <c r="I384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1" spans="1:9" ht="14.25" x14ac:dyDescent="0.2">
      <c r="A391"/>
      <c r="D391"/>
      <c r="I391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7" spans="1:9" ht="14.25" x14ac:dyDescent="0.2">
      <c r="A417"/>
      <c r="D417"/>
      <c r="I417"/>
    </row>
    <row r="418" spans="1:9" ht="14.25" x14ac:dyDescent="0.2">
      <c r="A418"/>
      <c r="D418"/>
      <c r="I418"/>
    </row>
    <row r="419" spans="1:9" ht="14.25" x14ac:dyDescent="0.2">
      <c r="A419"/>
      <c r="D419"/>
      <c r="I419"/>
    </row>
    <row r="420" spans="1:9" ht="14.25" x14ac:dyDescent="0.2">
      <c r="A420"/>
      <c r="D420"/>
      <c r="I420"/>
    </row>
    <row r="421" spans="1:9" ht="14.25" x14ac:dyDescent="0.2">
      <c r="A421"/>
      <c r="D421"/>
      <c r="I421"/>
    </row>
    <row r="422" spans="1:9" ht="14.25" x14ac:dyDescent="0.2">
      <c r="A422"/>
      <c r="D422"/>
      <c r="I422"/>
    </row>
    <row r="423" spans="1:9" ht="14.25" x14ac:dyDescent="0.2">
      <c r="A423"/>
      <c r="D423"/>
      <c r="I423"/>
    </row>
    <row r="424" spans="1:9" ht="14.25" x14ac:dyDescent="0.2">
      <c r="A424"/>
      <c r="D424"/>
      <c r="I424"/>
    </row>
    <row r="425" spans="1:9" ht="14.25" x14ac:dyDescent="0.2">
      <c r="A425"/>
      <c r="D425"/>
      <c r="I425"/>
    </row>
    <row r="426" spans="1:9" ht="14.25" x14ac:dyDescent="0.2">
      <c r="A426"/>
      <c r="D426"/>
      <c r="I426"/>
    </row>
    <row r="427" spans="1:9" ht="14.25" x14ac:dyDescent="0.2">
      <c r="A427"/>
      <c r="D427"/>
      <c r="I427"/>
    </row>
    <row r="428" spans="1:9" ht="14.25" x14ac:dyDescent="0.2">
      <c r="A428"/>
      <c r="D428"/>
      <c r="I428"/>
    </row>
    <row r="429" spans="1:9" ht="14.25" x14ac:dyDescent="0.2">
      <c r="A429"/>
      <c r="D429"/>
      <c r="I429"/>
    </row>
    <row r="430" spans="1:9" ht="14.25" x14ac:dyDescent="0.2">
      <c r="A430"/>
      <c r="D430"/>
      <c r="I430"/>
    </row>
    <row r="431" spans="1:9" ht="14.25" x14ac:dyDescent="0.2">
      <c r="A431"/>
      <c r="D431"/>
      <c r="I431"/>
    </row>
    <row r="432" spans="1:9" ht="14.25" x14ac:dyDescent="0.2">
      <c r="A432"/>
      <c r="D432"/>
      <c r="I432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7" spans="1:9" ht="14.25" x14ac:dyDescent="0.2">
      <c r="A517"/>
      <c r="D517"/>
      <c r="I517"/>
    </row>
  </sheetData>
  <mergeCells count="6">
    <mergeCell ref="J48:K49"/>
    <mergeCell ref="J17:K18"/>
    <mergeCell ref="J24:K25"/>
    <mergeCell ref="J30:K31"/>
    <mergeCell ref="J36:K37"/>
    <mergeCell ref="J42:K4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7"/>
  <sheetViews>
    <sheetView topLeftCell="A48" workbookViewId="0">
      <selection activeCell="A18" sqref="A18:G63"/>
    </sheetView>
  </sheetViews>
  <sheetFormatPr defaultRowHeight="24" x14ac:dyDescent="0.55000000000000004"/>
  <cols>
    <col min="1" max="1" width="7.5" style="50" bestFit="1" customWidth="1"/>
    <col min="2" max="2" width="7.375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19.375" style="138" bestFit="1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11">
        <v>1</v>
      </c>
      <c r="C3" s="12">
        <v>45</v>
      </c>
      <c r="D3" s="79">
        <f t="shared" ref="D3:D10" si="0">IF(C3&gt;50,4,IF(C3&gt;40,3,IF(C3&gt;30,2,IF(C3&gt;0,1,IF(C3=0,5)))))</f>
        <v>3</v>
      </c>
      <c r="E3" s="13">
        <v>2</v>
      </c>
      <c r="F3" s="14">
        <v>1</v>
      </c>
      <c r="G3" s="20">
        <v>2</v>
      </c>
      <c r="H3" s="20">
        <v>7</v>
      </c>
      <c r="I3" s="20">
        <v>2</v>
      </c>
      <c r="J3" s="15">
        <v>2</v>
      </c>
      <c r="K3" s="15">
        <v>1</v>
      </c>
      <c r="L3" s="16">
        <v>3</v>
      </c>
      <c r="M3" s="16">
        <v>3</v>
      </c>
      <c r="N3" s="16">
        <v>2</v>
      </c>
      <c r="O3" s="16">
        <v>3</v>
      </c>
      <c r="P3" s="16">
        <v>3</v>
      </c>
      <c r="Q3" s="16">
        <v>3</v>
      </c>
      <c r="R3" s="16">
        <v>3</v>
      </c>
      <c r="S3" s="16">
        <v>2</v>
      </c>
      <c r="T3" s="17">
        <v>3</v>
      </c>
      <c r="U3" s="17">
        <v>3</v>
      </c>
      <c r="V3" s="17">
        <v>3</v>
      </c>
      <c r="W3" s="17">
        <v>3</v>
      </c>
      <c r="X3" s="17">
        <v>3</v>
      </c>
      <c r="Y3" s="17">
        <v>3</v>
      </c>
      <c r="Z3" s="18">
        <v>3</v>
      </c>
      <c r="AA3" s="18">
        <v>3</v>
      </c>
      <c r="AB3" s="18">
        <v>3</v>
      </c>
      <c r="AC3" s="18">
        <v>3</v>
      </c>
      <c r="AD3" s="18">
        <v>2</v>
      </c>
      <c r="AE3" s="18">
        <v>3</v>
      </c>
      <c r="AF3" s="18">
        <v>3</v>
      </c>
      <c r="AG3" s="18">
        <v>3</v>
      </c>
      <c r="AH3" s="18">
        <v>3</v>
      </c>
      <c r="AI3" s="19">
        <v>2</v>
      </c>
      <c r="AJ3" s="19">
        <v>3</v>
      </c>
      <c r="AK3" s="19">
        <v>2</v>
      </c>
      <c r="AL3" s="19">
        <v>2</v>
      </c>
      <c r="AM3" s="19">
        <v>3</v>
      </c>
      <c r="AN3" s="19">
        <v>2</v>
      </c>
      <c r="AO3" s="19">
        <v>3</v>
      </c>
      <c r="AP3" s="19">
        <v>3</v>
      </c>
      <c r="AQ3" s="20"/>
      <c r="AR3" s="20">
        <v>3</v>
      </c>
      <c r="AS3" s="20">
        <v>3</v>
      </c>
      <c r="AT3" s="20">
        <v>3</v>
      </c>
      <c r="AU3" s="20">
        <v>3</v>
      </c>
      <c r="AV3" s="20">
        <v>3</v>
      </c>
      <c r="AW3" s="20">
        <v>3</v>
      </c>
      <c r="AX3" s="20">
        <v>3</v>
      </c>
      <c r="AY3" s="20">
        <v>3</v>
      </c>
      <c r="AZ3" s="20">
        <v>3</v>
      </c>
      <c r="BA3" s="7"/>
      <c r="BB3" s="37">
        <f>(AVERAGE(L3:S3))</f>
        <v>2.75</v>
      </c>
      <c r="BC3" s="38">
        <f t="shared" ref="BC3:BC4" si="1">(AVERAGEA(T3:Y3))</f>
        <v>3</v>
      </c>
      <c r="BD3" s="39">
        <f t="shared" ref="BD3:BD4" si="2">(AVERAGE(Z3:AH3))</f>
        <v>2.8888888888888888</v>
      </c>
      <c r="BE3" s="40">
        <f t="shared" ref="BE3:BE4" si="3">(AVERAGEA(AI3:AP3))</f>
        <v>2.5</v>
      </c>
      <c r="BF3" s="41">
        <f t="shared" ref="BF3:BF4" si="4">(AVERAGE(AQ3:AZ3))</f>
        <v>3</v>
      </c>
    </row>
    <row r="4" spans="1:58" x14ac:dyDescent="0.55000000000000004">
      <c r="A4" s="51">
        <v>2</v>
      </c>
      <c r="B4" s="11">
        <v>2</v>
      </c>
      <c r="C4" s="12">
        <v>48</v>
      </c>
      <c r="D4" s="79">
        <f t="shared" si="0"/>
        <v>3</v>
      </c>
      <c r="E4" s="13">
        <v>2</v>
      </c>
      <c r="F4" s="14">
        <v>1</v>
      </c>
      <c r="G4" s="20">
        <v>2</v>
      </c>
      <c r="H4" s="20">
        <v>7</v>
      </c>
      <c r="I4" s="20">
        <v>2</v>
      </c>
      <c r="J4" s="15">
        <v>2</v>
      </c>
      <c r="K4" s="15">
        <v>2</v>
      </c>
      <c r="L4" s="16">
        <v>5</v>
      </c>
      <c r="M4" s="16">
        <v>5</v>
      </c>
      <c r="N4" s="16">
        <v>4</v>
      </c>
      <c r="O4" s="16">
        <v>5</v>
      </c>
      <c r="P4" s="16">
        <v>5</v>
      </c>
      <c r="Q4" s="16">
        <v>5</v>
      </c>
      <c r="R4" s="16">
        <v>4</v>
      </c>
      <c r="S4" s="16">
        <v>5</v>
      </c>
      <c r="T4" s="17">
        <v>4</v>
      </c>
      <c r="U4" s="17">
        <v>4</v>
      </c>
      <c r="V4" s="17">
        <v>4</v>
      </c>
      <c r="W4" s="17">
        <v>4</v>
      </c>
      <c r="X4" s="17">
        <v>4</v>
      </c>
      <c r="Y4" s="17">
        <v>4</v>
      </c>
      <c r="Z4" s="18">
        <v>4</v>
      </c>
      <c r="AA4" s="18">
        <v>4</v>
      </c>
      <c r="AB4" s="18">
        <v>4</v>
      </c>
      <c r="AC4" s="18">
        <v>4</v>
      </c>
      <c r="AD4" s="18">
        <v>4</v>
      </c>
      <c r="AE4" s="18">
        <v>4</v>
      </c>
      <c r="AF4" s="18">
        <v>4</v>
      </c>
      <c r="AG4" s="18">
        <v>4</v>
      </c>
      <c r="AH4" s="18">
        <v>4</v>
      </c>
      <c r="AI4" s="19">
        <v>5</v>
      </c>
      <c r="AJ4" s="19">
        <v>5</v>
      </c>
      <c r="AK4" s="19">
        <v>5</v>
      </c>
      <c r="AL4" s="19">
        <v>4</v>
      </c>
      <c r="AM4" s="19">
        <v>4</v>
      </c>
      <c r="AN4" s="19">
        <v>4</v>
      </c>
      <c r="AO4" s="19">
        <v>4</v>
      </c>
      <c r="AP4" s="19">
        <v>4</v>
      </c>
      <c r="AQ4" s="20">
        <v>4</v>
      </c>
      <c r="AR4" s="20">
        <v>5</v>
      </c>
      <c r="AS4" s="20">
        <v>5</v>
      </c>
      <c r="AT4" s="20">
        <v>5</v>
      </c>
      <c r="AU4" s="20">
        <v>5</v>
      </c>
      <c r="AV4" s="20">
        <v>3</v>
      </c>
      <c r="AW4" s="20">
        <v>3</v>
      </c>
      <c r="AX4" s="20">
        <v>3</v>
      </c>
      <c r="AY4" s="20">
        <v>3</v>
      </c>
      <c r="AZ4" s="20">
        <v>4</v>
      </c>
      <c r="BA4" s="7"/>
      <c r="BB4" s="37">
        <f t="shared" ref="BB4" si="5">(AVERAGE(L4:S4))</f>
        <v>4.75</v>
      </c>
      <c r="BC4" s="38">
        <f t="shared" si="1"/>
        <v>4</v>
      </c>
      <c r="BD4" s="39">
        <f t="shared" si="2"/>
        <v>4</v>
      </c>
      <c r="BE4" s="40">
        <f t="shared" si="3"/>
        <v>4.375</v>
      </c>
      <c r="BF4" s="41">
        <f t="shared" si="4"/>
        <v>4</v>
      </c>
    </row>
    <row r="5" spans="1:58" x14ac:dyDescent="0.55000000000000004">
      <c r="A5" s="51">
        <v>3</v>
      </c>
      <c r="B5" s="11">
        <v>2</v>
      </c>
      <c r="C5" s="12">
        <v>39</v>
      </c>
      <c r="D5" s="79">
        <f t="shared" si="0"/>
        <v>2</v>
      </c>
      <c r="E5" s="13">
        <v>3</v>
      </c>
      <c r="F5" s="14">
        <v>1</v>
      </c>
      <c r="G5" s="20">
        <v>2</v>
      </c>
      <c r="H5" s="20">
        <v>7</v>
      </c>
      <c r="I5" s="20">
        <v>2</v>
      </c>
      <c r="J5" s="15">
        <v>2</v>
      </c>
      <c r="K5" s="15">
        <v>1</v>
      </c>
      <c r="L5" s="16">
        <v>4</v>
      </c>
      <c r="M5" s="16">
        <v>4</v>
      </c>
      <c r="N5" s="16">
        <v>4</v>
      </c>
      <c r="O5" s="16">
        <v>4</v>
      </c>
      <c r="P5" s="16">
        <v>4</v>
      </c>
      <c r="Q5" s="16">
        <v>4</v>
      </c>
      <c r="R5" s="16">
        <v>4</v>
      </c>
      <c r="S5" s="16">
        <v>4</v>
      </c>
      <c r="T5" s="17">
        <v>4</v>
      </c>
      <c r="U5" s="17">
        <v>4</v>
      </c>
      <c r="V5" s="17">
        <v>4</v>
      </c>
      <c r="W5" s="17">
        <v>4</v>
      </c>
      <c r="X5" s="17">
        <v>4</v>
      </c>
      <c r="Y5" s="17">
        <v>4</v>
      </c>
      <c r="Z5" s="18">
        <v>4</v>
      </c>
      <c r="AA5" s="18">
        <v>4</v>
      </c>
      <c r="AB5" s="18">
        <v>4</v>
      </c>
      <c r="AC5" s="18">
        <v>4</v>
      </c>
      <c r="AD5" s="18">
        <v>4</v>
      </c>
      <c r="AE5" s="18">
        <v>4</v>
      </c>
      <c r="AF5" s="18">
        <v>4</v>
      </c>
      <c r="AG5" s="18">
        <v>4</v>
      </c>
      <c r="AH5" s="18">
        <v>4</v>
      </c>
      <c r="AI5" s="19">
        <v>4</v>
      </c>
      <c r="AJ5" s="19">
        <v>4</v>
      </c>
      <c r="AK5" s="19">
        <v>4</v>
      </c>
      <c r="AL5" s="19">
        <v>4</v>
      </c>
      <c r="AM5" s="19">
        <v>4</v>
      </c>
      <c r="AN5" s="19">
        <v>4</v>
      </c>
      <c r="AO5" s="19">
        <v>4</v>
      </c>
      <c r="AP5" s="19">
        <v>4</v>
      </c>
      <c r="AQ5" s="20">
        <v>4</v>
      </c>
      <c r="AR5" s="20">
        <v>4</v>
      </c>
      <c r="AS5" s="20">
        <v>4</v>
      </c>
      <c r="AT5" s="20">
        <v>4</v>
      </c>
      <c r="AU5" s="20">
        <v>4</v>
      </c>
      <c r="AV5" s="20">
        <v>4</v>
      </c>
      <c r="AW5" s="20">
        <v>4</v>
      </c>
      <c r="AX5" s="20">
        <v>4</v>
      </c>
      <c r="AY5" s="20">
        <v>4</v>
      </c>
      <c r="AZ5" s="20">
        <v>4</v>
      </c>
      <c r="BA5" s="7"/>
      <c r="BB5" s="37">
        <f t="shared" ref="BB5:BB11" si="6">(AVERAGE(L5:S5))</f>
        <v>4</v>
      </c>
      <c r="BC5" s="38">
        <f t="shared" ref="BC5:BC11" si="7">(AVERAGEA(T5:Y5))</f>
        <v>4</v>
      </c>
      <c r="BD5" s="39">
        <f t="shared" ref="BD5:BD11" si="8">(AVERAGE(Z5:AH5))</f>
        <v>4</v>
      </c>
      <c r="BE5" s="40">
        <f t="shared" ref="BE5:BE11" si="9">(AVERAGEA(AI5:AP5))</f>
        <v>4</v>
      </c>
      <c r="BF5" s="41">
        <f t="shared" ref="BF5:BF11" si="10">(AVERAGE(AQ5:AZ5))</f>
        <v>4</v>
      </c>
    </row>
    <row r="6" spans="1:58" x14ac:dyDescent="0.55000000000000004">
      <c r="A6" s="51">
        <v>4</v>
      </c>
      <c r="B6" s="11">
        <v>2</v>
      </c>
      <c r="C6" s="12">
        <v>60</v>
      </c>
      <c r="D6" s="79">
        <f t="shared" si="0"/>
        <v>4</v>
      </c>
      <c r="E6" s="13">
        <v>3</v>
      </c>
      <c r="F6" s="14">
        <v>1</v>
      </c>
      <c r="G6" s="20">
        <v>2</v>
      </c>
      <c r="H6" s="20">
        <v>7</v>
      </c>
      <c r="I6" s="20">
        <v>2</v>
      </c>
      <c r="J6" s="15">
        <v>2</v>
      </c>
      <c r="K6" s="15">
        <v>1</v>
      </c>
      <c r="L6" s="16">
        <v>5</v>
      </c>
      <c r="M6" s="16">
        <v>5</v>
      </c>
      <c r="N6" s="16">
        <v>5</v>
      </c>
      <c r="O6" s="16">
        <v>5</v>
      </c>
      <c r="P6" s="16">
        <v>5</v>
      </c>
      <c r="Q6" s="16">
        <v>5</v>
      </c>
      <c r="R6" s="16">
        <v>5</v>
      </c>
      <c r="S6" s="16">
        <v>5</v>
      </c>
      <c r="T6" s="17">
        <v>5</v>
      </c>
      <c r="U6" s="17">
        <v>5</v>
      </c>
      <c r="V6" s="17">
        <v>5</v>
      </c>
      <c r="W6" s="17">
        <v>5</v>
      </c>
      <c r="X6" s="17">
        <v>5</v>
      </c>
      <c r="Y6" s="17">
        <v>5</v>
      </c>
      <c r="Z6" s="18">
        <v>5</v>
      </c>
      <c r="AA6" s="18">
        <v>5</v>
      </c>
      <c r="AB6" s="18">
        <v>5</v>
      </c>
      <c r="AC6" s="18">
        <v>5</v>
      </c>
      <c r="AD6" s="18">
        <v>5</v>
      </c>
      <c r="AE6" s="18">
        <v>5</v>
      </c>
      <c r="AF6" s="18">
        <v>5</v>
      </c>
      <c r="AG6" s="18">
        <v>5</v>
      </c>
      <c r="AH6" s="18">
        <v>5</v>
      </c>
      <c r="AI6" s="19">
        <v>5</v>
      </c>
      <c r="AJ6" s="19">
        <v>5</v>
      </c>
      <c r="AK6" s="19">
        <v>5</v>
      </c>
      <c r="AL6" s="19">
        <v>5</v>
      </c>
      <c r="AM6" s="19">
        <v>5</v>
      </c>
      <c r="AN6" s="19">
        <v>5</v>
      </c>
      <c r="AO6" s="19">
        <v>5</v>
      </c>
      <c r="AP6" s="19">
        <v>5</v>
      </c>
      <c r="AQ6" s="20">
        <v>5</v>
      </c>
      <c r="AR6" s="20">
        <v>5</v>
      </c>
      <c r="AS6" s="20">
        <v>5</v>
      </c>
      <c r="AT6" s="20">
        <v>5</v>
      </c>
      <c r="AU6" s="20">
        <v>5</v>
      </c>
      <c r="AV6" s="20">
        <v>5</v>
      </c>
      <c r="AW6" s="20">
        <v>5</v>
      </c>
      <c r="AX6" s="20">
        <v>5</v>
      </c>
      <c r="AY6" s="20">
        <v>5</v>
      </c>
      <c r="AZ6" s="20">
        <v>5</v>
      </c>
      <c r="BA6" s="7"/>
      <c r="BB6" s="37">
        <f t="shared" si="6"/>
        <v>5</v>
      </c>
      <c r="BC6" s="38">
        <f t="shared" si="7"/>
        <v>5</v>
      </c>
      <c r="BD6" s="39">
        <f t="shared" si="8"/>
        <v>5</v>
      </c>
      <c r="BE6" s="40">
        <f t="shared" si="9"/>
        <v>5</v>
      </c>
      <c r="BF6" s="41">
        <f t="shared" si="10"/>
        <v>5</v>
      </c>
    </row>
    <row r="7" spans="1:58" x14ac:dyDescent="0.55000000000000004">
      <c r="A7" s="51">
        <v>5</v>
      </c>
      <c r="B7" s="11">
        <v>2</v>
      </c>
      <c r="C7" s="12">
        <v>40</v>
      </c>
      <c r="D7" s="79">
        <f t="shared" si="0"/>
        <v>2</v>
      </c>
      <c r="E7" s="13">
        <v>3</v>
      </c>
      <c r="F7" s="14">
        <v>1</v>
      </c>
      <c r="G7" s="20">
        <v>2</v>
      </c>
      <c r="H7" s="20">
        <v>7</v>
      </c>
      <c r="I7" s="20">
        <v>2</v>
      </c>
      <c r="J7" s="15">
        <v>2</v>
      </c>
      <c r="K7" s="15">
        <v>2</v>
      </c>
      <c r="L7" s="16">
        <v>5</v>
      </c>
      <c r="M7" s="16">
        <v>5</v>
      </c>
      <c r="N7" s="16">
        <v>5</v>
      </c>
      <c r="O7" s="16">
        <v>5</v>
      </c>
      <c r="P7" s="16">
        <v>5</v>
      </c>
      <c r="Q7" s="16">
        <v>5</v>
      </c>
      <c r="R7" s="16">
        <v>5</v>
      </c>
      <c r="S7" s="16">
        <v>5</v>
      </c>
      <c r="T7" s="17">
        <v>4</v>
      </c>
      <c r="U7" s="17">
        <v>4</v>
      </c>
      <c r="V7" s="17">
        <v>4</v>
      </c>
      <c r="W7" s="17">
        <v>4</v>
      </c>
      <c r="X7" s="17">
        <v>4</v>
      </c>
      <c r="Y7" s="17">
        <v>4</v>
      </c>
      <c r="Z7" s="18">
        <v>4</v>
      </c>
      <c r="AA7" s="18">
        <v>3</v>
      </c>
      <c r="AB7" s="18">
        <v>4</v>
      </c>
      <c r="AC7" s="18">
        <v>4</v>
      </c>
      <c r="AD7" s="18">
        <v>4</v>
      </c>
      <c r="AE7" s="18">
        <v>4</v>
      </c>
      <c r="AF7" s="18">
        <v>4</v>
      </c>
      <c r="AG7" s="18">
        <v>3</v>
      </c>
      <c r="AH7" s="18">
        <v>4</v>
      </c>
      <c r="AI7" s="19">
        <v>4</v>
      </c>
      <c r="AJ7" s="19">
        <v>4</v>
      </c>
      <c r="AK7" s="19">
        <v>4</v>
      </c>
      <c r="AL7" s="19">
        <v>4</v>
      </c>
      <c r="AM7" s="19">
        <v>4</v>
      </c>
      <c r="AN7" s="19">
        <v>4</v>
      </c>
      <c r="AO7" s="19">
        <v>4</v>
      </c>
      <c r="AP7" s="19">
        <v>4</v>
      </c>
      <c r="AQ7" s="20">
        <v>4</v>
      </c>
      <c r="AR7" s="20">
        <v>4</v>
      </c>
      <c r="AS7" s="20">
        <v>4</v>
      </c>
      <c r="AT7" s="20">
        <v>4</v>
      </c>
      <c r="AU7" s="20">
        <v>4</v>
      </c>
      <c r="AV7" s="20">
        <v>3</v>
      </c>
      <c r="AW7" s="20">
        <v>3</v>
      </c>
      <c r="AX7" s="20">
        <v>3</v>
      </c>
      <c r="AY7" s="20">
        <v>3</v>
      </c>
      <c r="AZ7" s="20">
        <v>3</v>
      </c>
      <c r="BA7" s="7"/>
      <c r="BB7" s="37">
        <f t="shared" si="6"/>
        <v>5</v>
      </c>
      <c r="BC7" s="38">
        <f t="shared" si="7"/>
        <v>4</v>
      </c>
      <c r="BD7" s="39">
        <f t="shared" si="8"/>
        <v>3.7777777777777777</v>
      </c>
      <c r="BE7" s="40">
        <f t="shared" si="9"/>
        <v>4</v>
      </c>
      <c r="BF7" s="41">
        <f t="shared" si="10"/>
        <v>3.5</v>
      </c>
    </row>
    <row r="8" spans="1:58" x14ac:dyDescent="0.55000000000000004">
      <c r="A8" s="51">
        <v>6</v>
      </c>
      <c r="B8" s="11">
        <v>2</v>
      </c>
      <c r="C8" s="12">
        <v>32</v>
      </c>
      <c r="D8" s="79">
        <f t="shared" si="0"/>
        <v>2</v>
      </c>
      <c r="E8" s="13">
        <v>3</v>
      </c>
      <c r="F8" s="14">
        <v>1</v>
      </c>
      <c r="G8" s="20">
        <v>2</v>
      </c>
      <c r="H8" s="20">
        <v>7</v>
      </c>
      <c r="I8" s="20">
        <v>2</v>
      </c>
      <c r="J8" s="15">
        <v>2</v>
      </c>
      <c r="K8" s="15">
        <v>1</v>
      </c>
      <c r="L8" s="16">
        <v>4</v>
      </c>
      <c r="M8" s="16">
        <v>3</v>
      </c>
      <c r="N8" s="16">
        <v>3</v>
      </c>
      <c r="O8" s="16">
        <v>3</v>
      </c>
      <c r="P8" s="16">
        <v>4</v>
      </c>
      <c r="Q8" s="16">
        <v>3</v>
      </c>
      <c r="R8" s="16">
        <v>3</v>
      </c>
      <c r="S8" s="16">
        <v>4</v>
      </c>
      <c r="T8" s="17">
        <v>4</v>
      </c>
      <c r="U8" s="17">
        <v>4</v>
      </c>
      <c r="V8" s="17">
        <v>4</v>
      </c>
      <c r="W8" s="17">
        <v>4</v>
      </c>
      <c r="X8" s="17">
        <v>4</v>
      </c>
      <c r="Y8" s="17">
        <v>4</v>
      </c>
      <c r="Z8" s="18">
        <v>4</v>
      </c>
      <c r="AA8" s="18">
        <v>4</v>
      </c>
      <c r="AB8" s="18">
        <v>4</v>
      </c>
      <c r="AC8" s="18">
        <v>5</v>
      </c>
      <c r="AD8" s="18">
        <v>4</v>
      </c>
      <c r="AE8" s="18">
        <v>4</v>
      </c>
      <c r="AF8" s="18">
        <v>4</v>
      </c>
      <c r="AG8" s="18">
        <v>4</v>
      </c>
      <c r="AH8" s="18">
        <v>4</v>
      </c>
      <c r="AI8" s="19">
        <v>4</v>
      </c>
      <c r="AJ8" s="19">
        <v>4</v>
      </c>
      <c r="AK8" s="19">
        <v>4</v>
      </c>
      <c r="AL8" s="19">
        <v>4</v>
      </c>
      <c r="AM8" s="19">
        <v>4</v>
      </c>
      <c r="AN8" s="19">
        <v>4</v>
      </c>
      <c r="AO8" s="19">
        <v>4</v>
      </c>
      <c r="AP8" s="19">
        <v>4</v>
      </c>
      <c r="AQ8" s="20">
        <v>5</v>
      </c>
      <c r="AR8" s="20">
        <v>4</v>
      </c>
      <c r="AS8" s="20">
        <v>4</v>
      </c>
      <c r="AT8" s="20">
        <v>4</v>
      </c>
      <c r="AU8" s="20">
        <v>4</v>
      </c>
      <c r="AV8" s="20">
        <v>4</v>
      </c>
      <c r="AW8" s="20">
        <v>4</v>
      </c>
      <c r="AX8" s="20">
        <v>4</v>
      </c>
      <c r="AY8" s="20">
        <v>4</v>
      </c>
      <c r="AZ8" s="20">
        <v>4</v>
      </c>
      <c r="BA8" s="7"/>
      <c r="BB8" s="37">
        <f t="shared" si="6"/>
        <v>3.375</v>
      </c>
      <c r="BC8" s="38">
        <f t="shared" si="7"/>
        <v>4</v>
      </c>
      <c r="BD8" s="39">
        <f t="shared" si="8"/>
        <v>4.1111111111111107</v>
      </c>
      <c r="BE8" s="40">
        <f t="shared" si="9"/>
        <v>4</v>
      </c>
      <c r="BF8" s="41">
        <f t="shared" si="10"/>
        <v>4.0999999999999996</v>
      </c>
    </row>
    <row r="9" spans="1:58" x14ac:dyDescent="0.55000000000000004">
      <c r="A9" s="51">
        <v>7</v>
      </c>
      <c r="B9" s="11">
        <v>2</v>
      </c>
      <c r="C9" s="12">
        <v>37</v>
      </c>
      <c r="D9" s="79">
        <f t="shared" si="0"/>
        <v>2</v>
      </c>
      <c r="E9" s="13">
        <v>3</v>
      </c>
      <c r="F9" s="14">
        <v>1</v>
      </c>
      <c r="G9" s="20">
        <v>2</v>
      </c>
      <c r="H9" s="20">
        <v>7</v>
      </c>
      <c r="I9" s="20">
        <v>2</v>
      </c>
      <c r="J9" s="15">
        <v>2</v>
      </c>
      <c r="K9" s="15">
        <v>1</v>
      </c>
      <c r="L9" s="16">
        <v>5</v>
      </c>
      <c r="M9" s="16">
        <v>5</v>
      </c>
      <c r="N9" s="16">
        <v>4</v>
      </c>
      <c r="O9" s="16">
        <v>4</v>
      </c>
      <c r="P9" s="16">
        <v>5</v>
      </c>
      <c r="Q9" s="16">
        <v>5</v>
      </c>
      <c r="R9" s="16">
        <v>5</v>
      </c>
      <c r="S9" s="16">
        <v>5</v>
      </c>
      <c r="T9" s="17">
        <v>5</v>
      </c>
      <c r="U9" s="17">
        <v>5</v>
      </c>
      <c r="V9" s="17">
        <v>5</v>
      </c>
      <c r="W9" s="17">
        <v>5</v>
      </c>
      <c r="X9" s="17">
        <v>5</v>
      </c>
      <c r="Y9" s="17">
        <v>4</v>
      </c>
      <c r="Z9" s="18">
        <v>5</v>
      </c>
      <c r="AA9" s="18">
        <v>4</v>
      </c>
      <c r="AB9" s="18">
        <v>4</v>
      </c>
      <c r="AC9" s="18">
        <v>4</v>
      </c>
      <c r="AD9" s="18">
        <v>5</v>
      </c>
      <c r="AE9" s="18">
        <v>5</v>
      </c>
      <c r="AF9" s="18">
        <v>5</v>
      </c>
      <c r="AG9" s="18">
        <v>5</v>
      </c>
      <c r="AH9" s="18">
        <v>5</v>
      </c>
      <c r="AI9" s="19">
        <v>5</v>
      </c>
      <c r="AJ9" s="19">
        <v>5</v>
      </c>
      <c r="AK9" s="19">
        <v>5</v>
      </c>
      <c r="AL9" s="19">
        <v>5</v>
      </c>
      <c r="AM9" s="19">
        <v>5</v>
      </c>
      <c r="AN9" s="19">
        <v>5</v>
      </c>
      <c r="AO9" s="19">
        <v>5</v>
      </c>
      <c r="AP9" s="19">
        <v>5</v>
      </c>
      <c r="AQ9" s="20">
        <v>5</v>
      </c>
      <c r="AR9" s="20">
        <v>5</v>
      </c>
      <c r="AS9" s="20">
        <v>5</v>
      </c>
      <c r="AT9" s="20">
        <v>5</v>
      </c>
      <c r="AU9" s="20">
        <v>5</v>
      </c>
      <c r="AV9" s="20">
        <v>4</v>
      </c>
      <c r="AW9" s="20">
        <v>4</v>
      </c>
      <c r="AX9" s="20">
        <v>4</v>
      </c>
      <c r="AY9" s="20">
        <v>4</v>
      </c>
      <c r="AZ9" s="20">
        <v>4</v>
      </c>
      <c r="BA9" s="7"/>
      <c r="BB9" s="37">
        <f t="shared" si="6"/>
        <v>4.75</v>
      </c>
      <c r="BC9" s="38">
        <f t="shared" si="7"/>
        <v>4.833333333333333</v>
      </c>
      <c r="BD9" s="39">
        <f t="shared" si="8"/>
        <v>4.666666666666667</v>
      </c>
      <c r="BE9" s="40">
        <f t="shared" si="9"/>
        <v>5</v>
      </c>
      <c r="BF9" s="41">
        <f t="shared" si="10"/>
        <v>4.5</v>
      </c>
    </row>
    <row r="10" spans="1:58" x14ac:dyDescent="0.55000000000000004">
      <c r="A10" s="51">
        <v>8</v>
      </c>
      <c r="B10" s="11">
        <v>2</v>
      </c>
      <c r="C10" s="12">
        <v>37</v>
      </c>
      <c r="D10" s="79">
        <f t="shared" si="0"/>
        <v>2</v>
      </c>
      <c r="E10" s="13">
        <v>3</v>
      </c>
      <c r="F10" s="14">
        <v>1</v>
      </c>
      <c r="G10" s="20">
        <v>2</v>
      </c>
      <c r="H10" s="20">
        <v>1</v>
      </c>
      <c r="I10" s="20">
        <v>2</v>
      </c>
      <c r="J10" s="15">
        <v>0</v>
      </c>
      <c r="K10" s="15">
        <v>1</v>
      </c>
      <c r="L10" s="16">
        <v>5</v>
      </c>
      <c r="M10" s="16">
        <v>5</v>
      </c>
      <c r="N10" s="16">
        <v>5</v>
      </c>
      <c r="O10" s="16">
        <v>5</v>
      </c>
      <c r="P10" s="16">
        <v>5</v>
      </c>
      <c r="Q10" s="16">
        <v>5</v>
      </c>
      <c r="R10" s="16">
        <v>5</v>
      </c>
      <c r="S10" s="16">
        <v>5</v>
      </c>
      <c r="T10" s="17">
        <v>5</v>
      </c>
      <c r="U10" s="17">
        <v>5</v>
      </c>
      <c r="V10" s="17">
        <v>5</v>
      </c>
      <c r="W10" s="17">
        <v>5</v>
      </c>
      <c r="X10" s="17">
        <v>5</v>
      </c>
      <c r="Y10" s="17">
        <v>5</v>
      </c>
      <c r="Z10" s="18">
        <v>5</v>
      </c>
      <c r="AA10" s="18">
        <v>5</v>
      </c>
      <c r="AB10" s="18">
        <v>5</v>
      </c>
      <c r="AC10" s="18">
        <v>5</v>
      </c>
      <c r="AD10" s="18">
        <v>5</v>
      </c>
      <c r="AE10" s="18">
        <v>5</v>
      </c>
      <c r="AF10" s="18">
        <v>5</v>
      </c>
      <c r="AG10" s="18">
        <v>5</v>
      </c>
      <c r="AH10" s="18">
        <v>5</v>
      </c>
      <c r="AI10" s="19">
        <v>5</v>
      </c>
      <c r="AJ10" s="19">
        <v>5</v>
      </c>
      <c r="AK10" s="19">
        <v>5</v>
      </c>
      <c r="AL10" s="19">
        <v>5</v>
      </c>
      <c r="AM10" s="19">
        <v>5</v>
      </c>
      <c r="AN10" s="19">
        <v>5</v>
      </c>
      <c r="AO10" s="19">
        <v>5</v>
      </c>
      <c r="AP10" s="19">
        <v>5</v>
      </c>
      <c r="AQ10" s="20">
        <v>5</v>
      </c>
      <c r="AR10" s="20">
        <v>5</v>
      </c>
      <c r="AS10" s="20">
        <v>5</v>
      </c>
      <c r="AT10" s="20">
        <v>5</v>
      </c>
      <c r="AU10" s="20">
        <v>5</v>
      </c>
      <c r="AV10" s="20">
        <v>4</v>
      </c>
      <c r="AW10" s="20">
        <v>4</v>
      </c>
      <c r="AX10" s="20">
        <v>4</v>
      </c>
      <c r="AY10" s="20">
        <v>4</v>
      </c>
      <c r="AZ10" s="20">
        <v>5</v>
      </c>
      <c r="BA10" s="7"/>
      <c r="BB10" s="37">
        <f t="shared" si="6"/>
        <v>5</v>
      </c>
      <c r="BC10" s="38">
        <f t="shared" si="7"/>
        <v>5</v>
      </c>
      <c r="BD10" s="39">
        <f t="shared" si="8"/>
        <v>5</v>
      </c>
      <c r="BE10" s="40">
        <f t="shared" si="9"/>
        <v>5</v>
      </c>
      <c r="BF10" s="41">
        <f t="shared" si="10"/>
        <v>4.5999999999999996</v>
      </c>
    </row>
    <row r="11" spans="1:58" x14ac:dyDescent="0.55000000000000004">
      <c r="A11" s="51"/>
      <c r="B11" s="11"/>
      <c r="C11" s="12"/>
      <c r="D11" s="79"/>
      <c r="E11" s="13"/>
      <c r="F11" s="14"/>
      <c r="G11" s="20"/>
      <c r="H11" s="20"/>
      <c r="I11" s="20"/>
      <c r="J11" s="15"/>
      <c r="K11" s="15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  <c r="X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19"/>
      <c r="AN11" s="19"/>
      <c r="AO11" s="19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7"/>
      <c r="BB11" s="37" t="e">
        <f t="shared" si="6"/>
        <v>#DIV/0!</v>
      </c>
      <c r="BC11" s="38" t="e">
        <f t="shared" si="7"/>
        <v>#DIV/0!</v>
      </c>
      <c r="BD11" s="39" t="e">
        <f t="shared" si="8"/>
        <v>#DIV/0!</v>
      </c>
      <c r="BE11" s="40" t="e">
        <f t="shared" si="9"/>
        <v>#DIV/0!</v>
      </c>
      <c r="BF11" s="41" t="e">
        <f t="shared" si="10"/>
        <v>#DIV/0!</v>
      </c>
    </row>
    <row r="12" spans="1:58" x14ac:dyDescent="0.55000000000000004">
      <c r="A12" s="72"/>
      <c r="B12" s="73"/>
      <c r="C12" s="74"/>
      <c r="D12" s="79"/>
      <c r="E12" s="75"/>
      <c r="F12" s="76"/>
      <c r="G12" s="47"/>
      <c r="H12" s="47"/>
      <c r="I12" s="47"/>
      <c r="J12" s="77"/>
      <c r="K12" s="78" t="s">
        <v>51</v>
      </c>
      <c r="L12" s="129">
        <f t="shared" ref="L12:AZ12" si="11">AVERAGE(L3:L11)</f>
        <v>4.5</v>
      </c>
      <c r="M12" s="129">
        <f t="shared" si="11"/>
        <v>4.375</v>
      </c>
      <c r="N12" s="129">
        <f t="shared" si="11"/>
        <v>4</v>
      </c>
      <c r="O12" s="129">
        <f t="shared" si="11"/>
        <v>4.25</v>
      </c>
      <c r="P12" s="129">
        <f t="shared" si="11"/>
        <v>4.5</v>
      </c>
      <c r="Q12" s="129">
        <f t="shared" si="11"/>
        <v>4.375</v>
      </c>
      <c r="R12" s="129">
        <f t="shared" si="11"/>
        <v>4.25</v>
      </c>
      <c r="S12" s="129">
        <f t="shared" si="11"/>
        <v>4.375</v>
      </c>
      <c r="T12" s="38">
        <f t="shared" si="11"/>
        <v>4.25</v>
      </c>
      <c r="U12" s="38">
        <f t="shared" si="11"/>
        <v>4.25</v>
      </c>
      <c r="V12" s="38">
        <f t="shared" si="11"/>
        <v>4.25</v>
      </c>
      <c r="W12" s="38">
        <f t="shared" si="11"/>
        <v>4.25</v>
      </c>
      <c r="X12" s="38">
        <f t="shared" si="11"/>
        <v>4.25</v>
      </c>
      <c r="Y12" s="38">
        <f t="shared" si="11"/>
        <v>4.125</v>
      </c>
      <c r="Z12" s="39">
        <f t="shared" si="11"/>
        <v>4.25</v>
      </c>
      <c r="AA12" s="39">
        <f t="shared" si="11"/>
        <v>4</v>
      </c>
      <c r="AB12" s="39">
        <f t="shared" si="11"/>
        <v>4.125</v>
      </c>
      <c r="AC12" s="39">
        <f t="shared" si="11"/>
        <v>4.25</v>
      </c>
      <c r="AD12" s="39">
        <f t="shared" si="11"/>
        <v>4.125</v>
      </c>
      <c r="AE12" s="39">
        <f t="shared" si="11"/>
        <v>4.25</v>
      </c>
      <c r="AF12" s="39">
        <f t="shared" si="11"/>
        <v>4.25</v>
      </c>
      <c r="AG12" s="39">
        <f t="shared" si="11"/>
        <v>4.125</v>
      </c>
      <c r="AH12" s="39">
        <f t="shared" si="11"/>
        <v>4.25</v>
      </c>
      <c r="AI12" s="40">
        <f t="shared" si="11"/>
        <v>4.25</v>
      </c>
      <c r="AJ12" s="40">
        <f t="shared" si="11"/>
        <v>4.375</v>
      </c>
      <c r="AK12" s="40">
        <f t="shared" si="11"/>
        <v>4.25</v>
      </c>
      <c r="AL12" s="40">
        <f t="shared" si="11"/>
        <v>4.125</v>
      </c>
      <c r="AM12" s="40">
        <f t="shared" si="11"/>
        <v>4.25</v>
      </c>
      <c r="AN12" s="40">
        <f t="shared" si="11"/>
        <v>4.125</v>
      </c>
      <c r="AO12" s="40">
        <f t="shared" si="11"/>
        <v>4.25</v>
      </c>
      <c r="AP12" s="40">
        <f t="shared" si="11"/>
        <v>4.25</v>
      </c>
      <c r="AQ12" s="41">
        <f t="shared" si="11"/>
        <v>4.5714285714285712</v>
      </c>
      <c r="AR12" s="41">
        <f t="shared" si="11"/>
        <v>4.375</v>
      </c>
      <c r="AS12" s="41">
        <f t="shared" si="11"/>
        <v>4.375</v>
      </c>
      <c r="AT12" s="41">
        <f t="shared" si="11"/>
        <v>4.375</v>
      </c>
      <c r="AU12" s="41">
        <f t="shared" si="11"/>
        <v>4.375</v>
      </c>
      <c r="AV12" s="41">
        <f t="shared" si="11"/>
        <v>3.75</v>
      </c>
      <c r="AW12" s="41">
        <f t="shared" si="11"/>
        <v>3.75</v>
      </c>
      <c r="AX12" s="41">
        <f t="shared" si="11"/>
        <v>3.75</v>
      </c>
      <c r="AY12" s="41">
        <f t="shared" si="11"/>
        <v>3.75</v>
      </c>
      <c r="AZ12" s="41">
        <f t="shared" si="11"/>
        <v>4</v>
      </c>
      <c r="BA12" s="81" t="s">
        <v>51</v>
      </c>
      <c r="BB12" s="37">
        <f>AVERAGE(L3:S11)</f>
        <v>4.328125</v>
      </c>
      <c r="BC12" s="38">
        <f>AVERAGE(T3:Y11)</f>
        <v>4.229166666666667</v>
      </c>
      <c r="BD12" s="143">
        <f>AVERAGE(Z3:AH11)</f>
        <v>4.1805555555555554</v>
      </c>
      <c r="BE12" s="40">
        <f>AVERAGE(AI3:AP11)</f>
        <v>4.234375</v>
      </c>
      <c r="BF12" s="41">
        <f>AVERAGE(AQ3:AZ11)</f>
        <v>4.1012658227848098</v>
      </c>
    </row>
    <row r="13" spans="1:58" x14ac:dyDescent="0.55000000000000004">
      <c r="A13" s="72"/>
      <c r="B13" s="73"/>
      <c r="C13" s="74"/>
      <c r="D13" s="79"/>
      <c r="E13" s="75"/>
      <c r="F13" s="76"/>
      <c r="G13" s="76"/>
      <c r="H13" s="76"/>
      <c r="I13" s="76"/>
      <c r="J13" s="77"/>
      <c r="K13" s="78" t="s">
        <v>52</v>
      </c>
      <c r="L13" s="129">
        <f t="shared" ref="L13:AZ13" si="12">STDEVPA(L3:L11)</f>
        <v>0.70710678118654757</v>
      </c>
      <c r="M13" s="129">
        <f t="shared" si="12"/>
        <v>0.85695682505013049</v>
      </c>
      <c r="N13" s="129">
        <f t="shared" si="12"/>
        <v>1</v>
      </c>
      <c r="O13" s="129">
        <f t="shared" si="12"/>
        <v>0.82915619758884995</v>
      </c>
      <c r="P13" s="129">
        <f t="shared" si="12"/>
        <v>0.70710678118654757</v>
      </c>
      <c r="Q13" s="129">
        <f t="shared" si="12"/>
        <v>0.85695682505013049</v>
      </c>
      <c r="R13" s="129">
        <f t="shared" si="12"/>
        <v>0.82915619758884995</v>
      </c>
      <c r="S13" s="129">
        <f t="shared" si="12"/>
        <v>0.99215674164922152</v>
      </c>
      <c r="T13" s="38">
        <f t="shared" si="12"/>
        <v>0.66143782776614768</v>
      </c>
      <c r="U13" s="38">
        <f t="shared" si="12"/>
        <v>0.66143782776614768</v>
      </c>
      <c r="V13" s="38">
        <f t="shared" si="12"/>
        <v>0.66143782776614768</v>
      </c>
      <c r="W13" s="38">
        <f t="shared" si="12"/>
        <v>0.66143782776614768</v>
      </c>
      <c r="X13" s="38">
        <f t="shared" si="12"/>
        <v>0.66143782776614768</v>
      </c>
      <c r="Y13" s="38">
        <f t="shared" si="12"/>
        <v>0.59947894041408989</v>
      </c>
      <c r="Z13" s="39">
        <f t="shared" si="12"/>
        <v>0.66143782776614768</v>
      </c>
      <c r="AA13" s="39">
        <f t="shared" si="12"/>
        <v>0.70710678118654757</v>
      </c>
      <c r="AB13" s="39">
        <f t="shared" si="12"/>
        <v>0.59947894041408989</v>
      </c>
      <c r="AC13" s="39">
        <f t="shared" si="12"/>
        <v>0.66143782776614768</v>
      </c>
      <c r="AD13" s="39">
        <f t="shared" si="12"/>
        <v>0.92702481088695787</v>
      </c>
      <c r="AE13" s="39">
        <f t="shared" si="12"/>
        <v>0.66143782776614768</v>
      </c>
      <c r="AF13" s="39">
        <f t="shared" si="12"/>
        <v>0.66143782776614768</v>
      </c>
      <c r="AG13" s="39">
        <f t="shared" si="12"/>
        <v>0.78062474979979979</v>
      </c>
      <c r="AH13" s="39">
        <f t="shared" si="12"/>
        <v>0.66143782776614768</v>
      </c>
      <c r="AI13" s="40">
        <f t="shared" si="12"/>
        <v>0.96824583655185426</v>
      </c>
      <c r="AJ13" s="40">
        <f t="shared" si="12"/>
        <v>0.69597054535375269</v>
      </c>
      <c r="AK13" s="40">
        <f t="shared" si="12"/>
        <v>0.96824583655185426</v>
      </c>
      <c r="AL13" s="40">
        <f t="shared" si="12"/>
        <v>0.92702481088695787</v>
      </c>
      <c r="AM13" s="40">
        <f t="shared" si="12"/>
        <v>0.66143782776614768</v>
      </c>
      <c r="AN13" s="40">
        <f t="shared" si="12"/>
        <v>0.92702481088695787</v>
      </c>
      <c r="AO13" s="40">
        <f t="shared" si="12"/>
        <v>0.66143782776614768</v>
      </c>
      <c r="AP13" s="40">
        <f t="shared" si="12"/>
        <v>0.66143782776614768</v>
      </c>
      <c r="AQ13" s="41">
        <f t="shared" si="12"/>
        <v>0.49487165930539351</v>
      </c>
      <c r="AR13" s="41">
        <f t="shared" si="12"/>
        <v>0.69597054535375269</v>
      </c>
      <c r="AS13" s="41">
        <f t="shared" si="12"/>
        <v>0.69597054535375269</v>
      </c>
      <c r="AT13" s="41">
        <f t="shared" si="12"/>
        <v>0.69597054535375269</v>
      </c>
      <c r="AU13" s="41">
        <f t="shared" si="12"/>
        <v>0.69597054535375269</v>
      </c>
      <c r="AV13" s="41">
        <f t="shared" si="12"/>
        <v>0.66143782776614768</v>
      </c>
      <c r="AW13" s="41">
        <f t="shared" si="12"/>
        <v>0.66143782776614768</v>
      </c>
      <c r="AX13" s="41">
        <f t="shared" si="12"/>
        <v>0.66143782776614768</v>
      </c>
      <c r="AY13" s="41">
        <f t="shared" si="12"/>
        <v>0.66143782776614768</v>
      </c>
      <c r="AZ13" s="41">
        <f t="shared" si="12"/>
        <v>0.70710678118654757</v>
      </c>
      <c r="BA13" s="81" t="s">
        <v>52</v>
      </c>
      <c r="BB13" s="37">
        <f>STDEVPA(L3:S11)</f>
        <v>0.86701152493781763</v>
      </c>
      <c r="BC13" s="38">
        <f>STDEVPA(T3:Y11)</f>
        <v>0.65318397527462013</v>
      </c>
      <c r="BD13" s="39">
        <f>STDEVPA(Z3:AH11)</f>
        <v>0.71348886328007344</v>
      </c>
      <c r="BE13" s="40">
        <f>STDEVPA(AI3:AP11)</f>
        <v>0.82428354306937368</v>
      </c>
      <c r="BF13" s="41">
        <f>STDEVPA(AQ3:AZ11)</f>
        <v>0.73939655020304984</v>
      </c>
    </row>
    <row r="14" spans="1:58" x14ac:dyDescent="0.55000000000000004">
      <c r="B14" s="42"/>
      <c r="C14" s="42"/>
      <c r="D14" s="79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4"/>
      <c r="V14" s="44"/>
      <c r="W14" s="44"/>
      <c r="X14" s="44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6"/>
      <c r="AJ14" s="46"/>
      <c r="AK14" s="46"/>
      <c r="AL14" s="46"/>
      <c r="AM14" s="46"/>
      <c r="AN14" s="46"/>
      <c r="AO14" s="46"/>
      <c r="AP14" s="4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8"/>
      <c r="BB14" s="49">
        <f>AVERAGE(L3:AZ11)</f>
        <v>4.2079510703363914</v>
      </c>
      <c r="BC14" s="49"/>
      <c r="BD14" s="49"/>
      <c r="BE14" s="42"/>
      <c r="BF14" s="42"/>
    </row>
    <row r="15" spans="1:58" x14ac:dyDescent="0.55000000000000004">
      <c r="B15" s="42"/>
      <c r="C15" s="42"/>
      <c r="D15" s="79"/>
      <c r="E15" s="42"/>
      <c r="F15" s="42"/>
      <c r="G15" s="42"/>
      <c r="H15" s="42"/>
      <c r="I15" s="42"/>
      <c r="J15" s="42"/>
      <c r="K15" s="42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48"/>
      <c r="BB15" s="49">
        <f>STDEVPA(L3:AZ11)</f>
        <v>0.76996232327125214</v>
      </c>
      <c r="BC15" s="49"/>
      <c r="BD15" s="49"/>
      <c r="BE15" s="42"/>
      <c r="BF15" s="42"/>
    </row>
    <row r="16" spans="1:58" x14ac:dyDescent="0.55000000000000004">
      <c r="B16" s="42"/>
      <c r="C16" s="42"/>
      <c r="D16" s="79"/>
      <c r="E16" s="42"/>
      <c r="F16" s="42" t="s">
        <v>257</v>
      </c>
      <c r="G16" s="42">
        <v>18</v>
      </c>
      <c r="H16" s="42" t="s">
        <v>192</v>
      </c>
      <c r="I16" s="42">
        <f>COUNT(A3:A11)</f>
        <v>8</v>
      </c>
      <c r="J16" s="42" t="s">
        <v>61</v>
      </c>
      <c r="K16" s="229">
        <f>I16*100/G16</f>
        <v>44.444444444444443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48"/>
      <c r="BB16" s="42"/>
      <c r="BC16" s="49"/>
      <c r="BD16" s="49"/>
      <c r="BE16" s="42"/>
      <c r="BF16" s="42"/>
    </row>
    <row r="17" spans="1:58" x14ac:dyDescent="0.55000000000000004">
      <c r="B17" s="42"/>
      <c r="C17" s="42"/>
      <c r="D17" s="79"/>
      <c r="E17" s="42"/>
      <c r="F17" s="42"/>
      <c r="G17" s="42"/>
      <c r="H17" s="42"/>
      <c r="I17" s="42"/>
      <c r="J17" s="42"/>
      <c r="K17" s="42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48"/>
      <c r="BB17" s="42"/>
      <c r="BC17" s="49"/>
      <c r="BD17" s="49"/>
      <c r="BE17" s="42"/>
      <c r="BF17" s="42"/>
    </row>
    <row r="18" spans="1:58" ht="21.75" x14ac:dyDescent="0.5">
      <c r="A18" s="270" t="s">
        <v>0</v>
      </c>
      <c r="B18" s="271"/>
      <c r="C18" s="257"/>
      <c r="D18" s="79"/>
      <c r="E18" s="257"/>
      <c r="F18" s="257"/>
      <c r="G18" s="257"/>
      <c r="H18" s="42"/>
      <c r="I18" s="42"/>
      <c r="J18" s="42"/>
      <c r="K18" s="42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48"/>
      <c r="BB18" s="42"/>
      <c r="BC18" s="49"/>
      <c r="BD18" s="49"/>
      <c r="BE18" s="42"/>
      <c r="BF18" s="42"/>
    </row>
    <row r="19" spans="1:58" ht="21.75" x14ac:dyDescent="0.5">
      <c r="A19" s="271" t="s">
        <v>43</v>
      </c>
      <c r="B19" s="271">
        <f>COUNTIF(B3:B10,1)</f>
        <v>1</v>
      </c>
      <c r="C19" s="257"/>
      <c r="D19" s="79"/>
      <c r="E19" s="257"/>
      <c r="F19" s="257"/>
      <c r="G19" s="257"/>
      <c r="L19" s="16">
        <v>1.1000000000000001</v>
      </c>
      <c r="M19" s="16">
        <v>1.2</v>
      </c>
      <c r="N19" s="16">
        <v>1.3</v>
      </c>
      <c r="O19" s="16">
        <v>1.4</v>
      </c>
      <c r="P19" s="16">
        <v>1.5</v>
      </c>
      <c r="Q19" s="16">
        <v>1.6</v>
      </c>
      <c r="R19" s="16">
        <v>1.7</v>
      </c>
      <c r="S19" s="16">
        <v>1.8</v>
      </c>
      <c r="T19" s="17">
        <v>2.1</v>
      </c>
      <c r="U19" s="17">
        <v>2.2000000000000002</v>
      </c>
      <c r="V19" s="17">
        <v>2.2999999999999998</v>
      </c>
      <c r="W19" s="17">
        <v>2.4</v>
      </c>
      <c r="X19" s="17">
        <v>2.5</v>
      </c>
      <c r="Y19" s="17">
        <v>2.6</v>
      </c>
      <c r="Z19" s="18">
        <v>3.1</v>
      </c>
      <c r="AA19" s="18">
        <v>3.2</v>
      </c>
      <c r="AB19" s="18">
        <v>3.3</v>
      </c>
      <c r="AC19" s="18">
        <v>3.4</v>
      </c>
      <c r="AD19" s="18">
        <v>3.5</v>
      </c>
      <c r="AE19" s="18">
        <v>3.6</v>
      </c>
      <c r="AF19" s="18">
        <v>3.7</v>
      </c>
      <c r="AG19" s="18">
        <v>3.8</v>
      </c>
      <c r="AH19" s="18">
        <v>3.9</v>
      </c>
      <c r="AI19" s="19">
        <v>4.0999999999999996</v>
      </c>
      <c r="AJ19" s="19">
        <v>4.2</v>
      </c>
      <c r="AK19" s="19">
        <v>4.3</v>
      </c>
      <c r="AL19" s="19">
        <v>4.4000000000000004</v>
      </c>
      <c r="AM19" s="19">
        <v>4.5</v>
      </c>
      <c r="AN19" s="19">
        <v>4.5999999999999996</v>
      </c>
      <c r="AO19" s="19">
        <v>4.7</v>
      </c>
      <c r="AP19" s="19">
        <v>4.8</v>
      </c>
      <c r="AQ19" s="20">
        <v>5.0999999999999996</v>
      </c>
      <c r="AR19" s="20" t="s">
        <v>11</v>
      </c>
      <c r="AS19" s="20" t="s">
        <v>12</v>
      </c>
      <c r="AT19" s="20" t="s">
        <v>13</v>
      </c>
      <c r="AU19" s="20" t="s">
        <v>14</v>
      </c>
      <c r="AV19" s="20" t="s">
        <v>15</v>
      </c>
      <c r="AW19" s="20" t="s">
        <v>16</v>
      </c>
      <c r="AX19" s="20" t="s">
        <v>17</v>
      </c>
      <c r="AY19" s="20" t="s">
        <v>18</v>
      </c>
      <c r="AZ19" s="20">
        <v>5.4</v>
      </c>
    </row>
    <row r="20" spans="1:58" ht="21.75" x14ac:dyDescent="0.5">
      <c r="A20" s="271" t="s">
        <v>44</v>
      </c>
      <c r="B20" s="271">
        <f>COUNTIF(B3:B10,2)</f>
        <v>7</v>
      </c>
      <c r="C20" s="257"/>
      <c r="D20" s="79"/>
      <c r="E20" s="257"/>
      <c r="F20" s="257"/>
      <c r="G20" s="257"/>
      <c r="J20" s="77"/>
      <c r="K20" s="78" t="s">
        <v>51</v>
      </c>
      <c r="L20" s="129">
        <f t="shared" ref="L20:AZ20" si="13">AVERAGE(L3:L11)</f>
        <v>4.5</v>
      </c>
      <c r="M20" s="129">
        <f t="shared" si="13"/>
        <v>4.375</v>
      </c>
      <c r="N20" s="129">
        <f t="shared" si="13"/>
        <v>4</v>
      </c>
      <c r="O20" s="129">
        <f t="shared" si="13"/>
        <v>4.25</v>
      </c>
      <c r="P20" s="129">
        <f t="shared" si="13"/>
        <v>4.5</v>
      </c>
      <c r="Q20" s="129">
        <f t="shared" si="13"/>
        <v>4.375</v>
      </c>
      <c r="R20" s="129">
        <f t="shared" si="13"/>
        <v>4.25</v>
      </c>
      <c r="S20" s="129">
        <f t="shared" si="13"/>
        <v>4.375</v>
      </c>
      <c r="T20" s="129">
        <f t="shared" si="13"/>
        <v>4.25</v>
      </c>
      <c r="U20" s="129">
        <f t="shared" si="13"/>
        <v>4.25</v>
      </c>
      <c r="V20" s="129">
        <f t="shared" si="13"/>
        <v>4.25</v>
      </c>
      <c r="W20" s="129">
        <f t="shared" si="13"/>
        <v>4.25</v>
      </c>
      <c r="X20" s="129">
        <f t="shared" si="13"/>
        <v>4.25</v>
      </c>
      <c r="Y20" s="129">
        <f t="shared" si="13"/>
        <v>4.125</v>
      </c>
      <c r="Z20" s="129">
        <f t="shared" si="13"/>
        <v>4.25</v>
      </c>
      <c r="AA20" s="129">
        <f t="shared" si="13"/>
        <v>4</v>
      </c>
      <c r="AB20" s="129">
        <f t="shared" si="13"/>
        <v>4.125</v>
      </c>
      <c r="AC20" s="129">
        <f t="shared" si="13"/>
        <v>4.25</v>
      </c>
      <c r="AD20" s="129">
        <f t="shared" si="13"/>
        <v>4.125</v>
      </c>
      <c r="AE20" s="129">
        <f t="shared" si="13"/>
        <v>4.25</v>
      </c>
      <c r="AF20" s="129">
        <f t="shared" si="13"/>
        <v>4.25</v>
      </c>
      <c r="AG20" s="129">
        <f t="shared" si="13"/>
        <v>4.125</v>
      </c>
      <c r="AH20" s="129">
        <f t="shared" si="13"/>
        <v>4.25</v>
      </c>
      <c r="AI20" s="129">
        <f t="shared" si="13"/>
        <v>4.25</v>
      </c>
      <c r="AJ20" s="129">
        <f t="shared" si="13"/>
        <v>4.375</v>
      </c>
      <c r="AK20" s="129">
        <f t="shared" si="13"/>
        <v>4.25</v>
      </c>
      <c r="AL20" s="129">
        <f t="shared" si="13"/>
        <v>4.125</v>
      </c>
      <c r="AM20" s="129">
        <f t="shared" si="13"/>
        <v>4.25</v>
      </c>
      <c r="AN20" s="129">
        <f t="shared" si="13"/>
        <v>4.125</v>
      </c>
      <c r="AO20" s="129">
        <f t="shared" si="13"/>
        <v>4.25</v>
      </c>
      <c r="AP20" s="129">
        <f t="shared" si="13"/>
        <v>4.25</v>
      </c>
      <c r="AQ20" s="129">
        <f t="shared" si="13"/>
        <v>4.5714285714285712</v>
      </c>
      <c r="AR20" s="129">
        <f t="shared" si="13"/>
        <v>4.375</v>
      </c>
      <c r="AS20" s="129">
        <f t="shared" si="13"/>
        <v>4.375</v>
      </c>
      <c r="AT20" s="129">
        <f t="shared" si="13"/>
        <v>4.375</v>
      </c>
      <c r="AU20" s="129">
        <f t="shared" si="13"/>
        <v>4.375</v>
      </c>
      <c r="AV20" s="129">
        <f t="shared" si="13"/>
        <v>3.75</v>
      </c>
      <c r="AW20" s="129">
        <f t="shared" si="13"/>
        <v>3.75</v>
      </c>
      <c r="AX20" s="129">
        <f t="shared" si="13"/>
        <v>3.75</v>
      </c>
      <c r="AY20" s="129">
        <f t="shared" si="13"/>
        <v>3.75</v>
      </c>
      <c r="AZ20" s="129">
        <f t="shared" si="13"/>
        <v>4</v>
      </c>
    </row>
    <row r="21" spans="1:58" ht="21.75" x14ac:dyDescent="0.5">
      <c r="A21" s="271" t="s">
        <v>267</v>
      </c>
      <c r="B21" s="271">
        <f>COUNTIF(B3:B10,0)</f>
        <v>0</v>
      </c>
      <c r="C21" s="257"/>
      <c r="D21" s="79"/>
      <c r="E21" s="257"/>
      <c r="F21" s="257"/>
      <c r="G21" s="257"/>
      <c r="J21" s="77"/>
      <c r="K21" s="78" t="s">
        <v>52</v>
      </c>
      <c r="L21" s="129">
        <f t="shared" ref="L21:AZ21" si="14">STDEVPA(L3:L11)</f>
        <v>0.70710678118654757</v>
      </c>
      <c r="M21" s="129">
        <f t="shared" si="14"/>
        <v>0.85695682505013049</v>
      </c>
      <c r="N21" s="129">
        <f t="shared" si="14"/>
        <v>1</v>
      </c>
      <c r="O21" s="129">
        <f t="shared" si="14"/>
        <v>0.82915619758884995</v>
      </c>
      <c r="P21" s="129">
        <f t="shared" si="14"/>
        <v>0.70710678118654757</v>
      </c>
      <c r="Q21" s="129">
        <f t="shared" si="14"/>
        <v>0.85695682505013049</v>
      </c>
      <c r="R21" s="129">
        <f t="shared" si="14"/>
        <v>0.82915619758884995</v>
      </c>
      <c r="S21" s="129">
        <f t="shared" si="14"/>
        <v>0.99215674164922152</v>
      </c>
      <c r="T21" s="129">
        <f t="shared" si="14"/>
        <v>0.66143782776614768</v>
      </c>
      <c r="U21" s="129">
        <f t="shared" si="14"/>
        <v>0.66143782776614768</v>
      </c>
      <c r="V21" s="129">
        <f t="shared" si="14"/>
        <v>0.66143782776614768</v>
      </c>
      <c r="W21" s="129">
        <f t="shared" si="14"/>
        <v>0.66143782776614768</v>
      </c>
      <c r="X21" s="129">
        <f t="shared" si="14"/>
        <v>0.66143782776614768</v>
      </c>
      <c r="Y21" s="129">
        <f t="shared" si="14"/>
        <v>0.59947894041408989</v>
      </c>
      <c r="Z21" s="129">
        <f t="shared" si="14"/>
        <v>0.66143782776614768</v>
      </c>
      <c r="AA21" s="129">
        <f t="shared" si="14"/>
        <v>0.70710678118654757</v>
      </c>
      <c r="AB21" s="129">
        <f t="shared" si="14"/>
        <v>0.59947894041408989</v>
      </c>
      <c r="AC21" s="129">
        <f t="shared" si="14"/>
        <v>0.66143782776614768</v>
      </c>
      <c r="AD21" s="129">
        <f t="shared" si="14"/>
        <v>0.92702481088695787</v>
      </c>
      <c r="AE21" s="129">
        <f t="shared" si="14"/>
        <v>0.66143782776614768</v>
      </c>
      <c r="AF21" s="129">
        <f t="shared" si="14"/>
        <v>0.66143782776614768</v>
      </c>
      <c r="AG21" s="129">
        <f t="shared" si="14"/>
        <v>0.78062474979979979</v>
      </c>
      <c r="AH21" s="129">
        <f t="shared" si="14"/>
        <v>0.66143782776614768</v>
      </c>
      <c r="AI21" s="129">
        <f t="shared" si="14"/>
        <v>0.96824583655185426</v>
      </c>
      <c r="AJ21" s="129">
        <f t="shared" si="14"/>
        <v>0.69597054535375269</v>
      </c>
      <c r="AK21" s="129">
        <f t="shared" si="14"/>
        <v>0.96824583655185426</v>
      </c>
      <c r="AL21" s="129">
        <f t="shared" si="14"/>
        <v>0.92702481088695787</v>
      </c>
      <c r="AM21" s="129">
        <f t="shared" si="14"/>
        <v>0.66143782776614768</v>
      </c>
      <c r="AN21" s="129">
        <f t="shared" si="14"/>
        <v>0.92702481088695787</v>
      </c>
      <c r="AO21" s="129">
        <f t="shared" si="14"/>
        <v>0.66143782776614768</v>
      </c>
      <c r="AP21" s="129">
        <f t="shared" si="14"/>
        <v>0.66143782776614768</v>
      </c>
      <c r="AQ21" s="129">
        <f t="shared" si="14"/>
        <v>0.49487165930539351</v>
      </c>
      <c r="AR21" s="129">
        <f t="shared" si="14"/>
        <v>0.69597054535375269</v>
      </c>
      <c r="AS21" s="129">
        <f t="shared" si="14"/>
        <v>0.69597054535375269</v>
      </c>
      <c r="AT21" s="129">
        <f t="shared" si="14"/>
        <v>0.69597054535375269</v>
      </c>
      <c r="AU21" s="129">
        <f t="shared" si="14"/>
        <v>0.69597054535375269</v>
      </c>
      <c r="AV21" s="129">
        <f t="shared" si="14"/>
        <v>0.66143782776614768</v>
      </c>
      <c r="AW21" s="129">
        <f t="shared" si="14"/>
        <v>0.66143782776614768</v>
      </c>
      <c r="AX21" s="129">
        <f t="shared" si="14"/>
        <v>0.66143782776614768</v>
      </c>
      <c r="AY21" s="129">
        <f t="shared" si="14"/>
        <v>0.66143782776614768</v>
      </c>
      <c r="AZ21" s="129">
        <f t="shared" si="14"/>
        <v>0.70710678118654757</v>
      </c>
    </row>
    <row r="22" spans="1:58" ht="21.75" x14ac:dyDescent="0.5">
      <c r="A22" s="271"/>
      <c r="B22" s="271">
        <f>SUM(B19:B21)</f>
        <v>8</v>
      </c>
      <c r="C22" s="257"/>
      <c r="D22" s="79"/>
      <c r="E22" s="257"/>
      <c r="F22" s="257"/>
      <c r="G22" s="257"/>
    </row>
    <row r="23" spans="1:58" ht="21.75" x14ac:dyDescent="0.5">
      <c r="A23" s="257"/>
      <c r="B23" s="257"/>
      <c r="C23" s="257"/>
      <c r="D23" s="79"/>
      <c r="E23" s="257"/>
      <c r="F23" s="257"/>
      <c r="G23" s="257"/>
      <c r="L23" s="134">
        <v>2.4</v>
      </c>
      <c r="M23" s="134">
        <v>4.4000000000000004</v>
      </c>
      <c r="N23" s="134">
        <v>1.4</v>
      </c>
      <c r="O23" s="134">
        <v>1.5</v>
      </c>
      <c r="P23" s="134">
        <v>1.7</v>
      </c>
      <c r="Q23" s="134">
        <v>1.8</v>
      </c>
      <c r="R23" s="134">
        <v>3.7</v>
      </c>
      <c r="S23" s="134" t="s">
        <v>11</v>
      </c>
      <c r="T23" s="134" t="s">
        <v>12</v>
      </c>
      <c r="U23" s="134" t="s">
        <v>13</v>
      </c>
      <c r="V23" s="134" t="s">
        <v>14</v>
      </c>
      <c r="W23" s="134" t="s">
        <v>15</v>
      </c>
      <c r="X23" s="134" t="s">
        <v>16</v>
      </c>
      <c r="Y23" s="134" t="s">
        <v>17</v>
      </c>
      <c r="Z23" s="134" t="s">
        <v>18</v>
      </c>
      <c r="AA23" s="134">
        <v>5.4</v>
      </c>
    </row>
    <row r="24" spans="1:58" ht="21.75" x14ac:dyDescent="0.5">
      <c r="A24" s="271" t="s">
        <v>1</v>
      </c>
      <c r="B24" s="271"/>
      <c r="C24" s="271"/>
      <c r="D24" s="79"/>
      <c r="E24" s="257"/>
      <c r="F24" s="257"/>
      <c r="G24" s="257"/>
      <c r="J24" s="290" t="s">
        <v>20</v>
      </c>
      <c r="K24" s="290"/>
      <c r="L24" s="135">
        <f>W20</f>
        <v>4.25</v>
      </c>
      <c r="M24" s="135">
        <f>AL20</f>
        <v>4.125</v>
      </c>
      <c r="N24" s="135">
        <f>O20</f>
        <v>4.25</v>
      </c>
      <c r="O24" s="135">
        <f>P20</f>
        <v>4.5</v>
      </c>
      <c r="P24" s="135">
        <f>R20</f>
        <v>4.25</v>
      </c>
      <c r="Q24" s="135">
        <f>S20</f>
        <v>4.375</v>
      </c>
      <c r="R24" s="135">
        <f>AF20</f>
        <v>4.25</v>
      </c>
      <c r="S24" s="135">
        <f t="shared" ref="S24:AA25" si="15">AR20</f>
        <v>4.375</v>
      </c>
      <c r="T24" s="135">
        <f t="shared" si="15"/>
        <v>4.375</v>
      </c>
      <c r="U24" s="135">
        <f t="shared" si="15"/>
        <v>4.375</v>
      </c>
      <c r="V24" s="135">
        <f t="shared" si="15"/>
        <v>4.375</v>
      </c>
      <c r="W24" s="135">
        <f t="shared" si="15"/>
        <v>3.75</v>
      </c>
      <c r="X24" s="135">
        <f t="shared" si="15"/>
        <v>3.75</v>
      </c>
      <c r="Y24" s="135">
        <f t="shared" si="15"/>
        <v>3.75</v>
      </c>
      <c r="Z24" s="135">
        <f t="shared" si="15"/>
        <v>3.75</v>
      </c>
      <c r="AA24" s="135">
        <f t="shared" si="15"/>
        <v>4</v>
      </c>
    </row>
    <row r="25" spans="1:58" ht="21.75" x14ac:dyDescent="0.5">
      <c r="A25" s="271" t="s">
        <v>268</v>
      </c>
      <c r="B25" s="271"/>
      <c r="C25" s="271">
        <f>COUNTIF(D3:D10,1)</f>
        <v>0</v>
      </c>
      <c r="D25" s="79"/>
      <c r="E25" s="257"/>
      <c r="F25" s="257"/>
      <c r="G25" s="257"/>
      <c r="J25" s="290"/>
      <c r="K25" s="290"/>
      <c r="L25" s="135">
        <f>W21</f>
        <v>0.66143782776614768</v>
      </c>
      <c r="M25" s="135">
        <f>AM21</f>
        <v>0.66143782776614768</v>
      </c>
      <c r="N25" s="135">
        <f>O21</f>
        <v>0.82915619758884995</v>
      </c>
      <c r="O25" s="135">
        <f>P21</f>
        <v>0.70710678118654757</v>
      </c>
      <c r="P25" s="135">
        <f>R21</f>
        <v>0.82915619758884995</v>
      </c>
      <c r="Q25" s="135">
        <f>S21</f>
        <v>0.99215674164922152</v>
      </c>
      <c r="R25" s="135">
        <f>AF21</f>
        <v>0.66143782776614768</v>
      </c>
      <c r="S25" s="135">
        <f t="shared" si="15"/>
        <v>0.69597054535375269</v>
      </c>
      <c r="T25" s="135">
        <f t="shared" si="15"/>
        <v>0.69597054535375269</v>
      </c>
      <c r="U25" s="135">
        <f t="shared" si="15"/>
        <v>0.69597054535375269</v>
      </c>
      <c r="V25" s="135">
        <f t="shared" si="15"/>
        <v>0.69597054535375269</v>
      </c>
      <c r="W25" s="135">
        <f t="shared" si="15"/>
        <v>0.66143782776614768</v>
      </c>
      <c r="X25" s="135">
        <f t="shared" si="15"/>
        <v>0.66143782776614768</v>
      </c>
      <c r="Y25" s="135">
        <f t="shared" si="15"/>
        <v>0.66143782776614768</v>
      </c>
      <c r="Z25" s="135">
        <f t="shared" si="15"/>
        <v>0.66143782776614768</v>
      </c>
      <c r="AA25" s="135">
        <f t="shared" si="15"/>
        <v>0.70710678118654757</v>
      </c>
    </row>
    <row r="26" spans="1:58" ht="21.75" x14ac:dyDescent="0.5">
      <c r="A26" s="271" t="s">
        <v>269</v>
      </c>
      <c r="B26" s="271"/>
      <c r="C26" s="271">
        <f>COUNTIF(D3:D10,2)</f>
        <v>5</v>
      </c>
      <c r="D26" s="79"/>
      <c r="E26" s="257"/>
      <c r="F26" s="257"/>
      <c r="G26" s="257"/>
      <c r="K26" t="s">
        <v>51</v>
      </c>
      <c r="L26" s="132">
        <f>AVERAGE(L24:AA24)</f>
        <v>4.15625</v>
      </c>
    </row>
    <row r="27" spans="1:58" ht="21.75" x14ac:dyDescent="0.5">
      <c r="A27" s="271" t="s">
        <v>270</v>
      </c>
      <c r="B27" s="271"/>
      <c r="C27" s="271">
        <f>COUNTIF(D3:D10,3)</f>
        <v>2</v>
      </c>
      <c r="D27" s="79"/>
      <c r="E27" s="257"/>
      <c r="F27" s="257"/>
      <c r="G27" s="257"/>
      <c r="K27" t="s">
        <v>52</v>
      </c>
      <c r="L27" s="132">
        <f>AVERAGE(L25:AA25)</f>
        <v>0.71741435468612891</v>
      </c>
    </row>
    <row r="28" spans="1:58" ht="21.75" x14ac:dyDescent="0.5">
      <c r="A28" s="271" t="s">
        <v>271</v>
      </c>
      <c r="B28" s="271"/>
      <c r="C28" s="271">
        <f>COUNTIF(D3:D10,4)</f>
        <v>1</v>
      </c>
      <c r="D28" s="79"/>
      <c r="E28" s="257"/>
      <c r="F28" s="257"/>
      <c r="G28" s="257"/>
    </row>
    <row r="29" spans="1:58" ht="21.75" x14ac:dyDescent="0.5">
      <c r="A29" s="271" t="s">
        <v>267</v>
      </c>
      <c r="B29" s="271"/>
      <c r="C29" s="271">
        <f>COUNTIF(D3:D10,5)</f>
        <v>0</v>
      </c>
      <c r="D29" s="79"/>
      <c r="E29" s="257"/>
      <c r="F29" s="257"/>
      <c r="G29" s="257"/>
      <c r="L29" s="132"/>
    </row>
    <row r="30" spans="1:58" ht="21.75" x14ac:dyDescent="0.5">
      <c r="A30" s="271"/>
      <c r="B30" s="271"/>
      <c r="C30" s="271">
        <f>SUM(C25:C29)</f>
        <v>8</v>
      </c>
      <c r="D30" s="79"/>
      <c r="E30" s="257"/>
      <c r="F30" s="257"/>
      <c r="G30" s="257"/>
      <c r="L30" s="134">
        <v>4.0999999999999996</v>
      </c>
      <c r="M30" s="134">
        <v>4.2</v>
      </c>
      <c r="N30" s="134">
        <v>1.4</v>
      </c>
      <c r="O30" s="134">
        <v>4.3</v>
      </c>
      <c r="P30" s="134">
        <v>4.8</v>
      </c>
    </row>
    <row r="31" spans="1:58" ht="21.75" x14ac:dyDescent="0.5">
      <c r="A31" s="257"/>
      <c r="B31" s="257"/>
      <c r="C31" s="257"/>
      <c r="D31" s="79"/>
      <c r="E31" s="257"/>
      <c r="F31" s="257"/>
      <c r="G31" s="257"/>
      <c r="J31" s="290" t="s">
        <v>21</v>
      </c>
      <c r="K31" s="290"/>
      <c r="L31" s="135">
        <f>AI20</f>
        <v>4.25</v>
      </c>
      <c r="M31" s="135">
        <f>AJ20</f>
        <v>4.375</v>
      </c>
      <c r="N31" s="135">
        <f>O20</f>
        <v>4.25</v>
      </c>
      <c r="O31" s="135">
        <f>AK20</f>
        <v>4.25</v>
      </c>
      <c r="P31" s="135">
        <f>AP20</f>
        <v>4.25</v>
      </c>
    </row>
    <row r="32" spans="1:58" ht="21.75" x14ac:dyDescent="0.5">
      <c r="A32" s="257" t="s">
        <v>194</v>
      </c>
      <c r="B32" s="257"/>
      <c r="C32" s="257"/>
      <c r="D32" s="79"/>
      <c r="E32" s="257"/>
      <c r="F32" s="257"/>
      <c r="G32" s="257"/>
      <c r="J32" s="290"/>
      <c r="K32" s="290"/>
      <c r="L32" s="135">
        <f>AI21</f>
        <v>0.96824583655185426</v>
      </c>
      <c r="M32" s="135">
        <f>AJ21</f>
        <v>0.69597054535375269</v>
      </c>
      <c r="N32" s="135">
        <f>O21</f>
        <v>0.82915619758884995</v>
      </c>
      <c r="O32" s="135">
        <f>AK21</f>
        <v>0.96824583655185426</v>
      </c>
      <c r="P32" s="135">
        <f>AP21</f>
        <v>0.66143782776614768</v>
      </c>
    </row>
    <row r="33" spans="1:28" ht="21.75" x14ac:dyDescent="0.5">
      <c r="A33" s="271" t="s">
        <v>28</v>
      </c>
      <c r="B33" s="271"/>
      <c r="C33" s="271"/>
      <c r="D33" s="277"/>
      <c r="E33" s="271">
        <f>COUNTIF(E3:E10,1)</f>
        <v>0</v>
      </c>
      <c r="F33" s="257"/>
      <c r="G33" s="257"/>
      <c r="K33" t="s">
        <v>51</v>
      </c>
      <c r="L33" s="132">
        <f>AVERAGE(L31:P31)</f>
        <v>4.2750000000000004</v>
      </c>
    </row>
    <row r="34" spans="1:28" ht="21.75" x14ac:dyDescent="0.5">
      <c r="A34" s="271" t="s">
        <v>30</v>
      </c>
      <c r="B34" s="271"/>
      <c r="C34" s="271"/>
      <c r="D34" s="277"/>
      <c r="E34" s="271">
        <f>COUNTIF(E3:E10,2)</f>
        <v>2</v>
      </c>
      <c r="F34" s="257"/>
      <c r="G34" s="257"/>
      <c r="K34" t="s">
        <v>52</v>
      </c>
      <c r="L34" s="132">
        <f>AVERAGE(L32:P32)</f>
        <v>0.8246112487624917</v>
      </c>
    </row>
    <row r="35" spans="1:28" ht="21.75" x14ac:dyDescent="0.5">
      <c r="A35" s="271" t="s">
        <v>32</v>
      </c>
      <c r="B35" s="271"/>
      <c r="C35" s="271"/>
      <c r="D35" s="277"/>
      <c r="E35" s="271">
        <f>COUNTIF(E3:E10,3)</f>
        <v>6</v>
      </c>
      <c r="F35" s="257"/>
      <c r="G35" s="257"/>
    </row>
    <row r="36" spans="1:28" ht="21.75" x14ac:dyDescent="0.5">
      <c r="A36" s="271" t="s">
        <v>272</v>
      </c>
      <c r="B36" s="271"/>
      <c r="C36" s="271"/>
      <c r="D36" s="277"/>
      <c r="E36" s="271">
        <f>COUNTIF(E3:E10,4)</f>
        <v>0</v>
      </c>
      <c r="F36" s="257"/>
      <c r="G36" s="257"/>
      <c r="L36" s="134">
        <v>2.5</v>
      </c>
      <c r="M36" s="136">
        <v>3.4</v>
      </c>
      <c r="N36" s="134">
        <v>3.9</v>
      </c>
    </row>
    <row r="37" spans="1:28" ht="21.75" x14ac:dyDescent="0.5">
      <c r="A37" s="271" t="s">
        <v>267</v>
      </c>
      <c r="B37" s="271"/>
      <c r="C37" s="271"/>
      <c r="D37" s="277"/>
      <c r="E37" s="271">
        <f>COUNTIF(E3:E10,0)</f>
        <v>0</v>
      </c>
      <c r="F37" s="257"/>
      <c r="G37" s="257"/>
      <c r="J37" s="290" t="s">
        <v>22</v>
      </c>
      <c r="K37" s="290"/>
      <c r="L37" s="135">
        <f>X12</f>
        <v>4.25</v>
      </c>
      <c r="M37" s="137">
        <f>AC12</f>
        <v>4.25</v>
      </c>
      <c r="N37" s="135">
        <f>AH20</f>
        <v>4.25</v>
      </c>
    </row>
    <row r="38" spans="1:28" ht="21.75" x14ac:dyDescent="0.5">
      <c r="A38" s="271"/>
      <c r="B38" s="271"/>
      <c r="C38" s="271"/>
      <c r="D38" s="277"/>
      <c r="E38" s="271">
        <f>SUM(E33:E37)</f>
        <v>8</v>
      </c>
      <c r="F38" s="257"/>
      <c r="G38" s="257"/>
      <c r="J38" s="290"/>
      <c r="K38" s="290"/>
      <c r="L38" s="135">
        <f>X21</f>
        <v>0.66143782776614768</v>
      </c>
      <c r="M38" s="137">
        <f>AC21</f>
        <v>0.66143782776614768</v>
      </c>
      <c r="N38" s="135">
        <f>AH21</f>
        <v>0.66143782776614768</v>
      </c>
    </row>
    <row r="39" spans="1:28" ht="21.75" x14ac:dyDescent="0.5">
      <c r="A39" s="257"/>
      <c r="B39" s="257"/>
      <c r="C39" s="257"/>
      <c r="D39" s="79"/>
      <c r="E39" s="257"/>
      <c r="F39" s="257"/>
      <c r="G39" s="257"/>
      <c r="K39" t="s">
        <v>51</v>
      </c>
      <c r="L39" s="132">
        <f>AVERAGE(L37:N37)</f>
        <v>4.25</v>
      </c>
    </row>
    <row r="40" spans="1:28" ht="21.75" x14ac:dyDescent="0.5">
      <c r="A40" s="256" t="s">
        <v>273</v>
      </c>
      <c r="B40" s="257"/>
      <c r="C40" s="257"/>
      <c r="E40" s="257"/>
      <c r="F40" s="257"/>
      <c r="G40" s="257"/>
      <c r="K40" t="s">
        <v>52</v>
      </c>
      <c r="L40" s="132">
        <f>AVERAGE(L38:N38)</f>
        <v>0.66143782776614768</v>
      </c>
    </row>
    <row r="41" spans="1:28" ht="21.75" x14ac:dyDescent="0.5">
      <c r="A41" s="54">
        <v>1</v>
      </c>
      <c r="B41" s="54" t="s">
        <v>36</v>
      </c>
      <c r="C41" s="271" t="s">
        <v>279</v>
      </c>
      <c r="D41" s="277"/>
      <c r="E41" s="271"/>
      <c r="F41" s="271"/>
      <c r="G41" s="271">
        <f>COUNTIF(I3:I10,1)</f>
        <v>0</v>
      </c>
    </row>
    <row r="42" spans="1:28" ht="21.75" x14ac:dyDescent="0.5">
      <c r="A42" s="54">
        <v>2</v>
      </c>
      <c r="B42" s="54" t="s">
        <v>36</v>
      </c>
      <c r="C42" s="271" t="s">
        <v>136</v>
      </c>
      <c r="D42" s="277"/>
      <c r="E42" s="271"/>
      <c r="F42" s="271"/>
      <c r="G42" s="271">
        <f>COUNTIF(I3:I10,2)</f>
        <v>8</v>
      </c>
      <c r="L42" s="134">
        <v>1.1000000000000001</v>
      </c>
      <c r="M42" s="134">
        <v>1.2</v>
      </c>
      <c r="N42" s="134">
        <v>1.3</v>
      </c>
      <c r="O42" s="134">
        <v>1.4</v>
      </c>
      <c r="P42" s="134">
        <v>1.5</v>
      </c>
      <c r="Q42" s="134">
        <v>1.6</v>
      </c>
      <c r="R42" s="134">
        <v>1.7</v>
      </c>
      <c r="S42" s="134">
        <v>1.8</v>
      </c>
      <c r="T42" s="134">
        <v>3.1</v>
      </c>
      <c r="U42" s="134">
        <v>3.2</v>
      </c>
      <c r="V42" s="134">
        <v>3.3</v>
      </c>
      <c r="W42" s="134">
        <v>3.4</v>
      </c>
      <c r="X42" s="134">
        <v>3.5</v>
      </c>
      <c r="Y42" s="134">
        <v>3.6</v>
      </c>
      <c r="Z42" s="134">
        <v>3.7</v>
      </c>
      <c r="AA42" s="134">
        <v>3.8</v>
      </c>
      <c r="AB42" s="134">
        <v>3.9</v>
      </c>
    </row>
    <row r="43" spans="1:28" ht="21.75" x14ac:dyDescent="0.5">
      <c r="A43" s="54">
        <v>3</v>
      </c>
      <c r="B43" s="54" t="s">
        <v>36</v>
      </c>
      <c r="C43" s="271"/>
      <c r="D43" s="277"/>
      <c r="E43" s="271"/>
      <c r="F43" s="271"/>
      <c r="G43" s="271"/>
      <c r="J43" s="290" t="s">
        <v>23</v>
      </c>
      <c r="K43" s="290"/>
      <c r="L43" s="135">
        <f>L12</f>
        <v>4.5</v>
      </c>
      <c r="M43" s="135">
        <f t="shared" ref="M43:R44" si="16">M12</f>
        <v>4.375</v>
      </c>
      <c r="N43" s="135">
        <f t="shared" si="16"/>
        <v>4</v>
      </c>
      <c r="O43" s="135">
        <f t="shared" si="16"/>
        <v>4.25</v>
      </c>
      <c r="P43" s="135">
        <f t="shared" si="16"/>
        <v>4.5</v>
      </c>
      <c r="Q43" s="135">
        <f t="shared" si="16"/>
        <v>4.375</v>
      </c>
      <c r="R43" s="135">
        <f t="shared" si="16"/>
        <v>4.25</v>
      </c>
      <c r="S43" s="135">
        <f>S12</f>
        <v>4.375</v>
      </c>
      <c r="T43" s="135">
        <f>Z12</f>
        <v>4.25</v>
      </c>
      <c r="U43" s="135">
        <f t="shared" ref="U43:AB44" si="17">AA12</f>
        <v>4</v>
      </c>
      <c r="V43" s="135">
        <f t="shared" si="17"/>
        <v>4.125</v>
      </c>
      <c r="W43" s="135">
        <f t="shared" si="17"/>
        <v>4.25</v>
      </c>
      <c r="X43" s="135">
        <f t="shared" si="17"/>
        <v>4.125</v>
      </c>
      <c r="Y43" s="135">
        <f t="shared" si="17"/>
        <v>4.25</v>
      </c>
      <c r="Z43" s="135">
        <f t="shared" si="17"/>
        <v>4.25</v>
      </c>
      <c r="AA43" s="135">
        <f>AG12</f>
        <v>4.125</v>
      </c>
      <c r="AB43" s="135">
        <f t="shared" si="17"/>
        <v>4.25</v>
      </c>
    </row>
    <row r="44" spans="1:28" ht="21.75" x14ac:dyDescent="0.5">
      <c r="A44" s="54">
        <v>4</v>
      </c>
      <c r="B44" s="54" t="s">
        <v>36</v>
      </c>
      <c r="C44" s="271"/>
      <c r="D44" s="277"/>
      <c r="E44" s="271"/>
      <c r="F44" s="271"/>
      <c r="G44" s="271"/>
      <c r="J44" s="290"/>
      <c r="K44" s="290"/>
      <c r="L44" s="135">
        <f>L13</f>
        <v>0.70710678118654757</v>
      </c>
      <c r="M44" s="135">
        <f t="shared" si="16"/>
        <v>0.85695682505013049</v>
      </c>
      <c r="N44" s="135">
        <f t="shared" si="16"/>
        <v>1</v>
      </c>
      <c r="O44" s="135">
        <f t="shared" si="16"/>
        <v>0.82915619758884995</v>
      </c>
      <c r="P44" s="135">
        <f t="shared" si="16"/>
        <v>0.70710678118654757</v>
      </c>
      <c r="Q44" s="135">
        <f t="shared" si="16"/>
        <v>0.85695682505013049</v>
      </c>
      <c r="R44" s="135">
        <f t="shared" si="16"/>
        <v>0.82915619758884995</v>
      </c>
      <c r="S44" s="135">
        <f>S13</f>
        <v>0.99215674164922152</v>
      </c>
      <c r="T44" s="135">
        <f>Z13</f>
        <v>0.66143782776614768</v>
      </c>
      <c r="U44" s="135">
        <f t="shared" si="17"/>
        <v>0.70710678118654757</v>
      </c>
      <c r="V44" s="135">
        <f t="shared" si="17"/>
        <v>0.59947894041408989</v>
      </c>
      <c r="W44" s="135">
        <f t="shared" si="17"/>
        <v>0.66143782776614768</v>
      </c>
      <c r="X44" s="135">
        <f t="shared" si="17"/>
        <v>0.92702481088695787</v>
      </c>
      <c r="Y44" s="135">
        <f t="shared" si="17"/>
        <v>0.66143782776614768</v>
      </c>
      <c r="Z44" s="135">
        <f t="shared" si="17"/>
        <v>0.66143782776614768</v>
      </c>
      <c r="AA44" s="135">
        <f>AG13</f>
        <v>0.78062474979979979</v>
      </c>
      <c r="AB44" s="135">
        <f t="shared" si="17"/>
        <v>0.66143782776614768</v>
      </c>
    </row>
    <row r="45" spans="1:28" ht="21.75" x14ac:dyDescent="0.5">
      <c r="A45" s="54">
        <v>5</v>
      </c>
      <c r="B45" s="54" t="s">
        <v>36</v>
      </c>
      <c r="C45" s="271"/>
      <c r="D45" s="277"/>
      <c r="E45" s="271"/>
      <c r="F45" s="271"/>
      <c r="G45" s="271"/>
      <c r="K45" t="s">
        <v>51</v>
      </c>
      <c r="L45" s="132">
        <f>AVERAGE(L43:AB43)</f>
        <v>4.25</v>
      </c>
    </row>
    <row r="46" spans="1:28" ht="21.75" x14ac:dyDescent="0.5">
      <c r="A46" s="54">
        <v>6</v>
      </c>
      <c r="B46" s="54" t="s">
        <v>36</v>
      </c>
      <c r="C46" s="271"/>
      <c r="D46" s="277"/>
      <c r="E46" s="271"/>
      <c r="F46" s="271"/>
      <c r="G46" s="271"/>
      <c r="K46" t="s">
        <v>52</v>
      </c>
      <c r="L46" s="132">
        <f>AVERAGE(L44:AB44)</f>
        <v>0.77058945708343618</v>
      </c>
    </row>
    <row r="47" spans="1:28" ht="21.75" x14ac:dyDescent="0.5">
      <c r="A47" s="54">
        <v>7</v>
      </c>
      <c r="B47" s="54" t="s">
        <v>36</v>
      </c>
      <c r="C47" s="271"/>
      <c r="D47" s="277"/>
      <c r="E47" s="271"/>
      <c r="F47" s="271"/>
      <c r="G47" s="271"/>
    </row>
    <row r="48" spans="1:28" ht="21.75" x14ac:dyDescent="0.5">
      <c r="A48" s="54">
        <v>8</v>
      </c>
      <c r="B48" s="54" t="s">
        <v>36</v>
      </c>
      <c r="C48" s="271"/>
      <c r="D48" s="277"/>
      <c r="E48" s="271"/>
      <c r="F48" s="271"/>
      <c r="G48" s="271"/>
      <c r="L48" s="134">
        <v>3.2</v>
      </c>
      <c r="M48" s="134">
        <v>3.8</v>
      </c>
    </row>
    <row r="49" spans="1:13" ht="21.75" x14ac:dyDescent="0.5">
      <c r="A49" s="280"/>
      <c r="B49" s="281"/>
      <c r="C49" s="271"/>
      <c r="D49" s="277"/>
      <c r="E49" s="271"/>
      <c r="F49" s="271"/>
      <c r="G49" s="271">
        <f>SUM(G41:G48)</f>
        <v>8</v>
      </c>
      <c r="J49" s="290" t="s">
        <v>24</v>
      </c>
      <c r="K49" s="290"/>
      <c r="L49" s="135">
        <f>AA12</f>
        <v>4</v>
      </c>
      <c r="M49" s="135">
        <f>AG20</f>
        <v>4.125</v>
      </c>
    </row>
    <row r="50" spans="1:13" ht="21.75" x14ac:dyDescent="0.5">
      <c r="A50" s="278"/>
      <c r="B50" s="279"/>
      <c r="C50" s="257"/>
      <c r="D50" s="79"/>
      <c r="E50" s="257"/>
      <c r="F50" s="257"/>
      <c r="G50" s="257"/>
      <c r="J50" s="290"/>
      <c r="K50" s="290"/>
      <c r="L50" s="135">
        <f>AA13</f>
        <v>0.70710678118654757</v>
      </c>
      <c r="M50" s="135">
        <f>AG21</f>
        <v>0.78062474979979979</v>
      </c>
    </row>
    <row r="51" spans="1:13" ht="21.75" x14ac:dyDescent="0.5">
      <c r="A51" s="257"/>
      <c r="B51" s="257"/>
      <c r="C51" s="257"/>
      <c r="D51" s="79"/>
      <c r="E51" s="257"/>
      <c r="F51" s="257"/>
      <c r="G51" s="257"/>
      <c r="K51" t="s">
        <v>51</v>
      </c>
      <c r="L51" s="132">
        <f>AVERAGE(L49:M49)</f>
        <v>4.0625</v>
      </c>
    </row>
    <row r="52" spans="1:13" ht="21.75" x14ac:dyDescent="0.5">
      <c r="A52" s="257"/>
      <c r="B52" s="257"/>
      <c r="C52" s="257"/>
      <c r="D52" s="79"/>
      <c r="E52" s="257"/>
      <c r="F52" s="257"/>
      <c r="G52" s="257"/>
      <c r="K52" t="s">
        <v>52</v>
      </c>
      <c r="L52" s="132">
        <f>AVERAGE(L50:M50)</f>
        <v>0.74386576549317374</v>
      </c>
    </row>
    <row r="53" spans="1:13" ht="21.75" x14ac:dyDescent="0.5">
      <c r="A53" s="271" t="s">
        <v>274</v>
      </c>
      <c r="B53" s="271"/>
      <c r="C53" s="271"/>
      <c r="D53" s="79"/>
      <c r="E53" s="257"/>
      <c r="F53" s="257"/>
      <c r="G53" s="257"/>
    </row>
    <row r="54" spans="1:13" ht="21.75" x14ac:dyDescent="0.5">
      <c r="A54" s="271" t="s">
        <v>275</v>
      </c>
      <c r="B54" s="271"/>
      <c r="C54" s="271">
        <f>COUNTIF(J3:J10,1)</f>
        <v>0</v>
      </c>
      <c r="D54" s="79"/>
      <c r="E54" s="257"/>
      <c r="F54" s="257"/>
      <c r="G54" s="257"/>
    </row>
    <row r="55" spans="1:13" ht="21.75" x14ac:dyDescent="0.5">
      <c r="A55" s="271" t="s">
        <v>276</v>
      </c>
      <c r="B55" s="271"/>
      <c r="C55" s="271">
        <f>COUNTIF(J3:J10,2)</f>
        <v>7</v>
      </c>
      <c r="D55" s="79"/>
      <c r="E55" s="257"/>
      <c r="F55" s="257"/>
      <c r="G55" s="257"/>
      <c r="J55" s="290" t="s">
        <v>191</v>
      </c>
      <c r="K55" s="290"/>
      <c r="L55" s="133" t="s">
        <v>51</v>
      </c>
      <c r="M55" s="135">
        <f>AVERAGE(L26,L33,L39,L45,L51)</f>
        <v>4.1987499999999995</v>
      </c>
    </row>
    <row r="56" spans="1:13" ht="21.75" x14ac:dyDescent="0.5">
      <c r="A56" s="271" t="s">
        <v>267</v>
      </c>
      <c r="B56" s="271"/>
      <c r="C56" s="271">
        <f>COUNTIF(J3:J10,0)</f>
        <v>1</v>
      </c>
      <c r="D56" s="79"/>
      <c r="E56" s="257"/>
      <c r="F56" s="257"/>
      <c r="G56" s="257"/>
      <c r="J56" s="290"/>
      <c r="K56" s="290"/>
      <c r="L56" s="133" t="s">
        <v>52</v>
      </c>
      <c r="M56" s="135">
        <f>AVERAGE(L27,L34,L40,L46,L52)</f>
        <v>0.74358373075827555</v>
      </c>
    </row>
    <row r="57" spans="1:13" ht="21.75" x14ac:dyDescent="0.5">
      <c r="A57" s="271"/>
      <c r="B57" s="271"/>
      <c r="C57" s="271">
        <f>SUM(C54:C56)</f>
        <v>8</v>
      </c>
      <c r="D57" s="79"/>
      <c r="E57" s="257"/>
      <c r="F57" s="257"/>
      <c r="G57" s="257"/>
    </row>
    <row r="58" spans="1:13" ht="21.75" x14ac:dyDescent="0.5">
      <c r="A58" s="257"/>
      <c r="B58" s="257"/>
      <c r="C58" s="257"/>
      <c r="D58" s="79"/>
      <c r="E58" s="257"/>
      <c r="F58" s="257"/>
      <c r="G58" s="257"/>
    </row>
    <row r="59" spans="1:13" ht="21.75" x14ac:dyDescent="0.5">
      <c r="A59" s="271" t="s">
        <v>277</v>
      </c>
      <c r="B59" s="271"/>
      <c r="C59" s="271"/>
      <c r="D59" s="79"/>
      <c r="E59" s="257"/>
      <c r="F59" s="257"/>
      <c r="G59" s="257"/>
    </row>
    <row r="60" spans="1:13" ht="21.75" x14ac:dyDescent="0.5">
      <c r="A60" s="271" t="s">
        <v>278</v>
      </c>
      <c r="B60" s="271"/>
      <c r="C60" s="271">
        <f>COUNTIF(K3:K10,1)</f>
        <v>6</v>
      </c>
      <c r="D60" s="79"/>
      <c r="E60" s="257"/>
      <c r="F60" s="257"/>
      <c r="G60" s="257"/>
    </row>
    <row r="61" spans="1:13" ht="21.75" x14ac:dyDescent="0.5">
      <c r="A61" s="271" t="s">
        <v>41</v>
      </c>
      <c r="B61" s="271"/>
      <c r="C61" s="271">
        <f>COUNTIF(K3:K10,2)</f>
        <v>2</v>
      </c>
      <c r="D61" s="79"/>
      <c r="E61" s="257"/>
      <c r="F61" s="257"/>
      <c r="G61" s="257"/>
    </row>
    <row r="62" spans="1:13" ht="21.75" x14ac:dyDescent="0.5">
      <c r="A62" s="271" t="s">
        <v>267</v>
      </c>
      <c r="B62" s="271"/>
      <c r="C62" s="271">
        <f>COUNTIF(K3:K10,0)</f>
        <v>0</v>
      </c>
      <c r="D62" s="79"/>
      <c r="E62" s="257"/>
      <c r="F62" s="257"/>
      <c r="G62" s="257"/>
    </row>
    <row r="63" spans="1:13" ht="21.75" x14ac:dyDescent="0.5">
      <c r="A63" s="271"/>
      <c r="B63" s="271"/>
      <c r="C63" s="271">
        <f>SUM(C60:C62)</f>
        <v>8</v>
      </c>
      <c r="D63" s="79"/>
      <c r="E63" s="257"/>
      <c r="F63" s="257"/>
      <c r="G63" s="257"/>
    </row>
    <row r="64" spans="1:13" ht="21.75" x14ac:dyDescent="0.5">
      <c r="A64"/>
      <c r="D64" s="79"/>
    </row>
    <row r="65" spans="1:9" ht="21.75" x14ac:dyDescent="0.5">
      <c r="A65"/>
      <c r="D65" s="79"/>
    </row>
    <row r="66" spans="1:9" ht="21.75" x14ac:dyDescent="0.5">
      <c r="A66"/>
      <c r="D66" s="79"/>
    </row>
    <row r="67" spans="1:9" ht="21.75" x14ac:dyDescent="0.5">
      <c r="A67"/>
      <c r="D67" s="79"/>
    </row>
    <row r="68" spans="1:9" ht="21.75" x14ac:dyDescent="0.5">
      <c r="A68"/>
      <c r="D68" s="79"/>
      <c r="I68"/>
    </row>
    <row r="69" spans="1:9" ht="21.75" x14ac:dyDescent="0.5">
      <c r="A69"/>
      <c r="D69" s="79"/>
      <c r="I69"/>
    </row>
    <row r="70" spans="1:9" ht="21.75" x14ac:dyDescent="0.5">
      <c r="A70"/>
      <c r="D70" s="79"/>
      <c r="I70"/>
    </row>
    <row r="71" spans="1:9" ht="21.75" x14ac:dyDescent="0.5">
      <c r="A71"/>
      <c r="D71" s="79"/>
      <c r="I71"/>
    </row>
    <row r="72" spans="1:9" ht="21.75" x14ac:dyDescent="0.5">
      <c r="A72"/>
      <c r="D72" s="79"/>
      <c r="I72"/>
    </row>
    <row r="73" spans="1:9" ht="21.75" x14ac:dyDescent="0.5">
      <c r="A73"/>
      <c r="D73" s="79"/>
      <c r="I73"/>
    </row>
    <row r="74" spans="1:9" ht="21.75" x14ac:dyDescent="0.5">
      <c r="A74"/>
      <c r="D74" s="79"/>
      <c r="I74"/>
    </row>
    <row r="75" spans="1:9" ht="21.75" x14ac:dyDescent="0.5">
      <c r="A75"/>
      <c r="D75" s="79"/>
      <c r="I75"/>
    </row>
    <row r="76" spans="1:9" ht="21.75" x14ac:dyDescent="0.5">
      <c r="A76"/>
      <c r="D76" s="79"/>
      <c r="I76"/>
    </row>
    <row r="77" spans="1:9" ht="21.75" x14ac:dyDescent="0.5">
      <c r="A77"/>
      <c r="D77" s="79"/>
      <c r="I77"/>
    </row>
    <row r="78" spans="1:9" ht="21.75" x14ac:dyDescent="0.5">
      <c r="A78"/>
      <c r="D78" s="79"/>
      <c r="I78"/>
    </row>
    <row r="79" spans="1:9" ht="21.75" x14ac:dyDescent="0.5">
      <c r="A79"/>
      <c r="D79" s="79"/>
      <c r="I79"/>
    </row>
    <row r="80" spans="1:9" ht="21.75" x14ac:dyDescent="0.5">
      <c r="A80"/>
      <c r="D80" s="79"/>
      <c r="I80"/>
    </row>
    <row r="81" spans="1:9" ht="21.75" x14ac:dyDescent="0.5">
      <c r="A81"/>
      <c r="D81" s="79"/>
      <c r="I81"/>
    </row>
    <row r="82" spans="1:9" ht="21.75" x14ac:dyDescent="0.5">
      <c r="A82"/>
      <c r="D82" s="79"/>
      <c r="I82"/>
    </row>
    <row r="83" spans="1:9" ht="21.75" x14ac:dyDescent="0.5">
      <c r="A83"/>
      <c r="D83" s="79"/>
      <c r="I83"/>
    </row>
    <row r="84" spans="1:9" ht="21.75" x14ac:dyDescent="0.5">
      <c r="A84"/>
      <c r="D84" s="79"/>
      <c r="I84"/>
    </row>
    <row r="85" spans="1:9" ht="21.75" x14ac:dyDescent="0.5">
      <c r="A85"/>
      <c r="D85" s="79"/>
      <c r="I85"/>
    </row>
    <row r="86" spans="1:9" ht="21.75" x14ac:dyDescent="0.5">
      <c r="A86"/>
      <c r="D86" s="79"/>
      <c r="I86"/>
    </row>
    <row r="87" spans="1:9" ht="21.75" x14ac:dyDescent="0.5">
      <c r="A87"/>
      <c r="D87" s="79"/>
      <c r="I87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7" spans="1:9" ht="21.75" x14ac:dyDescent="0.5">
      <c r="A357"/>
      <c r="D357" s="53"/>
      <c r="I357"/>
    </row>
  </sheetData>
  <mergeCells count="6">
    <mergeCell ref="J55:K56"/>
    <mergeCell ref="J24:K25"/>
    <mergeCell ref="J31:K32"/>
    <mergeCell ref="J37:K38"/>
    <mergeCell ref="J43:K44"/>
    <mergeCell ref="J49:K50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4"/>
  <sheetViews>
    <sheetView topLeftCell="A30" workbookViewId="0">
      <selection activeCell="A39" sqref="A39:G84"/>
    </sheetView>
  </sheetViews>
  <sheetFormatPr defaultRowHeight="24" x14ac:dyDescent="0.55000000000000004"/>
  <cols>
    <col min="1" max="1" width="7.5" style="50" bestFit="1" customWidth="1"/>
    <col min="2" max="2" width="7.5" bestFit="1" customWidth="1"/>
    <col min="3" max="3" width="7.625" bestFit="1" customWidth="1"/>
    <col min="4" max="4" width="8.25" style="1" customWidth="1"/>
    <col min="5" max="5" width="10.875" bestFit="1" customWidth="1"/>
    <col min="6" max="6" width="15" bestFit="1" customWidth="1"/>
    <col min="7" max="7" width="10.5" bestFit="1" customWidth="1"/>
    <col min="8" max="8" width="12.375" bestFit="1" customWidth="1"/>
    <col min="9" max="9" width="6.25" style="138" customWidth="1"/>
    <col min="10" max="10" width="13.625" bestFit="1" customWidth="1"/>
    <col min="11" max="11" width="8.375" bestFit="1" customWidth="1"/>
    <col min="12" max="17" width="6" bestFit="1" customWidth="1"/>
    <col min="18" max="18" width="8" bestFit="1" customWidth="1"/>
    <col min="19" max="26" width="6" bestFit="1" customWidth="1"/>
    <col min="27" max="42" width="6" customWidth="1"/>
    <col min="43" max="52" width="6" bestFit="1" customWidth="1"/>
    <col min="54" max="54" width="10" bestFit="1" customWidth="1"/>
  </cols>
  <sheetData>
    <row r="1" spans="1:58" x14ac:dyDescent="0.55000000000000004">
      <c r="B1" s="1" t="s">
        <v>0</v>
      </c>
      <c r="C1" s="1" t="s">
        <v>1</v>
      </c>
      <c r="D1" s="79"/>
      <c r="E1" s="1" t="s">
        <v>194</v>
      </c>
      <c r="F1" s="1" t="s">
        <v>193</v>
      </c>
      <c r="G1" s="1"/>
      <c r="H1" s="1"/>
      <c r="I1" s="1"/>
      <c r="J1" s="1" t="s">
        <v>2</v>
      </c>
      <c r="K1" s="1" t="s">
        <v>3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4</v>
      </c>
      <c r="BC1" s="9"/>
      <c r="BD1" s="9"/>
      <c r="BE1" s="10"/>
      <c r="BF1" s="10"/>
    </row>
    <row r="2" spans="1:58" s="142" customFormat="1" x14ac:dyDescent="0.55000000000000004">
      <c r="A2" s="139" t="s">
        <v>19</v>
      </c>
      <c r="B2" s="11" t="s">
        <v>5</v>
      </c>
      <c r="C2" s="12" t="s">
        <v>6</v>
      </c>
      <c r="D2" s="140" t="s">
        <v>53</v>
      </c>
      <c r="E2" s="13" t="s">
        <v>7</v>
      </c>
      <c r="F2" s="14" t="s">
        <v>8</v>
      </c>
      <c r="G2" s="20" t="s">
        <v>54</v>
      </c>
      <c r="H2" s="20" t="s">
        <v>56</v>
      </c>
      <c r="I2" s="20" t="s">
        <v>55</v>
      </c>
      <c r="J2" s="15" t="s">
        <v>9</v>
      </c>
      <c r="K2" s="15" t="s">
        <v>10</v>
      </c>
      <c r="L2" s="16">
        <v>1.1000000000000001</v>
      </c>
      <c r="M2" s="16">
        <v>1.2</v>
      </c>
      <c r="N2" s="16">
        <v>1.3</v>
      </c>
      <c r="O2" s="16">
        <v>1.4</v>
      </c>
      <c r="P2" s="16">
        <v>1.5</v>
      </c>
      <c r="Q2" s="16">
        <v>1.6</v>
      </c>
      <c r="R2" s="16">
        <v>1.7</v>
      </c>
      <c r="S2" s="16">
        <v>1.8</v>
      </c>
      <c r="T2" s="17">
        <v>2.1</v>
      </c>
      <c r="U2" s="17">
        <v>2.2000000000000002</v>
      </c>
      <c r="V2" s="17">
        <v>2.2999999999999998</v>
      </c>
      <c r="W2" s="17">
        <v>2.4</v>
      </c>
      <c r="X2" s="17">
        <v>2.5</v>
      </c>
      <c r="Y2" s="17">
        <v>2.6</v>
      </c>
      <c r="Z2" s="18">
        <v>3.1</v>
      </c>
      <c r="AA2" s="18">
        <v>3.2</v>
      </c>
      <c r="AB2" s="18">
        <v>3.3</v>
      </c>
      <c r="AC2" s="18">
        <v>3.4</v>
      </c>
      <c r="AD2" s="18">
        <v>3.5</v>
      </c>
      <c r="AE2" s="18">
        <v>3.6</v>
      </c>
      <c r="AF2" s="18">
        <v>3.7</v>
      </c>
      <c r="AG2" s="18">
        <v>3.8</v>
      </c>
      <c r="AH2" s="18">
        <v>3.9</v>
      </c>
      <c r="AI2" s="19">
        <v>4.0999999999999996</v>
      </c>
      <c r="AJ2" s="19">
        <v>4.2</v>
      </c>
      <c r="AK2" s="19">
        <v>4.3</v>
      </c>
      <c r="AL2" s="19">
        <v>4.4000000000000004</v>
      </c>
      <c r="AM2" s="19">
        <v>4.5</v>
      </c>
      <c r="AN2" s="19">
        <v>4.5999999999999996</v>
      </c>
      <c r="AO2" s="19">
        <v>4.7</v>
      </c>
      <c r="AP2" s="19">
        <v>4.8</v>
      </c>
      <c r="AQ2" s="20">
        <v>5.0999999999999996</v>
      </c>
      <c r="AR2" s="20" t="s">
        <v>11</v>
      </c>
      <c r="AS2" s="20" t="s">
        <v>12</v>
      </c>
      <c r="AT2" s="20" t="s">
        <v>13</v>
      </c>
      <c r="AU2" s="20" t="s">
        <v>14</v>
      </c>
      <c r="AV2" s="20" t="s">
        <v>15</v>
      </c>
      <c r="AW2" s="20" t="s">
        <v>16</v>
      </c>
      <c r="AX2" s="20" t="s">
        <v>17</v>
      </c>
      <c r="AY2" s="20" t="s">
        <v>18</v>
      </c>
      <c r="AZ2" s="20">
        <v>5.4</v>
      </c>
      <c r="BA2" s="141"/>
      <c r="BB2" s="21">
        <v>1</v>
      </c>
      <c r="BC2" s="22">
        <v>2</v>
      </c>
      <c r="BD2" s="23">
        <v>3</v>
      </c>
      <c r="BE2" s="24">
        <v>4</v>
      </c>
      <c r="BF2" s="25">
        <v>5</v>
      </c>
    </row>
    <row r="3" spans="1:58" x14ac:dyDescent="0.55000000000000004">
      <c r="A3" s="51">
        <v>1</v>
      </c>
      <c r="B3" s="211">
        <v>1</v>
      </c>
      <c r="C3" s="212">
        <v>29</v>
      </c>
      <c r="D3" s="79">
        <f t="shared" ref="D3:D30" si="0">IF(C3&gt;50,4,IF(C3&gt;40,3,IF(C3&gt;30,2,IF(C3&gt;0,1,IF(C3=0,5)))))</f>
        <v>1</v>
      </c>
      <c r="E3" s="213">
        <v>1</v>
      </c>
      <c r="F3" s="214">
        <v>2</v>
      </c>
      <c r="G3" s="20"/>
      <c r="H3" s="20">
        <v>8</v>
      </c>
      <c r="I3" s="144"/>
      <c r="J3" s="215">
        <v>2</v>
      </c>
      <c r="K3" s="215">
        <v>2</v>
      </c>
      <c r="L3" s="214">
        <v>5</v>
      </c>
      <c r="M3" s="214">
        <v>5</v>
      </c>
      <c r="N3" s="214">
        <v>5</v>
      </c>
      <c r="O3" s="214">
        <v>5</v>
      </c>
      <c r="P3" s="214">
        <v>5</v>
      </c>
      <c r="Q3" s="214">
        <v>5</v>
      </c>
      <c r="R3" s="214">
        <v>5</v>
      </c>
      <c r="S3" s="214">
        <v>5</v>
      </c>
      <c r="T3" s="216">
        <v>5</v>
      </c>
      <c r="U3" s="216">
        <v>5</v>
      </c>
      <c r="V3" s="216">
        <v>5</v>
      </c>
      <c r="W3" s="216">
        <v>5</v>
      </c>
      <c r="X3" s="216">
        <v>5</v>
      </c>
      <c r="Y3" s="216">
        <v>5</v>
      </c>
      <c r="Z3" s="217">
        <v>5</v>
      </c>
      <c r="AA3" s="217">
        <v>4</v>
      </c>
      <c r="AB3" s="217">
        <v>5</v>
      </c>
      <c r="AC3" s="217">
        <v>4</v>
      </c>
      <c r="AD3" s="217">
        <v>5</v>
      </c>
      <c r="AE3" s="217">
        <v>5</v>
      </c>
      <c r="AF3" s="217">
        <v>5</v>
      </c>
      <c r="AG3" s="217">
        <v>5</v>
      </c>
      <c r="AH3" s="217">
        <v>5</v>
      </c>
      <c r="AI3" s="218">
        <v>5</v>
      </c>
      <c r="AJ3" s="218">
        <v>5</v>
      </c>
      <c r="AK3" s="218">
        <v>5</v>
      </c>
      <c r="AL3" s="218">
        <v>5</v>
      </c>
      <c r="AM3" s="218">
        <v>5</v>
      </c>
      <c r="AN3" s="218">
        <v>5</v>
      </c>
      <c r="AO3" s="218">
        <v>5</v>
      </c>
      <c r="AP3" s="218">
        <v>5</v>
      </c>
      <c r="AQ3" s="219">
        <v>5</v>
      </c>
      <c r="AR3" s="219">
        <v>5</v>
      </c>
      <c r="AS3" s="219">
        <v>5</v>
      </c>
      <c r="AT3" s="219">
        <v>5</v>
      </c>
      <c r="AU3" s="219">
        <v>5</v>
      </c>
      <c r="AV3" s="219">
        <v>3</v>
      </c>
      <c r="AW3" s="219">
        <v>3</v>
      </c>
      <c r="AX3" s="219">
        <v>3</v>
      </c>
      <c r="AY3" s="219">
        <v>3</v>
      </c>
      <c r="AZ3" s="219">
        <v>4</v>
      </c>
      <c r="BA3" s="7"/>
      <c r="BB3" s="37">
        <f>(AVERAGE(L3:S3))</f>
        <v>5</v>
      </c>
      <c r="BC3" s="38">
        <f t="shared" ref="BC3:BC30" si="1">(AVERAGEA(T3:Y3))</f>
        <v>5</v>
      </c>
      <c r="BD3" s="39">
        <f t="shared" ref="BD3:BD30" si="2">(AVERAGE(Z3:AH3))</f>
        <v>4.7777777777777777</v>
      </c>
      <c r="BE3" s="40">
        <f t="shared" ref="BE3:BE30" si="3">(AVERAGEA(AI3:AP3))</f>
        <v>5</v>
      </c>
      <c r="BF3" s="41">
        <f t="shared" ref="BF3:BF30" si="4">(AVERAGE(AQ3:AZ3))</f>
        <v>4.0999999999999996</v>
      </c>
    </row>
    <row r="4" spans="1:58" x14ac:dyDescent="0.55000000000000004">
      <c r="A4" s="51">
        <v>2</v>
      </c>
      <c r="B4" s="211">
        <v>1</v>
      </c>
      <c r="C4" s="212">
        <v>28</v>
      </c>
      <c r="D4" s="79">
        <f t="shared" si="0"/>
        <v>1</v>
      </c>
      <c r="E4" s="213">
        <v>1</v>
      </c>
      <c r="F4" s="214">
        <v>2</v>
      </c>
      <c r="G4" s="20"/>
      <c r="H4" s="20">
        <v>8</v>
      </c>
      <c r="I4" s="144"/>
      <c r="J4" s="215">
        <v>2</v>
      </c>
      <c r="K4" s="215">
        <v>2</v>
      </c>
      <c r="L4" s="214">
        <v>5</v>
      </c>
      <c r="M4" s="214">
        <v>5</v>
      </c>
      <c r="N4" s="214">
        <v>5</v>
      </c>
      <c r="O4" s="214">
        <v>5</v>
      </c>
      <c r="P4" s="214">
        <v>5</v>
      </c>
      <c r="Q4" s="214">
        <v>5</v>
      </c>
      <c r="R4" s="214">
        <v>4</v>
      </c>
      <c r="S4" s="214">
        <v>4</v>
      </c>
      <c r="T4" s="216">
        <v>4</v>
      </c>
      <c r="U4" s="216">
        <v>5</v>
      </c>
      <c r="V4" s="216">
        <v>4</v>
      </c>
      <c r="W4" s="216">
        <v>4</v>
      </c>
      <c r="X4" s="216">
        <v>5</v>
      </c>
      <c r="Y4" s="216">
        <v>4</v>
      </c>
      <c r="Z4" s="217">
        <v>5</v>
      </c>
      <c r="AA4" s="217">
        <v>5</v>
      </c>
      <c r="AB4" s="217">
        <v>5</v>
      </c>
      <c r="AC4" s="217">
        <v>4</v>
      </c>
      <c r="AD4" s="217">
        <v>4</v>
      </c>
      <c r="AE4" s="217">
        <v>5</v>
      </c>
      <c r="AF4" s="217">
        <v>4</v>
      </c>
      <c r="AG4" s="217">
        <v>5</v>
      </c>
      <c r="AH4" s="217">
        <v>5</v>
      </c>
      <c r="AI4" s="218">
        <v>5</v>
      </c>
      <c r="AJ4" s="218">
        <v>5</v>
      </c>
      <c r="AK4" s="218">
        <v>5</v>
      </c>
      <c r="AL4" s="218">
        <v>5</v>
      </c>
      <c r="AM4" s="218">
        <v>4</v>
      </c>
      <c r="AN4" s="218">
        <v>5</v>
      </c>
      <c r="AO4" s="218">
        <v>4</v>
      </c>
      <c r="AP4" s="218">
        <v>5</v>
      </c>
      <c r="AQ4" s="219">
        <v>4</v>
      </c>
      <c r="AR4" s="219">
        <v>5</v>
      </c>
      <c r="AS4" s="219">
        <v>5</v>
      </c>
      <c r="AT4" s="219">
        <v>5</v>
      </c>
      <c r="AU4" s="219">
        <v>5</v>
      </c>
      <c r="AV4" s="219">
        <v>4</v>
      </c>
      <c r="AW4" s="219">
        <v>4</v>
      </c>
      <c r="AX4" s="219">
        <v>4</v>
      </c>
      <c r="AY4" s="219">
        <v>4</v>
      </c>
      <c r="AZ4" s="219">
        <v>4</v>
      </c>
      <c r="BA4" s="7"/>
      <c r="BB4" s="37">
        <f t="shared" ref="BB4:BB30" si="5">(AVERAGE(L4:S4))</f>
        <v>4.75</v>
      </c>
      <c r="BC4" s="38">
        <f t="shared" si="1"/>
        <v>4.333333333333333</v>
      </c>
      <c r="BD4" s="39">
        <f t="shared" si="2"/>
        <v>4.666666666666667</v>
      </c>
      <c r="BE4" s="40">
        <f t="shared" si="3"/>
        <v>4.75</v>
      </c>
      <c r="BF4" s="41">
        <f t="shared" si="4"/>
        <v>4.4000000000000004</v>
      </c>
    </row>
    <row r="5" spans="1:58" x14ac:dyDescent="0.55000000000000004">
      <c r="A5" s="51">
        <v>3</v>
      </c>
      <c r="B5" s="211">
        <v>1</v>
      </c>
      <c r="C5" s="212">
        <v>28</v>
      </c>
      <c r="D5" s="79">
        <f t="shared" si="0"/>
        <v>1</v>
      </c>
      <c r="E5" s="213">
        <v>1</v>
      </c>
      <c r="F5" s="214">
        <v>2</v>
      </c>
      <c r="G5" s="20"/>
      <c r="H5" s="20">
        <v>8</v>
      </c>
      <c r="I5" s="144"/>
      <c r="J5" s="215">
        <v>2</v>
      </c>
      <c r="K5" s="215">
        <v>1</v>
      </c>
      <c r="L5" s="214">
        <v>5</v>
      </c>
      <c r="M5" s="214">
        <v>5</v>
      </c>
      <c r="N5" s="214">
        <v>5</v>
      </c>
      <c r="O5" s="214">
        <v>5</v>
      </c>
      <c r="P5" s="214">
        <v>5</v>
      </c>
      <c r="Q5" s="214">
        <v>5</v>
      </c>
      <c r="R5" s="214">
        <v>4</v>
      </c>
      <c r="S5" s="214">
        <v>5</v>
      </c>
      <c r="T5" s="216">
        <v>5</v>
      </c>
      <c r="U5" s="216">
        <v>4</v>
      </c>
      <c r="V5" s="216">
        <v>4</v>
      </c>
      <c r="W5" s="216">
        <v>4</v>
      </c>
      <c r="X5" s="216">
        <v>4</v>
      </c>
      <c r="Y5" s="216">
        <v>4</v>
      </c>
      <c r="Z5" s="217">
        <v>4</v>
      </c>
      <c r="AA5" s="217">
        <v>3</v>
      </c>
      <c r="AB5" s="217">
        <v>4</v>
      </c>
      <c r="AC5" s="217">
        <v>4</v>
      </c>
      <c r="AD5" s="217">
        <v>5</v>
      </c>
      <c r="AE5" s="217">
        <v>3</v>
      </c>
      <c r="AF5" s="217">
        <v>4</v>
      </c>
      <c r="AG5" s="217">
        <v>3</v>
      </c>
      <c r="AH5" s="217">
        <v>4</v>
      </c>
      <c r="AI5" s="218">
        <v>4</v>
      </c>
      <c r="AJ5" s="218">
        <v>3</v>
      </c>
      <c r="AK5" s="218">
        <v>4</v>
      </c>
      <c r="AL5" s="218">
        <v>5</v>
      </c>
      <c r="AM5" s="218">
        <v>3</v>
      </c>
      <c r="AN5" s="218">
        <v>4</v>
      </c>
      <c r="AO5" s="218">
        <v>4</v>
      </c>
      <c r="AP5" s="218">
        <v>3</v>
      </c>
      <c r="AQ5" s="219">
        <v>4</v>
      </c>
      <c r="AR5" s="219">
        <v>4</v>
      </c>
      <c r="AS5" s="219">
        <v>4</v>
      </c>
      <c r="AT5" s="219">
        <v>4</v>
      </c>
      <c r="AU5" s="219">
        <v>3</v>
      </c>
      <c r="AV5" s="219">
        <v>3</v>
      </c>
      <c r="AW5" s="219">
        <v>3</v>
      </c>
      <c r="AX5" s="219">
        <v>3</v>
      </c>
      <c r="AY5" s="219">
        <v>3</v>
      </c>
      <c r="AZ5" s="219">
        <v>5</v>
      </c>
      <c r="BA5" s="7"/>
      <c r="BB5" s="37">
        <f t="shared" si="5"/>
        <v>4.875</v>
      </c>
      <c r="BC5" s="38">
        <f t="shared" si="1"/>
        <v>4.166666666666667</v>
      </c>
      <c r="BD5" s="39">
        <f t="shared" si="2"/>
        <v>3.7777777777777777</v>
      </c>
      <c r="BE5" s="40">
        <f t="shared" si="3"/>
        <v>3.75</v>
      </c>
      <c r="BF5" s="41">
        <f t="shared" si="4"/>
        <v>3.6</v>
      </c>
    </row>
    <row r="6" spans="1:58" x14ac:dyDescent="0.55000000000000004">
      <c r="A6" s="51">
        <v>4</v>
      </c>
      <c r="B6" s="211">
        <v>1</v>
      </c>
      <c r="C6" s="212">
        <v>37</v>
      </c>
      <c r="D6" s="79">
        <f t="shared" si="0"/>
        <v>2</v>
      </c>
      <c r="E6" s="213">
        <v>1</v>
      </c>
      <c r="F6" s="214">
        <v>2</v>
      </c>
      <c r="G6" s="20"/>
      <c r="H6" s="20">
        <v>8</v>
      </c>
      <c r="I6" s="144"/>
      <c r="J6" s="215">
        <v>2</v>
      </c>
      <c r="K6" s="215">
        <v>1</v>
      </c>
      <c r="L6" s="214">
        <v>5</v>
      </c>
      <c r="M6" s="214">
        <v>5</v>
      </c>
      <c r="N6" s="214">
        <v>5</v>
      </c>
      <c r="O6" s="214">
        <v>5</v>
      </c>
      <c r="P6" s="214">
        <v>5</v>
      </c>
      <c r="Q6" s="214">
        <v>5</v>
      </c>
      <c r="R6" s="214">
        <v>4</v>
      </c>
      <c r="S6" s="214">
        <v>5</v>
      </c>
      <c r="T6" s="216">
        <v>4</v>
      </c>
      <c r="U6" s="216">
        <v>4</v>
      </c>
      <c r="V6" s="216">
        <v>4</v>
      </c>
      <c r="W6" s="216">
        <v>4</v>
      </c>
      <c r="X6" s="216">
        <v>4</v>
      </c>
      <c r="Y6" s="216">
        <v>4</v>
      </c>
      <c r="Z6" s="217">
        <v>4</v>
      </c>
      <c r="AA6" s="217">
        <v>4</v>
      </c>
      <c r="AB6" s="217">
        <v>4</v>
      </c>
      <c r="AC6" s="217">
        <v>3</v>
      </c>
      <c r="AD6" s="217">
        <v>3</v>
      </c>
      <c r="AE6" s="217">
        <v>3</v>
      </c>
      <c r="AF6" s="217">
        <v>4</v>
      </c>
      <c r="AG6" s="217">
        <v>3</v>
      </c>
      <c r="AH6" s="217">
        <v>5</v>
      </c>
      <c r="AI6" s="218">
        <v>5</v>
      </c>
      <c r="AJ6" s="218">
        <v>4</v>
      </c>
      <c r="AK6" s="218">
        <v>5</v>
      </c>
      <c r="AL6" s="218">
        <v>5</v>
      </c>
      <c r="AM6" s="218">
        <v>4</v>
      </c>
      <c r="AN6" s="218">
        <v>4</v>
      </c>
      <c r="AO6" s="218">
        <v>4</v>
      </c>
      <c r="AP6" s="218">
        <v>4</v>
      </c>
      <c r="AQ6" s="219">
        <v>4</v>
      </c>
      <c r="AR6" s="219">
        <v>4</v>
      </c>
      <c r="AS6" s="219">
        <v>4</v>
      </c>
      <c r="AT6" s="219">
        <v>4</v>
      </c>
      <c r="AU6" s="219">
        <v>4</v>
      </c>
      <c r="AV6" s="219">
        <v>3</v>
      </c>
      <c r="AW6" s="219">
        <v>2</v>
      </c>
      <c r="AX6" s="219">
        <v>3</v>
      </c>
      <c r="AY6" s="219">
        <v>2</v>
      </c>
      <c r="AZ6" s="219">
        <v>4</v>
      </c>
      <c r="BA6" s="7"/>
      <c r="BB6" s="37">
        <f t="shared" si="5"/>
        <v>4.875</v>
      </c>
      <c r="BC6" s="38">
        <f t="shared" si="1"/>
        <v>4</v>
      </c>
      <c r="BD6" s="39">
        <f t="shared" si="2"/>
        <v>3.6666666666666665</v>
      </c>
      <c r="BE6" s="40">
        <f t="shared" si="3"/>
        <v>4.375</v>
      </c>
      <c r="BF6" s="41">
        <f t="shared" si="4"/>
        <v>3.4</v>
      </c>
    </row>
    <row r="7" spans="1:58" x14ac:dyDescent="0.55000000000000004">
      <c r="A7" s="51">
        <v>5</v>
      </c>
      <c r="B7" s="211">
        <v>2</v>
      </c>
      <c r="C7" s="212">
        <v>36</v>
      </c>
      <c r="D7" s="79">
        <f t="shared" si="0"/>
        <v>2</v>
      </c>
      <c r="E7" s="213">
        <v>1</v>
      </c>
      <c r="F7" s="214">
        <v>3</v>
      </c>
      <c r="G7" s="20"/>
      <c r="H7" s="20">
        <v>8</v>
      </c>
      <c r="I7" s="144"/>
      <c r="J7" s="215">
        <v>2</v>
      </c>
      <c r="K7" s="215">
        <v>1</v>
      </c>
      <c r="L7" s="214">
        <v>5</v>
      </c>
      <c r="M7" s="214">
        <v>5</v>
      </c>
      <c r="N7" s="214">
        <v>4</v>
      </c>
      <c r="O7" s="214">
        <v>4</v>
      </c>
      <c r="P7" s="214">
        <v>5</v>
      </c>
      <c r="Q7" s="214">
        <v>5</v>
      </c>
      <c r="R7" s="214">
        <v>4</v>
      </c>
      <c r="S7" s="214">
        <v>4</v>
      </c>
      <c r="T7" s="216">
        <v>5</v>
      </c>
      <c r="U7" s="216">
        <v>5</v>
      </c>
      <c r="V7" s="216">
        <v>5</v>
      </c>
      <c r="W7" s="216">
        <v>5</v>
      </c>
      <c r="X7" s="216">
        <v>5</v>
      </c>
      <c r="Y7" s="216">
        <v>5</v>
      </c>
      <c r="Z7" s="217">
        <v>5</v>
      </c>
      <c r="AA7" s="217">
        <v>5</v>
      </c>
      <c r="AB7" s="217">
        <v>5</v>
      </c>
      <c r="AC7" s="217">
        <v>4</v>
      </c>
      <c r="AD7" s="217">
        <v>5</v>
      </c>
      <c r="AE7" s="217">
        <v>5</v>
      </c>
      <c r="AF7" s="217">
        <v>5</v>
      </c>
      <c r="AG7" s="217">
        <v>5</v>
      </c>
      <c r="AH7" s="217">
        <v>5</v>
      </c>
      <c r="AI7" s="218">
        <v>5</v>
      </c>
      <c r="AJ7" s="218">
        <v>5</v>
      </c>
      <c r="AK7" s="218">
        <v>5</v>
      </c>
      <c r="AL7" s="218">
        <v>5</v>
      </c>
      <c r="AM7" s="218">
        <v>5</v>
      </c>
      <c r="AN7" s="218">
        <v>5</v>
      </c>
      <c r="AO7" s="218">
        <v>5</v>
      </c>
      <c r="AP7" s="218">
        <v>5</v>
      </c>
      <c r="AQ7" s="219">
        <v>5</v>
      </c>
      <c r="AR7" s="219">
        <v>5</v>
      </c>
      <c r="AS7" s="219">
        <v>5</v>
      </c>
      <c r="AT7" s="219">
        <v>5</v>
      </c>
      <c r="AU7" s="219">
        <v>5</v>
      </c>
      <c r="AV7" s="219">
        <v>5</v>
      </c>
      <c r="AW7" s="219">
        <v>5</v>
      </c>
      <c r="AX7" s="219">
        <v>5</v>
      </c>
      <c r="AY7" s="219">
        <v>5</v>
      </c>
      <c r="AZ7" s="219">
        <v>5</v>
      </c>
      <c r="BA7" s="7"/>
      <c r="BB7" s="37">
        <f t="shared" si="5"/>
        <v>4.5</v>
      </c>
      <c r="BC7" s="38">
        <f t="shared" si="1"/>
        <v>5</v>
      </c>
      <c r="BD7" s="39">
        <f t="shared" si="2"/>
        <v>4.8888888888888893</v>
      </c>
      <c r="BE7" s="40">
        <f t="shared" si="3"/>
        <v>5</v>
      </c>
      <c r="BF7" s="41">
        <f t="shared" si="4"/>
        <v>5</v>
      </c>
    </row>
    <row r="8" spans="1:58" x14ac:dyDescent="0.55000000000000004">
      <c r="A8" s="51">
        <v>6</v>
      </c>
      <c r="B8" s="211">
        <v>1</v>
      </c>
      <c r="C8" s="212">
        <v>30</v>
      </c>
      <c r="D8" s="79">
        <f t="shared" si="0"/>
        <v>1</v>
      </c>
      <c r="E8" s="213">
        <v>1</v>
      </c>
      <c r="F8" s="214">
        <v>3</v>
      </c>
      <c r="G8" s="20"/>
      <c r="H8" s="20">
        <v>8</v>
      </c>
      <c r="I8" s="144"/>
      <c r="J8" s="215">
        <v>2</v>
      </c>
      <c r="K8" s="215">
        <v>1</v>
      </c>
      <c r="L8" s="214">
        <v>5</v>
      </c>
      <c r="M8" s="214">
        <v>5</v>
      </c>
      <c r="N8" s="214">
        <v>4</v>
      </c>
      <c r="O8" s="214">
        <v>5</v>
      </c>
      <c r="P8" s="214">
        <v>5</v>
      </c>
      <c r="Q8" s="214">
        <v>5</v>
      </c>
      <c r="R8" s="214">
        <v>4</v>
      </c>
      <c r="S8" s="214">
        <v>5</v>
      </c>
      <c r="T8" s="216">
        <v>5</v>
      </c>
      <c r="U8" s="216">
        <v>5</v>
      </c>
      <c r="V8" s="216">
        <v>5</v>
      </c>
      <c r="W8" s="216">
        <v>5</v>
      </c>
      <c r="X8" s="216">
        <v>5</v>
      </c>
      <c r="Y8" s="216">
        <v>5</v>
      </c>
      <c r="Z8" s="217">
        <v>5</v>
      </c>
      <c r="AA8" s="217">
        <v>5</v>
      </c>
      <c r="AB8" s="217">
        <v>5</v>
      </c>
      <c r="AC8" s="217">
        <v>5</v>
      </c>
      <c r="AD8" s="217">
        <v>4</v>
      </c>
      <c r="AE8" s="217">
        <v>5</v>
      </c>
      <c r="AF8" s="217">
        <v>5</v>
      </c>
      <c r="AG8" s="217">
        <v>5</v>
      </c>
      <c r="AH8" s="217">
        <v>5</v>
      </c>
      <c r="AI8" s="218">
        <v>5</v>
      </c>
      <c r="AJ8" s="218">
        <v>4</v>
      </c>
      <c r="AK8" s="218">
        <v>5</v>
      </c>
      <c r="AL8" s="218">
        <v>5</v>
      </c>
      <c r="AM8" s="218">
        <v>5</v>
      </c>
      <c r="AN8" s="218">
        <v>5</v>
      </c>
      <c r="AO8" s="218">
        <v>5</v>
      </c>
      <c r="AP8" s="218">
        <v>5</v>
      </c>
      <c r="AQ8" s="219">
        <v>5</v>
      </c>
      <c r="AR8" s="219">
        <v>4</v>
      </c>
      <c r="AS8" s="219">
        <v>5</v>
      </c>
      <c r="AT8" s="219">
        <v>5</v>
      </c>
      <c r="AU8" s="219">
        <v>4</v>
      </c>
      <c r="AV8" s="219">
        <v>5</v>
      </c>
      <c r="AW8" s="219">
        <v>5</v>
      </c>
      <c r="AX8" s="219">
        <v>5</v>
      </c>
      <c r="AY8" s="219">
        <v>5</v>
      </c>
      <c r="AZ8" s="219">
        <v>5</v>
      </c>
      <c r="BA8" s="7"/>
      <c r="BB8" s="37">
        <f t="shared" si="5"/>
        <v>4.75</v>
      </c>
      <c r="BC8" s="38">
        <f t="shared" si="1"/>
        <v>5</v>
      </c>
      <c r="BD8" s="39">
        <f t="shared" si="2"/>
        <v>4.8888888888888893</v>
      </c>
      <c r="BE8" s="40">
        <f t="shared" si="3"/>
        <v>4.875</v>
      </c>
      <c r="BF8" s="41">
        <f t="shared" si="4"/>
        <v>4.8</v>
      </c>
    </row>
    <row r="9" spans="1:58" x14ac:dyDescent="0.55000000000000004">
      <c r="A9" s="51">
        <v>7</v>
      </c>
      <c r="B9" s="211">
        <v>1</v>
      </c>
      <c r="C9" s="212">
        <v>30</v>
      </c>
      <c r="D9" s="79">
        <f t="shared" si="0"/>
        <v>1</v>
      </c>
      <c r="E9" s="213">
        <v>1</v>
      </c>
      <c r="F9" s="214">
        <v>4</v>
      </c>
      <c r="G9" s="20"/>
      <c r="H9" s="20">
        <v>8</v>
      </c>
      <c r="I9" s="144"/>
      <c r="J9" s="215">
        <v>2</v>
      </c>
      <c r="K9" s="215">
        <v>1</v>
      </c>
      <c r="L9" s="214">
        <v>5</v>
      </c>
      <c r="M9" s="214">
        <v>5</v>
      </c>
      <c r="N9" s="214">
        <v>5</v>
      </c>
      <c r="O9" s="214">
        <v>4</v>
      </c>
      <c r="P9" s="214">
        <v>5</v>
      </c>
      <c r="Q9" s="214">
        <v>5</v>
      </c>
      <c r="R9" s="214">
        <v>5</v>
      </c>
      <c r="S9" s="214">
        <v>4</v>
      </c>
      <c r="T9" s="216">
        <v>5</v>
      </c>
      <c r="U9" s="216">
        <v>5</v>
      </c>
      <c r="V9" s="216">
        <v>5</v>
      </c>
      <c r="W9" s="216">
        <v>4</v>
      </c>
      <c r="X9" s="216">
        <v>5</v>
      </c>
      <c r="Y9" s="216">
        <v>5</v>
      </c>
      <c r="Z9" s="217">
        <v>5</v>
      </c>
      <c r="AA9" s="217">
        <v>5</v>
      </c>
      <c r="AB9" s="217">
        <v>4</v>
      </c>
      <c r="AC9" s="217">
        <v>4</v>
      </c>
      <c r="AD9" s="217">
        <v>5</v>
      </c>
      <c r="AE9" s="217">
        <v>4</v>
      </c>
      <c r="AF9" s="217">
        <v>5</v>
      </c>
      <c r="AG9" s="217">
        <v>5</v>
      </c>
      <c r="AH9" s="217">
        <v>5</v>
      </c>
      <c r="AI9" s="218">
        <v>5</v>
      </c>
      <c r="AJ9" s="218">
        <v>5</v>
      </c>
      <c r="AK9" s="218">
        <v>5</v>
      </c>
      <c r="AL9" s="218">
        <v>5</v>
      </c>
      <c r="AM9" s="218">
        <v>4</v>
      </c>
      <c r="AN9" s="218">
        <v>5</v>
      </c>
      <c r="AO9" s="218">
        <v>4</v>
      </c>
      <c r="AP9" s="218">
        <v>5</v>
      </c>
      <c r="AQ9" s="219">
        <v>4</v>
      </c>
      <c r="AR9" s="219">
        <v>5</v>
      </c>
      <c r="AS9" s="219">
        <v>5</v>
      </c>
      <c r="AT9" s="219">
        <v>5</v>
      </c>
      <c r="AU9" s="219">
        <v>5</v>
      </c>
      <c r="AV9" s="219">
        <v>4</v>
      </c>
      <c r="AW9" s="219">
        <v>4</v>
      </c>
      <c r="AX9" s="219">
        <v>4</v>
      </c>
      <c r="AY9" s="219">
        <v>4</v>
      </c>
      <c r="AZ9" s="219">
        <v>4</v>
      </c>
      <c r="BA9" s="7"/>
      <c r="BB9" s="37">
        <f t="shared" si="5"/>
        <v>4.75</v>
      </c>
      <c r="BC9" s="38">
        <f t="shared" si="1"/>
        <v>4.833333333333333</v>
      </c>
      <c r="BD9" s="39">
        <f t="shared" si="2"/>
        <v>4.666666666666667</v>
      </c>
      <c r="BE9" s="40">
        <f t="shared" si="3"/>
        <v>4.75</v>
      </c>
      <c r="BF9" s="41">
        <f t="shared" si="4"/>
        <v>4.4000000000000004</v>
      </c>
    </row>
    <row r="10" spans="1:58" x14ac:dyDescent="0.55000000000000004">
      <c r="A10" s="51">
        <v>8</v>
      </c>
      <c r="B10" s="211">
        <v>1</v>
      </c>
      <c r="C10" s="212">
        <v>30</v>
      </c>
      <c r="D10" s="79">
        <f t="shared" si="0"/>
        <v>1</v>
      </c>
      <c r="E10" s="213">
        <v>1</v>
      </c>
      <c r="F10" s="214">
        <v>1</v>
      </c>
      <c r="G10" s="20"/>
      <c r="H10" s="20">
        <v>8</v>
      </c>
      <c r="I10" s="144"/>
      <c r="J10" s="215">
        <v>2</v>
      </c>
      <c r="K10" s="215">
        <v>1</v>
      </c>
      <c r="L10" s="214">
        <v>5</v>
      </c>
      <c r="M10" s="214">
        <v>4</v>
      </c>
      <c r="N10" s="214">
        <v>4</v>
      </c>
      <c r="O10" s="214">
        <v>4</v>
      </c>
      <c r="P10" s="214">
        <v>5</v>
      </c>
      <c r="Q10" s="214">
        <v>4</v>
      </c>
      <c r="R10" s="214">
        <v>4</v>
      </c>
      <c r="S10" s="214">
        <v>4</v>
      </c>
      <c r="T10" s="216">
        <v>4</v>
      </c>
      <c r="U10" s="216">
        <v>3</v>
      </c>
      <c r="V10" s="216">
        <v>3</v>
      </c>
      <c r="W10" s="216">
        <v>4</v>
      </c>
      <c r="X10" s="216">
        <v>3</v>
      </c>
      <c r="Y10" s="216">
        <v>4</v>
      </c>
      <c r="Z10" s="217">
        <v>4</v>
      </c>
      <c r="AA10" s="217">
        <v>4</v>
      </c>
      <c r="AB10" s="217">
        <v>3</v>
      </c>
      <c r="AC10" s="217">
        <v>3</v>
      </c>
      <c r="AD10" s="217">
        <v>5</v>
      </c>
      <c r="AE10" s="217">
        <v>3</v>
      </c>
      <c r="AF10" s="217">
        <v>5</v>
      </c>
      <c r="AG10" s="217">
        <v>4</v>
      </c>
      <c r="AH10" s="217">
        <v>5</v>
      </c>
      <c r="AI10" s="218">
        <v>4</v>
      </c>
      <c r="AJ10" s="218">
        <v>4</v>
      </c>
      <c r="AK10" s="218">
        <v>4</v>
      </c>
      <c r="AL10" s="218">
        <v>5</v>
      </c>
      <c r="AM10" s="218">
        <v>3</v>
      </c>
      <c r="AN10" s="218">
        <v>5</v>
      </c>
      <c r="AO10" s="218">
        <v>5</v>
      </c>
      <c r="AP10" s="218">
        <v>5</v>
      </c>
      <c r="AQ10" s="219">
        <v>4</v>
      </c>
      <c r="AR10" s="219">
        <v>4</v>
      </c>
      <c r="AS10" s="219">
        <v>4</v>
      </c>
      <c r="AT10" s="219">
        <v>4</v>
      </c>
      <c r="AU10" s="219">
        <v>4</v>
      </c>
      <c r="AV10" s="219">
        <v>3</v>
      </c>
      <c r="AW10" s="219">
        <v>3</v>
      </c>
      <c r="AX10" s="219">
        <v>4</v>
      </c>
      <c r="AY10" s="219">
        <v>3</v>
      </c>
      <c r="AZ10" s="219">
        <v>3</v>
      </c>
      <c r="BA10" s="7"/>
      <c r="BB10" s="37">
        <f t="shared" si="5"/>
        <v>4.25</v>
      </c>
      <c r="BC10" s="38">
        <f t="shared" si="1"/>
        <v>3.5</v>
      </c>
      <c r="BD10" s="39">
        <f t="shared" si="2"/>
        <v>4</v>
      </c>
      <c r="BE10" s="40">
        <f t="shared" si="3"/>
        <v>4.375</v>
      </c>
      <c r="BF10" s="41">
        <f t="shared" si="4"/>
        <v>3.6</v>
      </c>
    </row>
    <row r="11" spans="1:58" x14ac:dyDescent="0.55000000000000004">
      <c r="A11" s="51">
        <v>9</v>
      </c>
      <c r="B11" s="211">
        <v>1</v>
      </c>
      <c r="C11" s="212">
        <v>27</v>
      </c>
      <c r="D11" s="79">
        <f t="shared" si="0"/>
        <v>1</v>
      </c>
      <c r="E11" s="213">
        <v>1</v>
      </c>
      <c r="F11" s="214">
        <v>4</v>
      </c>
      <c r="G11" s="20"/>
      <c r="H11" s="20">
        <v>8</v>
      </c>
      <c r="I11" s="144"/>
      <c r="J11" s="215">
        <v>2</v>
      </c>
      <c r="K11" s="215">
        <v>1</v>
      </c>
      <c r="L11" s="214">
        <v>5</v>
      </c>
      <c r="M11" s="214">
        <v>4</v>
      </c>
      <c r="N11" s="214">
        <v>3</v>
      </c>
      <c r="O11" s="214">
        <v>3</v>
      </c>
      <c r="P11" s="214">
        <v>4</v>
      </c>
      <c r="Q11" s="214">
        <v>3</v>
      </c>
      <c r="R11" s="214">
        <v>2</v>
      </c>
      <c r="S11" s="214">
        <v>2</v>
      </c>
      <c r="T11" s="216">
        <v>3</v>
      </c>
      <c r="U11" s="216">
        <v>3</v>
      </c>
      <c r="V11" s="216">
        <v>2</v>
      </c>
      <c r="W11" s="216">
        <v>1</v>
      </c>
      <c r="X11" s="216">
        <v>1</v>
      </c>
      <c r="Y11" s="216">
        <v>1</v>
      </c>
      <c r="Z11" s="217">
        <v>2</v>
      </c>
      <c r="AA11" s="217">
        <v>1</v>
      </c>
      <c r="AB11" s="217">
        <v>1</v>
      </c>
      <c r="AC11" s="217">
        <v>1</v>
      </c>
      <c r="AD11" s="217">
        <v>1</v>
      </c>
      <c r="AE11" s="217">
        <v>1</v>
      </c>
      <c r="AF11" s="217">
        <v>1</v>
      </c>
      <c r="AG11" s="217">
        <v>1</v>
      </c>
      <c r="AH11" s="217">
        <v>2</v>
      </c>
      <c r="AI11" s="218">
        <v>3</v>
      </c>
      <c r="AJ11" s="218">
        <v>1</v>
      </c>
      <c r="AK11" s="218">
        <v>2</v>
      </c>
      <c r="AL11" s="218">
        <v>1</v>
      </c>
      <c r="AM11" s="218">
        <v>1</v>
      </c>
      <c r="AN11" s="218">
        <v>3</v>
      </c>
      <c r="AO11" s="218">
        <v>1</v>
      </c>
      <c r="AP11" s="218">
        <v>1</v>
      </c>
      <c r="AQ11" s="219">
        <v>3</v>
      </c>
      <c r="AR11" s="219">
        <v>3</v>
      </c>
      <c r="AS11" s="219">
        <v>3</v>
      </c>
      <c r="AT11" s="219">
        <v>3</v>
      </c>
      <c r="AU11" s="219">
        <v>3</v>
      </c>
      <c r="AV11" s="219">
        <v>2</v>
      </c>
      <c r="AW11" s="219">
        <v>2</v>
      </c>
      <c r="AX11" s="219">
        <v>2</v>
      </c>
      <c r="AY11" s="219">
        <v>2</v>
      </c>
      <c r="AZ11" s="219">
        <v>4</v>
      </c>
      <c r="BA11" s="7"/>
      <c r="BB11" s="37">
        <f t="shared" si="5"/>
        <v>3.25</v>
      </c>
      <c r="BC11" s="38">
        <f t="shared" si="1"/>
        <v>1.8333333333333333</v>
      </c>
      <c r="BD11" s="39">
        <f t="shared" si="2"/>
        <v>1.2222222222222223</v>
      </c>
      <c r="BE11" s="40">
        <f t="shared" si="3"/>
        <v>1.625</v>
      </c>
      <c r="BF11" s="41">
        <f t="shared" si="4"/>
        <v>2.7</v>
      </c>
    </row>
    <row r="12" spans="1:58" x14ac:dyDescent="0.55000000000000004">
      <c r="A12" s="51">
        <v>10</v>
      </c>
      <c r="B12" s="211">
        <v>2</v>
      </c>
      <c r="C12" s="212">
        <v>32</v>
      </c>
      <c r="D12" s="79">
        <f t="shared" si="0"/>
        <v>2</v>
      </c>
      <c r="E12" s="213">
        <v>1</v>
      </c>
      <c r="F12" s="214">
        <v>3</v>
      </c>
      <c r="G12" s="20"/>
      <c r="H12" s="20">
        <v>8</v>
      </c>
      <c r="I12" s="144"/>
      <c r="J12" s="215">
        <v>2</v>
      </c>
      <c r="K12" s="215">
        <v>1</v>
      </c>
      <c r="L12" s="214">
        <v>5</v>
      </c>
      <c r="M12" s="214">
        <v>5</v>
      </c>
      <c r="N12" s="214">
        <v>5</v>
      </c>
      <c r="O12" s="214">
        <v>5</v>
      </c>
      <c r="P12" s="214">
        <v>5</v>
      </c>
      <c r="Q12" s="214">
        <v>5</v>
      </c>
      <c r="R12" s="214">
        <v>5</v>
      </c>
      <c r="S12" s="214">
        <v>5</v>
      </c>
      <c r="T12" s="216">
        <v>5</v>
      </c>
      <c r="U12" s="216">
        <v>5</v>
      </c>
      <c r="V12" s="216">
        <v>5</v>
      </c>
      <c r="W12" s="216">
        <v>5</v>
      </c>
      <c r="X12" s="216">
        <v>5</v>
      </c>
      <c r="Y12" s="216">
        <v>5</v>
      </c>
      <c r="Z12" s="217">
        <v>5</v>
      </c>
      <c r="AA12" s="217">
        <v>5</v>
      </c>
      <c r="AB12" s="217">
        <v>5</v>
      </c>
      <c r="AC12" s="217">
        <v>5</v>
      </c>
      <c r="AD12" s="217">
        <v>5</v>
      </c>
      <c r="AE12" s="217">
        <v>5</v>
      </c>
      <c r="AF12" s="217">
        <v>5</v>
      </c>
      <c r="AG12" s="217">
        <v>5</v>
      </c>
      <c r="AH12" s="217">
        <v>5</v>
      </c>
      <c r="AI12" s="218">
        <v>5</v>
      </c>
      <c r="AJ12" s="218">
        <v>5</v>
      </c>
      <c r="AK12" s="218">
        <v>5</v>
      </c>
      <c r="AL12" s="218">
        <v>5</v>
      </c>
      <c r="AM12" s="218">
        <v>5</v>
      </c>
      <c r="AN12" s="218">
        <v>5</v>
      </c>
      <c r="AO12" s="218">
        <v>5</v>
      </c>
      <c r="AP12" s="218">
        <v>5</v>
      </c>
      <c r="AQ12" s="219">
        <v>5</v>
      </c>
      <c r="AR12" s="219">
        <v>5</v>
      </c>
      <c r="AS12" s="219">
        <v>5</v>
      </c>
      <c r="AT12" s="219">
        <v>5</v>
      </c>
      <c r="AU12" s="219">
        <v>5</v>
      </c>
      <c r="AV12" s="219">
        <v>5</v>
      </c>
      <c r="AW12" s="219">
        <v>5</v>
      </c>
      <c r="AX12" s="219">
        <v>5</v>
      </c>
      <c r="AY12" s="219">
        <v>5</v>
      </c>
      <c r="AZ12" s="219">
        <v>5</v>
      </c>
      <c r="BA12" s="7"/>
      <c r="BB12" s="37">
        <f t="shared" si="5"/>
        <v>5</v>
      </c>
      <c r="BC12" s="38">
        <f t="shared" si="1"/>
        <v>5</v>
      </c>
      <c r="BD12" s="39">
        <f t="shared" si="2"/>
        <v>5</v>
      </c>
      <c r="BE12" s="40">
        <f t="shared" si="3"/>
        <v>5</v>
      </c>
      <c r="BF12" s="41">
        <f t="shared" si="4"/>
        <v>5</v>
      </c>
    </row>
    <row r="13" spans="1:58" x14ac:dyDescent="0.55000000000000004">
      <c r="A13" s="51">
        <v>11</v>
      </c>
      <c r="B13" s="211">
        <v>2</v>
      </c>
      <c r="C13" s="212">
        <v>28</v>
      </c>
      <c r="D13" s="79">
        <f t="shared" si="0"/>
        <v>1</v>
      </c>
      <c r="E13" s="213">
        <v>1</v>
      </c>
      <c r="F13" s="214">
        <v>4</v>
      </c>
      <c r="G13" s="20"/>
      <c r="H13" s="20">
        <v>8</v>
      </c>
      <c r="I13" s="144"/>
      <c r="J13" s="215">
        <v>2</v>
      </c>
      <c r="K13" s="215">
        <v>1</v>
      </c>
      <c r="L13" s="214">
        <v>5</v>
      </c>
      <c r="M13" s="214">
        <v>5</v>
      </c>
      <c r="N13" s="214">
        <v>5</v>
      </c>
      <c r="O13" s="214">
        <v>5</v>
      </c>
      <c r="P13" s="214">
        <v>5</v>
      </c>
      <c r="Q13" s="214">
        <v>5</v>
      </c>
      <c r="R13" s="214">
        <v>5</v>
      </c>
      <c r="S13" s="214">
        <v>5</v>
      </c>
      <c r="T13" s="216">
        <v>5</v>
      </c>
      <c r="U13" s="216">
        <v>5</v>
      </c>
      <c r="V13" s="216">
        <v>5</v>
      </c>
      <c r="W13" s="216">
        <v>5</v>
      </c>
      <c r="X13" s="216">
        <v>5</v>
      </c>
      <c r="Y13" s="216">
        <v>5</v>
      </c>
      <c r="Z13" s="217">
        <v>5</v>
      </c>
      <c r="AA13" s="217">
        <v>5</v>
      </c>
      <c r="AB13" s="217">
        <v>5</v>
      </c>
      <c r="AC13" s="217">
        <v>5</v>
      </c>
      <c r="AD13" s="217">
        <v>5</v>
      </c>
      <c r="AE13" s="217">
        <v>5</v>
      </c>
      <c r="AF13" s="217">
        <v>5</v>
      </c>
      <c r="AG13" s="217">
        <v>5</v>
      </c>
      <c r="AH13" s="217">
        <v>5</v>
      </c>
      <c r="AI13" s="218">
        <v>5</v>
      </c>
      <c r="AJ13" s="218">
        <v>5</v>
      </c>
      <c r="AK13" s="218">
        <v>5</v>
      </c>
      <c r="AL13" s="218">
        <v>5</v>
      </c>
      <c r="AM13" s="218">
        <v>5</v>
      </c>
      <c r="AN13" s="218">
        <v>5</v>
      </c>
      <c r="AO13" s="218">
        <v>5</v>
      </c>
      <c r="AP13" s="218">
        <v>5</v>
      </c>
      <c r="AQ13" s="219">
        <v>5</v>
      </c>
      <c r="AR13" s="219">
        <v>5</v>
      </c>
      <c r="AS13" s="219">
        <v>5</v>
      </c>
      <c r="AT13" s="219">
        <v>5</v>
      </c>
      <c r="AU13" s="219">
        <v>5</v>
      </c>
      <c r="AV13" s="219">
        <v>4</v>
      </c>
      <c r="AW13" s="219">
        <v>4</v>
      </c>
      <c r="AX13" s="219">
        <v>4</v>
      </c>
      <c r="AY13" s="219">
        <v>4</v>
      </c>
      <c r="AZ13" s="219">
        <v>5</v>
      </c>
      <c r="BA13" s="7"/>
      <c r="BB13" s="37">
        <f t="shared" si="5"/>
        <v>5</v>
      </c>
      <c r="BC13" s="38">
        <f t="shared" si="1"/>
        <v>5</v>
      </c>
      <c r="BD13" s="39">
        <f t="shared" si="2"/>
        <v>5</v>
      </c>
      <c r="BE13" s="40">
        <f t="shared" si="3"/>
        <v>5</v>
      </c>
      <c r="BF13" s="41">
        <f t="shared" si="4"/>
        <v>4.5999999999999996</v>
      </c>
    </row>
    <row r="14" spans="1:58" x14ac:dyDescent="0.55000000000000004">
      <c r="A14" s="51">
        <v>12</v>
      </c>
      <c r="B14" s="211">
        <v>2</v>
      </c>
      <c r="C14" s="212">
        <v>34</v>
      </c>
      <c r="D14" s="79">
        <f t="shared" si="0"/>
        <v>2</v>
      </c>
      <c r="E14" s="213">
        <v>1</v>
      </c>
      <c r="F14" s="214">
        <v>3</v>
      </c>
      <c r="G14" s="20"/>
      <c r="H14" s="20">
        <v>8</v>
      </c>
      <c r="I14" s="144"/>
      <c r="J14" s="215">
        <v>2</v>
      </c>
      <c r="K14" s="215">
        <v>1</v>
      </c>
      <c r="L14" s="214">
        <v>5</v>
      </c>
      <c r="M14" s="214">
        <v>5</v>
      </c>
      <c r="N14" s="214">
        <v>5</v>
      </c>
      <c r="O14" s="214">
        <v>5</v>
      </c>
      <c r="P14" s="214">
        <v>5</v>
      </c>
      <c r="Q14" s="214">
        <v>4</v>
      </c>
      <c r="R14" s="214">
        <v>4</v>
      </c>
      <c r="S14" s="214">
        <v>5</v>
      </c>
      <c r="T14" s="216">
        <v>5</v>
      </c>
      <c r="U14" s="216">
        <v>5</v>
      </c>
      <c r="V14" s="216">
        <v>5</v>
      </c>
      <c r="W14" s="216">
        <v>5</v>
      </c>
      <c r="X14" s="216">
        <v>5</v>
      </c>
      <c r="Y14" s="216">
        <v>5</v>
      </c>
      <c r="Z14" s="217">
        <v>5</v>
      </c>
      <c r="AA14" s="217">
        <v>5</v>
      </c>
      <c r="AB14" s="217">
        <v>5</v>
      </c>
      <c r="AC14" s="217">
        <v>5</v>
      </c>
      <c r="AD14" s="217">
        <v>5</v>
      </c>
      <c r="AE14" s="217">
        <v>5</v>
      </c>
      <c r="AF14" s="217">
        <v>4</v>
      </c>
      <c r="AG14" s="217">
        <v>4</v>
      </c>
      <c r="AH14" s="217">
        <v>5</v>
      </c>
      <c r="AI14" s="218">
        <v>5</v>
      </c>
      <c r="AJ14" s="218">
        <v>5</v>
      </c>
      <c r="AK14" s="218">
        <v>5</v>
      </c>
      <c r="AL14" s="218">
        <v>5</v>
      </c>
      <c r="AM14" s="218">
        <v>5</v>
      </c>
      <c r="AN14" s="218">
        <v>5</v>
      </c>
      <c r="AO14" s="218">
        <v>4</v>
      </c>
      <c r="AP14" s="218">
        <v>4</v>
      </c>
      <c r="AQ14" s="219">
        <v>5</v>
      </c>
      <c r="AR14" s="219">
        <v>5</v>
      </c>
      <c r="AS14" s="219">
        <v>5</v>
      </c>
      <c r="AT14" s="219">
        <v>5</v>
      </c>
      <c r="AU14" s="219">
        <v>4</v>
      </c>
      <c r="AV14" s="219">
        <v>4</v>
      </c>
      <c r="AW14" s="219">
        <v>5</v>
      </c>
      <c r="AX14" s="219">
        <v>5</v>
      </c>
      <c r="AY14" s="219">
        <v>5</v>
      </c>
      <c r="AZ14" s="219">
        <v>5</v>
      </c>
      <c r="BA14" s="7"/>
      <c r="BB14" s="37">
        <f t="shared" si="5"/>
        <v>4.75</v>
      </c>
      <c r="BC14" s="38">
        <f t="shared" si="1"/>
        <v>5</v>
      </c>
      <c r="BD14" s="39">
        <f t="shared" si="2"/>
        <v>4.7777777777777777</v>
      </c>
      <c r="BE14" s="40">
        <f t="shared" si="3"/>
        <v>4.75</v>
      </c>
      <c r="BF14" s="41">
        <f t="shared" si="4"/>
        <v>4.8</v>
      </c>
    </row>
    <row r="15" spans="1:58" x14ac:dyDescent="0.55000000000000004">
      <c r="A15" s="51">
        <v>13</v>
      </c>
      <c r="B15" s="211">
        <v>2</v>
      </c>
      <c r="C15" s="212">
        <v>32</v>
      </c>
      <c r="D15" s="79">
        <f t="shared" si="0"/>
        <v>2</v>
      </c>
      <c r="E15" s="213">
        <v>1</v>
      </c>
      <c r="F15" s="214">
        <v>3</v>
      </c>
      <c r="G15" s="20"/>
      <c r="H15" s="20">
        <v>8</v>
      </c>
      <c r="I15" s="144"/>
      <c r="J15" s="215">
        <v>2</v>
      </c>
      <c r="K15" s="215">
        <v>1</v>
      </c>
      <c r="L15" s="214">
        <v>5</v>
      </c>
      <c r="M15" s="214">
        <v>4</v>
      </c>
      <c r="N15" s="214">
        <v>4</v>
      </c>
      <c r="O15" s="214">
        <v>5</v>
      </c>
      <c r="P15" s="214">
        <v>5</v>
      </c>
      <c r="Q15" s="214">
        <v>4</v>
      </c>
      <c r="R15" s="214">
        <v>5</v>
      </c>
      <c r="S15" s="214">
        <v>5</v>
      </c>
      <c r="T15" s="216">
        <v>4</v>
      </c>
      <c r="U15" s="216">
        <v>5</v>
      </c>
      <c r="V15" s="216">
        <v>4</v>
      </c>
      <c r="W15" s="216">
        <v>4</v>
      </c>
      <c r="X15" s="216">
        <v>5</v>
      </c>
      <c r="Y15" s="216">
        <v>4</v>
      </c>
      <c r="Z15" s="217">
        <v>4</v>
      </c>
      <c r="AA15" s="217">
        <v>5</v>
      </c>
      <c r="AB15" s="217">
        <v>5</v>
      </c>
      <c r="AC15" s="217">
        <v>4</v>
      </c>
      <c r="AD15" s="217">
        <v>5</v>
      </c>
      <c r="AE15" s="217">
        <v>4</v>
      </c>
      <c r="AF15" s="217">
        <v>5</v>
      </c>
      <c r="AG15" s="217">
        <v>5</v>
      </c>
      <c r="AH15" s="217">
        <v>5</v>
      </c>
      <c r="AI15" s="218">
        <v>5</v>
      </c>
      <c r="AJ15" s="218">
        <v>5</v>
      </c>
      <c r="AK15" s="218">
        <v>5</v>
      </c>
      <c r="AL15" s="218">
        <v>5</v>
      </c>
      <c r="AM15" s="218">
        <v>4</v>
      </c>
      <c r="AN15" s="218">
        <v>5</v>
      </c>
      <c r="AO15" s="218">
        <v>5</v>
      </c>
      <c r="AP15" s="218">
        <v>5</v>
      </c>
      <c r="AQ15" s="219">
        <v>4</v>
      </c>
      <c r="AR15" s="219">
        <v>5</v>
      </c>
      <c r="AS15" s="219">
        <v>5</v>
      </c>
      <c r="AT15" s="219">
        <v>5</v>
      </c>
      <c r="AU15" s="219">
        <v>5</v>
      </c>
      <c r="AV15" s="219">
        <v>4</v>
      </c>
      <c r="AW15" s="219">
        <v>4</v>
      </c>
      <c r="AX15" s="219">
        <v>4</v>
      </c>
      <c r="AY15" s="219">
        <v>4</v>
      </c>
      <c r="AZ15" s="219">
        <v>5</v>
      </c>
      <c r="BA15" s="7"/>
      <c r="BB15" s="37">
        <f t="shared" si="5"/>
        <v>4.625</v>
      </c>
      <c r="BC15" s="38">
        <f t="shared" si="1"/>
        <v>4.333333333333333</v>
      </c>
      <c r="BD15" s="39">
        <f t="shared" si="2"/>
        <v>4.666666666666667</v>
      </c>
      <c r="BE15" s="40">
        <f t="shared" si="3"/>
        <v>4.875</v>
      </c>
      <c r="BF15" s="41">
        <f t="shared" si="4"/>
        <v>4.5</v>
      </c>
    </row>
    <row r="16" spans="1:58" x14ac:dyDescent="0.55000000000000004">
      <c r="A16" s="51">
        <v>14</v>
      </c>
      <c r="B16" s="211">
        <v>2</v>
      </c>
      <c r="C16" s="212">
        <v>35</v>
      </c>
      <c r="D16" s="79">
        <f t="shared" si="0"/>
        <v>2</v>
      </c>
      <c r="E16" s="213">
        <v>1</v>
      </c>
      <c r="F16" s="214">
        <v>3</v>
      </c>
      <c r="G16" s="20"/>
      <c r="H16" s="20">
        <v>8</v>
      </c>
      <c r="I16" s="144"/>
      <c r="J16" s="215">
        <v>2</v>
      </c>
      <c r="K16" s="215">
        <v>1</v>
      </c>
      <c r="L16" s="214">
        <v>4</v>
      </c>
      <c r="M16" s="214">
        <v>4</v>
      </c>
      <c r="N16" s="214">
        <v>4</v>
      </c>
      <c r="O16" s="214">
        <v>3</v>
      </c>
      <c r="P16" s="214">
        <v>4</v>
      </c>
      <c r="Q16" s="214">
        <v>4</v>
      </c>
      <c r="R16" s="214">
        <v>3</v>
      </c>
      <c r="S16" s="214">
        <v>4</v>
      </c>
      <c r="T16" s="216">
        <v>3</v>
      </c>
      <c r="U16" s="216">
        <v>3</v>
      </c>
      <c r="V16" s="216">
        <v>3</v>
      </c>
      <c r="W16" s="216">
        <v>3</v>
      </c>
      <c r="X16" s="216">
        <v>4</v>
      </c>
      <c r="Y16" s="216">
        <v>3</v>
      </c>
      <c r="Z16" s="217">
        <v>3</v>
      </c>
      <c r="AA16" s="217">
        <v>3</v>
      </c>
      <c r="AB16" s="217">
        <v>3</v>
      </c>
      <c r="AC16" s="217">
        <v>2</v>
      </c>
      <c r="AD16" s="217">
        <v>3</v>
      </c>
      <c r="AE16" s="217">
        <v>3</v>
      </c>
      <c r="AF16" s="217">
        <v>4</v>
      </c>
      <c r="AG16" s="217">
        <v>3</v>
      </c>
      <c r="AH16" s="217">
        <v>3</v>
      </c>
      <c r="AI16" s="218">
        <v>4</v>
      </c>
      <c r="AJ16" s="218">
        <v>3</v>
      </c>
      <c r="AK16" s="218">
        <v>4</v>
      </c>
      <c r="AL16" s="218">
        <v>4</v>
      </c>
      <c r="AM16" s="218">
        <v>2</v>
      </c>
      <c r="AN16" s="218">
        <v>3</v>
      </c>
      <c r="AO16" s="218">
        <v>3</v>
      </c>
      <c r="AP16" s="218">
        <v>3</v>
      </c>
      <c r="AQ16" s="219">
        <v>4</v>
      </c>
      <c r="AR16" s="219">
        <v>3</v>
      </c>
      <c r="AS16" s="219">
        <v>3</v>
      </c>
      <c r="AT16" s="219">
        <v>3</v>
      </c>
      <c r="AU16" s="219">
        <v>3</v>
      </c>
      <c r="AV16" s="219">
        <v>3</v>
      </c>
      <c r="AW16" s="219">
        <v>3</v>
      </c>
      <c r="AX16" s="219">
        <v>3</v>
      </c>
      <c r="AY16" s="219">
        <v>3</v>
      </c>
      <c r="AZ16" s="219">
        <v>4</v>
      </c>
      <c r="BA16" s="7"/>
      <c r="BB16" s="37">
        <f t="shared" si="5"/>
        <v>3.75</v>
      </c>
      <c r="BC16" s="38">
        <f t="shared" si="1"/>
        <v>3.1666666666666665</v>
      </c>
      <c r="BD16" s="39">
        <f t="shared" si="2"/>
        <v>3</v>
      </c>
      <c r="BE16" s="40">
        <f t="shared" si="3"/>
        <v>3.25</v>
      </c>
      <c r="BF16" s="41">
        <f t="shared" si="4"/>
        <v>3.2</v>
      </c>
    </row>
    <row r="17" spans="1:58" x14ac:dyDescent="0.55000000000000004">
      <c r="A17" s="51">
        <v>15</v>
      </c>
      <c r="B17" s="211">
        <v>2</v>
      </c>
      <c r="C17" s="212">
        <v>29</v>
      </c>
      <c r="D17" s="79">
        <f t="shared" si="0"/>
        <v>1</v>
      </c>
      <c r="E17" s="213">
        <v>1</v>
      </c>
      <c r="F17" s="214">
        <v>3</v>
      </c>
      <c r="G17" s="20"/>
      <c r="H17" s="20">
        <v>8</v>
      </c>
      <c r="I17" s="144"/>
      <c r="J17" s="215">
        <v>2</v>
      </c>
      <c r="K17" s="215">
        <v>1</v>
      </c>
      <c r="L17" s="214">
        <v>4</v>
      </c>
      <c r="M17" s="214">
        <v>4</v>
      </c>
      <c r="N17" s="214">
        <v>3</v>
      </c>
      <c r="O17" s="214">
        <v>3</v>
      </c>
      <c r="P17" s="214">
        <v>4</v>
      </c>
      <c r="Q17" s="214">
        <v>3</v>
      </c>
      <c r="R17" s="214">
        <v>3</v>
      </c>
      <c r="S17" s="214">
        <v>3</v>
      </c>
      <c r="T17" s="216">
        <v>4</v>
      </c>
      <c r="U17" s="216">
        <v>4</v>
      </c>
      <c r="V17" s="216">
        <v>3</v>
      </c>
      <c r="W17" s="216">
        <v>4</v>
      </c>
      <c r="X17" s="216">
        <v>3</v>
      </c>
      <c r="Y17" s="216">
        <v>4</v>
      </c>
      <c r="Z17" s="217">
        <v>4</v>
      </c>
      <c r="AA17" s="217">
        <v>3</v>
      </c>
      <c r="AB17" s="217">
        <v>3</v>
      </c>
      <c r="AC17" s="217">
        <v>3</v>
      </c>
      <c r="AD17" s="217">
        <v>4</v>
      </c>
      <c r="AE17" s="217">
        <v>3</v>
      </c>
      <c r="AF17" s="217">
        <v>3</v>
      </c>
      <c r="AG17" s="217">
        <v>4</v>
      </c>
      <c r="AH17" s="217">
        <v>3</v>
      </c>
      <c r="AI17" s="218">
        <v>3</v>
      </c>
      <c r="AJ17" s="218">
        <v>3</v>
      </c>
      <c r="AK17" s="218">
        <v>3</v>
      </c>
      <c r="AL17" s="218">
        <v>4</v>
      </c>
      <c r="AM17" s="218">
        <v>3</v>
      </c>
      <c r="AN17" s="218">
        <v>3</v>
      </c>
      <c r="AO17" s="218">
        <v>4</v>
      </c>
      <c r="AP17" s="218">
        <v>3</v>
      </c>
      <c r="AQ17" s="219">
        <v>4</v>
      </c>
      <c r="AR17" s="219">
        <v>3</v>
      </c>
      <c r="AS17" s="219">
        <v>4</v>
      </c>
      <c r="AT17" s="219">
        <v>4</v>
      </c>
      <c r="AU17" s="219">
        <v>3</v>
      </c>
      <c r="AV17" s="219">
        <v>3</v>
      </c>
      <c r="AW17" s="219">
        <v>4</v>
      </c>
      <c r="AX17" s="219">
        <v>4</v>
      </c>
      <c r="AY17" s="219">
        <v>4</v>
      </c>
      <c r="AZ17" s="219">
        <v>3</v>
      </c>
      <c r="BA17" s="7"/>
      <c r="BB17" s="37">
        <f t="shared" si="5"/>
        <v>3.375</v>
      </c>
      <c r="BC17" s="38">
        <f t="shared" si="1"/>
        <v>3.6666666666666665</v>
      </c>
      <c r="BD17" s="39">
        <f t="shared" si="2"/>
        <v>3.3333333333333335</v>
      </c>
      <c r="BE17" s="40">
        <f t="shared" si="3"/>
        <v>3.25</v>
      </c>
      <c r="BF17" s="41">
        <f t="shared" si="4"/>
        <v>3.6</v>
      </c>
    </row>
    <row r="18" spans="1:58" x14ac:dyDescent="0.55000000000000004">
      <c r="A18" s="51">
        <v>16</v>
      </c>
      <c r="B18" s="211">
        <v>2</v>
      </c>
      <c r="C18" s="212">
        <v>31</v>
      </c>
      <c r="D18" s="79">
        <f t="shared" si="0"/>
        <v>2</v>
      </c>
      <c r="E18" s="213">
        <v>1</v>
      </c>
      <c r="F18" s="214">
        <v>3</v>
      </c>
      <c r="G18" s="20"/>
      <c r="H18" s="20">
        <v>8</v>
      </c>
      <c r="I18" s="144"/>
      <c r="J18" s="215">
        <v>1</v>
      </c>
      <c r="K18" s="215">
        <v>1</v>
      </c>
      <c r="L18" s="214">
        <v>4</v>
      </c>
      <c r="M18" s="214">
        <v>4</v>
      </c>
      <c r="N18" s="214">
        <v>4</v>
      </c>
      <c r="O18" s="214">
        <v>4</v>
      </c>
      <c r="P18" s="214">
        <v>4</v>
      </c>
      <c r="Q18" s="214">
        <v>4</v>
      </c>
      <c r="R18" s="214">
        <v>4</v>
      </c>
      <c r="S18" s="214">
        <v>4</v>
      </c>
      <c r="T18" s="216">
        <v>4</v>
      </c>
      <c r="U18" s="216">
        <v>3</v>
      </c>
      <c r="V18" s="216">
        <v>4</v>
      </c>
      <c r="W18" s="216">
        <v>3</v>
      </c>
      <c r="X18" s="216">
        <v>4</v>
      </c>
      <c r="Y18" s="216">
        <v>3</v>
      </c>
      <c r="Z18" s="217">
        <v>3</v>
      </c>
      <c r="AA18" s="217">
        <v>3</v>
      </c>
      <c r="AB18" s="217">
        <v>4</v>
      </c>
      <c r="AC18" s="217">
        <v>3</v>
      </c>
      <c r="AD18" s="217">
        <v>4</v>
      </c>
      <c r="AE18" s="217">
        <v>4</v>
      </c>
      <c r="AF18" s="217">
        <v>4</v>
      </c>
      <c r="AG18" s="217">
        <v>4</v>
      </c>
      <c r="AH18" s="217">
        <v>4</v>
      </c>
      <c r="AI18" s="218">
        <v>4</v>
      </c>
      <c r="AJ18" s="218">
        <v>4</v>
      </c>
      <c r="AK18" s="218">
        <v>4</v>
      </c>
      <c r="AL18" s="218">
        <v>4</v>
      </c>
      <c r="AM18" s="218">
        <v>4</v>
      </c>
      <c r="AN18" s="218">
        <v>4</v>
      </c>
      <c r="AO18" s="218">
        <v>4</v>
      </c>
      <c r="AP18" s="218">
        <v>4</v>
      </c>
      <c r="AQ18" s="219">
        <v>4</v>
      </c>
      <c r="AR18" s="219">
        <v>4</v>
      </c>
      <c r="AS18" s="219">
        <v>4</v>
      </c>
      <c r="AT18" s="219">
        <v>4</v>
      </c>
      <c r="AU18" s="219">
        <v>4</v>
      </c>
      <c r="AV18" s="219">
        <v>4</v>
      </c>
      <c r="AW18" s="219">
        <v>4</v>
      </c>
      <c r="AX18" s="219">
        <v>4</v>
      </c>
      <c r="AY18" s="219">
        <v>4</v>
      </c>
      <c r="AZ18" s="219">
        <v>4</v>
      </c>
      <c r="BA18" s="7"/>
      <c r="BB18" s="37">
        <f t="shared" si="5"/>
        <v>4</v>
      </c>
      <c r="BC18" s="38">
        <f t="shared" si="1"/>
        <v>3.5</v>
      </c>
      <c r="BD18" s="39">
        <f t="shared" si="2"/>
        <v>3.6666666666666665</v>
      </c>
      <c r="BE18" s="40">
        <f t="shared" si="3"/>
        <v>4</v>
      </c>
      <c r="BF18" s="41">
        <f t="shared" si="4"/>
        <v>4</v>
      </c>
    </row>
    <row r="19" spans="1:58" x14ac:dyDescent="0.55000000000000004">
      <c r="A19" s="51">
        <v>17</v>
      </c>
      <c r="B19" s="211">
        <v>2</v>
      </c>
      <c r="C19" s="212">
        <v>33</v>
      </c>
      <c r="D19" s="79">
        <f t="shared" si="0"/>
        <v>2</v>
      </c>
      <c r="E19" s="213">
        <v>1</v>
      </c>
      <c r="F19" s="214">
        <v>3</v>
      </c>
      <c r="G19" s="20"/>
      <c r="H19" s="20">
        <v>8</v>
      </c>
      <c r="I19" s="144"/>
      <c r="J19" s="215">
        <v>2</v>
      </c>
      <c r="K19" s="215">
        <v>1</v>
      </c>
      <c r="L19" s="214">
        <v>5</v>
      </c>
      <c r="M19" s="214">
        <v>5</v>
      </c>
      <c r="N19" s="214">
        <v>5</v>
      </c>
      <c r="O19" s="214">
        <v>5</v>
      </c>
      <c r="P19" s="214">
        <v>5</v>
      </c>
      <c r="Q19" s="214">
        <v>5</v>
      </c>
      <c r="R19" s="214">
        <v>5</v>
      </c>
      <c r="S19" s="214">
        <v>5</v>
      </c>
      <c r="T19" s="216">
        <v>4</v>
      </c>
      <c r="U19" s="216">
        <v>4</v>
      </c>
      <c r="V19" s="216">
        <v>4</v>
      </c>
      <c r="W19" s="216">
        <v>4</v>
      </c>
      <c r="X19" s="216">
        <v>4</v>
      </c>
      <c r="Y19" s="216">
        <v>4</v>
      </c>
      <c r="Z19" s="217">
        <v>5</v>
      </c>
      <c r="AA19" s="217">
        <v>5</v>
      </c>
      <c r="AB19" s="217">
        <v>4</v>
      </c>
      <c r="AC19" s="217">
        <v>5</v>
      </c>
      <c r="AD19" s="217">
        <v>5</v>
      </c>
      <c r="AE19" s="217">
        <v>5</v>
      </c>
      <c r="AF19" s="217">
        <v>5</v>
      </c>
      <c r="AG19" s="217">
        <v>5</v>
      </c>
      <c r="AH19" s="217">
        <v>5</v>
      </c>
      <c r="AI19" s="218">
        <v>4</v>
      </c>
      <c r="AJ19" s="218">
        <v>4</v>
      </c>
      <c r="AK19" s="218">
        <v>4</v>
      </c>
      <c r="AL19" s="218">
        <v>5</v>
      </c>
      <c r="AM19" s="218">
        <v>5</v>
      </c>
      <c r="AN19" s="218">
        <v>3</v>
      </c>
      <c r="AO19" s="218">
        <v>3</v>
      </c>
      <c r="AP19" s="218">
        <v>3</v>
      </c>
      <c r="AQ19" s="219">
        <v>4</v>
      </c>
      <c r="AR19" s="219">
        <v>3</v>
      </c>
      <c r="AS19" s="219">
        <v>4</v>
      </c>
      <c r="AT19" s="219">
        <v>4</v>
      </c>
      <c r="AU19" s="219">
        <v>5</v>
      </c>
      <c r="AV19" s="219">
        <v>4</v>
      </c>
      <c r="AW19" s="219">
        <v>4</v>
      </c>
      <c r="AX19" s="219">
        <v>4</v>
      </c>
      <c r="AY19" s="219">
        <v>4</v>
      </c>
      <c r="AZ19" s="219">
        <v>4</v>
      </c>
      <c r="BA19" s="7"/>
      <c r="BB19" s="37">
        <f t="shared" si="5"/>
        <v>5</v>
      </c>
      <c r="BC19" s="38">
        <f t="shared" si="1"/>
        <v>4</v>
      </c>
      <c r="BD19" s="39">
        <f t="shared" si="2"/>
        <v>4.8888888888888893</v>
      </c>
      <c r="BE19" s="40">
        <f t="shared" si="3"/>
        <v>3.875</v>
      </c>
      <c r="BF19" s="41">
        <f t="shared" si="4"/>
        <v>4</v>
      </c>
    </row>
    <row r="20" spans="1:58" x14ac:dyDescent="0.55000000000000004">
      <c r="A20" s="51">
        <v>18</v>
      </c>
      <c r="B20" s="211">
        <v>1</v>
      </c>
      <c r="C20" s="212">
        <v>33</v>
      </c>
      <c r="D20" s="79">
        <f t="shared" si="0"/>
        <v>2</v>
      </c>
      <c r="E20" s="213">
        <v>1</v>
      </c>
      <c r="F20" s="214">
        <v>2</v>
      </c>
      <c r="G20" s="20"/>
      <c r="H20" s="20">
        <v>8</v>
      </c>
      <c r="I20" s="144"/>
      <c r="J20" s="215">
        <v>2</v>
      </c>
      <c r="K20" s="215">
        <v>1</v>
      </c>
      <c r="L20" s="214">
        <v>5</v>
      </c>
      <c r="M20" s="214">
        <v>5</v>
      </c>
      <c r="N20" s="214">
        <v>5</v>
      </c>
      <c r="O20" s="214">
        <v>5</v>
      </c>
      <c r="P20" s="214">
        <v>5</v>
      </c>
      <c r="Q20" s="214">
        <v>5</v>
      </c>
      <c r="R20" s="214">
        <v>5</v>
      </c>
      <c r="S20" s="214">
        <v>5</v>
      </c>
      <c r="T20" s="216">
        <v>5</v>
      </c>
      <c r="U20" s="216">
        <v>5</v>
      </c>
      <c r="V20" s="216">
        <v>5</v>
      </c>
      <c r="W20" s="216">
        <v>5</v>
      </c>
      <c r="X20" s="216">
        <v>5</v>
      </c>
      <c r="Y20" s="216">
        <v>5</v>
      </c>
      <c r="Z20" s="217">
        <v>5</v>
      </c>
      <c r="AA20" s="217">
        <v>5</v>
      </c>
      <c r="AB20" s="217">
        <v>5</v>
      </c>
      <c r="AC20" s="217">
        <v>5</v>
      </c>
      <c r="AD20" s="217">
        <v>5</v>
      </c>
      <c r="AE20" s="217">
        <v>5</v>
      </c>
      <c r="AF20" s="217">
        <v>5</v>
      </c>
      <c r="AG20" s="217">
        <v>5</v>
      </c>
      <c r="AH20" s="217">
        <v>5</v>
      </c>
      <c r="AI20" s="218">
        <v>4</v>
      </c>
      <c r="AJ20" s="218">
        <v>5</v>
      </c>
      <c r="AK20" s="218">
        <v>5</v>
      </c>
      <c r="AL20" s="218">
        <v>5</v>
      </c>
      <c r="AM20" s="218">
        <v>5</v>
      </c>
      <c r="AN20" s="218">
        <v>5</v>
      </c>
      <c r="AO20" s="218">
        <v>5</v>
      </c>
      <c r="AP20" s="218">
        <v>5</v>
      </c>
      <c r="AQ20" s="219">
        <v>4</v>
      </c>
      <c r="AR20" s="219">
        <v>5</v>
      </c>
      <c r="AS20" s="219">
        <v>5</v>
      </c>
      <c r="AT20" s="219">
        <v>5</v>
      </c>
      <c r="AU20" s="219">
        <v>5</v>
      </c>
      <c r="AV20" s="219">
        <v>4</v>
      </c>
      <c r="AW20" s="219">
        <v>4</v>
      </c>
      <c r="AX20" s="219">
        <v>4</v>
      </c>
      <c r="AY20" s="219">
        <v>4</v>
      </c>
      <c r="AZ20" s="219">
        <v>4</v>
      </c>
      <c r="BA20" s="7"/>
      <c r="BB20" s="37">
        <f t="shared" si="5"/>
        <v>5</v>
      </c>
      <c r="BC20" s="38">
        <f t="shared" si="1"/>
        <v>5</v>
      </c>
      <c r="BD20" s="39">
        <f t="shared" si="2"/>
        <v>5</v>
      </c>
      <c r="BE20" s="40">
        <f t="shared" si="3"/>
        <v>4.875</v>
      </c>
      <c r="BF20" s="41">
        <f t="shared" si="4"/>
        <v>4.4000000000000004</v>
      </c>
    </row>
    <row r="21" spans="1:58" x14ac:dyDescent="0.55000000000000004">
      <c r="A21" s="51">
        <v>19</v>
      </c>
      <c r="B21" s="211">
        <v>2</v>
      </c>
      <c r="C21" s="212">
        <v>36</v>
      </c>
      <c r="D21" s="79">
        <f t="shared" si="0"/>
        <v>2</v>
      </c>
      <c r="E21" s="213">
        <v>1</v>
      </c>
      <c r="F21" s="214">
        <v>3</v>
      </c>
      <c r="G21" s="20"/>
      <c r="H21" s="20">
        <v>8</v>
      </c>
      <c r="I21" s="144"/>
      <c r="J21" s="215">
        <v>2</v>
      </c>
      <c r="K21" s="215">
        <v>1</v>
      </c>
      <c r="L21" s="214">
        <v>5</v>
      </c>
      <c r="M21" s="214">
        <v>5</v>
      </c>
      <c r="N21" s="214">
        <v>5</v>
      </c>
      <c r="O21" s="214">
        <v>5</v>
      </c>
      <c r="P21" s="214">
        <v>5</v>
      </c>
      <c r="Q21" s="214">
        <v>5</v>
      </c>
      <c r="R21" s="214">
        <v>5</v>
      </c>
      <c r="S21" s="214">
        <v>5</v>
      </c>
      <c r="T21" s="216">
        <v>5</v>
      </c>
      <c r="U21" s="216">
        <v>5</v>
      </c>
      <c r="V21" s="216">
        <v>5</v>
      </c>
      <c r="W21" s="216">
        <v>5</v>
      </c>
      <c r="X21" s="216">
        <v>5</v>
      </c>
      <c r="Y21" s="216">
        <v>5</v>
      </c>
      <c r="Z21" s="217">
        <v>5</v>
      </c>
      <c r="AA21" s="217">
        <v>5</v>
      </c>
      <c r="AB21" s="217">
        <v>5</v>
      </c>
      <c r="AC21" s="217">
        <v>5</v>
      </c>
      <c r="AD21" s="217">
        <v>5</v>
      </c>
      <c r="AE21" s="217">
        <v>5</v>
      </c>
      <c r="AF21" s="217">
        <v>5</v>
      </c>
      <c r="AG21" s="217">
        <v>5</v>
      </c>
      <c r="AH21" s="217">
        <v>5</v>
      </c>
      <c r="AI21" s="218">
        <v>5</v>
      </c>
      <c r="AJ21" s="218">
        <v>5</v>
      </c>
      <c r="AK21" s="218">
        <v>5</v>
      </c>
      <c r="AL21" s="218">
        <v>5</v>
      </c>
      <c r="AM21" s="218">
        <v>5</v>
      </c>
      <c r="AN21" s="218">
        <v>5</v>
      </c>
      <c r="AO21" s="218">
        <v>5</v>
      </c>
      <c r="AP21" s="218">
        <v>5</v>
      </c>
      <c r="AQ21" s="219">
        <v>5</v>
      </c>
      <c r="AR21" s="219">
        <v>5</v>
      </c>
      <c r="AS21" s="219">
        <v>5</v>
      </c>
      <c r="AT21" s="219">
        <v>5</v>
      </c>
      <c r="AU21" s="219">
        <v>5</v>
      </c>
      <c r="AV21" s="219">
        <v>4</v>
      </c>
      <c r="AW21" s="219">
        <v>4</v>
      </c>
      <c r="AX21" s="219">
        <v>4</v>
      </c>
      <c r="AY21" s="219">
        <v>4</v>
      </c>
      <c r="AZ21" s="219">
        <v>4</v>
      </c>
      <c r="BA21" s="7"/>
      <c r="BB21" s="37">
        <f t="shared" si="5"/>
        <v>5</v>
      </c>
      <c r="BC21" s="38">
        <f t="shared" si="1"/>
        <v>5</v>
      </c>
      <c r="BD21" s="39">
        <f t="shared" si="2"/>
        <v>5</v>
      </c>
      <c r="BE21" s="40">
        <f t="shared" si="3"/>
        <v>5</v>
      </c>
      <c r="BF21" s="41">
        <f t="shared" si="4"/>
        <v>4.5</v>
      </c>
    </row>
    <row r="22" spans="1:58" x14ac:dyDescent="0.55000000000000004">
      <c r="A22" s="51">
        <v>20</v>
      </c>
      <c r="B22" s="211">
        <v>2</v>
      </c>
      <c r="C22" s="212">
        <v>31</v>
      </c>
      <c r="D22" s="79">
        <f t="shared" si="0"/>
        <v>2</v>
      </c>
      <c r="E22" s="213">
        <v>1</v>
      </c>
      <c r="F22" s="214">
        <v>3</v>
      </c>
      <c r="G22" s="20"/>
      <c r="H22" s="20">
        <v>8</v>
      </c>
      <c r="I22" s="144"/>
      <c r="J22" s="215">
        <v>2</v>
      </c>
      <c r="K22" s="215">
        <v>1</v>
      </c>
      <c r="L22" s="214">
        <v>4</v>
      </c>
      <c r="M22" s="214">
        <v>4</v>
      </c>
      <c r="N22" s="214">
        <v>4</v>
      </c>
      <c r="O22" s="214">
        <v>4</v>
      </c>
      <c r="P22" s="214">
        <v>5</v>
      </c>
      <c r="Q22" s="214">
        <v>4</v>
      </c>
      <c r="R22" s="214">
        <v>5</v>
      </c>
      <c r="S22" s="214">
        <v>4</v>
      </c>
      <c r="T22" s="216">
        <v>4</v>
      </c>
      <c r="U22" s="216">
        <v>5</v>
      </c>
      <c r="V22" s="216">
        <v>4</v>
      </c>
      <c r="W22" s="216">
        <v>4</v>
      </c>
      <c r="X22" s="216">
        <v>4</v>
      </c>
      <c r="Y22" s="216">
        <v>4</v>
      </c>
      <c r="Z22" s="217">
        <v>4</v>
      </c>
      <c r="AA22" s="217">
        <v>4</v>
      </c>
      <c r="AB22" s="217">
        <v>4</v>
      </c>
      <c r="AC22" s="217">
        <v>4</v>
      </c>
      <c r="AD22" s="217">
        <v>5</v>
      </c>
      <c r="AE22" s="217">
        <v>4</v>
      </c>
      <c r="AF22" s="217">
        <v>5</v>
      </c>
      <c r="AG22" s="217">
        <v>5</v>
      </c>
      <c r="AH22" s="217">
        <v>5</v>
      </c>
      <c r="AI22" s="218">
        <v>5</v>
      </c>
      <c r="AJ22" s="218">
        <v>5</v>
      </c>
      <c r="AK22" s="218">
        <v>5</v>
      </c>
      <c r="AL22" s="218">
        <v>5</v>
      </c>
      <c r="AM22" s="218">
        <v>4</v>
      </c>
      <c r="AN22" s="218">
        <v>4</v>
      </c>
      <c r="AO22" s="218">
        <v>4</v>
      </c>
      <c r="AP22" s="218">
        <v>4</v>
      </c>
      <c r="AQ22" s="219">
        <v>5</v>
      </c>
      <c r="AR22" s="219">
        <v>5</v>
      </c>
      <c r="AS22" s="219">
        <v>5</v>
      </c>
      <c r="AT22" s="219">
        <v>5</v>
      </c>
      <c r="AU22" s="219">
        <v>5</v>
      </c>
      <c r="AV22" s="219">
        <v>3</v>
      </c>
      <c r="AW22" s="219">
        <v>3</v>
      </c>
      <c r="AX22" s="219">
        <v>4</v>
      </c>
      <c r="AY22" s="219">
        <v>3</v>
      </c>
      <c r="AZ22" s="219">
        <v>5</v>
      </c>
      <c r="BA22" s="7"/>
      <c r="BB22" s="37">
        <f t="shared" si="5"/>
        <v>4.25</v>
      </c>
      <c r="BC22" s="38">
        <f t="shared" si="1"/>
        <v>4.166666666666667</v>
      </c>
      <c r="BD22" s="39">
        <f t="shared" si="2"/>
        <v>4.4444444444444446</v>
      </c>
      <c r="BE22" s="40">
        <f t="shared" si="3"/>
        <v>4.5</v>
      </c>
      <c r="BF22" s="41">
        <f t="shared" si="4"/>
        <v>4.3</v>
      </c>
    </row>
    <row r="23" spans="1:58" x14ac:dyDescent="0.55000000000000004">
      <c r="A23" s="51">
        <v>21</v>
      </c>
      <c r="B23" s="211">
        <v>2</v>
      </c>
      <c r="C23" s="212">
        <v>31</v>
      </c>
      <c r="D23" s="79">
        <f t="shared" si="0"/>
        <v>2</v>
      </c>
      <c r="E23" s="213">
        <v>1</v>
      </c>
      <c r="F23" s="214">
        <v>3</v>
      </c>
      <c r="G23" s="20"/>
      <c r="H23" s="20">
        <v>8</v>
      </c>
      <c r="I23" s="144"/>
      <c r="J23" s="215">
        <v>2</v>
      </c>
      <c r="K23" s="215">
        <v>1</v>
      </c>
      <c r="L23" s="214">
        <v>5</v>
      </c>
      <c r="M23" s="214">
        <v>5</v>
      </c>
      <c r="N23" s="214">
        <v>5</v>
      </c>
      <c r="O23" s="214">
        <v>5</v>
      </c>
      <c r="P23" s="214">
        <v>5</v>
      </c>
      <c r="Q23" s="214">
        <v>5</v>
      </c>
      <c r="R23" s="214">
        <v>4</v>
      </c>
      <c r="S23" s="214">
        <v>5</v>
      </c>
      <c r="T23" s="216">
        <v>5</v>
      </c>
      <c r="U23" s="216">
        <v>5</v>
      </c>
      <c r="V23" s="216">
        <v>4</v>
      </c>
      <c r="W23" s="216">
        <v>4</v>
      </c>
      <c r="X23" s="216">
        <v>4</v>
      </c>
      <c r="Y23" s="216">
        <v>4</v>
      </c>
      <c r="Z23" s="217">
        <v>4</v>
      </c>
      <c r="AA23" s="217">
        <v>4</v>
      </c>
      <c r="AB23" s="217">
        <v>4</v>
      </c>
      <c r="AC23" s="217">
        <v>4</v>
      </c>
      <c r="AD23" s="217">
        <v>4</v>
      </c>
      <c r="AE23" s="217">
        <v>4</v>
      </c>
      <c r="AF23" s="217">
        <v>4</v>
      </c>
      <c r="AG23" s="217">
        <v>4</v>
      </c>
      <c r="AH23" s="217">
        <v>4</v>
      </c>
      <c r="AI23" s="218">
        <v>4</v>
      </c>
      <c r="AJ23" s="218">
        <v>4</v>
      </c>
      <c r="AK23" s="218">
        <v>4</v>
      </c>
      <c r="AL23" s="218">
        <v>4</v>
      </c>
      <c r="AM23" s="218">
        <v>4</v>
      </c>
      <c r="AN23" s="218">
        <v>4</v>
      </c>
      <c r="AO23" s="218">
        <v>4</v>
      </c>
      <c r="AP23" s="218">
        <v>4</v>
      </c>
      <c r="AQ23" s="219">
        <v>5</v>
      </c>
      <c r="AR23" s="219">
        <v>5</v>
      </c>
      <c r="AS23" s="219">
        <v>5</v>
      </c>
      <c r="AT23" s="219">
        <v>5</v>
      </c>
      <c r="AU23" s="219">
        <v>5</v>
      </c>
      <c r="AV23" s="219">
        <v>4</v>
      </c>
      <c r="AW23" s="219">
        <v>4</v>
      </c>
      <c r="AX23" s="219">
        <v>4</v>
      </c>
      <c r="AY23" s="219">
        <v>4</v>
      </c>
      <c r="AZ23" s="219">
        <v>4</v>
      </c>
      <c r="BA23" s="7"/>
      <c r="BB23" s="37">
        <f t="shared" si="5"/>
        <v>4.875</v>
      </c>
      <c r="BC23" s="38">
        <f t="shared" si="1"/>
        <v>4.333333333333333</v>
      </c>
      <c r="BD23" s="39">
        <f t="shared" si="2"/>
        <v>4</v>
      </c>
      <c r="BE23" s="40">
        <f t="shared" si="3"/>
        <v>4</v>
      </c>
      <c r="BF23" s="41">
        <f t="shared" si="4"/>
        <v>4.5</v>
      </c>
    </row>
    <row r="24" spans="1:58" x14ac:dyDescent="0.55000000000000004">
      <c r="A24" s="51">
        <v>22</v>
      </c>
      <c r="B24" s="220">
        <v>2</v>
      </c>
      <c r="C24" s="221">
        <v>33</v>
      </c>
      <c r="D24" s="79">
        <f t="shared" si="0"/>
        <v>2</v>
      </c>
      <c r="E24" s="213">
        <v>1</v>
      </c>
      <c r="F24" s="222">
        <v>2</v>
      </c>
      <c r="G24" s="20"/>
      <c r="H24" s="20">
        <v>8</v>
      </c>
      <c r="I24" s="144"/>
      <c r="J24" s="223">
        <v>2</v>
      </c>
      <c r="K24" s="223">
        <v>2</v>
      </c>
      <c r="L24" s="214">
        <v>5</v>
      </c>
      <c r="M24" s="214">
        <v>4</v>
      </c>
      <c r="N24" s="214">
        <v>2</v>
      </c>
      <c r="O24" s="214">
        <v>3</v>
      </c>
      <c r="P24" s="214">
        <v>5</v>
      </c>
      <c r="Q24" s="214">
        <v>4</v>
      </c>
      <c r="R24" s="214">
        <v>4</v>
      </c>
      <c r="S24" s="214">
        <v>4</v>
      </c>
      <c r="T24" s="216">
        <v>4</v>
      </c>
      <c r="U24" s="216">
        <v>4</v>
      </c>
      <c r="V24" s="216">
        <v>4</v>
      </c>
      <c r="W24" s="216">
        <v>3</v>
      </c>
      <c r="X24" s="216">
        <v>4</v>
      </c>
      <c r="Y24" s="216">
        <v>4</v>
      </c>
      <c r="Z24" s="217">
        <v>4</v>
      </c>
      <c r="AA24" s="217">
        <v>3</v>
      </c>
      <c r="AB24" s="217">
        <v>4</v>
      </c>
      <c r="AC24" s="217">
        <v>3</v>
      </c>
      <c r="AD24" s="217">
        <v>3</v>
      </c>
      <c r="AE24" s="217">
        <v>4</v>
      </c>
      <c r="AF24" s="217">
        <v>4</v>
      </c>
      <c r="AG24" s="217">
        <v>3</v>
      </c>
      <c r="AH24" s="217">
        <v>4</v>
      </c>
      <c r="AI24" s="218">
        <v>5</v>
      </c>
      <c r="AJ24" s="218">
        <v>5</v>
      </c>
      <c r="AK24" s="218">
        <v>5</v>
      </c>
      <c r="AL24" s="218">
        <v>4</v>
      </c>
      <c r="AM24" s="218">
        <v>4</v>
      </c>
      <c r="AN24" s="218">
        <v>3</v>
      </c>
      <c r="AO24" s="218">
        <v>4</v>
      </c>
      <c r="AP24" s="218">
        <v>4</v>
      </c>
      <c r="AQ24" s="219">
        <v>5</v>
      </c>
      <c r="AR24" s="219">
        <v>5</v>
      </c>
      <c r="AS24" s="219">
        <v>5</v>
      </c>
      <c r="AT24" s="219">
        <v>5</v>
      </c>
      <c r="AU24" s="219">
        <v>5</v>
      </c>
      <c r="AV24" s="219">
        <v>2</v>
      </c>
      <c r="AW24" s="219">
        <v>3</v>
      </c>
      <c r="AX24" s="219">
        <v>3</v>
      </c>
      <c r="AY24" s="219">
        <v>2</v>
      </c>
      <c r="AZ24" s="219">
        <v>4</v>
      </c>
      <c r="BA24" s="7"/>
      <c r="BB24" s="37">
        <f t="shared" si="5"/>
        <v>3.875</v>
      </c>
      <c r="BC24" s="38">
        <f t="shared" si="1"/>
        <v>3.8333333333333335</v>
      </c>
      <c r="BD24" s="39">
        <f t="shared" si="2"/>
        <v>3.5555555555555554</v>
      </c>
      <c r="BE24" s="40">
        <f t="shared" si="3"/>
        <v>4.25</v>
      </c>
      <c r="BF24" s="41">
        <f t="shared" si="4"/>
        <v>3.9</v>
      </c>
    </row>
    <row r="25" spans="1:58" x14ac:dyDescent="0.55000000000000004">
      <c r="A25" s="51">
        <v>23</v>
      </c>
      <c r="B25" s="220">
        <v>1</v>
      </c>
      <c r="C25" s="221">
        <v>33</v>
      </c>
      <c r="D25" s="79">
        <f t="shared" si="0"/>
        <v>2</v>
      </c>
      <c r="E25" s="213">
        <v>1</v>
      </c>
      <c r="F25" s="222">
        <v>2</v>
      </c>
      <c r="G25" s="20"/>
      <c r="H25" s="20">
        <v>8</v>
      </c>
      <c r="I25" s="144"/>
      <c r="J25" s="223">
        <v>2</v>
      </c>
      <c r="K25" s="223">
        <v>1</v>
      </c>
      <c r="L25" s="214">
        <v>4</v>
      </c>
      <c r="M25" s="214">
        <v>4</v>
      </c>
      <c r="N25" s="214">
        <v>4</v>
      </c>
      <c r="O25" s="214">
        <v>4</v>
      </c>
      <c r="P25" s="214">
        <v>4</v>
      </c>
      <c r="Q25" s="214">
        <v>4</v>
      </c>
      <c r="R25" s="214">
        <v>4</v>
      </c>
      <c r="S25" s="214">
        <v>4</v>
      </c>
      <c r="T25" s="216">
        <v>4</v>
      </c>
      <c r="U25" s="216">
        <v>4</v>
      </c>
      <c r="V25" s="216">
        <v>3</v>
      </c>
      <c r="W25" s="216">
        <v>3</v>
      </c>
      <c r="X25" s="216">
        <v>5</v>
      </c>
      <c r="Y25" s="216">
        <v>4</v>
      </c>
      <c r="Z25" s="217">
        <v>4</v>
      </c>
      <c r="AA25" s="217">
        <v>4</v>
      </c>
      <c r="AB25" s="217">
        <v>4</v>
      </c>
      <c r="AC25" s="217">
        <v>4</v>
      </c>
      <c r="AD25" s="217">
        <v>4</v>
      </c>
      <c r="AE25" s="217">
        <v>3</v>
      </c>
      <c r="AF25" s="217">
        <v>4</v>
      </c>
      <c r="AG25" s="217">
        <v>4</v>
      </c>
      <c r="AH25" s="217">
        <v>3</v>
      </c>
      <c r="AI25" s="218">
        <v>4</v>
      </c>
      <c r="AJ25" s="218">
        <v>4</v>
      </c>
      <c r="AK25" s="218">
        <v>4</v>
      </c>
      <c r="AL25" s="218">
        <v>4</v>
      </c>
      <c r="AM25" s="218">
        <v>4</v>
      </c>
      <c r="AN25" s="218">
        <v>4</v>
      </c>
      <c r="AO25" s="218">
        <v>4</v>
      </c>
      <c r="AP25" s="218">
        <v>4</v>
      </c>
      <c r="AQ25" s="219">
        <v>3</v>
      </c>
      <c r="AR25" s="219">
        <v>4</v>
      </c>
      <c r="AS25" s="219">
        <v>4</v>
      </c>
      <c r="AT25" s="219">
        <v>4</v>
      </c>
      <c r="AU25" s="219">
        <v>4</v>
      </c>
      <c r="AV25" s="219">
        <v>3</v>
      </c>
      <c r="AW25" s="219">
        <v>3</v>
      </c>
      <c r="AX25" s="219">
        <v>3</v>
      </c>
      <c r="AY25" s="219">
        <v>3</v>
      </c>
      <c r="AZ25" s="219">
        <v>3</v>
      </c>
      <c r="BA25" s="7"/>
      <c r="BB25" s="37">
        <f t="shared" si="5"/>
        <v>4</v>
      </c>
      <c r="BC25" s="38">
        <f t="shared" si="1"/>
        <v>3.8333333333333335</v>
      </c>
      <c r="BD25" s="39">
        <f t="shared" si="2"/>
        <v>3.7777777777777777</v>
      </c>
      <c r="BE25" s="40">
        <f t="shared" si="3"/>
        <v>4</v>
      </c>
      <c r="BF25" s="41">
        <f t="shared" si="4"/>
        <v>3.4</v>
      </c>
    </row>
    <row r="26" spans="1:58" x14ac:dyDescent="0.55000000000000004">
      <c r="A26" s="51">
        <v>24</v>
      </c>
      <c r="B26" s="211">
        <v>2</v>
      </c>
      <c r="C26" s="212">
        <v>30</v>
      </c>
      <c r="D26" s="79">
        <f t="shared" si="0"/>
        <v>1</v>
      </c>
      <c r="E26" s="213">
        <v>1</v>
      </c>
      <c r="F26" s="214">
        <v>3</v>
      </c>
      <c r="G26" s="20"/>
      <c r="H26" s="20">
        <v>8</v>
      </c>
      <c r="I26" s="144"/>
      <c r="J26" s="215">
        <v>2</v>
      </c>
      <c r="K26" s="215">
        <v>1</v>
      </c>
      <c r="L26" s="214">
        <v>5</v>
      </c>
      <c r="M26" s="214">
        <v>4</v>
      </c>
      <c r="N26" s="214">
        <v>4</v>
      </c>
      <c r="O26" s="214">
        <v>4</v>
      </c>
      <c r="P26" s="214">
        <v>5</v>
      </c>
      <c r="Q26" s="214">
        <v>4</v>
      </c>
      <c r="R26" s="214">
        <v>4</v>
      </c>
      <c r="S26" s="214">
        <v>4</v>
      </c>
      <c r="T26" s="216">
        <v>4</v>
      </c>
      <c r="U26" s="216">
        <v>5</v>
      </c>
      <c r="V26" s="216">
        <v>5</v>
      </c>
      <c r="W26" s="216">
        <v>4</v>
      </c>
      <c r="X26" s="216">
        <v>4</v>
      </c>
      <c r="Y26" s="216">
        <v>5</v>
      </c>
      <c r="Z26" s="217">
        <v>4</v>
      </c>
      <c r="AA26" s="217">
        <v>4</v>
      </c>
      <c r="AB26" s="217">
        <v>4</v>
      </c>
      <c r="AC26" s="217">
        <v>4</v>
      </c>
      <c r="AD26" s="217">
        <v>4</v>
      </c>
      <c r="AE26" s="217">
        <v>4</v>
      </c>
      <c r="AF26" s="217">
        <v>4</v>
      </c>
      <c r="AG26" s="217">
        <v>3</v>
      </c>
      <c r="AH26" s="217">
        <v>3</v>
      </c>
      <c r="AI26" s="218">
        <v>4</v>
      </c>
      <c r="AJ26" s="218">
        <v>4</v>
      </c>
      <c r="AK26" s="218">
        <v>4</v>
      </c>
      <c r="AL26" s="218">
        <v>5</v>
      </c>
      <c r="AM26" s="218">
        <v>4</v>
      </c>
      <c r="AN26" s="218">
        <v>4</v>
      </c>
      <c r="AO26" s="218">
        <v>4</v>
      </c>
      <c r="AP26" s="218">
        <v>3</v>
      </c>
      <c r="AQ26" s="219">
        <v>4</v>
      </c>
      <c r="AR26" s="219">
        <v>4</v>
      </c>
      <c r="AS26" s="219">
        <v>4</v>
      </c>
      <c r="AT26" s="219">
        <v>4</v>
      </c>
      <c r="AU26" s="219">
        <v>4</v>
      </c>
      <c r="AV26" s="219">
        <v>4</v>
      </c>
      <c r="AW26" s="219">
        <v>4</v>
      </c>
      <c r="AX26" s="219">
        <v>4</v>
      </c>
      <c r="AY26" s="219">
        <v>4</v>
      </c>
      <c r="AZ26" s="219">
        <v>4</v>
      </c>
      <c r="BA26" s="7"/>
      <c r="BB26" s="37">
        <f t="shared" si="5"/>
        <v>4.25</v>
      </c>
      <c r="BC26" s="38">
        <f t="shared" si="1"/>
        <v>4.5</v>
      </c>
      <c r="BD26" s="39">
        <f t="shared" si="2"/>
        <v>3.7777777777777777</v>
      </c>
      <c r="BE26" s="40">
        <f t="shared" si="3"/>
        <v>4</v>
      </c>
      <c r="BF26" s="41">
        <f t="shared" si="4"/>
        <v>4</v>
      </c>
    </row>
    <row r="27" spans="1:58" x14ac:dyDescent="0.55000000000000004">
      <c r="A27" s="51">
        <v>25</v>
      </c>
      <c r="B27" s="220">
        <v>2</v>
      </c>
      <c r="C27" s="221">
        <v>26</v>
      </c>
      <c r="D27" s="79">
        <f t="shared" si="0"/>
        <v>1</v>
      </c>
      <c r="E27" s="213">
        <v>1</v>
      </c>
      <c r="F27" s="222">
        <v>4</v>
      </c>
      <c r="G27" s="20"/>
      <c r="H27" s="20">
        <v>8</v>
      </c>
      <c r="I27" s="144"/>
      <c r="J27" s="223">
        <v>2</v>
      </c>
      <c r="K27" s="223">
        <v>1</v>
      </c>
      <c r="L27" s="214">
        <v>4</v>
      </c>
      <c r="M27" s="214">
        <v>4</v>
      </c>
      <c r="N27" s="214">
        <v>4</v>
      </c>
      <c r="O27" s="214">
        <v>4</v>
      </c>
      <c r="P27" s="214">
        <v>5</v>
      </c>
      <c r="Q27" s="214">
        <v>5</v>
      </c>
      <c r="R27" s="214">
        <v>5</v>
      </c>
      <c r="S27" s="214">
        <v>5</v>
      </c>
      <c r="T27" s="216">
        <v>5</v>
      </c>
      <c r="U27" s="216">
        <v>5</v>
      </c>
      <c r="V27" s="216">
        <v>5</v>
      </c>
      <c r="W27" s="216">
        <v>4</v>
      </c>
      <c r="X27" s="216">
        <v>4</v>
      </c>
      <c r="Y27" s="216">
        <v>5</v>
      </c>
      <c r="Z27" s="217">
        <v>4</v>
      </c>
      <c r="AA27" s="217">
        <v>4</v>
      </c>
      <c r="AB27" s="217">
        <v>4</v>
      </c>
      <c r="AC27" s="217">
        <v>4</v>
      </c>
      <c r="AD27" s="217">
        <v>4</v>
      </c>
      <c r="AE27" s="217">
        <v>4</v>
      </c>
      <c r="AF27" s="217">
        <v>5</v>
      </c>
      <c r="AG27" s="217">
        <v>4</v>
      </c>
      <c r="AH27" s="217">
        <v>5</v>
      </c>
      <c r="AI27" s="218">
        <v>5</v>
      </c>
      <c r="AJ27" s="218">
        <v>5</v>
      </c>
      <c r="AK27" s="218">
        <v>5</v>
      </c>
      <c r="AL27" s="218">
        <v>5</v>
      </c>
      <c r="AM27" s="218">
        <v>5</v>
      </c>
      <c r="AN27" s="218">
        <v>5</v>
      </c>
      <c r="AO27" s="218">
        <v>5</v>
      </c>
      <c r="AP27" s="218">
        <v>5</v>
      </c>
      <c r="AQ27" s="219">
        <v>4</v>
      </c>
      <c r="AR27" s="219">
        <v>4</v>
      </c>
      <c r="AS27" s="219">
        <v>4</v>
      </c>
      <c r="AT27" s="219">
        <v>4</v>
      </c>
      <c r="AU27" s="219">
        <v>4</v>
      </c>
      <c r="AV27" s="219">
        <v>4</v>
      </c>
      <c r="AW27" s="219">
        <v>4</v>
      </c>
      <c r="AX27" s="219">
        <v>4</v>
      </c>
      <c r="AY27" s="219">
        <v>4</v>
      </c>
      <c r="AZ27" s="219">
        <v>4</v>
      </c>
      <c r="BA27" s="7"/>
      <c r="BB27" s="37">
        <f t="shared" si="5"/>
        <v>4.5</v>
      </c>
      <c r="BC27" s="38">
        <f t="shared" si="1"/>
        <v>4.666666666666667</v>
      </c>
      <c r="BD27" s="39">
        <f t="shared" si="2"/>
        <v>4.2222222222222223</v>
      </c>
      <c r="BE27" s="40">
        <f t="shared" si="3"/>
        <v>5</v>
      </c>
      <c r="BF27" s="41">
        <f t="shared" si="4"/>
        <v>4</v>
      </c>
    </row>
    <row r="28" spans="1:58" x14ac:dyDescent="0.55000000000000004">
      <c r="A28" s="51">
        <v>26</v>
      </c>
      <c r="B28" s="220">
        <v>2</v>
      </c>
      <c r="C28" s="221">
        <v>47</v>
      </c>
      <c r="D28" s="79">
        <f t="shared" si="0"/>
        <v>3</v>
      </c>
      <c r="E28" s="213">
        <v>1</v>
      </c>
      <c r="F28" s="222">
        <v>4</v>
      </c>
      <c r="G28" s="20"/>
      <c r="H28" s="20">
        <v>8</v>
      </c>
      <c r="I28" s="144"/>
      <c r="J28" s="223">
        <v>2</v>
      </c>
      <c r="K28" s="223">
        <v>1</v>
      </c>
      <c r="L28" s="214">
        <v>4</v>
      </c>
      <c r="M28" s="214">
        <v>4</v>
      </c>
      <c r="N28" s="214">
        <v>4</v>
      </c>
      <c r="O28" s="214">
        <v>4</v>
      </c>
      <c r="P28" s="214">
        <v>4</v>
      </c>
      <c r="Q28" s="214">
        <v>4</v>
      </c>
      <c r="R28" s="214">
        <v>4</v>
      </c>
      <c r="S28" s="214">
        <v>4</v>
      </c>
      <c r="T28" s="216">
        <v>4</v>
      </c>
      <c r="U28" s="216">
        <v>4</v>
      </c>
      <c r="V28" s="216">
        <v>4</v>
      </c>
      <c r="W28" s="216">
        <v>4</v>
      </c>
      <c r="X28" s="216">
        <v>4</v>
      </c>
      <c r="Y28" s="216">
        <v>4</v>
      </c>
      <c r="Z28" s="217">
        <v>4</v>
      </c>
      <c r="AA28" s="217">
        <v>4</v>
      </c>
      <c r="AB28" s="217">
        <v>4</v>
      </c>
      <c r="AC28" s="217">
        <v>4</v>
      </c>
      <c r="AD28" s="217">
        <v>4</v>
      </c>
      <c r="AE28" s="217">
        <v>4</v>
      </c>
      <c r="AF28" s="217">
        <v>4</v>
      </c>
      <c r="AG28" s="217">
        <v>3</v>
      </c>
      <c r="AH28" s="217">
        <v>4</v>
      </c>
      <c r="AI28" s="218">
        <v>4</v>
      </c>
      <c r="AJ28" s="218">
        <v>4</v>
      </c>
      <c r="AK28" s="218">
        <v>4</v>
      </c>
      <c r="AL28" s="218">
        <v>4</v>
      </c>
      <c r="AM28" s="218">
        <v>4</v>
      </c>
      <c r="AN28" s="218">
        <v>4</v>
      </c>
      <c r="AO28" s="218">
        <v>4</v>
      </c>
      <c r="AP28" s="218">
        <v>4</v>
      </c>
      <c r="AQ28" s="219">
        <v>5</v>
      </c>
      <c r="AR28" s="219">
        <v>4</v>
      </c>
      <c r="AS28" s="219">
        <v>4</v>
      </c>
      <c r="AT28" s="219">
        <v>5</v>
      </c>
      <c r="AU28" s="219">
        <v>4</v>
      </c>
      <c r="AV28" s="219">
        <v>3</v>
      </c>
      <c r="AW28" s="219">
        <v>3</v>
      </c>
      <c r="AX28" s="219">
        <v>3</v>
      </c>
      <c r="AY28" s="219">
        <v>2</v>
      </c>
      <c r="AZ28" s="219">
        <v>4</v>
      </c>
      <c r="BA28" s="7"/>
      <c r="BB28" s="37">
        <f t="shared" si="5"/>
        <v>4</v>
      </c>
      <c r="BC28" s="38">
        <f t="shared" si="1"/>
        <v>4</v>
      </c>
      <c r="BD28" s="39">
        <f t="shared" si="2"/>
        <v>3.8888888888888888</v>
      </c>
      <c r="BE28" s="40">
        <f t="shared" si="3"/>
        <v>4</v>
      </c>
      <c r="BF28" s="41">
        <f t="shared" si="4"/>
        <v>3.7</v>
      </c>
    </row>
    <row r="29" spans="1:58" x14ac:dyDescent="0.55000000000000004">
      <c r="A29" s="51">
        <v>27</v>
      </c>
      <c r="B29" s="211">
        <v>1</v>
      </c>
      <c r="C29" s="212">
        <v>33</v>
      </c>
      <c r="D29" s="79">
        <f t="shared" si="0"/>
        <v>2</v>
      </c>
      <c r="E29" s="213">
        <v>1</v>
      </c>
      <c r="F29" s="214">
        <v>2</v>
      </c>
      <c r="G29" s="20"/>
      <c r="H29" s="20">
        <v>8</v>
      </c>
      <c r="I29" s="144"/>
      <c r="J29" s="215">
        <v>2</v>
      </c>
      <c r="K29" s="215">
        <v>1</v>
      </c>
      <c r="L29" s="224">
        <v>5</v>
      </c>
      <c r="M29" s="224">
        <v>5</v>
      </c>
      <c r="N29" s="224">
        <v>5</v>
      </c>
      <c r="O29" s="224">
        <v>5</v>
      </c>
      <c r="P29" s="214">
        <v>5</v>
      </c>
      <c r="Q29" s="214">
        <v>5</v>
      </c>
      <c r="R29" s="214">
        <v>5</v>
      </c>
      <c r="S29" s="214">
        <v>5</v>
      </c>
      <c r="T29" s="214">
        <v>5</v>
      </c>
      <c r="U29" s="214">
        <v>5</v>
      </c>
      <c r="V29" s="214">
        <v>5</v>
      </c>
      <c r="W29" s="214">
        <v>5</v>
      </c>
      <c r="X29" s="216">
        <v>5</v>
      </c>
      <c r="Y29" s="216">
        <v>5</v>
      </c>
      <c r="Z29" s="216">
        <v>5</v>
      </c>
      <c r="AA29" s="216">
        <v>5</v>
      </c>
      <c r="AB29" s="216">
        <v>5</v>
      </c>
      <c r="AC29" s="216">
        <v>5</v>
      </c>
      <c r="AD29" s="217">
        <v>5</v>
      </c>
      <c r="AE29" s="217">
        <v>5</v>
      </c>
      <c r="AF29" s="217">
        <v>5</v>
      </c>
      <c r="AG29" s="217">
        <v>5</v>
      </c>
      <c r="AH29" s="217">
        <v>5</v>
      </c>
      <c r="AI29" s="217">
        <v>5</v>
      </c>
      <c r="AJ29" s="217">
        <v>5</v>
      </c>
      <c r="AK29" s="217">
        <v>5</v>
      </c>
      <c r="AL29" s="217">
        <v>5</v>
      </c>
      <c r="AM29" s="218">
        <v>5</v>
      </c>
      <c r="AN29" s="218">
        <v>5</v>
      </c>
      <c r="AO29" s="218">
        <v>5</v>
      </c>
      <c r="AP29" s="218">
        <v>5</v>
      </c>
      <c r="AQ29" s="218">
        <v>5</v>
      </c>
      <c r="AR29" s="218">
        <v>5</v>
      </c>
      <c r="AS29" s="218">
        <v>5</v>
      </c>
      <c r="AT29" s="218">
        <v>5</v>
      </c>
      <c r="AU29" s="219">
        <v>5</v>
      </c>
      <c r="AV29" s="219">
        <v>5</v>
      </c>
      <c r="AW29" s="219">
        <v>5</v>
      </c>
      <c r="AX29" s="219">
        <v>5</v>
      </c>
      <c r="AY29" s="219">
        <v>5</v>
      </c>
      <c r="AZ29" s="219">
        <v>4</v>
      </c>
      <c r="BA29" s="7"/>
      <c r="BB29" s="37">
        <f t="shared" si="5"/>
        <v>5</v>
      </c>
      <c r="BC29" s="38">
        <f t="shared" si="1"/>
        <v>5</v>
      </c>
      <c r="BD29" s="39">
        <f t="shared" si="2"/>
        <v>5</v>
      </c>
      <c r="BE29" s="40">
        <f t="shared" si="3"/>
        <v>5</v>
      </c>
      <c r="BF29" s="41">
        <f t="shared" si="4"/>
        <v>4.9000000000000004</v>
      </c>
    </row>
    <row r="30" spans="1:58" x14ac:dyDescent="0.55000000000000004">
      <c r="A30" s="51">
        <v>28</v>
      </c>
      <c r="B30" s="220">
        <v>1</v>
      </c>
      <c r="C30" s="221">
        <v>37</v>
      </c>
      <c r="D30" s="79">
        <f t="shared" si="0"/>
        <v>2</v>
      </c>
      <c r="E30" s="213">
        <v>1</v>
      </c>
      <c r="F30" s="222">
        <v>2</v>
      </c>
      <c r="G30" s="20"/>
      <c r="H30" s="20">
        <v>8</v>
      </c>
      <c r="I30" s="144"/>
      <c r="J30" s="223">
        <v>2</v>
      </c>
      <c r="K30" s="223">
        <v>1</v>
      </c>
      <c r="L30" s="222">
        <v>4</v>
      </c>
      <c r="M30" s="222">
        <v>4</v>
      </c>
      <c r="N30" s="222">
        <v>4</v>
      </c>
      <c r="O30" s="222">
        <v>4</v>
      </c>
      <c r="P30" s="222">
        <v>4</v>
      </c>
      <c r="Q30" s="222">
        <v>4</v>
      </c>
      <c r="R30" s="222">
        <v>4</v>
      </c>
      <c r="S30" s="222">
        <v>5</v>
      </c>
      <c r="T30" s="225">
        <v>5</v>
      </c>
      <c r="U30" s="225">
        <v>4</v>
      </c>
      <c r="V30" s="225">
        <v>5</v>
      </c>
      <c r="W30" s="225">
        <v>4</v>
      </c>
      <c r="X30" s="225">
        <v>4</v>
      </c>
      <c r="Y30" s="225">
        <v>4</v>
      </c>
      <c r="Z30" s="226">
        <v>5</v>
      </c>
      <c r="AA30" s="226">
        <v>5</v>
      </c>
      <c r="AB30" s="226">
        <v>4</v>
      </c>
      <c r="AC30" s="226">
        <v>4</v>
      </c>
      <c r="AD30" s="226">
        <v>4</v>
      </c>
      <c r="AE30" s="226">
        <v>4</v>
      </c>
      <c r="AF30" s="226">
        <v>5</v>
      </c>
      <c r="AG30" s="226">
        <v>3</v>
      </c>
      <c r="AH30" s="226">
        <v>3</v>
      </c>
      <c r="AI30" s="227">
        <v>3</v>
      </c>
      <c r="AJ30" s="227">
        <v>3</v>
      </c>
      <c r="AK30" s="227">
        <v>3</v>
      </c>
      <c r="AL30" s="227">
        <v>5</v>
      </c>
      <c r="AM30" s="227">
        <v>4</v>
      </c>
      <c r="AN30" s="227">
        <v>3</v>
      </c>
      <c r="AO30" s="227">
        <v>3</v>
      </c>
      <c r="AP30" s="227">
        <v>3</v>
      </c>
      <c r="AQ30" s="228">
        <v>4</v>
      </c>
      <c r="AR30" s="228">
        <v>3</v>
      </c>
      <c r="AS30" s="228">
        <v>3</v>
      </c>
      <c r="AT30" s="228">
        <v>3</v>
      </c>
      <c r="AU30" s="228">
        <v>3</v>
      </c>
      <c r="AV30" s="228">
        <v>4</v>
      </c>
      <c r="AW30" s="228">
        <v>4</v>
      </c>
      <c r="AX30" s="228">
        <v>4</v>
      </c>
      <c r="AY30" s="228">
        <v>4</v>
      </c>
      <c r="AZ30" s="228">
        <v>4</v>
      </c>
      <c r="BA30" s="7"/>
      <c r="BB30" s="37">
        <f t="shared" si="5"/>
        <v>4.125</v>
      </c>
      <c r="BC30" s="38">
        <f t="shared" si="1"/>
        <v>4.333333333333333</v>
      </c>
      <c r="BD30" s="39">
        <f t="shared" si="2"/>
        <v>4.1111111111111107</v>
      </c>
      <c r="BE30" s="40">
        <f t="shared" si="3"/>
        <v>3.375</v>
      </c>
      <c r="BF30" s="41">
        <f t="shared" si="4"/>
        <v>3.6</v>
      </c>
    </row>
    <row r="31" spans="1:58" x14ac:dyDescent="0.55000000000000004">
      <c r="A31" s="51"/>
      <c r="B31" s="26"/>
      <c r="C31" s="27"/>
      <c r="D31" s="79"/>
      <c r="E31" s="28"/>
      <c r="F31" s="29"/>
      <c r="G31" s="35"/>
      <c r="H31" s="35"/>
      <c r="I31" s="35"/>
      <c r="J31" s="30"/>
      <c r="K31" s="30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34"/>
      <c r="AK31" s="34"/>
      <c r="AL31" s="34"/>
      <c r="AM31" s="34"/>
      <c r="AN31" s="34"/>
      <c r="AO31" s="34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7" t="e">
        <f t="shared" ref="BB31" si="6">(AVERAGE(L31:S31))</f>
        <v>#DIV/0!</v>
      </c>
      <c r="BC31" s="38" t="e">
        <f t="shared" ref="BC31" si="7">(AVERAGEA(T31:Y31))</f>
        <v>#DIV/0!</v>
      </c>
      <c r="BD31" s="39" t="e">
        <f t="shared" ref="BD31" si="8">(AVERAGE(Z31:AH31))</f>
        <v>#DIV/0!</v>
      </c>
      <c r="BE31" s="40" t="e">
        <f t="shared" ref="BE31" si="9">(AVERAGEA(AI31:AP31))</f>
        <v>#DIV/0!</v>
      </c>
      <c r="BF31" s="41" t="e">
        <f t="shared" ref="BF31" si="10">(AVERAGE(AQ31:AZ31))</f>
        <v>#DIV/0!</v>
      </c>
    </row>
    <row r="32" spans="1:58" x14ac:dyDescent="0.55000000000000004">
      <c r="A32" s="72"/>
      <c r="B32" s="73"/>
      <c r="C32" s="74"/>
      <c r="D32" s="79"/>
      <c r="E32" s="75"/>
      <c r="F32" s="76"/>
      <c r="G32" s="47"/>
      <c r="H32" s="47"/>
      <c r="I32" s="47"/>
      <c r="J32" s="77"/>
      <c r="K32" s="78" t="s">
        <v>51</v>
      </c>
      <c r="L32" s="129">
        <f>AVERAGE(L3:L31)</f>
        <v>4.7142857142857144</v>
      </c>
      <c r="M32" s="129">
        <f t="shared" ref="M32:S32" si="11">AVERAGE(M3:M31)</f>
        <v>4.5357142857142856</v>
      </c>
      <c r="N32" s="129">
        <f t="shared" si="11"/>
        <v>4.3214285714285712</v>
      </c>
      <c r="O32" s="129">
        <f t="shared" si="11"/>
        <v>4.3571428571428568</v>
      </c>
      <c r="P32" s="129">
        <f t="shared" si="11"/>
        <v>4.75</v>
      </c>
      <c r="Q32" s="129">
        <f t="shared" si="11"/>
        <v>4.4642857142857144</v>
      </c>
      <c r="R32" s="129">
        <f t="shared" si="11"/>
        <v>4.25</v>
      </c>
      <c r="S32" s="129">
        <f t="shared" si="11"/>
        <v>4.4285714285714288</v>
      </c>
      <c r="T32" s="38">
        <f>AVERAGE(T3:T31)</f>
        <v>4.4285714285714288</v>
      </c>
      <c r="U32" s="38">
        <f t="shared" ref="U32:Y32" si="12">AVERAGE(U3:U31)</f>
        <v>4.4285714285714288</v>
      </c>
      <c r="V32" s="38">
        <f t="shared" si="12"/>
        <v>4.25</v>
      </c>
      <c r="W32" s="38">
        <f t="shared" si="12"/>
        <v>4.0714285714285712</v>
      </c>
      <c r="X32" s="38">
        <f t="shared" si="12"/>
        <v>4.2857142857142856</v>
      </c>
      <c r="Y32" s="38">
        <f t="shared" si="12"/>
        <v>4.25</v>
      </c>
      <c r="Z32" s="39">
        <f>AVERAGE(Z3:Z31)</f>
        <v>4.3214285714285712</v>
      </c>
      <c r="AA32" s="39">
        <f t="shared" ref="AA32:AH32" si="13">AVERAGE(AA3:AA31)</f>
        <v>4.1785714285714288</v>
      </c>
      <c r="AB32" s="39">
        <f t="shared" si="13"/>
        <v>4.1785714285714288</v>
      </c>
      <c r="AC32" s="39">
        <f t="shared" si="13"/>
        <v>3.9285714285714284</v>
      </c>
      <c r="AD32" s="39">
        <f t="shared" si="13"/>
        <v>4.2857142857142856</v>
      </c>
      <c r="AE32" s="39">
        <f t="shared" si="13"/>
        <v>4.0714285714285712</v>
      </c>
      <c r="AF32" s="39">
        <f t="shared" si="13"/>
        <v>4.3928571428571432</v>
      </c>
      <c r="AG32" s="39">
        <f>AVERAGE(AG3:AG31)</f>
        <v>4.1071428571428568</v>
      </c>
      <c r="AH32" s="39">
        <f t="shared" si="13"/>
        <v>4.3571428571428568</v>
      </c>
      <c r="AI32" s="40">
        <f>AVERAGE(AI3:AI31)</f>
        <v>4.4285714285714288</v>
      </c>
      <c r="AJ32" s="40">
        <f t="shared" ref="AJ32:AP32" si="14">AVERAGE(AJ3:AJ31)</f>
        <v>4.25</v>
      </c>
      <c r="AK32" s="40">
        <f t="shared" si="14"/>
        <v>4.4285714285714288</v>
      </c>
      <c r="AL32" s="40">
        <f t="shared" si="14"/>
        <v>4.6071428571428568</v>
      </c>
      <c r="AM32" s="40">
        <f t="shared" si="14"/>
        <v>4.1071428571428568</v>
      </c>
      <c r="AN32" s="40">
        <f t="shared" si="14"/>
        <v>4.2857142857142856</v>
      </c>
      <c r="AO32" s="40">
        <f t="shared" si="14"/>
        <v>4.1785714285714288</v>
      </c>
      <c r="AP32" s="40">
        <f t="shared" si="14"/>
        <v>4.1428571428571432</v>
      </c>
      <c r="AQ32" s="41">
        <f>AVERAGE(AQ3:AQ31)</f>
        <v>4.3571428571428568</v>
      </c>
      <c r="AR32" s="41">
        <f t="shared" ref="AR32:AZ32" si="15">AVERAGE(AR3:AR31)</f>
        <v>4.3214285714285712</v>
      </c>
      <c r="AS32" s="41">
        <f t="shared" si="15"/>
        <v>4.4285714285714288</v>
      </c>
      <c r="AT32" s="41">
        <f t="shared" si="15"/>
        <v>4.4642857142857144</v>
      </c>
      <c r="AU32" s="41">
        <f t="shared" si="15"/>
        <v>4.3214285714285712</v>
      </c>
      <c r="AV32" s="41">
        <f t="shared" si="15"/>
        <v>3.6785714285714284</v>
      </c>
      <c r="AW32" s="41">
        <f t="shared" si="15"/>
        <v>3.75</v>
      </c>
      <c r="AX32" s="41">
        <f t="shared" si="15"/>
        <v>3.8571428571428572</v>
      </c>
      <c r="AY32" s="41">
        <f t="shared" si="15"/>
        <v>3.6785714285714284</v>
      </c>
      <c r="AZ32" s="41">
        <f t="shared" si="15"/>
        <v>4.1785714285714288</v>
      </c>
      <c r="BA32" s="81" t="s">
        <v>51</v>
      </c>
      <c r="BB32" s="37">
        <f>AVERAGE(L29:S31)</f>
        <v>4.5625</v>
      </c>
      <c r="BC32" s="38">
        <f>AVERAGE(T29:Y31)</f>
        <v>4.666666666666667</v>
      </c>
      <c r="BD32" s="143">
        <f>AVERAGE(Z29:AH31)</f>
        <v>4.5555555555555554</v>
      </c>
      <c r="BE32" s="40">
        <f>AVERAGE(AI29:AP31)</f>
        <v>4.1875</v>
      </c>
      <c r="BF32" s="41">
        <f>AVERAGE(AQ29:AZ31)</f>
        <v>4.25</v>
      </c>
    </row>
    <row r="33" spans="1:58" x14ac:dyDescent="0.55000000000000004">
      <c r="A33" s="72"/>
      <c r="B33" s="73"/>
      <c r="C33" s="74"/>
      <c r="D33" s="79"/>
      <c r="E33" s="75"/>
      <c r="F33" s="76"/>
      <c r="G33" s="76"/>
      <c r="H33" s="76"/>
      <c r="I33" s="76"/>
      <c r="J33" s="77"/>
      <c r="K33" s="78" t="s">
        <v>52</v>
      </c>
      <c r="L33" s="129">
        <f>STDEVPA(L3:L31)</f>
        <v>0.4517539514526257</v>
      </c>
      <c r="M33" s="129">
        <f t="shared" ref="M33:S33" si="16">STDEVPA(M3:M31)</f>
        <v>0.49872285870603361</v>
      </c>
      <c r="N33" s="129">
        <f t="shared" si="16"/>
        <v>0.75845573505697506</v>
      </c>
      <c r="O33" s="129">
        <f t="shared" si="16"/>
        <v>0.71784825865149215</v>
      </c>
      <c r="P33" s="129">
        <f t="shared" si="16"/>
        <v>0.4330127018922193</v>
      </c>
      <c r="Q33" s="129">
        <f t="shared" si="16"/>
        <v>0.62576483814054396</v>
      </c>
      <c r="R33" s="129">
        <f t="shared" si="16"/>
        <v>0.73799922570613652</v>
      </c>
      <c r="S33" s="129">
        <f t="shared" si="16"/>
        <v>0.72843135908468359</v>
      </c>
      <c r="T33" s="38">
        <f>STDEVPA(T3:T31)</f>
        <v>0.62269984907723908</v>
      </c>
      <c r="U33" s="38">
        <f t="shared" ref="U33:Y33" si="17">STDEVPA(U3:U31)</f>
        <v>0.72843135908468359</v>
      </c>
      <c r="V33" s="38">
        <f t="shared" si="17"/>
        <v>0.82915619758884995</v>
      </c>
      <c r="W33" s="38">
        <f t="shared" si="17"/>
        <v>0.88352263406092724</v>
      </c>
      <c r="X33" s="38">
        <f t="shared" si="17"/>
        <v>0.88063057185271088</v>
      </c>
      <c r="Y33" s="38">
        <f t="shared" si="17"/>
        <v>0.871165065546462</v>
      </c>
      <c r="Z33" s="39">
        <f>STDEVPA(Z3:Z31)</f>
        <v>0.75845573505697506</v>
      </c>
      <c r="AA33" s="39">
        <f t="shared" ref="AA33:AH33" si="18">STDEVPA(AA3:AA31)</f>
        <v>0.96560755961398392</v>
      </c>
      <c r="AB33" s="39">
        <f t="shared" si="18"/>
        <v>0.88856109318748067</v>
      </c>
      <c r="AC33" s="39">
        <f t="shared" si="18"/>
        <v>0.96097314621955077</v>
      </c>
      <c r="AD33" s="39">
        <f t="shared" si="18"/>
        <v>0.92029276619465183</v>
      </c>
      <c r="AE33" s="39">
        <f t="shared" si="18"/>
        <v>0.96097314621955077</v>
      </c>
      <c r="AF33" s="39">
        <f t="shared" si="18"/>
        <v>0.8593721011082831</v>
      </c>
      <c r="AG33" s="39">
        <f>STDEVPA(AG3:AG30)</f>
        <v>1.0120448082360538</v>
      </c>
      <c r="AH33" s="39">
        <f t="shared" si="18"/>
        <v>0.89499743472440485</v>
      </c>
      <c r="AI33" s="40">
        <f>STDEVPA(AI3:AI31)</f>
        <v>0.67763092717893847</v>
      </c>
      <c r="AJ33" s="40">
        <f t="shared" ref="AJ33:AP33" si="19">STDEVPA(AJ3:AJ31)</f>
        <v>0.94962398573630935</v>
      </c>
      <c r="AK33" s="40">
        <f t="shared" si="19"/>
        <v>0.77591289222858684</v>
      </c>
      <c r="AL33" s="40">
        <f t="shared" si="19"/>
        <v>0.81675690185923366</v>
      </c>
      <c r="AM33" s="40">
        <f t="shared" si="19"/>
        <v>0.97611788347974626</v>
      </c>
      <c r="AN33" s="40">
        <f t="shared" si="19"/>
        <v>0.79539490897571741</v>
      </c>
      <c r="AO33" s="40">
        <f t="shared" si="19"/>
        <v>0.88856109318748067</v>
      </c>
      <c r="AP33" s="40">
        <f t="shared" si="19"/>
        <v>0.98974331861078702</v>
      </c>
      <c r="AQ33" s="41">
        <f>STDEVPA(AQ3:AQ31)</f>
        <v>0.61028598180839511</v>
      </c>
      <c r="AR33" s="41">
        <f t="shared" ref="AR33:AZ33" si="20">STDEVPA(AR3:AR31)</f>
        <v>0.75845573505697506</v>
      </c>
      <c r="AS33" s="41">
        <f t="shared" si="20"/>
        <v>0.67763092717893847</v>
      </c>
      <c r="AT33" s="41">
        <f t="shared" si="20"/>
        <v>0.68044853154491602</v>
      </c>
      <c r="AU33" s="41">
        <f t="shared" si="20"/>
        <v>0.75845573505697506</v>
      </c>
      <c r="AV33" s="41">
        <f t="shared" si="20"/>
        <v>0.80416644637126444</v>
      </c>
      <c r="AW33" s="41">
        <f t="shared" si="20"/>
        <v>0.82915619758884995</v>
      </c>
      <c r="AX33" s="41">
        <f t="shared" si="20"/>
        <v>0.74230748895809018</v>
      </c>
      <c r="AY33" s="41">
        <f t="shared" si="20"/>
        <v>0.92788436119761286</v>
      </c>
      <c r="AZ33" s="41">
        <f t="shared" si="20"/>
        <v>0.60080728004502582</v>
      </c>
      <c r="BA33" s="81" t="s">
        <v>52</v>
      </c>
      <c r="BB33" s="37">
        <f>STDEVPA(L29:S31)</f>
        <v>0.49607837082461076</v>
      </c>
      <c r="BC33" s="38">
        <f>STDEVPA(T29:Y31)</f>
        <v>0.47140452079103168</v>
      </c>
      <c r="BD33" s="39">
        <f>STDEVPA(Z29:AH31)</f>
        <v>0.6849348892187751</v>
      </c>
      <c r="BE33" s="40">
        <f>STDEVPA(AI29:AP31)</f>
        <v>0.94991775959816649</v>
      </c>
      <c r="BF33" s="41">
        <f>STDEVPA(AQ29:AZ31)</f>
        <v>0.76648548583779463</v>
      </c>
    </row>
    <row r="34" spans="1:58" x14ac:dyDescent="0.55000000000000004">
      <c r="B34" s="42"/>
      <c r="C34" s="42"/>
      <c r="D34" s="79"/>
      <c r="E34" s="42"/>
      <c r="F34" s="42"/>
      <c r="G34" s="42"/>
      <c r="H34" s="42"/>
      <c r="I34" s="42"/>
      <c r="J34" s="42"/>
      <c r="K34" s="42"/>
      <c r="L34" s="43"/>
      <c r="M34" s="43"/>
      <c r="N34" s="43"/>
      <c r="O34" s="43"/>
      <c r="P34" s="43"/>
      <c r="Q34" s="43"/>
      <c r="R34" s="43"/>
      <c r="S34" s="43"/>
      <c r="T34" s="44"/>
      <c r="U34" s="44"/>
      <c r="V34" s="44"/>
      <c r="W34" s="44"/>
      <c r="X34" s="44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6"/>
      <c r="AK34" s="46"/>
      <c r="AL34" s="46"/>
      <c r="AM34" s="46"/>
      <c r="AN34" s="46"/>
      <c r="AO34" s="46"/>
      <c r="AP34" s="4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8"/>
      <c r="BB34" s="49">
        <f>AVERAGE(L29:AZ31)</f>
        <v>4.4268292682926829</v>
      </c>
      <c r="BC34" s="49"/>
      <c r="BD34" s="49"/>
      <c r="BE34" s="42"/>
      <c r="BF34" s="42"/>
    </row>
    <row r="35" spans="1:58" x14ac:dyDescent="0.55000000000000004">
      <c r="B35" s="42"/>
      <c r="C35" s="42"/>
      <c r="D35" s="79"/>
      <c r="E35" s="42"/>
      <c r="F35" s="42"/>
      <c r="G35" s="42"/>
      <c r="H35" s="42"/>
      <c r="I35" s="42"/>
      <c r="J35" s="42"/>
      <c r="K35" s="42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48"/>
      <c r="BB35" s="49">
        <f>STDEVPA(L29:AZ31)</f>
        <v>0.73302726473896185</v>
      </c>
      <c r="BC35" s="49"/>
      <c r="BD35" s="49"/>
      <c r="BE35" s="42"/>
      <c r="BF35" s="42"/>
    </row>
    <row r="36" spans="1:58" x14ac:dyDescent="0.55000000000000004">
      <c r="B36" s="42"/>
      <c r="C36" s="42"/>
      <c r="D36" s="79"/>
      <c r="E36" s="42"/>
      <c r="F36" s="42"/>
      <c r="G36" s="42"/>
      <c r="H36" s="42"/>
      <c r="I36" s="42"/>
      <c r="J36" s="42"/>
      <c r="K36" s="42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48"/>
      <c r="BB36" s="42"/>
      <c r="BC36" s="49"/>
      <c r="BD36" s="49"/>
      <c r="BE36" s="42"/>
      <c r="BF36" s="42"/>
    </row>
    <row r="37" spans="1:58" x14ac:dyDescent="0.55000000000000004">
      <c r="B37" s="42"/>
      <c r="C37" s="42"/>
      <c r="D37" s="79"/>
      <c r="E37" s="42"/>
      <c r="F37" s="42" t="s">
        <v>257</v>
      </c>
      <c r="G37" s="42">
        <v>60</v>
      </c>
      <c r="H37" s="42" t="s">
        <v>192</v>
      </c>
      <c r="I37" s="42">
        <f>COUNT(A1:A30)</f>
        <v>28</v>
      </c>
      <c r="J37" s="42" t="s">
        <v>61</v>
      </c>
      <c r="K37" s="229">
        <f>I37*100/G37</f>
        <v>46.666666666666664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48"/>
      <c r="BB37" s="42"/>
      <c r="BC37" s="49"/>
      <c r="BD37" s="49"/>
      <c r="BE37" s="42"/>
      <c r="BF37" s="42"/>
    </row>
    <row r="38" spans="1:58" x14ac:dyDescent="0.55000000000000004">
      <c r="B38" s="42"/>
      <c r="C38" s="42"/>
      <c r="D38" s="79"/>
      <c r="E38" s="42"/>
      <c r="F38" s="42"/>
      <c r="G38" s="42"/>
      <c r="H38" s="42"/>
      <c r="I38" s="42"/>
      <c r="J38" s="42"/>
      <c r="K38" s="42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48"/>
      <c r="BB38" s="42"/>
      <c r="BC38" s="49"/>
      <c r="BD38" s="49"/>
      <c r="BE38" s="42"/>
      <c r="BF38" s="42"/>
    </row>
    <row r="39" spans="1:58" ht="21.75" x14ac:dyDescent="0.5">
      <c r="A39" s="270" t="s">
        <v>0</v>
      </c>
      <c r="B39" s="271"/>
      <c r="C39" s="257"/>
      <c r="D39" s="79"/>
      <c r="E39" s="257"/>
      <c r="F39" s="257"/>
      <c r="G39" s="257"/>
      <c r="L39" s="16">
        <v>1.1000000000000001</v>
      </c>
      <c r="M39" s="16">
        <v>1.2</v>
      </c>
      <c r="N39" s="16">
        <v>1.3</v>
      </c>
      <c r="O39" s="16">
        <v>1.4</v>
      </c>
      <c r="P39" s="16">
        <v>1.5</v>
      </c>
      <c r="Q39" s="16">
        <v>1.6</v>
      </c>
      <c r="R39" s="16">
        <v>1.7</v>
      </c>
      <c r="S39" s="16">
        <v>1.8</v>
      </c>
      <c r="T39" s="17">
        <v>2.1</v>
      </c>
      <c r="U39" s="17">
        <v>2.2000000000000002</v>
      </c>
      <c r="V39" s="17">
        <v>2.2999999999999998</v>
      </c>
      <c r="W39" s="17">
        <v>2.4</v>
      </c>
      <c r="X39" s="17">
        <v>2.5</v>
      </c>
      <c r="Y39" s="17">
        <v>2.6</v>
      </c>
      <c r="Z39" s="18">
        <v>3.1</v>
      </c>
      <c r="AA39" s="18">
        <v>3.2</v>
      </c>
      <c r="AB39" s="18">
        <v>3.3</v>
      </c>
      <c r="AC39" s="18">
        <v>3.4</v>
      </c>
      <c r="AD39" s="18">
        <v>3.5</v>
      </c>
      <c r="AE39" s="18">
        <v>3.6</v>
      </c>
      <c r="AF39" s="18">
        <v>3.7</v>
      </c>
      <c r="AG39" s="18">
        <v>3.8</v>
      </c>
      <c r="AH39" s="18">
        <v>3.9</v>
      </c>
      <c r="AI39" s="19">
        <v>4.0999999999999996</v>
      </c>
      <c r="AJ39" s="19">
        <v>4.2</v>
      </c>
      <c r="AK39" s="19">
        <v>4.3</v>
      </c>
      <c r="AL39" s="19">
        <v>4.4000000000000004</v>
      </c>
      <c r="AM39" s="19">
        <v>4.5</v>
      </c>
      <c r="AN39" s="19">
        <v>4.5999999999999996</v>
      </c>
      <c r="AO39" s="19">
        <v>4.7</v>
      </c>
      <c r="AP39" s="19">
        <v>4.8</v>
      </c>
      <c r="AQ39" s="20">
        <v>5.0999999999999996</v>
      </c>
      <c r="AR39" s="20" t="s">
        <v>11</v>
      </c>
      <c r="AS39" s="20" t="s">
        <v>12</v>
      </c>
      <c r="AT39" s="20" t="s">
        <v>13</v>
      </c>
      <c r="AU39" s="20" t="s">
        <v>14</v>
      </c>
      <c r="AV39" s="20" t="s">
        <v>15</v>
      </c>
      <c r="AW39" s="20" t="s">
        <v>16</v>
      </c>
      <c r="AX39" s="20" t="s">
        <v>17</v>
      </c>
      <c r="AY39" s="20" t="s">
        <v>18</v>
      </c>
      <c r="AZ39" s="20">
        <v>5.4</v>
      </c>
    </row>
    <row r="40" spans="1:58" ht="21.75" x14ac:dyDescent="0.5">
      <c r="A40" s="271" t="s">
        <v>43</v>
      </c>
      <c r="B40" s="271">
        <f>COUNTIF(B3:B30,1)</f>
        <v>12</v>
      </c>
      <c r="C40" s="257"/>
      <c r="D40" s="79"/>
      <c r="E40" s="257"/>
      <c r="F40" s="257"/>
      <c r="G40" s="257"/>
      <c r="J40" s="77"/>
      <c r="K40" s="78" t="s">
        <v>51</v>
      </c>
      <c r="L40" s="129">
        <f>AVERAGE(L3:L31)</f>
        <v>4.7142857142857144</v>
      </c>
      <c r="M40" s="129">
        <f t="shared" ref="M40:S40" si="21">AVERAGE(M3:M31)</f>
        <v>4.5357142857142856</v>
      </c>
      <c r="N40" s="129">
        <f t="shared" si="21"/>
        <v>4.3214285714285712</v>
      </c>
      <c r="O40" s="129">
        <f t="shared" si="21"/>
        <v>4.3571428571428568</v>
      </c>
      <c r="P40" s="129">
        <f t="shared" si="21"/>
        <v>4.75</v>
      </c>
      <c r="Q40" s="129">
        <f t="shared" si="21"/>
        <v>4.4642857142857144</v>
      </c>
      <c r="R40" s="129">
        <f t="shared" si="21"/>
        <v>4.25</v>
      </c>
      <c r="S40" s="129">
        <f t="shared" si="21"/>
        <v>4.4285714285714288</v>
      </c>
      <c r="T40" s="129">
        <f>AVERAGE(T3:T31)</f>
        <v>4.4285714285714288</v>
      </c>
      <c r="U40" s="129">
        <f t="shared" ref="U40:AZ40" si="22">AVERAGE(U3:U31)</f>
        <v>4.4285714285714288</v>
      </c>
      <c r="V40" s="129">
        <f t="shared" si="22"/>
        <v>4.25</v>
      </c>
      <c r="W40" s="129">
        <f t="shared" si="22"/>
        <v>4.0714285714285712</v>
      </c>
      <c r="X40" s="129">
        <f t="shared" si="22"/>
        <v>4.2857142857142856</v>
      </c>
      <c r="Y40" s="129">
        <f t="shared" si="22"/>
        <v>4.25</v>
      </c>
      <c r="Z40" s="129">
        <f t="shared" si="22"/>
        <v>4.3214285714285712</v>
      </c>
      <c r="AA40" s="129">
        <f t="shared" si="22"/>
        <v>4.1785714285714288</v>
      </c>
      <c r="AB40" s="129">
        <f t="shared" si="22"/>
        <v>4.1785714285714288</v>
      </c>
      <c r="AC40" s="129">
        <f t="shared" si="22"/>
        <v>3.9285714285714284</v>
      </c>
      <c r="AD40" s="129">
        <f t="shared" si="22"/>
        <v>4.2857142857142856</v>
      </c>
      <c r="AE40" s="129">
        <f t="shared" si="22"/>
        <v>4.0714285714285712</v>
      </c>
      <c r="AF40" s="129">
        <f t="shared" si="22"/>
        <v>4.3928571428571432</v>
      </c>
      <c r="AG40" s="129">
        <f t="shared" si="22"/>
        <v>4.1071428571428568</v>
      </c>
      <c r="AH40" s="129">
        <f t="shared" si="22"/>
        <v>4.3571428571428568</v>
      </c>
      <c r="AI40" s="129">
        <f t="shared" si="22"/>
        <v>4.4285714285714288</v>
      </c>
      <c r="AJ40" s="129">
        <f t="shared" si="22"/>
        <v>4.25</v>
      </c>
      <c r="AK40" s="129">
        <f t="shared" si="22"/>
        <v>4.4285714285714288</v>
      </c>
      <c r="AL40" s="129">
        <f t="shared" si="22"/>
        <v>4.6071428571428568</v>
      </c>
      <c r="AM40" s="129">
        <f t="shared" si="22"/>
        <v>4.1071428571428568</v>
      </c>
      <c r="AN40" s="129">
        <f t="shared" si="22"/>
        <v>4.2857142857142856</v>
      </c>
      <c r="AO40" s="129">
        <f t="shared" si="22"/>
        <v>4.1785714285714288</v>
      </c>
      <c r="AP40" s="129">
        <f t="shared" si="22"/>
        <v>4.1428571428571432</v>
      </c>
      <c r="AQ40" s="129">
        <f t="shared" si="22"/>
        <v>4.3571428571428568</v>
      </c>
      <c r="AR40" s="129">
        <f t="shared" si="22"/>
        <v>4.3214285714285712</v>
      </c>
      <c r="AS40" s="129">
        <f t="shared" si="22"/>
        <v>4.4285714285714288</v>
      </c>
      <c r="AT40" s="129">
        <f t="shared" si="22"/>
        <v>4.4642857142857144</v>
      </c>
      <c r="AU40" s="129">
        <f t="shared" si="22"/>
        <v>4.3214285714285712</v>
      </c>
      <c r="AV40" s="129">
        <f t="shared" si="22"/>
        <v>3.6785714285714284</v>
      </c>
      <c r="AW40" s="129">
        <f t="shared" si="22"/>
        <v>3.75</v>
      </c>
      <c r="AX40" s="129">
        <f t="shared" si="22"/>
        <v>3.8571428571428572</v>
      </c>
      <c r="AY40" s="129">
        <f t="shared" si="22"/>
        <v>3.6785714285714284</v>
      </c>
      <c r="AZ40" s="129">
        <f t="shared" si="22"/>
        <v>4.1785714285714288</v>
      </c>
    </row>
    <row r="41" spans="1:58" ht="21.75" x14ac:dyDescent="0.5">
      <c r="A41" s="271" t="s">
        <v>44</v>
      </c>
      <c r="B41" s="271">
        <f>COUNTIF(B3:B30,2)</f>
        <v>16</v>
      </c>
      <c r="C41" s="257"/>
      <c r="D41" s="79"/>
      <c r="E41" s="257"/>
      <c r="F41" s="257"/>
      <c r="G41" s="257"/>
      <c r="J41" s="77"/>
      <c r="K41" s="78" t="s">
        <v>52</v>
      </c>
      <c r="L41" s="129">
        <f>STDEVPA(L3:L31)</f>
        <v>0.4517539514526257</v>
      </c>
      <c r="M41" s="129">
        <f t="shared" ref="M41:AZ41" si="23">STDEVPA(M3:M31)</f>
        <v>0.49872285870603361</v>
      </c>
      <c r="N41" s="129">
        <f t="shared" si="23"/>
        <v>0.75845573505697506</v>
      </c>
      <c r="O41" s="129">
        <f t="shared" si="23"/>
        <v>0.71784825865149215</v>
      </c>
      <c r="P41" s="129">
        <f t="shared" si="23"/>
        <v>0.4330127018922193</v>
      </c>
      <c r="Q41" s="129">
        <f t="shared" si="23"/>
        <v>0.62576483814054396</v>
      </c>
      <c r="R41" s="129">
        <f t="shared" si="23"/>
        <v>0.73799922570613652</v>
      </c>
      <c r="S41" s="129">
        <f t="shared" si="23"/>
        <v>0.72843135908468359</v>
      </c>
      <c r="T41" s="129">
        <f t="shared" si="23"/>
        <v>0.62269984907723908</v>
      </c>
      <c r="U41" s="129">
        <f t="shared" si="23"/>
        <v>0.72843135908468359</v>
      </c>
      <c r="V41" s="129">
        <f t="shared" si="23"/>
        <v>0.82915619758884995</v>
      </c>
      <c r="W41" s="129">
        <f t="shared" si="23"/>
        <v>0.88352263406092724</v>
      </c>
      <c r="X41" s="129">
        <f t="shared" si="23"/>
        <v>0.88063057185271088</v>
      </c>
      <c r="Y41" s="129">
        <f t="shared" si="23"/>
        <v>0.871165065546462</v>
      </c>
      <c r="Z41" s="129">
        <f t="shared" si="23"/>
        <v>0.75845573505697506</v>
      </c>
      <c r="AA41" s="129">
        <f t="shared" si="23"/>
        <v>0.96560755961398392</v>
      </c>
      <c r="AB41" s="129">
        <f t="shared" si="23"/>
        <v>0.88856109318748067</v>
      </c>
      <c r="AC41" s="129">
        <f t="shared" si="23"/>
        <v>0.96097314621955077</v>
      </c>
      <c r="AD41" s="129">
        <f t="shared" si="23"/>
        <v>0.92029276619465183</v>
      </c>
      <c r="AE41" s="129">
        <f t="shared" si="23"/>
        <v>0.96097314621955077</v>
      </c>
      <c r="AF41" s="129">
        <f t="shared" si="23"/>
        <v>0.8593721011082831</v>
      </c>
      <c r="AG41" s="129">
        <f t="shared" si="23"/>
        <v>1.0120448082360538</v>
      </c>
      <c r="AH41" s="129">
        <f t="shared" si="23"/>
        <v>0.89499743472440485</v>
      </c>
      <c r="AI41" s="129">
        <f t="shared" si="23"/>
        <v>0.67763092717893847</v>
      </c>
      <c r="AJ41" s="129">
        <f t="shared" si="23"/>
        <v>0.94962398573630935</v>
      </c>
      <c r="AK41" s="129">
        <f t="shared" si="23"/>
        <v>0.77591289222858684</v>
      </c>
      <c r="AL41" s="129">
        <f t="shared" si="23"/>
        <v>0.81675690185923366</v>
      </c>
      <c r="AM41" s="129">
        <f t="shared" si="23"/>
        <v>0.97611788347974626</v>
      </c>
      <c r="AN41" s="129">
        <f t="shared" si="23"/>
        <v>0.79539490897571741</v>
      </c>
      <c r="AO41" s="129">
        <f t="shared" si="23"/>
        <v>0.88856109318748067</v>
      </c>
      <c r="AP41" s="129">
        <f t="shared" si="23"/>
        <v>0.98974331861078702</v>
      </c>
      <c r="AQ41" s="129">
        <f t="shared" si="23"/>
        <v>0.61028598180839511</v>
      </c>
      <c r="AR41" s="129">
        <f t="shared" si="23"/>
        <v>0.75845573505697506</v>
      </c>
      <c r="AS41" s="129">
        <f t="shared" si="23"/>
        <v>0.67763092717893847</v>
      </c>
      <c r="AT41" s="129">
        <f t="shared" si="23"/>
        <v>0.68044853154491602</v>
      </c>
      <c r="AU41" s="129">
        <f t="shared" si="23"/>
        <v>0.75845573505697506</v>
      </c>
      <c r="AV41" s="129">
        <f t="shared" si="23"/>
        <v>0.80416644637126444</v>
      </c>
      <c r="AW41" s="129">
        <f t="shared" si="23"/>
        <v>0.82915619758884995</v>
      </c>
      <c r="AX41" s="129">
        <f t="shared" si="23"/>
        <v>0.74230748895809018</v>
      </c>
      <c r="AY41" s="129">
        <f t="shared" si="23"/>
        <v>0.92788436119761286</v>
      </c>
      <c r="AZ41" s="129">
        <f t="shared" si="23"/>
        <v>0.60080728004502582</v>
      </c>
    </row>
    <row r="42" spans="1:58" ht="21.75" x14ac:dyDescent="0.5">
      <c r="A42" s="271" t="s">
        <v>267</v>
      </c>
      <c r="B42" s="271">
        <f>COUNTIF(B3:B30,0)</f>
        <v>0</v>
      </c>
      <c r="C42" s="257"/>
      <c r="D42" s="79"/>
      <c r="E42" s="257"/>
      <c r="F42" s="257"/>
      <c r="G42" s="257"/>
    </row>
    <row r="43" spans="1:58" ht="21.75" x14ac:dyDescent="0.5">
      <c r="A43" s="271"/>
      <c r="B43" s="271">
        <f>SUM(B40:B42)</f>
        <v>28</v>
      </c>
      <c r="C43" s="257"/>
      <c r="D43" s="79"/>
      <c r="E43" s="257"/>
      <c r="F43" s="257"/>
      <c r="G43" s="257"/>
      <c r="L43" s="134">
        <v>2.4</v>
      </c>
      <c r="M43" s="134">
        <v>4.4000000000000004</v>
      </c>
      <c r="N43" s="134">
        <v>1.4</v>
      </c>
      <c r="O43" s="134">
        <v>1.5</v>
      </c>
      <c r="P43" s="134">
        <v>1.7</v>
      </c>
      <c r="Q43" s="134">
        <v>1.8</v>
      </c>
      <c r="R43" s="134">
        <v>3.7</v>
      </c>
      <c r="S43" s="134" t="s">
        <v>11</v>
      </c>
      <c r="T43" s="134" t="s">
        <v>12</v>
      </c>
      <c r="U43" s="134" t="s">
        <v>13</v>
      </c>
      <c r="V43" s="134" t="s">
        <v>14</v>
      </c>
      <c r="W43" s="134" t="s">
        <v>15</v>
      </c>
      <c r="X43" s="134" t="s">
        <v>16</v>
      </c>
      <c r="Y43" s="134" t="s">
        <v>17</v>
      </c>
      <c r="Z43" s="134" t="s">
        <v>18</v>
      </c>
      <c r="AA43" s="134">
        <v>5.4</v>
      </c>
    </row>
    <row r="44" spans="1:58" ht="21.75" x14ac:dyDescent="0.5">
      <c r="A44" s="257"/>
      <c r="B44" s="257"/>
      <c r="C44" s="257"/>
      <c r="D44" s="79"/>
      <c r="E44" s="257"/>
      <c r="F44" s="257"/>
      <c r="G44" s="257"/>
      <c r="J44" s="290" t="s">
        <v>20</v>
      </c>
      <c r="K44" s="290"/>
      <c r="L44" s="135">
        <f>W40</f>
        <v>4.0714285714285712</v>
      </c>
      <c r="M44" s="135">
        <f>AL40</f>
        <v>4.6071428571428568</v>
      </c>
      <c r="N44" s="135">
        <f>O40</f>
        <v>4.3571428571428568</v>
      </c>
      <c r="O44" s="135">
        <f>P40</f>
        <v>4.75</v>
      </c>
      <c r="P44" s="135">
        <f>R40</f>
        <v>4.25</v>
      </c>
      <c r="Q44" s="135">
        <f>S40</f>
        <v>4.4285714285714288</v>
      </c>
      <c r="R44" s="135">
        <f>AF40</f>
        <v>4.3928571428571432</v>
      </c>
      <c r="S44" s="135">
        <f t="shared" ref="S44:AA45" si="24">AR40</f>
        <v>4.3214285714285712</v>
      </c>
      <c r="T44" s="135">
        <f t="shared" si="24"/>
        <v>4.4285714285714288</v>
      </c>
      <c r="U44" s="135">
        <f t="shared" si="24"/>
        <v>4.4642857142857144</v>
      </c>
      <c r="V44" s="135">
        <f t="shared" si="24"/>
        <v>4.3214285714285712</v>
      </c>
      <c r="W44" s="135">
        <f t="shared" si="24"/>
        <v>3.6785714285714284</v>
      </c>
      <c r="X44" s="135">
        <f t="shared" si="24"/>
        <v>3.75</v>
      </c>
      <c r="Y44" s="135">
        <f t="shared" si="24"/>
        <v>3.8571428571428572</v>
      </c>
      <c r="Z44" s="135">
        <f t="shared" si="24"/>
        <v>3.6785714285714284</v>
      </c>
      <c r="AA44" s="135">
        <f t="shared" si="24"/>
        <v>4.1785714285714288</v>
      </c>
    </row>
    <row r="45" spans="1:58" ht="21.75" x14ac:dyDescent="0.5">
      <c r="A45" s="271" t="s">
        <v>1</v>
      </c>
      <c r="B45" s="271"/>
      <c r="C45" s="271"/>
      <c r="D45" s="79"/>
      <c r="E45" s="257"/>
      <c r="F45" s="257"/>
      <c r="G45" s="257"/>
      <c r="J45" s="290"/>
      <c r="K45" s="290"/>
      <c r="L45" s="135">
        <f>W41</f>
        <v>0.88352263406092724</v>
      </c>
      <c r="M45" s="135">
        <f>AM41</f>
        <v>0.97611788347974626</v>
      </c>
      <c r="N45" s="135">
        <f>O41</f>
        <v>0.71784825865149215</v>
      </c>
      <c r="O45" s="135">
        <f>P41</f>
        <v>0.4330127018922193</v>
      </c>
      <c r="P45" s="135">
        <f>R41</f>
        <v>0.73799922570613652</v>
      </c>
      <c r="Q45" s="135">
        <f>S41</f>
        <v>0.72843135908468359</v>
      </c>
      <c r="R45" s="135">
        <f>AF41</f>
        <v>0.8593721011082831</v>
      </c>
      <c r="S45" s="135">
        <f t="shared" si="24"/>
        <v>0.75845573505697506</v>
      </c>
      <c r="T45" s="135">
        <f t="shared" si="24"/>
        <v>0.67763092717893847</v>
      </c>
      <c r="U45" s="135">
        <f t="shared" si="24"/>
        <v>0.68044853154491602</v>
      </c>
      <c r="V45" s="135">
        <f t="shared" si="24"/>
        <v>0.75845573505697506</v>
      </c>
      <c r="W45" s="135">
        <f t="shared" si="24"/>
        <v>0.80416644637126444</v>
      </c>
      <c r="X45" s="135">
        <f t="shared" si="24"/>
        <v>0.82915619758884995</v>
      </c>
      <c r="Y45" s="135">
        <f t="shared" si="24"/>
        <v>0.74230748895809018</v>
      </c>
      <c r="Z45" s="135">
        <f t="shared" si="24"/>
        <v>0.92788436119761286</v>
      </c>
      <c r="AA45" s="135">
        <f t="shared" si="24"/>
        <v>0.60080728004502582</v>
      </c>
    </row>
    <row r="46" spans="1:58" ht="21.75" x14ac:dyDescent="0.5">
      <c r="A46" s="271" t="s">
        <v>268</v>
      </c>
      <c r="B46" s="271"/>
      <c r="C46" s="271">
        <f>COUNTIF(D3:D30,1)</f>
        <v>11</v>
      </c>
      <c r="D46" s="79"/>
      <c r="E46" s="257"/>
      <c r="F46" s="257"/>
      <c r="G46" s="257"/>
      <c r="K46" t="s">
        <v>51</v>
      </c>
      <c r="L46" s="132">
        <f>AVERAGE(L44:AA44)</f>
        <v>4.2209821428571432</v>
      </c>
    </row>
    <row r="47" spans="1:58" ht="21.75" x14ac:dyDescent="0.5">
      <c r="A47" s="271" t="s">
        <v>269</v>
      </c>
      <c r="B47" s="271"/>
      <c r="C47" s="271">
        <f>COUNTIF(D3:D30,2)</f>
        <v>16</v>
      </c>
      <c r="D47" s="79"/>
      <c r="E47" s="257"/>
      <c r="F47" s="257"/>
      <c r="G47" s="257"/>
      <c r="K47" t="s">
        <v>52</v>
      </c>
      <c r="L47" s="132">
        <f>AVERAGE(L45:AA45)</f>
        <v>0.75722605418638345</v>
      </c>
    </row>
    <row r="48" spans="1:58" ht="21.75" x14ac:dyDescent="0.5">
      <c r="A48" s="271" t="s">
        <v>270</v>
      </c>
      <c r="B48" s="271"/>
      <c r="C48" s="271">
        <f>COUNTIF(D3:D30,3)</f>
        <v>1</v>
      </c>
      <c r="D48" s="79"/>
      <c r="E48" s="257"/>
      <c r="F48" s="257"/>
      <c r="G48" s="257"/>
    </row>
    <row r="49" spans="1:28" ht="21.75" x14ac:dyDescent="0.5">
      <c r="A49" s="271" t="s">
        <v>271</v>
      </c>
      <c r="B49" s="271"/>
      <c r="C49" s="271">
        <f>COUNTIF(D3:D30,4)</f>
        <v>0</v>
      </c>
      <c r="D49" s="79"/>
      <c r="E49" s="257"/>
      <c r="F49" s="257"/>
      <c r="G49" s="257"/>
      <c r="L49" s="132"/>
    </row>
    <row r="50" spans="1:28" ht="21.75" x14ac:dyDescent="0.5">
      <c r="A50" s="271" t="s">
        <v>267</v>
      </c>
      <c r="B50" s="271"/>
      <c r="C50" s="271">
        <f>COUNTIF(D3:D30,5)</f>
        <v>0</v>
      </c>
      <c r="D50" s="79"/>
      <c r="E50" s="257"/>
      <c r="F50" s="257"/>
      <c r="G50" s="257"/>
      <c r="L50" s="134">
        <v>4.0999999999999996</v>
      </c>
      <c r="M50" s="134">
        <v>4.2</v>
      </c>
      <c r="N50" s="134">
        <v>1.4</v>
      </c>
      <c r="O50" s="134">
        <v>4.3</v>
      </c>
      <c r="P50" s="134">
        <v>4.8</v>
      </c>
    </row>
    <row r="51" spans="1:28" ht="21.75" x14ac:dyDescent="0.5">
      <c r="A51" s="271"/>
      <c r="B51" s="271"/>
      <c r="C51" s="271">
        <f>SUM(C46:C50)</f>
        <v>28</v>
      </c>
      <c r="D51" s="79"/>
      <c r="E51" s="257"/>
      <c r="F51" s="257"/>
      <c r="G51" s="257"/>
      <c r="J51" s="290" t="s">
        <v>21</v>
      </c>
      <c r="K51" s="290"/>
      <c r="L51" s="135">
        <f>AI40</f>
        <v>4.4285714285714288</v>
      </c>
      <c r="M51" s="135">
        <f>AJ40</f>
        <v>4.25</v>
      </c>
      <c r="N51" s="135">
        <f>O40</f>
        <v>4.3571428571428568</v>
      </c>
      <c r="O51" s="135">
        <f>AK40</f>
        <v>4.4285714285714288</v>
      </c>
      <c r="P51" s="135">
        <f>AP40</f>
        <v>4.1428571428571432</v>
      </c>
    </row>
    <row r="52" spans="1:28" ht="21.75" x14ac:dyDescent="0.5">
      <c r="A52" s="257"/>
      <c r="B52" s="257"/>
      <c r="C52" s="257"/>
      <c r="D52" s="79"/>
      <c r="E52" s="257"/>
      <c r="F52" s="257"/>
      <c r="G52" s="257"/>
      <c r="J52" s="290"/>
      <c r="K52" s="290"/>
      <c r="L52" s="135">
        <f>AI41</f>
        <v>0.67763092717893847</v>
      </c>
      <c r="M52" s="135">
        <f>AJ41</f>
        <v>0.94962398573630935</v>
      </c>
      <c r="N52" s="135">
        <f>O41</f>
        <v>0.71784825865149215</v>
      </c>
      <c r="O52" s="135">
        <f>AK41</f>
        <v>0.77591289222858684</v>
      </c>
      <c r="P52" s="135">
        <f>AP41</f>
        <v>0.98974331861078702</v>
      </c>
    </row>
    <row r="53" spans="1:28" ht="21.75" x14ac:dyDescent="0.5">
      <c r="A53" s="257" t="s">
        <v>194</v>
      </c>
      <c r="B53" s="257"/>
      <c r="C53" s="257"/>
      <c r="D53" s="79"/>
      <c r="E53" s="257"/>
      <c r="F53" s="257"/>
      <c r="G53" s="257"/>
      <c r="K53" t="s">
        <v>51</v>
      </c>
      <c r="L53" s="132">
        <f>AVERAGE(L51:P51)</f>
        <v>4.3214285714285712</v>
      </c>
    </row>
    <row r="54" spans="1:28" ht="21.75" x14ac:dyDescent="0.5">
      <c r="A54" s="271" t="s">
        <v>28</v>
      </c>
      <c r="B54" s="271"/>
      <c r="C54" s="271"/>
      <c r="D54" s="277"/>
      <c r="E54" s="271">
        <f>COUNTIF(E3:E30,1)</f>
        <v>28</v>
      </c>
      <c r="F54" s="257"/>
      <c r="G54" s="257"/>
      <c r="K54" t="s">
        <v>52</v>
      </c>
      <c r="L54" s="132">
        <f>AVERAGE(L52:P52)</f>
        <v>0.82215187648122279</v>
      </c>
    </row>
    <row r="55" spans="1:28" ht="21.75" x14ac:dyDescent="0.5">
      <c r="A55" s="271" t="s">
        <v>30</v>
      </c>
      <c r="B55" s="271"/>
      <c r="C55" s="271"/>
      <c r="D55" s="277"/>
      <c r="E55" s="271">
        <f>COUNTIF(E3:E30,2)</f>
        <v>0</v>
      </c>
      <c r="F55" s="257"/>
      <c r="G55" s="257"/>
    </row>
    <row r="56" spans="1:28" ht="21.75" x14ac:dyDescent="0.5">
      <c r="A56" s="271" t="s">
        <v>32</v>
      </c>
      <c r="B56" s="271"/>
      <c r="C56" s="271"/>
      <c r="D56" s="277"/>
      <c r="E56" s="271">
        <f>COUNTIF(E3:E30,3)</f>
        <v>0</v>
      </c>
      <c r="F56" s="257"/>
      <c r="G56" s="257"/>
      <c r="L56" s="134">
        <v>2.5</v>
      </c>
      <c r="M56" s="136">
        <v>3.4</v>
      </c>
      <c r="N56" s="134">
        <v>3.9</v>
      </c>
    </row>
    <row r="57" spans="1:28" ht="21.75" x14ac:dyDescent="0.5">
      <c r="A57" s="271" t="s">
        <v>272</v>
      </c>
      <c r="B57" s="271"/>
      <c r="C57" s="271"/>
      <c r="D57" s="277"/>
      <c r="E57" s="271">
        <f>COUNTIF(E3:E30,4)</f>
        <v>0</v>
      </c>
      <c r="F57" s="257"/>
      <c r="G57" s="257"/>
      <c r="J57" s="290" t="s">
        <v>22</v>
      </c>
      <c r="K57" s="290"/>
      <c r="L57" s="135">
        <f>X32</f>
        <v>4.2857142857142856</v>
      </c>
      <c r="M57" s="137">
        <f>AC32</f>
        <v>3.9285714285714284</v>
      </c>
      <c r="N57" s="135">
        <f>AH40</f>
        <v>4.3571428571428568</v>
      </c>
    </row>
    <row r="58" spans="1:28" ht="21.75" x14ac:dyDescent="0.5">
      <c r="A58" s="271" t="s">
        <v>267</v>
      </c>
      <c r="B58" s="271"/>
      <c r="C58" s="271"/>
      <c r="D58" s="277"/>
      <c r="E58" s="271">
        <f>COUNTIF(E3:E30,0)</f>
        <v>0</v>
      </c>
      <c r="F58" s="257"/>
      <c r="G58" s="257"/>
      <c r="J58" s="290"/>
      <c r="K58" s="290"/>
      <c r="L58" s="135">
        <f>X41</f>
        <v>0.88063057185271088</v>
      </c>
      <c r="M58" s="137">
        <f>AC41</f>
        <v>0.96097314621955077</v>
      </c>
      <c r="N58" s="135">
        <f>AH41</f>
        <v>0.89499743472440485</v>
      </c>
    </row>
    <row r="59" spans="1:28" ht="21.75" x14ac:dyDescent="0.5">
      <c r="A59" s="271"/>
      <c r="B59" s="271"/>
      <c r="C59" s="271"/>
      <c r="D59" s="277"/>
      <c r="E59" s="271">
        <f>SUM(E54:E58)</f>
        <v>28</v>
      </c>
      <c r="F59" s="257"/>
      <c r="G59" s="257"/>
      <c r="K59" t="s">
        <v>51</v>
      </c>
      <c r="L59" s="132">
        <f>AVERAGE(L57:N57)</f>
        <v>4.1904761904761898</v>
      </c>
    </row>
    <row r="60" spans="1:28" ht="21.75" x14ac:dyDescent="0.5">
      <c r="A60" s="257"/>
      <c r="B60" s="257"/>
      <c r="C60" s="257"/>
      <c r="D60" s="79"/>
      <c r="E60" s="257"/>
      <c r="F60" s="257"/>
      <c r="G60" s="257"/>
      <c r="K60" t="s">
        <v>52</v>
      </c>
      <c r="L60" s="132">
        <f>AVERAGE(L58:N58)</f>
        <v>0.91220038426555561</v>
      </c>
    </row>
    <row r="61" spans="1:28" ht="21.75" x14ac:dyDescent="0.5">
      <c r="A61" s="256" t="s">
        <v>273</v>
      </c>
      <c r="B61" s="257"/>
      <c r="C61" s="257"/>
      <c r="E61" s="257"/>
      <c r="F61" s="257"/>
      <c r="G61" s="257"/>
    </row>
    <row r="62" spans="1:28" x14ac:dyDescent="0.55000000000000004">
      <c r="A62" s="90">
        <v>1</v>
      </c>
      <c r="B62" s="99" t="s">
        <v>36</v>
      </c>
      <c r="C62" s="284" t="s">
        <v>142</v>
      </c>
      <c r="D62" s="277"/>
      <c r="E62" s="271"/>
      <c r="F62" s="271"/>
      <c r="G62" s="271">
        <f>COUNTIF(I18:I30,1)</f>
        <v>0</v>
      </c>
      <c r="L62" s="134">
        <v>1.1000000000000001</v>
      </c>
      <c r="M62" s="134">
        <v>1.2</v>
      </c>
      <c r="N62" s="134">
        <v>1.3</v>
      </c>
      <c r="O62" s="134">
        <v>1.4</v>
      </c>
      <c r="P62" s="134">
        <v>1.5</v>
      </c>
      <c r="Q62" s="134">
        <v>1.6</v>
      </c>
      <c r="R62" s="134">
        <v>1.7</v>
      </c>
      <c r="S62" s="134">
        <v>1.8</v>
      </c>
      <c r="T62" s="134">
        <v>3.1</v>
      </c>
      <c r="U62" s="134">
        <v>3.2</v>
      </c>
      <c r="V62" s="134">
        <v>3.3</v>
      </c>
      <c r="W62" s="134">
        <v>3.4</v>
      </c>
      <c r="X62" s="134">
        <v>3.5</v>
      </c>
      <c r="Y62" s="134">
        <v>3.6</v>
      </c>
      <c r="Z62" s="134">
        <v>3.7</v>
      </c>
      <c r="AA62" s="134">
        <v>3.8</v>
      </c>
      <c r="AB62" s="134">
        <v>3.9</v>
      </c>
    </row>
    <row r="63" spans="1:28" x14ac:dyDescent="0.55000000000000004">
      <c r="A63" s="90">
        <v>2</v>
      </c>
      <c r="B63" s="99" t="s">
        <v>36</v>
      </c>
      <c r="C63" s="284" t="s">
        <v>143</v>
      </c>
      <c r="D63" s="277"/>
      <c r="E63" s="271"/>
      <c r="F63" s="271"/>
      <c r="G63" s="271">
        <f>COUNTIF(I18:I30,2)</f>
        <v>0</v>
      </c>
      <c r="J63" s="290" t="s">
        <v>23</v>
      </c>
      <c r="K63" s="290"/>
      <c r="L63" s="135">
        <f>L32</f>
        <v>4.7142857142857144</v>
      </c>
      <c r="M63" s="135">
        <f t="shared" ref="M63:R64" si="25">M32</f>
        <v>4.5357142857142856</v>
      </c>
      <c r="N63" s="135">
        <f t="shared" si="25"/>
        <v>4.3214285714285712</v>
      </c>
      <c r="O63" s="135">
        <f t="shared" si="25"/>
        <v>4.3571428571428568</v>
      </c>
      <c r="P63" s="135">
        <f t="shared" si="25"/>
        <v>4.75</v>
      </c>
      <c r="Q63" s="135">
        <f t="shared" si="25"/>
        <v>4.4642857142857144</v>
      </c>
      <c r="R63" s="135">
        <f t="shared" si="25"/>
        <v>4.25</v>
      </c>
      <c r="S63" s="135">
        <f>S32</f>
        <v>4.4285714285714288</v>
      </c>
      <c r="T63" s="135">
        <f>Z32</f>
        <v>4.3214285714285712</v>
      </c>
      <c r="U63" s="135">
        <f t="shared" ref="U63:AB64" si="26">AA32</f>
        <v>4.1785714285714288</v>
      </c>
      <c r="V63" s="135">
        <f t="shared" si="26"/>
        <v>4.1785714285714288</v>
      </c>
      <c r="W63" s="135">
        <f t="shared" si="26"/>
        <v>3.9285714285714284</v>
      </c>
      <c r="X63" s="135">
        <f t="shared" si="26"/>
        <v>4.2857142857142856</v>
      </c>
      <c r="Y63" s="135">
        <f t="shared" si="26"/>
        <v>4.0714285714285712</v>
      </c>
      <c r="Z63" s="135">
        <f t="shared" si="26"/>
        <v>4.3928571428571432</v>
      </c>
      <c r="AA63" s="135">
        <f>AG32</f>
        <v>4.1071428571428568</v>
      </c>
      <c r="AB63" s="135">
        <f t="shared" si="26"/>
        <v>4.3571428571428568</v>
      </c>
    </row>
    <row r="64" spans="1:28" x14ac:dyDescent="0.55000000000000004">
      <c r="A64" s="90">
        <v>3</v>
      </c>
      <c r="B64" s="99" t="s">
        <v>36</v>
      </c>
      <c r="C64" s="284" t="s">
        <v>144</v>
      </c>
      <c r="D64" s="277"/>
      <c r="E64" s="271"/>
      <c r="F64" s="271"/>
      <c r="G64" s="271">
        <f>COUNTIF(I18:I30,3)</f>
        <v>0</v>
      </c>
      <c r="J64" s="290"/>
      <c r="K64" s="290"/>
      <c r="L64" s="135">
        <f>L33</f>
        <v>0.4517539514526257</v>
      </c>
      <c r="M64" s="135">
        <f t="shared" si="25"/>
        <v>0.49872285870603361</v>
      </c>
      <c r="N64" s="135">
        <f t="shared" si="25"/>
        <v>0.75845573505697506</v>
      </c>
      <c r="O64" s="135">
        <f t="shared" si="25"/>
        <v>0.71784825865149215</v>
      </c>
      <c r="P64" s="135">
        <f t="shared" si="25"/>
        <v>0.4330127018922193</v>
      </c>
      <c r="Q64" s="135">
        <f t="shared" si="25"/>
        <v>0.62576483814054396</v>
      </c>
      <c r="R64" s="135">
        <f t="shared" si="25"/>
        <v>0.73799922570613652</v>
      </c>
      <c r="S64" s="135">
        <f>S33</f>
        <v>0.72843135908468359</v>
      </c>
      <c r="T64" s="135">
        <f>Z33</f>
        <v>0.75845573505697506</v>
      </c>
      <c r="U64" s="135">
        <f t="shared" si="26"/>
        <v>0.96560755961398392</v>
      </c>
      <c r="V64" s="135">
        <f t="shared" si="26"/>
        <v>0.88856109318748067</v>
      </c>
      <c r="W64" s="135">
        <f t="shared" si="26"/>
        <v>0.96097314621955077</v>
      </c>
      <c r="X64" s="135">
        <f t="shared" si="26"/>
        <v>0.92029276619465183</v>
      </c>
      <c r="Y64" s="135">
        <f t="shared" si="26"/>
        <v>0.96097314621955077</v>
      </c>
      <c r="Z64" s="135">
        <f t="shared" si="26"/>
        <v>0.8593721011082831</v>
      </c>
      <c r="AA64" s="135">
        <f>AG33</f>
        <v>1.0120448082360538</v>
      </c>
      <c r="AB64" s="135">
        <f t="shared" si="26"/>
        <v>0.89499743472440485</v>
      </c>
    </row>
    <row r="65" spans="1:18" x14ac:dyDescent="0.55000000000000004">
      <c r="A65" s="90">
        <v>4</v>
      </c>
      <c r="B65" s="99" t="s">
        <v>36</v>
      </c>
      <c r="C65" s="284" t="s">
        <v>145</v>
      </c>
      <c r="D65" s="277"/>
      <c r="E65" s="271"/>
      <c r="F65" s="271"/>
      <c r="G65" s="271">
        <f>COUNTIF(I18:I30,4)</f>
        <v>0</v>
      </c>
      <c r="K65" t="s">
        <v>51</v>
      </c>
      <c r="L65" s="132">
        <f>AVERAGE(L63:AB63)</f>
        <v>4.3319327731092443</v>
      </c>
    </row>
    <row r="66" spans="1:18" x14ac:dyDescent="0.55000000000000004">
      <c r="A66" s="90">
        <v>5</v>
      </c>
      <c r="B66" s="99" t="s">
        <v>36</v>
      </c>
      <c r="C66" s="284" t="s">
        <v>146</v>
      </c>
      <c r="D66" s="277"/>
      <c r="E66" s="271"/>
      <c r="F66" s="271"/>
      <c r="G66" s="271">
        <f>COUNTIF(I18:I30,5)</f>
        <v>0</v>
      </c>
      <c r="K66" t="s">
        <v>52</v>
      </c>
      <c r="L66" s="132">
        <f>AVERAGE(L64:AB64)</f>
        <v>0.77489804230892023</v>
      </c>
    </row>
    <row r="67" spans="1:18" x14ac:dyDescent="0.55000000000000004">
      <c r="A67" s="90">
        <v>6</v>
      </c>
      <c r="B67" s="99" t="s">
        <v>36</v>
      </c>
      <c r="C67" s="284" t="s">
        <v>147</v>
      </c>
      <c r="D67" s="277"/>
      <c r="E67" s="271"/>
      <c r="F67" s="271"/>
      <c r="G67" s="271"/>
    </row>
    <row r="68" spans="1:18" ht="21.75" x14ac:dyDescent="0.5">
      <c r="A68" s="54"/>
      <c r="B68" s="54"/>
      <c r="C68" s="271"/>
      <c r="D68" s="277"/>
      <c r="E68" s="271"/>
      <c r="F68" s="271"/>
      <c r="G68" s="271"/>
      <c r="L68" s="134">
        <v>3.2</v>
      </c>
      <c r="M68" s="164">
        <v>3.8</v>
      </c>
    </row>
    <row r="69" spans="1:18" ht="21.75" x14ac:dyDescent="0.5">
      <c r="A69" s="54"/>
      <c r="B69" s="54"/>
      <c r="C69" s="271"/>
      <c r="D69" s="277"/>
      <c r="E69" s="271"/>
      <c r="F69" s="271"/>
      <c r="G69" s="271"/>
      <c r="J69" s="290" t="s">
        <v>24</v>
      </c>
      <c r="K69" s="290"/>
      <c r="L69" s="135">
        <f>AA32</f>
        <v>4.1785714285714288</v>
      </c>
      <c r="M69" s="135">
        <f>AG40</f>
        <v>4.1071428571428568</v>
      </c>
    </row>
    <row r="70" spans="1:18" ht="21.75" x14ac:dyDescent="0.5">
      <c r="A70" s="280"/>
      <c r="B70" s="281"/>
      <c r="C70" s="271"/>
      <c r="D70" s="277"/>
      <c r="E70" s="271"/>
      <c r="F70" s="271"/>
      <c r="G70" s="271">
        <f>SUM(G62:G69)</f>
        <v>0</v>
      </c>
      <c r="J70" s="290"/>
      <c r="K70" s="290"/>
      <c r="L70" s="135">
        <f>AA33</f>
        <v>0.96560755961398392</v>
      </c>
      <c r="M70" s="135">
        <f>AG41</f>
        <v>1.0120448082360538</v>
      </c>
    </row>
    <row r="71" spans="1:18" ht="21.75" x14ac:dyDescent="0.5">
      <c r="A71" s="278"/>
      <c r="B71" s="279"/>
      <c r="C71" s="257"/>
      <c r="D71" s="79"/>
      <c r="E71" s="257"/>
      <c r="F71" s="257"/>
      <c r="G71" s="257"/>
      <c r="K71" t="s">
        <v>51</v>
      </c>
      <c r="L71" s="132">
        <f>AVERAGE(L69:M69)</f>
        <v>4.1428571428571423</v>
      </c>
    </row>
    <row r="72" spans="1:18" ht="21.75" x14ac:dyDescent="0.5">
      <c r="A72" s="257"/>
      <c r="B72" s="257"/>
      <c r="C72" s="257"/>
      <c r="D72" s="79"/>
      <c r="E72" s="257"/>
      <c r="F72" s="257"/>
      <c r="G72" s="257"/>
      <c r="K72" t="s">
        <v>52</v>
      </c>
      <c r="L72" s="132">
        <f>AVERAGE(L70:M70)</f>
        <v>0.98882618392501886</v>
      </c>
    </row>
    <row r="73" spans="1:18" ht="21.75" x14ac:dyDescent="0.5">
      <c r="A73" s="257"/>
      <c r="B73" s="257"/>
      <c r="C73" s="257"/>
      <c r="D73" s="79"/>
      <c r="E73" s="257"/>
      <c r="F73" s="257"/>
      <c r="G73" s="257"/>
    </row>
    <row r="74" spans="1:18" ht="21.75" x14ac:dyDescent="0.5">
      <c r="A74" s="271" t="s">
        <v>274</v>
      </c>
      <c r="B74" s="271"/>
      <c r="C74" s="271"/>
      <c r="D74" s="79"/>
      <c r="E74" s="257"/>
      <c r="F74" s="257"/>
      <c r="G74" s="257"/>
      <c r="R74" s="132">
        <f>AVERAGE(L44:AA44,L51:P51,L57:N57,L63:AB63,L69:M69)</f>
        <v>4.2707641196013286</v>
      </c>
    </row>
    <row r="75" spans="1:18" ht="21.75" x14ac:dyDescent="0.5">
      <c r="A75" s="271" t="s">
        <v>275</v>
      </c>
      <c r="B75" s="271"/>
      <c r="C75" s="271">
        <f>COUNTIF(J3:J30,1)</f>
        <v>1</v>
      </c>
      <c r="D75" s="79"/>
      <c r="E75" s="257"/>
      <c r="F75" s="257"/>
      <c r="G75" s="257"/>
      <c r="J75" s="290" t="s">
        <v>191</v>
      </c>
      <c r="K75" s="290"/>
      <c r="L75" s="133" t="s">
        <v>51</v>
      </c>
      <c r="M75" s="135">
        <f>AVERAGE(L46,L53,L59,L65,L71)</f>
        <v>4.2415353641456583</v>
      </c>
    </row>
    <row r="76" spans="1:18" ht="21.75" x14ac:dyDescent="0.5">
      <c r="A76" s="271" t="s">
        <v>276</v>
      </c>
      <c r="B76" s="271"/>
      <c r="C76" s="271">
        <f>COUNTIF(J3:J30,2)</f>
        <v>27</v>
      </c>
      <c r="D76" s="79"/>
      <c r="E76" s="257"/>
      <c r="F76" s="257"/>
      <c r="G76" s="257"/>
      <c r="J76" s="290"/>
      <c r="K76" s="290"/>
      <c r="L76" s="133" t="s">
        <v>52</v>
      </c>
      <c r="M76" s="135">
        <f>AVERAGE(L47,L54,L60,L66,L72)</f>
        <v>0.85106050823342017</v>
      </c>
    </row>
    <row r="77" spans="1:18" ht="21.75" x14ac:dyDescent="0.5">
      <c r="A77" s="271" t="s">
        <v>267</v>
      </c>
      <c r="B77" s="271"/>
      <c r="C77" s="271">
        <f>COUNTIF(J3:J30,0)</f>
        <v>0</v>
      </c>
      <c r="D77" s="79"/>
      <c r="E77" s="257"/>
      <c r="F77" s="257"/>
      <c r="G77" s="257"/>
    </row>
    <row r="78" spans="1:18" ht="21.75" x14ac:dyDescent="0.5">
      <c r="A78" s="271"/>
      <c r="B78" s="271"/>
      <c r="C78" s="271">
        <f>SUM(C75:C77)</f>
        <v>28</v>
      </c>
      <c r="D78" s="79"/>
      <c r="E78" s="257"/>
      <c r="F78" s="257"/>
      <c r="G78" s="257"/>
    </row>
    <row r="79" spans="1:18" ht="21.75" x14ac:dyDescent="0.5">
      <c r="A79" s="257"/>
      <c r="B79" s="257"/>
      <c r="C79" s="257"/>
      <c r="D79" s="79"/>
      <c r="E79" s="257"/>
      <c r="F79" s="257"/>
      <c r="G79" s="257"/>
    </row>
    <row r="80" spans="1:18" ht="21.75" x14ac:dyDescent="0.5">
      <c r="A80" s="271" t="s">
        <v>277</v>
      </c>
      <c r="B80" s="271"/>
      <c r="C80" s="271"/>
      <c r="D80" s="79"/>
      <c r="E80" s="257"/>
      <c r="F80" s="257"/>
      <c r="G80" s="257"/>
    </row>
    <row r="81" spans="1:9" ht="21.75" x14ac:dyDescent="0.5">
      <c r="A81" s="271" t="s">
        <v>278</v>
      </c>
      <c r="B81" s="271"/>
      <c r="C81" s="271">
        <f>COUNTIF(K3:K30,1)</f>
        <v>25</v>
      </c>
      <c r="D81" s="79"/>
      <c r="E81" s="257"/>
      <c r="F81" s="257"/>
      <c r="G81" s="257"/>
    </row>
    <row r="82" spans="1:9" ht="21.75" x14ac:dyDescent="0.5">
      <c r="A82" s="271" t="s">
        <v>41</v>
      </c>
      <c r="B82" s="271"/>
      <c r="C82" s="271">
        <f>COUNTIF(K3:K30,2)</f>
        <v>3</v>
      </c>
      <c r="D82" s="79"/>
      <c r="E82" s="257"/>
      <c r="F82" s="257"/>
      <c r="G82" s="257"/>
    </row>
    <row r="83" spans="1:9" ht="21.75" x14ac:dyDescent="0.5">
      <c r="A83" s="271" t="s">
        <v>267</v>
      </c>
      <c r="B83" s="271"/>
      <c r="C83" s="271">
        <f>COUNTIF(K3:K30,0)</f>
        <v>0</v>
      </c>
      <c r="D83" s="79"/>
      <c r="E83" s="257"/>
      <c r="F83" s="257"/>
      <c r="G83" s="257"/>
    </row>
    <row r="84" spans="1:9" ht="21.75" x14ac:dyDescent="0.5">
      <c r="A84" s="271"/>
      <c r="B84" s="271"/>
      <c r="C84" s="271">
        <f>SUM(C81:C83)</f>
        <v>28</v>
      </c>
      <c r="D84" s="79"/>
      <c r="E84" s="257"/>
      <c r="F84" s="257"/>
      <c r="G84" s="257"/>
    </row>
    <row r="85" spans="1:9" ht="21.75" x14ac:dyDescent="0.5">
      <c r="A85"/>
      <c r="D85" s="79"/>
    </row>
    <row r="86" spans="1:9" ht="21.75" x14ac:dyDescent="0.5">
      <c r="A86"/>
      <c r="D86" s="79"/>
    </row>
    <row r="87" spans="1:9" ht="21.75" x14ac:dyDescent="0.5">
      <c r="A87"/>
      <c r="D87" s="79"/>
    </row>
    <row r="88" spans="1:9" ht="21.75" x14ac:dyDescent="0.5">
      <c r="A88"/>
      <c r="D88" s="79"/>
      <c r="I88"/>
    </row>
    <row r="89" spans="1:9" ht="21.75" x14ac:dyDescent="0.5">
      <c r="A89"/>
      <c r="D89" s="79"/>
      <c r="I89"/>
    </row>
    <row r="90" spans="1:9" ht="21.75" x14ac:dyDescent="0.5">
      <c r="A90"/>
      <c r="D90" s="79"/>
      <c r="I90"/>
    </row>
    <row r="91" spans="1:9" ht="21.75" x14ac:dyDescent="0.5">
      <c r="A91"/>
      <c r="D91" s="79"/>
      <c r="I91"/>
    </row>
    <row r="92" spans="1:9" ht="21.75" x14ac:dyDescent="0.5">
      <c r="A92"/>
      <c r="D92" s="79"/>
      <c r="I92"/>
    </row>
    <row r="93" spans="1:9" ht="21.75" x14ac:dyDescent="0.5">
      <c r="A93"/>
      <c r="D93" s="79"/>
      <c r="I93"/>
    </row>
    <row r="94" spans="1:9" ht="21.75" x14ac:dyDescent="0.5">
      <c r="A94"/>
      <c r="D94" s="79"/>
      <c r="I94"/>
    </row>
    <row r="95" spans="1:9" ht="21.75" x14ac:dyDescent="0.5">
      <c r="A95"/>
      <c r="D95" s="79"/>
      <c r="I95"/>
    </row>
    <row r="96" spans="1:9" ht="21.75" x14ac:dyDescent="0.5">
      <c r="A96"/>
      <c r="D96" s="79"/>
      <c r="I96"/>
    </row>
    <row r="97" spans="1:9" ht="21.75" x14ac:dyDescent="0.5">
      <c r="A97"/>
      <c r="D97" s="79"/>
      <c r="I97"/>
    </row>
    <row r="98" spans="1:9" ht="21.75" x14ac:dyDescent="0.5">
      <c r="A98"/>
      <c r="D98" s="79"/>
      <c r="I98"/>
    </row>
    <row r="99" spans="1:9" ht="21.75" x14ac:dyDescent="0.5">
      <c r="A99"/>
      <c r="D99" s="79"/>
      <c r="I99"/>
    </row>
    <row r="100" spans="1:9" ht="21.75" x14ac:dyDescent="0.5">
      <c r="A100"/>
      <c r="D100" s="79"/>
      <c r="I100"/>
    </row>
    <row r="101" spans="1:9" ht="21.75" x14ac:dyDescent="0.5">
      <c r="A101"/>
      <c r="D101" s="79"/>
      <c r="I101"/>
    </row>
    <row r="102" spans="1:9" ht="21.75" x14ac:dyDescent="0.5">
      <c r="A102"/>
      <c r="D102" s="79"/>
      <c r="I102"/>
    </row>
    <row r="103" spans="1:9" ht="21.75" x14ac:dyDescent="0.5">
      <c r="A103"/>
      <c r="D103" s="79"/>
      <c r="I103"/>
    </row>
    <row r="104" spans="1:9" ht="21.75" x14ac:dyDescent="0.5">
      <c r="A104"/>
      <c r="D104" s="79"/>
      <c r="I104"/>
    </row>
    <row r="105" spans="1:9" ht="21.75" x14ac:dyDescent="0.5">
      <c r="A105"/>
      <c r="D105" s="79"/>
      <c r="I105"/>
    </row>
    <row r="106" spans="1:9" ht="21.75" x14ac:dyDescent="0.5">
      <c r="A106"/>
      <c r="D106" s="79"/>
      <c r="I106"/>
    </row>
    <row r="107" spans="1:9" ht="21.75" x14ac:dyDescent="0.5">
      <c r="A107"/>
      <c r="D107" s="79"/>
      <c r="I107"/>
    </row>
    <row r="108" spans="1:9" ht="21.75" x14ac:dyDescent="0.5">
      <c r="A108"/>
      <c r="D108" s="79"/>
      <c r="I108"/>
    </row>
    <row r="109" spans="1:9" ht="21.75" x14ac:dyDescent="0.5">
      <c r="A109"/>
      <c r="D109" s="79"/>
      <c r="I109"/>
    </row>
    <row r="110" spans="1:9" ht="21.75" x14ac:dyDescent="0.5">
      <c r="A110"/>
      <c r="D110" s="79"/>
      <c r="I110"/>
    </row>
    <row r="111" spans="1:9" ht="21.75" x14ac:dyDescent="0.5">
      <c r="A111"/>
      <c r="D111" s="79"/>
      <c r="I111"/>
    </row>
    <row r="112" spans="1:9" ht="21.75" x14ac:dyDescent="0.5">
      <c r="A112"/>
      <c r="D112" s="79"/>
      <c r="I112"/>
    </row>
    <row r="113" spans="1:9" ht="21.75" x14ac:dyDescent="0.5">
      <c r="A113"/>
      <c r="D113" s="79"/>
      <c r="I113"/>
    </row>
    <row r="114" spans="1:9" ht="21.75" x14ac:dyDescent="0.5">
      <c r="A114"/>
      <c r="D114" s="79"/>
      <c r="I114"/>
    </row>
    <row r="115" spans="1:9" ht="21.75" x14ac:dyDescent="0.5">
      <c r="A115"/>
      <c r="D115" s="79"/>
      <c r="I115"/>
    </row>
    <row r="116" spans="1:9" ht="21.75" x14ac:dyDescent="0.5">
      <c r="A116"/>
      <c r="D116" s="79"/>
      <c r="I116"/>
    </row>
    <row r="117" spans="1:9" ht="21.75" x14ac:dyDescent="0.5">
      <c r="A117"/>
      <c r="D117" s="79"/>
      <c r="I117"/>
    </row>
    <row r="118" spans="1:9" ht="21.75" x14ac:dyDescent="0.5">
      <c r="A118"/>
      <c r="D118" s="79"/>
      <c r="I118"/>
    </row>
    <row r="119" spans="1:9" ht="21.75" x14ac:dyDescent="0.5">
      <c r="A119"/>
      <c r="D119" s="79"/>
      <c r="I119"/>
    </row>
    <row r="120" spans="1:9" ht="21.75" x14ac:dyDescent="0.5">
      <c r="A120"/>
      <c r="D120" s="79"/>
      <c r="I120"/>
    </row>
    <row r="121" spans="1:9" ht="21.75" x14ac:dyDescent="0.5">
      <c r="A121"/>
      <c r="D121" s="79"/>
      <c r="I121"/>
    </row>
    <row r="122" spans="1:9" ht="21.75" x14ac:dyDescent="0.5">
      <c r="A122"/>
      <c r="D122" s="79"/>
      <c r="I122"/>
    </row>
    <row r="123" spans="1:9" ht="21.75" x14ac:dyDescent="0.5">
      <c r="A123"/>
      <c r="D123" s="79"/>
      <c r="I123"/>
    </row>
    <row r="124" spans="1:9" ht="21.75" x14ac:dyDescent="0.5">
      <c r="A124"/>
      <c r="D124" s="79"/>
      <c r="I124"/>
    </row>
    <row r="125" spans="1:9" ht="21.75" x14ac:dyDescent="0.5">
      <c r="A125"/>
      <c r="D125" s="79"/>
      <c r="I125"/>
    </row>
    <row r="126" spans="1:9" ht="21.75" x14ac:dyDescent="0.5">
      <c r="A126"/>
      <c r="D126" s="79"/>
      <c r="I126"/>
    </row>
    <row r="127" spans="1:9" ht="21.75" x14ac:dyDescent="0.5">
      <c r="A127"/>
      <c r="D127" s="79"/>
      <c r="I127"/>
    </row>
    <row r="128" spans="1:9" ht="21.75" x14ac:dyDescent="0.5">
      <c r="A128"/>
      <c r="D128" s="79"/>
      <c r="I128"/>
    </row>
    <row r="129" spans="1:9" ht="21.75" x14ac:dyDescent="0.5">
      <c r="A129"/>
      <c r="D129" s="79"/>
      <c r="I129"/>
    </row>
    <row r="130" spans="1:9" ht="21.75" x14ac:dyDescent="0.5">
      <c r="A130"/>
      <c r="D130" s="79"/>
      <c r="I130"/>
    </row>
    <row r="131" spans="1:9" ht="21.75" x14ac:dyDescent="0.5">
      <c r="A131"/>
      <c r="D131" s="79"/>
      <c r="I131"/>
    </row>
    <row r="132" spans="1:9" ht="21.75" x14ac:dyDescent="0.5">
      <c r="A132"/>
      <c r="D132" s="79"/>
      <c r="I132"/>
    </row>
    <row r="133" spans="1:9" ht="21.75" x14ac:dyDescent="0.5">
      <c r="A133"/>
      <c r="D133" s="79"/>
      <c r="I133"/>
    </row>
    <row r="134" spans="1:9" ht="21.75" x14ac:dyDescent="0.5">
      <c r="A134"/>
      <c r="D134" s="79"/>
      <c r="I134"/>
    </row>
    <row r="135" spans="1:9" ht="21.75" x14ac:dyDescent="0.5">
      <c r="A135"/>
      <c r="D135" s="79"/>
      <c r="I135"/>
    </row>
    <row r="136" spans="1:9" ht="21.75" x14ac:dyDescent="0.5">
      <c r="A136"/>
      <c r="D136" s="79"/>
      <c r="I136"/>
    </row>
    <row r="137" spans="1:9" ht="21.75" x14ac:dyDescent="0.5">
      <c r="A137"/>
      <c r="D137" s="79"/>
      <c r="I137"/>
    </row>
    <row r="138" spans="1:9" ht="21.75" x14ac:dyDescent="0.5">
      <c r="A138"/>
      <c r="D138" s="79"/>
      <c r="I138"/>
    </row>
    <row r="139" spans="1:9" ht="21.75" x14ac:dyDescent="0.5">
      <c r="A139"/>
      <c r="D139" s="79"/>
      <c r="I139"/>
    </row>
    <row r="140" spans="1:9" ht="21.75" x14ac:dyDescent="0.5">
      <c r="A140"/>
      <c r="D140" s="79"/>
      <c r="I140"/>
    </row>
    <row r="141" spans="1:9" ht="21.75" x14ac:dyDescent="0.5">
      <c r="A141"/>
      <c r="D141" s="79"/>
      <c r="I141"/>
    </row>
    <row r="142" spans="1:9" ht="21.75" x14ac:dyDescent="0.5">
      <c r="A142"/>
      <c r="D142" s="79"/>
      <c r="I142"/>
    </row>
    <row r="143" spans="1:9" ht="21.75" x14ac:dyDescent="0.5">
      <c r="A143"/>
      <c r="D143" s="79"/>
      <c r="I143"/>
    </row>
    <row r="144" spans="1:9" ht="21.75" x14ac:dyDescent="0.5">
      <c r="A144"/>
      <c r="D144" s="79"/>
      <c r="I144"/>
    </row>
    <row r="145" spans="1:9" ht="21.75" x14ac:dyDescent="0.5">
      <c r="A145"/>
      <c r="D145" s="79"/>
      <c r="I145"/>
    </row>
    <row r="146" spans="1:9" ht="21.75" x14ac:dyDescent="0.5">
      <c r="A146"/>
      <c r="D146" s="79"/>
      <c r="I146"/>
    </row>
    <row r="147" spans="1:9" ht="21.75" x14ac:dyDescent="0.5">
      <c r="A147"/>
      <c r="D147" s="79"/>
      <c r="I147"/>
    </row>
    <row r="148" spans="1:9" ht="21.75" x14ac:dyDescent="0.5">
      <c r="A148"/>
      <c r="D148" s="79"/>
      <c r="I148"/>
    </row>
    <row r="149" spans="1:9" ht="21.75" x14ac:dyDescent="0.5">
      <c r="A149"/>
      <c r="D149" s="79"/>
      <c r="I149"/>
    </row>
    <row r="150" spans="1:9" ht="21.75" x14ac:dyDescent="0.5">
      <c r="A150"/>
      <c r="D150" s="79"/>
      <c r="I150"/>
    </row>
    <row r="151" spans="1:9" ht="21.75" x14ac:dyDescent="0.5">
      <c r="A151"/>
      <c r="D151" s="79"/>
      <c r="I151"/>
    </row>
    <row r="152" spans="1:9" ht="21.75" x14ac:dyDescent="0.5">
      <c r="A152"/>
      <c r="D152" s="79"/>
      <c r="I152"/>
    </row>
    <row r="153" spans="1:9" ht="21.75" x14ac:dyDescent="0.5">
      <c r="A153"/>
      <c r="D153" s="79"/>
      <c r="I153"/>
    </row>
    <row r="154" spans="1:9" ht="21.75" x14ac:dyDescent="0.5">
      <c r="A154"/>
      <c r="D154" s="79"/>
      <c r="I154"/>
    </row>
    <row r="155" spans="1:9" ht="21.75" x14ac:dyDescent="0.5">
      <c r="A155"/>
      <c r="D155" s="79"/>
      <c r="I155"/>
    </row>
    <row r="156" spans="1:9" ht="21.75" x14ac:dyDescent="0.5">
      <c r="A156"/>
      <c r="D156" s="79"/>
      <c r="I156"/>
    </row>
    <row r="157" spans="1:9" ht="21.75" x14ac:dyDescent="0.5">
      <c r="A157"/>
      <c r="D157" s="79"/>
      <c r="I157"/>
    </row>
    <row r="158" spans="1:9" ht="21.75" x14ac:dyDescent="0.5">
      <c r="A158"/>
      <c r="D158" s="79"/>
      <c r="I158"/>
    </row>
    <row r="159" spans="1:9" ht="21.75" x14ac:dyDescent="0.5">
      <c r="A159"/>
      <c r="D159" s="79"/>
      <c r="I159"/>
    </row>
    <row r="160" spans="1:9" ht="21.75" x14ac:dyDescent="0.5">
      <c r="A160"/>
      <c r="D160" s="79"/>
      <c r="I160"/>
    </row>
    <row r="161" spans="1:9" ht="21.75" x14ac:dyDescent="0.5">
      <c r="A161"/>
      <c r="D161" s="79"/>
      <c r="I161"/>
    </row>
    <row r="162" spans="1:9" ht="21.75" x14ac:dyDescent="0.5">
      <c r="A162"/>
      <c r="D162" s="79"/>
      <c r="I162"/>
    </row>
    <row r="163" spans="1:9" ht="21.75" x14ac:dyDescent="0.5">
      <c r="A163"/>
      <c r="D163" s="79"/>
      <c r="I163"/>
    </row>
    <row r="164" spans="1:9" ht="21.75" x14ac:dyDescent="0.5">
      <c r="A164"/>
      <c r="D164" s="79"/>
      <c r="I164"/>
    </row>
    <row r="165" spans="1:9" ht="21.75" x14ac:dyDescent="0.5">
      <c r="A165"/>
      <c r="D165" s="79"/>
      <c r="I165"/>
    </row>
    <row r="166" spans="1:9" ht="21.75" x14ac:dyDescent="0.5">
      <c r="A166"/>
      <c r="D166" s="79"/>
      <c r="I166"/>
    </row>
    <row r="167" spans="1:9" ht="21.75" x14ac:dyDescent="0.5">
      <c r="A167"/>
      <c r="D167" s="79"/>
      <c r="I167"/>
    </row>
    <row r="168" spans="1:9" ht="21.75" x14ac:dyDescent="0.5">
      <c r="A168"/>
      <c r="D168" s="79"/>
      <c r="I168"/>
    </row>
    <row r="169" spans="1:9" ht="21.75" x14ac:dyDescent="0.5">
      <c r="A169"/>
      <c r="D169" s="79"/>
      <c r="I169"/>
    </row>
    <row r="170" spans="1:9" ht="21.75" x14ac:dyDescent="0.5">
      <c r="A170"/>
      <c r="D170" s="79"/>
      <c r="I170"/>
    </row>
    <row r="171" spans="1:9" ht="21.75" x14ac:dyDescent="0.5">
      <c r="A171"/>
      <c r="D171" s="79"/>
      <c r="I171"/>
    </row>
    <row r="172" spans="1:9" ht="21.75" x14ac:dyDescent="0.5">
      <c r="A172"/>
      <c r="D172" s="79"/>
      <c r="I172"/>
    </row>
    <row r="173" spans="1:9" ht="21.75" x14ac:dyDescent="0.5">
      <c r="A173"/>
      <c r="D173" s="79"/>
      <c r="I173"/>
    </row>
    <row r="174" spans="1:9" ht="21.75" x14ac:dyDescent="0.5">
      <c r="A174"/>
      <c r="D174" s="79"/>
      <c r="I174"/>
    </row>
    <row r="175" spans="1:9" ht="21.75" x14ac:dyDescent="0.5">
      <c r="A175"/>
      <c r="D175" s="79"/>
      <c r="I175"/>
    </row>
    <row r="176" spans="1:9" ht="21.75" x14ac:dyDescent="0.5">
      <c r="A176"/>
      <c r="D176" s="79"/>
      <c r="I176"/>
    </row>
    <row r="177" spans="1:9" ht="21.75" x14ac:dyDescent="0.5">
      <c r="A177"/>
      <c r="D177" s="79"/>
      <c r="I177"/>
    </row>
    <row r="178" spans="1:9" ht="21.75" x14ac:dyDescent="0.5">
      <c r="A178"/>
      <c r="D178" s="79"/>
      <c r="I178"/>
    </row>
    <row r="179" spans="1:9" ht="21.75" x14ac:dyDescent="0.5">
      <c r="A179"/>
      <c r="D179" s="79"/>
      <c r="I179"/>
    </row>
    <row r="180" spans="1:9" ht="21.75" x14ac:dyDescent="0.5">
      <c r="A180"/>
      <c r="D180" s="79"/>
      <c r="I180"/>
    </row>
    <row r="181" spans="1:9" ht="21.75" x14ac:dyDescent="0.5">
      <c r="A181"/>
      <c r="D181" s="79"/>
      <c r="I181"/>
    </row>
    <row r="182" spans="1:9" ht="21.75" x14ac:dyDescent="0.5">
      <c r="A182"/>
      <c r="D182" s="79"/>
      <c r="I182"/>
    </row>
    <row r="183" spans="1:9" ht="21.75" x14ac:dyDescent="0.5">
      <c r="A183"/>
      <c r="D183" s="79"/>
      <c r="I183"/>
    </row>
    <row r="184" spans="1:9" ht="21.75" x14ac:dyDescent="0.5">
      <c r="A184"/>
      <c r="D184" s="79"/>
      <c r="I184"/>
    </row>
    <row r="185" spans="1:9" ht="21.75" x14ac:dyDescent="0.5">
      <c r="A185"/>
      <c r="D185" s="79"/>
      <c r="I185"/>
    </row>
    <row r="186" spans="1:9" ht="21.75" x14ac:dyDescent="0.5">
      <c r="A186"/>
      <c r="D186" s="79"/>
      <c r="I186"/>
    </row>
    <row r="187" spans="1:9" ht="21.75" x14ac:dyDescent="0.5">
      <c r="A187"/>
      <c r="D187" s="79"/>
      <c r="I187"/>
    </row>
    <row r="188" spans="1:9" ht="21.75" x14ac:dyDescent="0.5">
      <c r="A188"/>
      <c r="D188" s="79"/>
      <c r="I188"/>
    </row>
    <row r="189" spans="1:9" ht="21.75" x14ac:dyDescent="0.5">
      <c r="A189"/>
      <c r="D189" s="79"/>
      <c r="I189"/>
    </row>
    <row r="190" spans="1:9" ht="21.75" x14ac:dyDescent="0.5">
      <c r="A190"/>
      <c r="D190" s="79"/>
      <c r="I190"/>
    </row>
    <row r="191" spans="1:9" ht="21.75" x14ac:dyDescent="0.5">
      <c r="A191"/>
      <c r="D191" s="79"/>
      <c r="I191"/>
    </row>
    <row r="192" spans="1:9" ht="21.75" x14ac:dyDescent="0.5">
      <c r="A192"/>
      <c r="D192" s="79"/>
      <c r="I192"/>
    </row>
    <row r="193" spans="1:9" ht="21.75" x14ac:dyDescent="0.5">
      <c r="A193"/>
      <c r="D193" s="79"/>
      <c r="I193"/>
    </row>
    <row r="194" spans="1:9" ht="21.75" x14ac:dyDescent="0.5">
      <c r="A194"/>
      <c r="D194" s="79"/>
      <c r="I194"/>
    </row>
    <row r="195" spans="1:9" ht="21.75" x14ac:dyDescent="0.5">
      <c r="A195"/>
      <c r="D195" s="79"/>
      <c r="I195"/>
    </row>
    <row r="196" spans="1:9" ht="21.75" x14ac:dyDescent="0.5">
      <c r="A196"/>
      <c r="D196" s="79"/>
      <c r="I196"/>
    </row>
    <row r="197" spans="1:9" ht="21.75" x14ac:dyDescent="0.5">
      <c r="A197"/>
      <c r="D197" s="79"/>
      <c r="I197"/>
    </row>
    <row r="198" spans="1:9" ht="21.75" x14ac:dyDescent="0.5">
      <c r="A198"/>
      <c r="D198" s="79"/>
      <c r="I198"/>
    </row>
    <row r="199" spans="1:9" ht="21.75" x14ac:dyDescent="0.5">
      <c r="A199"/>
      <c r="D199" s="79"/>
      <c r="I199"/>
    </row>
    <row r="200" spans="1:9" ht="21.75" x14ac:dyDescent="0.5">
      <c r="A200"/>
      <c r="D200" s="79"/>
      <c r="I200"/>
    </row>
    <row r="201" spans="1:9" ht="21.75" x14ac:dyDescent="0.5">
      <c r="A201"/>
      <c r="D201" s="79"/>
      <c r="I201"/>
    </row>
    <row r="202" spans="1:9" ht="21.75" x14ac:dyDescent="0.5">
      <c r="A202"/>
      <c r="D202" s="79"/>
      <c r="I202"/>
    </row>
    <row r="203" spans="1:9" ht="21.75" x14ac:dyDescent="0.5">
      <c r="A203"/>
      <c r="D203" s="79"/>
      <c r="I203"/>
    </row>
    <row r="204" spans="1:9" ht="21.75" x14ac:dyDescent="0.5">
      <c r="A204"/>
      <c r="D204" s="79"/>
      <c r="I204"/>
    </row>
    <row r="205" spans="1:9" ht="21.75" x14ac:dyDescent="0.5">
      <c r="A205"/>
      <c r="D205" s="79"/>
      <c r="I205"/>
    </row>
    <row r="206" spans="1:9" ht="21.75" x14ac:dyDescent="0.5">
      <c r="A206"/>
      <c r="D206" s="79"/>
      <c r="I206"/>
    </row>
    <row r="207" spans="1:9" ht="21.75" x14ac:dyDescent="0.5">
      <c r="A207"/>
      <c r="D207" s="79"/>
      <c r="I207"/>
    </row>
    <row r="208" spans="1:9" ht="21.75" x14ac:dyDescent="0.5">
      <c r="A208"/>
      <c r="D208" s="79"/>
      <c r="I208"/>
    </row>
    <row r="209" spans="1:9" ht="21.75" x14ac:dyDescent="0.5">
      <c r="A209"/>
      <c r="D209" s="79"/>
      <c r="I209"/>
    </row>
    <row r="210" spans="1:9" ht="21.75" x14ac:dyDescent="0.5">
      <c r="A210"/>
      <c r="D210" s="79"/>
      <c r="I210"/>
    </row>
    <row r="211" spans="1:9" ht="21.75" x14ac:dyDescent="0.5">
      <c r="A211"/>
      <c r="D211" s="79"/>
      <c r="I211"/>
    </row>
    <row r="212" spans="1:9" ht="21.75" x14ac:dyDescent="0.5">
      <c r="A212"/>
      <c r="D212" s="79"/>
      <c r="I212"/>
    </row>
    <row r="213" spans="1:9" ht="21.75" x14ac:dyDescent="0.5">
      <c r="A213"/>
      <c r="D213" s="79"/>
      <c r="I213"/>
    </row>
    <row r="214" spans="1:9" ht="21.75" x14ac:dyDescent="0.5">
      <c r="A214"/>
      <c r="D214" s="79"/>
      <c r="I214"/>
    </row>
    <row r="215" spans="1:9" ht="21.75" x14ac:dyDescent="0.5">
      <c r="A215"/>
      <c r="D215" s="79"/>
      <c r="I215"/>
    </row>
    <row r="216" spans="1:9" ht="21.75" x14ac:dyDescent="0.5">
      <c r="A216"/>
      <c r="D216" s="79"/>
      <c r="I216"/>
    </row>
    <row r="217" spans="1:9" ht="21.75" x14ac:dyDescent="0.5">
      <c r="A217"/>
      <c r="D217" s="79"/>
      <c r="I217"/>
    </row>
    <row r="218" spans="1:9" ht="21.75" x14ac:dyDescent="0.5">
      <c r="A218"/>
      <c r="D218" s="79"/>
      <c r="I218"/>
    </row>
    <row r="219" spans="1:9" ht="21.75" x14ac:dyDescent="0.5">
      <c r="A219"/>
      <c r="D219" s="79"/>
      <c r="I219"/>
    </row>
    <row r="220" spans="1:9" ht="21.75" x14ac:dyDescent="0.5">
      <c r="A220"/>
      <c r="D220" s="79"/>
      <c r="I220"/>
    </row>
    <row r="221" spans="1:9" ht="21.75" x14ac:dyDescent="0.5">
      <c r="A221"/>
      <c r="D221" s="79"/>
      <c r="I221"/>
    </row>
    <row r="222" spans="1:9" ht="21.75" x14ac:dyDescent="0.5">
      <c r="A222"/>
      <c r="D222" s="79"/>
      <c r="I222"/>
    </row>
    <row r="223" spans="1:9" ht="21.75" x14ac:dyDescent="0.5">
      <c r="A223"/>
      <c r="D223" s="79"/>
      <c r="I223"/>
    </row>
    <row r="224" spans="1:9" ht="21.75" x14ac:dyDescent="0.5">
      <c r="A224"/>
      <c r="D224" s="79"/>
      <c r="I224"/>
    </row>
    <row r="225" spans="1:9" ht="21.75" x14ac:dyDescent="0.5">
      <c r="A225"/>
      <c r="D225" s="79"/>
      <c r="I225"/>
    </row>
    <row r="226" spans="1:9" ht="21.75" x14ac:dyDescent="0.5">
      <c r="A226"/>
      <c r="D226" s="79"/>
      <c r="I226"/>
    </row>
    <row r="227" spans="1:9" ht="21.75" x14ac:dyDescent="0.5">
      <c r="A227"/>
      <c r="D227" s="79"/>
      <c r="I227"/>
    </row>
    <row r="228" spans="1:9" ht="21.75" x14ac:dyDescent="0.5">
      <c r="A228"/>
      <c r="D228" s="79"/>
      <c r="I228"/>
    </row>
    <row r="229" spans="1:9" ht="21.75" x14ac:dyDescent="0.5">
      <c r="A229"/>
      <c r="D229" s="79"/>
      <c r="I229"/>
    </row>
    <row r="230" spans="1:9" ht="21.75" x14ac:dyDescent="0.5">
      <c r="A230"/>
      <c r="D230" s="79"/>
      <c r="I230"/>
    </row>
    <row r="231" spans="1:9" ht="21.75" x14ac:dyDescent="0.5">
      <c r="A231"/>
      <c r="D231" s="79"/>
      <c r="I231"/>
    </row>
    <row r="232" spans="1:9" ht="21.75" x14ac:dyDescent="0.5">
      <c r="A232"/>
      <c r="D232" s="79"/>
      <c r="I232"/>
    </row>
    <row r="233" spans="1:9" ht="21.75" x14ac:dyDescent="0.5">
      <c r="A233"/>
      <c r="D233" s="79"/>
      <c r="I233"/>
    </row>
    <row r="234" spans="1:9" ht="21.75" x14ac:dyDescent="0.5">
      <c r="A234"/>
      <c r="D234" s="79"/>
      <c r="I234"/>
    </row>
    <row r="235" spans="1:9" ht="21.75" x14ac:dyDescent="0.5">
      <c r="A235"/>
      <c r="D235" s="79"/>
      <c r="I235"/>
    </row>
    <row r="236" spans="1:9" ht="21.75" x14ac:dyDescent="0.5">
      <c r="A236"/>
      <c r="D236" s="79"/>
      <c r="I236"/>
    </row>
    <row r="237" spans="1:9" ht="21.75" x14ac:dyDescent="0.5">
      <c r="A237"/>
      <c r="D237" s="79"/>
      <c r="I237"/>
    </row>
    <row r="238" spans="1:9" ht="21.75" x14ac:dyDescent="0.5">
      <c r="A238"/>
      <c r="D238" s="79"/>
      <c r="I238"/>
    </row>
    <row r="239" spans="1:9" ht="21.75" x14ac:dyDescent="0.5">
      <c r="A239"/>
      <c r="D239" s="79"/>
      <c r="I239"/>
    </row>
    <row r="240" spans="1:9" ht="21.75" x14ac:dyDescent="0.5">
      <c r="A240"/>
      <c r="D240" s="79"/>
      <c r="I240"/>
    </row>
    <row r="241" spans="1:9" ht="21.75" x14ac:dyDescent="0.5">
      <c r="A241"/>
      <c r="D241" s="79"/>
      <c r="I241"/>
    </row>
    <row r="242" spans="1:9" ht="21.75" x14ac:dyDescent="0.5">
      <c r="A242"/>
      <c r="D242" s="79"/>
      <c r="I242"/>
    </row>
    <row r="243" spans="1:9" ht="21.75" x14ac:dyDescent="0.5">
      <c r="A243"/>
      <c r="D243" s="79"/>
      <c r="I243"/>
    </row>
    <row r="244" spans="1:9" ht="21.75" x14ac:dyDescent="0.5">
      <c r="A244"/>
      <c r="D244" s="79"/>
      <c r="I244"/>
    </row>
    <row r="245" spans="1:9" ht="21.75" x14ac:dyDescent="0.5">
      <c r="A245"/>
      <c r="D245" s="79"/>
      <c r="I245"/>
    </row>
    <row r="246" spans="1:9" ht="21.75" x14ac:dyDescent="0.5">
      <c r="A246"/>
      <c r="D246" s="79"/>
      <c r="I246"/>
    </row>
    <row r="247" spans="1:9" ht="21.75" x14ac:dyDescent="0.5">
      <c r="A247"/>
      <c r="D247" s="79"/>
      <c r="I247"/>
    </row>
    <row r="248" spans="1:9" ht="21.75" x14ac:dyDescent="0.5">
      <c r="A248"/>
      <c r="D248" s="79"/>
      <c r="I248"/>
    </row>
    <row r="249" spans="1:9" ht="21.75" x14ac:dyDescent="0.5">
      <c r="A249"/>
      <c r="D249" s="79"/>
      <c r="I249"/>
    </row>
    <row r="250" spans="1:9" ht="21.75" x14ac:dyDescent="0.5">
      <c r="A250"/>
      <c r="D250" s="79"/>
      <c r="I250"/>
    </row>
    <row r="251" spans="1:9" ht="21.75" x14ac:dyDescent="0.5">
      <c r="A251"/>
      <c r="D251" s="79"/>
      <c r="I251"/>
    </row>
    <row r="252" spans="1:9" ht="21.75" x14ac:dyDescent="0.5">
      <c r="A252"/>
      <c r="D252" s="79"/>
      <c r="I252"/>
    </row>
    <row r="253" spans="1:9" ht="21.75" x14ac:dyDescent="0.5">
      <c r="A253"/>
      <c r="D253" s="79"/>
      <c r="I253"/>
    </row>
    <row r="254" spans="1:9" ht="21.75" x14ac:dyDescent="0.5">
      <c r="A254"/>
      <c r="D254" s="79"/>
      <c r="I254"/>
    </row>
    <row r="255" spans="1:9" ht="21.75" x14ac:dyDescent="0.5">
      <c r="A255"/>
      <c r="D255" s="79"/>
      <c r="I255"/>
    </row>
    <row r="256" spans="1:9" ht="21.75" x14ac:dyDescent="0.5">
      <c r="A256"/>
      <c r="D256" s="79"/>
      <c r="I256"/>
    </row>
    <row r="257" spans="1:9" ht="21.75" x14ac:dyDescent="0.5">
      <c r="A257"/>
      <c r="D257" s="79"/>
      <c r="I257"/>
    </row>
    <row r="258" spans="1:9" ht="21.75" x14ac:dyDescent="0.5">
      <c r="A258"/>
      <c r="D258" s="79"/>
      <c r="I258"/>
    </row>
    <row r="259" spans="1:9" ht="21.75" x14ac:dyDescent="0.5">
      <c r="A259"/>
      <c r="D259" s="79"/>
      <c r="I259"/>
    </row>
    <row r="260" spans="1:9" ht="21.75" x14ac:dyDescent="0.5">
      <c r="A260"/>
      <c r="D260" s="79"/>
      <c r="I260"/>
    </row>
    <row r="261" spans="1:9" ht="21.75" x14ac:dyDescent="0.5">
      <c r="A261"/>
      <c r="D261" s="79"/>
      <c r="I261"/>
    </row>
    <row r="262" spans="1:9" ht="21.75" x14ac:dyDescent="0.5">
      <c r="A262"/>
      <c r="D262" s="79"/>
      <c r="I262"/>
    </row>
    <row r="263" spans="1:9" ht="21.75" x14ac:dyDescent="0.5">
      <c r="A263"/>
      <c r="D263" s="79"/>
      <c r="I263"/>
    </row>
    <row r="264" spans="1:9" ht="21.75" x14ac:dyDescent="0.5">
      <c r="A264"/>
      <c r="D264" s="79"/>
      <c r="I264"/>
    </row>
    <row r="265" spans="1:9" ht="21.75" x14ac:dyDescent="0.5">
      <c r="A265"/>
      <c r="D265" s="79"/>
      <c r="I265"/>
    </row>
    <row r="266" spans="1:9" ht="21.75" x14ac:dyDescent="0.5">
      <c r="A266"/>
      <c r="D266" s="79"/>
      <c r="I266"/>
    </row>
    <row r="267" spans="1:9" ht="21.75" x14ac:dyDescent="0.5">
      <c r="A267"/>
      <c r="D267" s="79"/>
      <c r="I267"/>
    </row>
    <row r="268" spans="1:9" ht="21.75" x14ac:dyDescent="0.5">
      <c r="A268"/>
      <c r="D268" s="79"/>
      <c r="I268"/>
    </row>
    <row r="269" spans="1:9" ht="21.75" x14ac:dyDescent="0.5">
      <c r="A269"/>
      <c r="D269" s="79"/>
      <c r="I269"/>
    </row>
    <row r="270" spans="1:9" ht="21.75" x14ac:dyDescent="0.5">
      <c r="A270"/>
      <c r="D270" s="79"/>
      <c r="I270"/>
    </row>
    <row r="271" spans="1:9" ht="21.75" x14ac:dyDescent="0.5">
      <c r="A271"/>
      <c r="D271" s="79"/>
      <c r="I271"/>
    </row>
    <row r="272" spans="1:9" ht="21.75" x14ac:dyDescent="0.5">
      <c r="A272"/>
      <c r="D272" s="79"/>
      <c r="I272"/>
    </row>
    <row r="273" spans="1:9" ht="21.75" x14ac:dyDescent="0.5">
      <c r="A273"/>
      <c r="D273" s="79"/>
      <c r="I273"/>
    </row>
    <row r="274" spans="1:9" ht="21.75" x14ac:dyDescent="0.5">
      <c r="A274"/>
      <c r="D274" s="79"/>
      <c r="I274"/>
    </row>
    <row r="275" spans="1:9" ht="21.75" x14ac:dyDescent="0.5">
      <c r="A275"/>
      <c r="D275" s="79"/>
      <c r="I275"/>
    </row>
    <row r="276" spans="1:9" ht="21.75" x14ac:dyDescent="0.5">
      <c r="A276"/>
      <c r="D276" s="79"/>
      <c r="I276"/>
    </row>
    <row r="277" spans="1:9" ht="21.75" x14ac:dyDescent="0.5">
      <c r="A277"/>
      <c r="D277" s="79"/>
      <c r="I277"/>
    </row>
    <row r="278" spans="1:9" ht="21.75" x14ac:dyDescent="0.5">
      <c r="A278"/>
      <c r="D278" s="79"/>
      <c r="I278"/>
    </row>
    <row r="279" spans="1:9" ht="21.75" x14ac:dyDescent="0.5">
      <c r="A279"/>
      <c r="D279" s="79"/>
      <c r="I279"/>
    </row>
    <row r="280" spans="1:9" ht="21.75" x14ac:dyDescent="0.5">
      <c r="A280"/>
      <c r="D280" s="79"/>
      <c r="I280"/>
    </row>
    <row r="281" spans="1:9" ht="21.75" x14ac:dyDescent="0.5">
      <c r="A281"/>
      <c r="D281" s="79"/>
      <c r="I281"/>
    </row>
    <row r="282" spans="1:9" ht="21.75" x14ac:dyDescent="0.5">
      <c r="A282"/>
      <c r="D282" s="79"/>
      <c r="I282"/>
    </row>
    <row r="283" spans="1:9" ht="21.75" x14ac:dyDescent="0.5">
      <c r="A283"/>
      <c r="D283" s="79"/>
      <c r="I283"/>
    </row>
    <row r="284" spans="1:9" ht="21.75" x14ac:dyDescent="0.5">
      <c r="A284"/>
      <c r="D284" s="79"/>
      <c r="I284"/>
    </row>
    <row r="285" spans="1:9" ht="21.75" x14ac:dyDescent="0.5">
      <c r="A285"/>
      <c r="D285" s="79"/>
      <c r="I285"/>
    </row>
    <row r="286" spans="1:9" ht="21.75" x14ac:dyDescent="0.5">
      <c r="A286"/>
      <c r="D286" s="79"/>
      <c r="I286"/>
    </row>
    <row r="287" spans="1:9" ht="21.75" x14ac:dyDescent="0.5">
      <c r="A287"/>
      <c r="D287" s="79"/>
      <c r="I287"/>
    </row>
    <row r="288" spans="1:9" ht="21.75" x14ac:dyDescent="0.5">
      <c r="A288"/>
      <c r="D288" s="79"/>
      <c r="I288"/>
    </row>
    <row r="289" spans="1:9" ht="21.75" x14ac:dyDescent="0.5">
      <c r="A289"/>
      <c r="D289" s="79"/>
      <c r="I289"/>
    </row>
    <row r="290" spans="1:9" ht="21.75" x14ac:dyDescent="0.5">
      <c r="A290"/>
      <c r="D290" s="79"/>
      <c r="I290"/>
    </row>
    <row r="291" spans="1:9" ht="21.75" x14ac:dyDescent="0.5">
      <c r="A291"/>
      <c r="D291" s="79"/>
      <c r="I291"/>
    </row>
    <row r="292" spans="1:9" ht="21.75" x14ac:dyDescent="0.5">
      <c r="A292"/>
      <c r="D292" s="79"/>
      <c r="I292"/>
    </row>
    <row r="293" spans="1:9" ht="21.75" x14ac:dyDescent="0.5">
      <c r="A293"/>
      <c r="D293" s="79"/>
      <c r="I293"/>
    </row>
    <row r="294" spans="1:9" ht="21.75" x14ac:dyDescent="0.5">
      <c r="A294"/>
      <c r="D294" s="79"/>
      <c r="I294"/>
    </row>
    <row r="295" spans="1:9" ht="21.75" x14ac:dyDescent="0.5">
      <c r="A295"/>
      <c r="D295" s="79"/>
      <c r="I295"/>
    </row>
    <row r="296" spans="1:9" ht="21.75" x14ac:dyDescent="0.5">
      <c r="A296"/>
      <c r="D296" s="79"/>
      <c r="I296"/>
    </row>
    <row r="297" spans="1:9" ht="21.75" x14ac:dyDescent="0.5">
      <c r="A297"/>
      <c r="D297" s="79"/>
      <c r="I297"/>
    </row>
    <row r="298" spans="1:9" ht="21.75" x14ac:dyDescent="0.5">
      <c r="A298"/>
      <c r="D298" s="79"/>
      <c r="I298"/>
    </row>
    <row r="299" spans="1:9" ht="21.75" x14ac:dyDescent="0.5">
      <c r="A299"/>
      <c r="D299" s="79"/>
      <c r="I299"/>
    </row>
    <row r="300" spans="1:9" ht="21.75" x14ac:dyDescent="0.5">
      <c r="A300"/>
      <c r="D300" s="79"/>
      <c r="I300"/>
    </row>
    <row r="301" spans="1:9" ht="21.75" x14ac:dyDescent="0.5">
      <c r="A301"/>
      <c r="D301" s="79"/>
      <c r="I301"/>
    </row>
    <row r="302" spans="1:9" ht="21.75" x14ac:dyDescent="0.5">
      <c r="A302"/>
      <c r="D302" s="79"/>
      <c r="I302"/>
    </row>
    <row r="303" spans="1:9" ht="21.75" x14ac:dyDescent="0.5">
      <c r="A303"/>
      <c r="D303" s="79"/>
      <c r="I303"/>
    </row>
    <row r="304" spans="1:9" ht="21.75" x14ac:dyDescent="0.5">
      <c r="A304"/>
      <c r="D304" s="79"/>
      <c r="I304"/>
    </row>
    <row r="305" spans="1:9" ht="21.75" x14ac:dyDescent="0.5">
      <c r="A305"/>
      <c r="D305" s="79"/>
      <c r="I305"/>
    </row>
    <row r="306" spans="1:9" ht="21.75" x14ac:dyDescent="0.5">
      <c r="A306"/>
      <c r="D306" s="79"/>
      <c r="I306"/>
    </row>
    <row r="307" spans="1:9" ht="21.75" x14ac:dyDescent="0.5">
      <c r="A307"/>
      <c r="D307" s="79"/>
      <c r="I307"/>
    </row>
    <row r="308" spans="1:9" ht="21.75" x14ac:dyDescent="0.5">
      <c r="A308"/>
      <c r="D308" s="79"/>
      <c r="I308"/>
    </row>
    <row r="309" spans="1:9" ht="21.75" x14ac:dyDescent="0.5">
      <c r="A309"/>
      <c r="D309" s="79"/>
      <c r="I309"/>
    </row>
    <row r="310" spans="1:9" ht="21.75" x14ac:dyDescent="0.5">
      <c r="A310"/>
      <c r="D310" s="79"/>
      <c r="I310"/>
    </row>
    <row r="311" spans="1:9" ht="21.75" x14ac:dyDescent="0.5">
      <c r="A311"/>
      <c r="D311" s="79"/>
      <c r="I311"/>
    </row>
    <row r="312" spans="1:9" ht="21.75" x14ac:dyDescent="0.5">
      <c r="A312"/>
      <c r="D312" s="79"/>
      <c r="I312"/>
    </row>
    <row r="313" spans="1:9" ht="21.75" x14ac:dyDescent="0.5">
      <c r="A313"/>
      <c r="D313" s="79"/>
      <c r="I313"/>
    </row>
    <row r="314" spans="1:9" ht="21.75" x14ac:dyDescent="0.5">
      <c r="A314"/>
      <c r="D314" s="79"/>
      <c r="I314"/>
    </row>
    <row r="315" spans="1:9" ht="21.75" x14ac:dyDescent="0.5">
      <c r="A315"/>
      <c r="D315" s="79"/>
      <c r="I315"/>
    </row>
    <row r="316" spans="1:9" ht="21.75" x14ac:dyDescent="0.5">
      <c r="A316"/>
      <c r="D316" s="79"/>
      <c r="I316"/>
    </row>
    <row r="317" spans="1:9" ht="21.75" x14ac:dyDescent="0.5">
      <c r="A317"/>
      <c r="D317" s="79"/>
      <c r="I317"/>
    </row>
    <row r="318" spans="1:9" ht="21.75" x14ac:dyDescent="0.5">
      <c r="A318"/>
      <c r="D318" s="79"/>
      <c r="I318"/>
    </row>
    <row r="319" spans="1:9" ht="21.75" x14ac:dyDescent="0.5">
      <c r="A319"/>
      <c r="D319" s="79"/>
      <c r="I319"/>
    </row>
    <row r="320" spans="1:9" ht="21.75" x14ac:dyDescent="0.5">
      <c r="A320"/>
      <c r="D320" s="79"/>
      <c r="I320"/>
    </row>
    <row r="321" spans="1:9" ht="21.75" x14ac:dyDescent="0.5">
      <c r="A321"/>
      <c r="D321" s="79"/>
      <c r="I321"/>
    </row>
    <row r="322" spans="1:9" ht="21.75" x14ac:dyDescent="0.5">
      <c r="A322"/>
      <c r="D322" s="79"/>
      <c r="I322"/>
    </row>
    <row r="323" spans="1:9" ht="21.75" x14ac:dyDescent="0.5">
      <c r="A323"/>
      <c r="D323" s="79"/>
      <c r="I323"/>
    </row>
    <row r="324" spans="1:9" ht="21.75" x14ac:dyDescent="0.5">
      <c r="A324"/>
      <c r="D324" s="79"/>
      <c r="I324"/>
    </row>
    <row r="325" spans="1:9" ht="21.75" x14ac:dyDescent="0.5">
      <c r="A325"/>
      <c r="D325" s="79"/>
      <c r="I325"/>
    </row>
    <row r="326" spans="1:9" ht="21.75" x14ac:dyDescent="0.5">
      <c r="A326"/>
      <c r="D326" s="79"/>
      <c r="I326"/>
    </row>
    <row r="327" spans="1:9" ht="21.75" x14ac:dyDescent="0.5">
      <c r="A327"/>
      <c r="D327" s="79"/>
      <c r="I327"/>
    </row>
    <row r="328" spans="1:9" ht="21.75" x14ac:dyDescent="0.5">
      <c r="A328"/>
      <c r="D328" s="79"/>
      <c r="I328"/>
    </row>
    <row r="329" spans="1:9" ht="21.75" x14ac:dyDescent="0.5">
      <c r="A329"/>
      <c r="D329" s="79"/>
      <c r="I329"/>
    </row>
    <row r="330" spans="1:9" ht="21.75" x14ac:dyDescent="0.5">
      <c r="A330"/>
      <c r="D330" s="79"/>
      <c r="I330"/>
    </row>
    <row r="331" spans="1:9" ht="21.75" x14ac:dyDescent="0.5">
      <c r="A331"/>
      <c r="D331" s="79"/>
      <c r="I331"/>
    </row>
    <row r="332" spans="1:9" ht="21.75" x14ac:dyDescent="0.5">
      <c r="A332"/>
      <c r="D332" s="79"/>
      <c r="I332"/>
    </row>
    <row r="333" spans="1:9" ht="21.75" x14ac:dyDescent="0.5">
      <c r="A333"/>
      <c r="D333" s="79"/>
      <c r="I333"/>
    </row>
    <row r="334" spans="1:9" ht="21.75" x14ac:dyDescent="0.5">
      <c r="A334"/>
      <c r="D334" s="79"/>
      <c r="I334"/>
    </row>
    <row r="335" spans="1:9" ht="21.75" x14ac:dyDescent="0.5">
      <c r="A335"/>
      <c r="D335" s="79"/>
      <c r="I335"/>
    </row>
    <row r="336" spans="1:9" ht="21.75" x14ac:dyDescent="0.5">
      <c r="A336"/>
      <c r="D336" s="79"/>
      <c r="I336"/>
    </row>
    <row r="337" spans="1:9" ht="21.75" x14ac:dyDescent="0.5">
      <c r="A337"/>
      <c r="D337" s="79"/>
      <c r="I337"/>
    </row>
    <row r="338" spans="1:9" ht="21.75" x14ac:dyDescent="0.5">
      <c r="A338"/>
      <c r="D338" s="79"/>
      <c r="I338"/>
    </row>
    <row r="339" spans="1:9" ht="21.75" x14ac:dyDescent="0.5">
      <c r="A339"/>
      <c r="D339" s="79"/>
      <c r="I339"/>
    </row>
    <row r="340" spans="1:9" ht="21.75" x14ac:dyDescent="0.5">
      <c r="A340"/>
      <c r="D340" s="79"/>
      <c r="I340"/>
    </row>
    <row r="341" spans="1:9" ht="21.75" x14ac:dyDescent="0.5">
      <c r="A341"/>
      <c r="D341" s="79"/>
      <c r="I341"/>
    </row>
    <row r="342" spans="1:9" ht="21.75" x14ac:dyDescent="0.5">
      <c r="A342"/>
      <c r="D342" s="79"/>
      <c r="I342"/>
    </row>
    <row r="343" spans="1:9" ht="21.75" x14ac:dyDescent="0.5">
      <c r="A343"/>
      <c r="D343" s="79"/>
      <c r="I343"/>
    </row>
    <row r="344" spans="1:9" ht="21.75" x14ac:dyDescent="0.5">
      <c r="A344"/>
      <c r="D344" s="79"/>
      <c r="I344"/>
    </row>
    <row r="345" spans="1:9" ht="21.75" x14ac:dyDescent="0.5">
      <c r="A345"/>
      <c r="D345" s="79"/>
      <c r="I345"/>
    </row>
    <row r="346" spans="1:9" ht="21.75" x14ac:dyDescent="0.5">
      <c r="A346"/>
      <c r="D346" s="79"/>
      <c r="I346"/>
    </row>
    <row r="347" spans="1:9" ht="21.75" x14ac:dyDescent="0.5">
      <c r="A347"/>
      <c r="D347" s="79"/>
      <c r="I347"/>
    </row>
    <row r="348" spans="1:9" ht="21.75" x14ac:dyDescent="0.5">
      <c r="A348"/>
      <c r="D348" s="79"/>
      <c r="I348"/>
    </row>
    <row r="349" spans="1:9" ht="21.75" x14ac:dyDescent="0.5">
      <c r="A349"/>
      <c r="D349" s="79"/>
      <c r="I349"/>
    </row>
    <row r="350" spans="1:9" ht="21.75" x14ac:dyDescent="0.5">
      <c r="A350"/>
      <c r="D350" s="79"/>
      <c r="I350"/>
    </row>
    <row r="351" spans="1:9" ht="21.75" x14ac:dyDescent="0.5">
      <c r="A351"/>
      <c r="D351" s="79"/>
      <c r="I351"/>
    </row>
    <row r="352" spans="1:9" ht="21.75" x14ac:dyDescent="0.5">
      <c r="A352"/>
      <c r="D352" s="79"/>
      <c r="I352"/>
    </row>
    <row r="353" spans="1:9" ht="21.75" x14ac:dyDescent="0.5">
      <c r="A353"/>
      <c r="D353" s="79"/>
      <c r="I353"/>
    </row>
    <row r="354" spans="1:9" ht="21.75" x14ac:dyDescent="0.5">
      <c r="A354"/>
      <c r="D354" s="79"/>
      <c r="I354"/>
    </row>
    <row r="355" spans="1:9" ht="21.75" x14ac:dyDescent="0.5">
      <c r="A355"/>
      <c r="D355" s="79"/>
      <c r="I355"/>
    </row>
    <row r="356" spans="1:9" ht="21.75" x14ac:dyDescent="0.5">
      <c r="A356"/>
      <c r="D356" s="79"/>
      <c r="I356"/>
    </row>
    <row r="357" spans="1:9" ht="21.75" x14ac:dyDescent="0.5">
      <c r="A357"/>
      <c r="D357" s="79"/>
      <c r="I357"/>
    </row>
    <row r="358" spans="1:9" ht="21.75" x14ac:dyDescent="0.5">
      <c r="A358"/>
      <c r="D358" s="79"/>
      <c r="I358"/>
    </row>
    <row r="359" spans="1:9" ht="21.75" x14ac:dyDescent="0.5">
      <c r="A359"/>
      <c r="D359" s="79"/>
      <c r="I359"/>
    </row>
    <row r="360" spans="1:9" ht="21.75" x14ac:dyDescent="0.5">
      <c r="A360"/>
      <c r="D360" s="79"/>
      <c r="I360"/>
    </row>
    <row r="361" spans="1:9" ht="21.75" x14ac:dyDescent="0.5">
      <c r="A361"/>
      <c r="D361" s="79"/>
      <c r="I361"/>
    </row>
    <row r="362" spans="1:9" ht="21.75" x14ac:dyDescent="0.5">
      <c r="A362"/>
      <c r="D362" s="79"/>
      <c r="I362"/>
    </row>
    <row r="363" spans="1:9" ht="21.75" x14ac:dyDescent="0.5">
      <c r="A363"/>
      <c r="D363" s="79"/>
      <c r="I363"/>
    </row>
    <row r="364" spans="1:9" ht="21.75" x14ac:dyDescent="0.5">
      <c r="A364"/>
      <c r="D364" s="79"/>
      <c r="I364"/>
    </row>
    <row r="365" spans="1:9" ht="21.75" x14ac:dyDescent="0.5">
      <c r="A365"/>
      <c r="D365" s="79"/>
      <c r="I365"/>
    </row>
    <row r="366" spans="1:9" ht="21.75" x14ac:dyDescent="0.5">
      <c r="A366"/>
      <c r="D366" s="79"/>
      <c r="I366"/>
    </row>
    <row r="367" spans="1:9" ht="21.75" x14ac:dyDescent="0.5">
      <c r="A367"/>
      <c r="D367" s="79"/>
      <c r="I367"/>
    </row>
    <row r="368" spans="1:9" ht="21.75" x14ac:dyDescent="0.5">
      <c r="A368"/>
      <c r="D368" s="79"/>
      <c r="I368"/>
    </row>
    <row r="369" spans="1:9" ht="21.75" x14ac:dyDescent="0.5">
      <c r="A369"/>
      <c r="D369" s="79"/>
      <c r="I369"/>
    </row>
    <row r="370" spans="1:9" ht="21.75" x14ac:dyDescent="0.5">
      <c r="A370"/>
      <c r="D370" s="79"/>
      <c r="I370"/>
    </row>
    <row r="371" spans="1:9" ht="21.75" x14ac:dyDescent="0.5">
      <c r="A371"/>
      <c r="D371" s="79"/>
      <c r="I371"/>
    </row>
    <row r="372" spans="1:9" ht="21.75" x14ac:dyDescent="0.5">
      <c r="A372"/>
      <c r="D372" s="79"/>
      <c r="I372"/>
    </row>
    <row r="373" spans="1:9" ht="21.75" x14ac:dyDescent="0.5">
      <c r="A373"/>
      <c r="D373" s="79"/>
      <c r="I373"/>
    </row>
    <row r="374" spans="1:9" ht="21.75" x14ac:dyDescent="0.5">
      <c r="A374"/>
      <c r="D374" s="79"/>
      <c r="I374"/>
    </row>
    <row r="375" spans="1:9" ht="21.75" x14ac:dyDescent="0.5">
      <c r="A375"/>
      <c r="D375" s="79"/>
      <c r="I375"/>
    </row>
    <row r="377" spans="1:9" ht="21.75" x14ac:dyDescent="0.5">
      <c r="A377"/>
      <c r="D377" s="53"/>
      <c r="I377"/>
    </row>
    <row r="385" spans="1:9" ht="14.25" x14ac:dyDescent="0.2">
      <c r="A385"/>
      <c r="D385"/>
      <c r="I385"/>
    </row>
    <row r="386" spans="1:9" ht="14.25" x14ac:dyDescent="0.2">
      <c r="A386"/>
      <c r="D386"/>
      <c r="I386"/>
    </row>
    <row r="387" spans="1:9" ht="14.25" x14ac:dyDescent="0.2">
      <c r="A387"/>
      <c r="D387"/>
      <c r="I387"/>
    </row>
    <row r="388" spans="1:9" ht="14.25" x14ac:dyDescent="0.2">
      <c r="A388"/>
      <c r="D388"/>
      <c r="I388"/>
    </row>
    <row r="389" spans="1:9" ht="14.25" x14ac:dyDescent="0.2">
      <c r="A389"/>
      <c r="D389"/>
      <c r="I389"/>
    </row>
    <row r="390" spans="1:9" ht="14.25" x14ac:dyDescent="0.2">
      <c r="A390"/>
      <c r="D390"/>
      <c r="I390"/>
    </row>
    <row r="391" spans="1:9" ht="14.25" x14ac:dyDescent="0.2">
      <c r="A391"/>
      <c r="D391"/>
      <c r="I391"/>
    </row>
    <row r="392" spans="1:9" ht="14.25" x14ac:dyDescent="0.2">
      <c r="A392"/>
      <c r="D392"/>
      <c r="I392"/>
    </row>
    <row r="393" spans="1:9" ht="14.25" x14ac:dyDescent="0.2">
      <c r="A393"/>
      <c r="D393"/>
      <c r="I393"/>
    </row>
    <row r="394" spans="1:9" ht="14.25" x14ac:dyDescent="0.2">
      <c r="A394"/>
      <c r="D394"/>
      <c r="I394"/>
    </row>
    <row r="395" spans="1:9" ht="14.25" x14ac:dyDescent="0.2">
      <c r="A395"/>
      <c r="D395"/>
      <c r="I395"/>
    </row>
    <row r="396" spans="1:9" ht="14.25" x14ac:dyDescent="0.2">
      <c r="A396"/>
      <c r="D396"/>
      <c r="I396"/>
    </row>
    <row r="397" spans="1:9" ht="14.25" x14ac:dyDescent="0.2">
      <c r="A397"/>
      <c r="D397"/>
      <c r="I397"/>
    </row>
    <row r="398" spans="1:9" ht="14.25" x14ac:dyDescent="0.2">
      <c r="A398"/>
      <c r="D398"/>
      <c r="I398"/>
    </row>
    <row r="399" spans="1:9" ht="14.25" x14ac:dyDescent="0.2">
      <c r="A399"/>
      <c r="D399"/>
      <c r="I399"/>
    </row>
    <row r="400" spans="1:9" ht="14.25" x14ac:dyDescent="0.2">
      <c r="A400"/>
      <c r="D400"/>
      <c r="I400"/>
    </row>
    <row r="401" spans="1:9" ht="14.25" x14ac:dyDescent="0.2">
      <c r="A401"/>
      <c r="D401"/>
      <c r="I401"/>
    </row>
    <row r="402" spans="1:9" ht="14.25" x14ac:dyDescent="0.2">
      <c r="A402"/>
      <c r="D402"/>
      <c r="I402"/>
    </row>
    <row r="403" spans="1:9" ht="14.25" x14ac:dyDescent="0.2">
      <c r="A403"/>
      <c r="D403"/>
      <c r="I403"/>
    </row>
    <row r="404" spans="1:9" ht="14.25" x14ac:dyDescent="0.2">
      <c r="A404"/>
      <c r="D404"/>
      <c r="I404"/>
    </row>
    <row r="405" spans="1:9" ht="14.25" x14ac:dyDescent="0.2">
      <c r="A405"/>
      <c r="D405"/>
      <c r="I405"/>
    </row>
    <row r="406" spans="1:9" ht="14.25" x14ac:dyDescent="0.2">
      <c r="A406"/>
      <c r="D406"/>
      <c r="I406"/>
    </row>
    <row r="407" spans="1:9" ht="14.25" x14ac:dyDescent="0.2">
      <c r="A407"/>
      <c r="D407"/>
      <c r="I407"/>
    </row>
    <row r="408" spans="1:9" ht="14.25" x14ac:dyDescent="0.2">
      <c r="A408"/>
      <c r="D408"/>
      <c r="I408"/>
    </row>
    <row r="409" spans="1:9" ht="14.25" x14ac:dyDescent="0.2">
      <c r="A409"/>
      <c r="D409"/>
      <c r="I409"/>
    </row>
    <row r="410" spans="1:9" ht="14.25" x14ac:dyDescent="0.2">
      <c r="A410"/>
      <c r="D410"/>
      <c r="I410"/>
    </row>
    <row r="411" spans="1:9" ht="14.25" x14ac:dyDescent="0.2">
      <c r="A411"/>
      <c r="D411"/>
      <c r="I411"/>
    </row>
    <row r="412" spans="1:9" ht="14.25" x14ac:dyDescent="0.2">
      <c r="A412"/>
      <c r="D412"/>
      <c r="I412"/>
    </row>
    <row r="413" spans="1:9" ht="14.25" x14ac:dyDescent="0.2">
      <c r="A413"/>
      <c r="D413"/>
      <c r="I413"/>
    </row>
    <row r="414" spans="1:9" ht="14.25" x14ac:dyDescent="0.2">
      <c r="A414"/>
      <c r="D414"/>
      <c r="I414"/>
    </row>
    <row r="415" spans="1:9" ht="14.25" x14ac:dyDescent="0.2">
      <c r="A415"/>
      <c r="D415"/>
      <c r="I415"/>
    </row>
    <row r="416" spans="1:9" ht="14.25" x14ac:dyDescent="0.2">
      <c r="A416"/>
      <c r="D416"/>
      <c r="I416"/>
    </row>
    <row r="418" spans="1:9" ht="14.25" x14ac:dyDescent="0.2">
      <c r="A418"/>
      <c r="D418"/>
      <c r="I418"/>
    </row>
    <row r="433" spans="1:9" ht="14.25" x14ac:dyDescent="0.2">
      <c r="A433"/>
      <c r="D433"/>
      <c r="I433"/>
    </row>
    <row r="434" spans="1:9" ht="14.25" x14ac:dyDescent="0.2">
      <c r="A434"/>
      <c r="D434"/>
      <c r="I434"/>
    </row>
    <row r="435" spans="1:9" ht="14.25" x14ac:dyDescent="0.2">
      <c r="A435"/>
      <c r="D435"/>
      <c r="I435"/>
    </row>
    <row r="436" spans="1:9" ht="14.25" x14ac:dyDescent="0.2">
      <c r="A436"/>
      <c r="D436"/>
      <c r="I436"/>
    </row>
    <row r="437" spans="1:9" ht="14.25" x14ac:dyDescent="0.2">
      <c r="A437"/>
      <c r="D437"/>
      <c r="I437"/>
    </row>
    <row r="438" spans="1:9" ht="14.25" x14ac:dyDescent="0.2">
      <c r="A438"/>
      <c r="D438"/>
      <c r="I438"/>
    </row>
    <row r="439" spans="1:9" ht="14.25" x14ac:dyDescent="0.2">
      <c r="A439"/>
      <c r="D439"/>
      <c r="I439"/>
    </row>
    <row r="440" spans="1:9" ht="14.25" x14ac:dyDescent="0.2">
      <c r="A440"/>
      <c r="D440"/>
      <c r="I440"/>
    </row>
    <row r="441" spans="1:9" ht="14.25" x14ac:dyDescent="0.2">
      <c r="A441"/>
      <c r="D441"/>
      <c r="I441"/>
    </row>
    <row r="442" spans="1:9" ht="14.25" x14ac:dyDescent="0.2">
      <c r="A442"/>
      <c r="D442"/>
      <c r="I442"/>
    </row>
    <row r="443" spans="1:9" ht="14.25" x14ac:dyDescent="0.2">
      <c r="A443"/>
      <c r="D443"/>
      <c r="I443"/>
    </row>
    <row r="444" spans="1:9" ht="14.25" x14ac:dyDescent="0.2">
      <c r="A444"/>
      <c r="D444"/>
      <c r="I444"/>
    </row>
    <row r="445" spans="1:9" ht="14.25" x14ac:dyDescent="0.2">
      <c r="A445"/>
      <c r="D445"/>
      <c r="I445"/>
    </row>
    <row r="446" spans="1:9" ht="14.25" x14ac:dyDescent="0.2">
      <c r="A446"/>
      <c r="D446"/>
      <c r="I446"/>
    </row>
    <row r="447" spans="1:9" ht="14.25" x14ac:dyDescent="0.2">
      <c r="A447"/>
      <c r="D447"/>
      <c r="I447"/>
    </row>
    <row r="448" spans="1:9" ht="14.25" x14ac:dyDescent="0.2">
      <c r="A448"/>
      <c r="D448"/>
      <c r="I448"/>
    </row>
    <row r="449" spans="1:9" ht="14.25" x14ac:dyDescent="0.2">
      <c r="A449"/>
      <c r="D449"/>
      <c r="I449"/>
    </row>
    <row r="450" spans="1:9" ht="14.25" x14ac:dyDescent="0.2">
      <c r="A450"/>
      <c r="D450"/>
      <c r="I450"/>
    </row>
    <row r="451" spans="1:9" ht="14.25" x14ac:dyDescent="0.2">
      <c r="A451"/>
      <c r="D451"/>
      <c r="I451"/>
    </row>
    <row r="452" spans="1:9" ht="14.25" x14ac:dyDescent="0.2">
      <c r="A452"/>
      <c r="D452"/>
      <c r="I452"/>
    </row>
    <row r="453" spans="1:9" ht="14.25" x14ac:dyDescent="0.2">
      <c r="A453"/>
      <c r="D453"/>
      <c r="I453"/>
    </row>
    <row r="454" spans="1:9" ht="14.25" x14ac:dyDescent="0.2">
      <c r="A454"/>
      <c r="D454"/>
      <c r="I454"/>
    </row>
    <row r="455" spans="1:9" ht="14.25" x14ac:dyDescent="0.2">
      <c r="A455"/>
      <c r="D455"/>
      <c r="I455"/>
    </row>
    <row r="456" spans="1:9" ht="14.25" x14ac:dyDescent="0.2">
      <c r="A456"/>
      <c r="D456"/>
      <c r="I456"/>
    </row>
    <row r="457" spans="1:9" ht="14.25" x14ac:dyDescent="0.2">
      <c r="A457"/>
      <c r="D457"/>
      <c r="I457"/>
    </row>
    <row r="458" spans="1:9" ht="14.25" x14ac:dyDescent="0.2">
      <c r="A458"/>
      <c r="D458"/>
      <c r="I458"/>
    </row>
    <row r="459" spans="1:9" ht="14.25" x14ac:dyDescent="0.2">
      <c r="A459"/>
      <c r="D459"/>
      <c r="I459"/>
    </row>
    <row r="460" spans="1:9" ht="14.25" x14ac:dyDescent="0.2">
      <c r="A460"/>
      <c r="D460"/>
      <c r="I460"/>
    </row>
    <row r="461" spans="1:9" ht="14.25" x14ac:dyDescent="0.2">
      <c r="A461"/>
      <c r="D461"/>
      <c r="I461"/>
    </row>
    <row r="462" spans="1:9" ht="14.25" x14ac:dyDescent="0.2">
      <c r="A462"/>
      <c r="D462"/>
      <c r="I462"/>
    </row>
    <row r="463" spans="1:9" ht="14.25" x14ac:dyDescent="0.2">
      <c r="A463"/>
      <c r="D463"/>
      <c r="I463"/>
    </row>
    <row r="464" spans="1:9" ht="14.25" x14ac:dyDescent="0.2">
      <c r="A464"/>
      <c r="D464"/>
      <c r="I464"/>
    </row>
    <row r="465" spans="1:9" ht="14.25" x14ac:dyDescent="0.2">
      <c r="A465"/>
      <c r="D465"/>
      <c r="I465"/>
    </row>
    <row r="466" spans="1:9" ht="14.25" x14ac:dyDescent="0.2">
      <c r="A466"/>
      <c r="D466"/>
      <c r="I466"/>
    </row>
    <row r="467" spans="1:9" ht="14.25" x14ac:dyDescent="0.2">
      <c r="A467"/>
      <c r="D467"/>
      <c r="I467"/>
    </row>
    <row r="468" spans="1:9" ht="14.25" x14ac:dyDescent="0.2">
      <c r="A468"/>
      <c r="D468"/>
      <c r="I468"/>
    </row>
    <row r="469" spans="1:9" ht="14.25" x14ac:dyDescent="0.2">
      <c r="A469"/>
      <c r="D469"/>
      <c r="I469"/>
    </row>
    <row r="470" spans="1:9" ht="14.25" x14ac:dyDescent="0.2">
      <c r="A470"/>
      <c r="D470"/>
      <c r="I470"/>
    </row>
    <row r="471" spans="1:9" ht="14.25" x14ac:dyDescent="0.2">
      <c r="A471"/>
      <c r="D471"/>
      <c r="I471"/>
    </row>
    <row r="472" spans="1:9" ht="14.25" x14ac:dyDescent="0.2">
      <c r="A472"/>
      <c r="D472"/>
      <c r="I472"/>
    </row>
    <row r="473" spans="1:9" ht="14.25" x14ac:dyDescent="0.2">
      <c r="A473"/>
      <c r="D473"/>
      <c r="I473"/>
    </row>
    <row r="474" spans="1:9" ht="14.25" x14ac:dyDescent="0.2">
      <c r="A474"/>
      <c r="D474"/>
      <c r="I474"/>
    </row>
    <row r="475" spans="1:9" ht="14.25" x14ac:dyDescent="0.2">
      <c r="A475"/>
      <c r="D475"/>
      <c r="I475"/>
    </row>
    <row r="476" spans="1:9" ht="14.25" x14ac:dyDescent="0.2">
      <c r="A476"/>
      <c r="D476"/>
      <c r="I476"/>
    </row>
    <row r="477" spans="1:9" ht="14.25" x14ac:dyDescent="0.2">
      <c r="A477"/>
      <c r="D477"/>
      <c r="I477"/>
    </row>
    <row r="478" spans="1:9" ht="14.25" x14ac:dyDescent="0.2">
      <c r="A478"/>
      <c r="D478"/>
      <c r="I478"/>
    </row>
    <row r="479" spans="1:9" ht="14.25" x14ac:dyDescent="0.2">
      <c r="A479"/>
      <c r="D479"/>
      <c r="I479"/>
    </row>
    <row r="480" spans="1:9" ht="14.25" x14ac:dyDescent="0.2">
      <c r="A480"/>
      <c r="D480"/>
      <c r="I480"/>
    </row>
    <row r="481" spans="1:9" ht="14.25" x14ac:dyDescent="0.2">
      <c r="A481"/>
      <c r="D481"/>
      <c r="I481"/>
    </row>
    <row r="482" spans="1:9" ht="14.25" x14ac:dyDescent="0.2">
      <c r="A482"/>
      <c r="D482"/>
      <c r="I482"/>
    </row>
    <row r="483" spans="1:9" ht="14.25" x14ac:dyDescent="0.2">
      <c r="A483"/>
      <c r="D483"/>
      <c r="I483"/>
    </row>
    <row r="484" spans="1:9" ht="14.25" x14ac:dyDescent="0.2">
      <c r="A484"/>
      <c r="D484"/>
      <c r="I484"/>
    </row>
    <row r="485" spans="1:9" ht="14.25" x14ac:dyDescent="0.2">
      <c r="A485"/>
      <c r="D485"/>
      <c r="I485"/>
    </row>
    <row r="486" spans="1:9" ht="14.25" x14ac:dyDescent="0.2">
      <c r="A486"/>
      <c r="D486"/>
      <c r="I486"/>
    </row>
    <row r="487" spans="1:9" ht="14.25" x14ac:dyDescent="0.2">
      <c r="A487"/>
      <c r="D487"/>
      <c r="I487"/>
    </row>
    <row r="488" spans="1:9" ht="14.25" x14ac:dyDescent="0.2">
      <c r="A488"/>
      <c r="D488"/>
      <c r="I488"/>
    </row>
    <row r="489" spans="1:9" ht="14.25" x14ac:dyDescent="0.2">
      <c r="A489"/>
      <c r="D489"/>
      <c r="I489"/>
    </row>
    <row r="490" spans="1:9" ht="14.25" x14ac:dyDescent="0.2">
      <c r="A490"/>
      <c r="D490"/>
      <c r="I490"/>
    </row>
    <row r="491" spans="1:9" ht="14.25" x14ac:dyDescent="0.2">
      <c r="A491"/>
      <c r="D491"/>
      <c r="I491"/>
    </row>
    <row r="492" spans="1:9" ht="14.25" x14ac:dyDescent="0.2">
      <c r="A492"/>
      <c r="D492"/>
      <c r="I492"/>
    </row>
    <row r="493" spans="1:9" ht="14.25" x14ac:dyDescent="0.2">
      <c r="A493"/>
      <c r="D493"/>
      <c r="I493"/>
    </row>
    <row r="494" spans="1:9" ht="14.25" x14ac:dyDescent="0.2">
      <c r="A494"/>
      <c r="D494"/>
      <c r="I494"/>
    </row>
    <row r="495" spans="1:9" ht="14.25" x14ac:dyDescent="0.2">
      <c r="A495"/>
      <c r="D495"/>
      <c r="I495"/>
    </row>
    <row r="496" spans="1:9" ht="14.25" x14ac:dyDescent="0.2">
      <c r="A496"/>
      <c r="D496"/>
      <c r="I496"/>
    </row>
    <row r="497" spans="1:9" ht="14.25" x14ac:dyDescent="0.2">
      <c r="A497"/>
      <c r="D497"/>
      <c r="I497"/>
    </row>
    <row r="498" spans="1:9" ht="14.25" x14ac:dyDescent="0.2">
      <c r="A498"/>
      <c r="D498"/>
      <c r="I498"/>
    </row>
    <row r="499" spans="1:9" ht="14.25" x14ac:dyDescent="0.2">
      <c r="A499"/>
      <c r="D499"/>
      <c r="I499"/>
    </row>
    <row r="500" spans="1:9" ht="14.25" x14ac:dyDescent="0.2">
      <c r="A500"/>
      <c r="D500"/>
      <c r="I500"/>
    </row>
    <row r="501" spans="1:9" ht="14.25" x14ac:dyDescent="0.2">
      <c r="A501"/>
      <c r="D501"/>
      <c r="I501"/>
    </row>
    <row r="502" spans="1:9" ht="14.25" x14ac:dyDescent="0.2">
      <c r="A502"/>
      <c r="D502"/>
      <c r="I502"/>
    </row>
    <row r="503" spans="1:9" ht="14.25" x14ac:dyDescent="0.2">
      <c r="A503"/>
      <c r="D503"/>
      <c r="I503"/>
    </row>
    <row r="504" spans="1:9" ht="14.25" x14ac:dyDescent="0.2">
      <c r="A504"/>
      <c r="D504"/>
      <c r="I504"/>
    </row>
    <row r="505" spans="1:9" ht="14.25" x14ac:dyDescent="0.2">
      <c r="A505"/>
      <c r="D505"/>
      <c r="I505"/>
    </row>
    <row r="506" spans="1:9" ht="14.25" x14ac:dyDescent="0.2">
      <c r="A506"/>
      <c r="D506"/>
      <c r="I506"/>
    </row>
    <row r="507" spans="1:9" ht="14.25" x14ac:dyDescent="0.2">
      <c r="A507"/>
      <c r="D507"/>
      <c r="I507"/>
    </row>
    <row r="508" spans="1:9" ht="14.25" x14ac:dyDescent="0.2">
      <c r="A508"/>
      <c r="D508"/>
      <c r="I508"/>
    </row>
    <row r="509" spans="1:9" ht="14.25" x14ac:dyDescent="0.2">
      <c r="A509"/>
      <c r="D509"/>
      <c r="I509"/>
    </row>
    <row r="510" spans="1:9" ht="14.25" x14ac:dyDescent="0.2">
      <c r="A510"/>
      <c r="D510"/>
      <c r="I510"/>
    </row>
    <row r="511" spans="1:9" ht="14.25" x14ac:dyDescent="0.2">
      <c r="A511"/>
      <c r="D511"/>
      <c r="I511"/>
    </row>
    <row r="512" spans="1:9" ht="14.25" x14ac:dyDescent="0.2">
      <c r="A512"/>
      <c r="D512"/>
      <c r="I512"/>
    </row>
    <row r="513" spans="1:9" ht="14.25" x14ac:dyDescent="0.2">
      <c r="A513"/>
      <c r="D513"/>
      <c r="I513"/>
    </row>
    <row r="514" spans="1:9" ht="14.25" x14ac:dyDescent="0.2">
      <c r="A514"/>
      <c r="D514"/>
      <c r="I514"/>
    </row>
    <row r="515" spans="1:9" ht="14.25" x14ac:dyDescent="0.2">
      <c r="A515"/>
      <c r="D515"/>
      <c r="I515"/>
    </row>
    <row r="516" spans="1:9" ht="14.25" x14ac:dyDescent="0.2">
      <c r="A516"/>
      <c r="D516"/>
      <c r="I516"/>
    </row>
    <row r="517" spans="1:9" ht="14.25" x14ac:dyDescent="0.2">
      <c r="A517"/>
      <c r="D517"/>
      <c r="I517"/>
    </row>
    <row r="518" spans="1:9" ht="14.25" x14ac:dyDescent="0.2">
      <c r="A518"/>
      <c r="D518"/>
      <c r="I518"/>
    </row>
    <row r="519" spans="1:9" ht="14.25" x14ac:dyDescent="0.2">
      <c r="A519"/>
      <c r="D519"/>
      <c r="I519"/>
    </row>
    <row r="520" spans="1:9" ht="14.25" x14ac:dyDescent="0.2">
      <c r="A520"/>
      <c r="D520"/>
      <c r="I520"/>
    </row>
    <row r="521" spans="1:9" ht="14.25" x14ac:dyDescent="0.2">
      <c r="A521"/>
      <c r="D521"/>
      <c r="I521"/>
    </row>
    <row r="522" spans="1:9" ht="14.25" x14ac:dyDescent="0.2">
      <c r="A522"/>
      <c r="D522"/>
      <c r="I522"/>
    </row>
    <row r="523" spans="1:9" ht="14.25" x14ac:dyDescent="0.2">
      <c r="A523"/>
      <c r="D523"/>
      <c r="I523"/>
    </row>
    <row r="524" spans="1:9" ht="14.25" x14ac:dyDescent="0.2">
      <c r="A524"/>
      <c r="D524"/>
      <c r="I524"/>
    </row>
    <row r="525" spans="1:9" ht="14.25" x14ac:dyDescent="0.2">
      <c r="A525"/>
      <c r="D525"/>
      <c r="I525"/>
    </row>
    <row r="526" spans="1:9" ht="14.25" x14ac:dyDescent="0.2">
      <c r="A526"/>
      <c r="D526"/>
      <c r="I526"/>
    </row>
    <row r="527" spans="1:9" ht="14.25" x14ac:dyDescent="0.2">
      <c r="A527"/>
      <c r="D527"/>
      <c r="I527"/>
    </row>
    <row r="528" spans="1:9" ht="14.25" x14ac:dyDescent="0.2">
      <c r="A528"/>
      <c r="D528"/>
      <c r="I528"/>
    </row>
    <row r="529" spans="1:9" ht="14.25" x14ac:dyDescent="0.2">
      <c r="A529"/>
      <c r="D529"/>
      <c r="I529"/>
    </row>
    <row r="530" spans="1:9" ht="14.25" x14ac:dyDescent="0.2">
      <c r="A530"/>
      <c r="D530"/>
      <c r="I530"/>
    </row>
    <row r="531" spans="1:9" ht="14.25" x14ac:dyDescent="0.2">
      <c r="A531"/>
      <c r="D531"/>
      <c r="I531"/>
    </row>
    <row r="532" spans="1:9" ht="14.25" x14ac:dyDescent="0.2">
      <c r="A532"/>
      <c r="D532"/>
      <c r="I532"/>
    </row>
    <row r="533" spans="1:9" ht="14.25" x14ac:dyDescent="0.2">
      <c r="A533"/>
      <c r="D533"/>
      <c r="I533"/>
    </row>
    <row r="534" spans="1:9" ht="14.25" x14ac:dyDescent="0.2">
      <c r="A534"/>
      <c r="D534"/>
      <c r="I534"/>
    </row>
    <row r="535" spans="1:9" ht="14.25" x14ac:dyDescent="0.2">
      <c r="A535"/>
      <c r="D535"/>
      <c r="I535"/>
    </row>
    <row r="536" spans="1:9" ht="14.25" x14ac:dyDescent="0.2">
      <c r="A536"/>
      <c r="D536"/>
      <c r="I536"/>
    </row>
    <row r="537" spans="1:9" ht="14.25" x14ac:dyDescent="0.2">
      <c r="A537"/>
      <c r="D537"/>
      <c r="I537"/>
    </row>
    <row r="538" spans="1:9" ht="14.25" x14ac:dyDescent="0.2">
      <c r="A538"/>
      <c r="D538"/>
      <c r="I538"/>
    </row>
    <row r="539" spans="1:9" ht="14.25" x14ac:dyDescent="0.2">
      <c r="A539"/>
      <c r="D539"/>
      <c r="I539"/>
    </row>
    <row r="540" spans="1:9" ht="14.25" x14ac:dyDescent="0.2">
      <c r="A540"/>
      <c r="D540"/>
      <c r="I540"/>
    </row>
    <row r="541" spans="1:9" ht="14.25" x14ac:dyDescent="0.2">
      <c r="A541"/>
      <c r="D541"/>
      <c r="I541"/>
    </row>
    <row r="542" spans="1:9" ht="14.25" x14ac:dyDescent="0.2">
      <c r="A542"/>
      <c r="D542"/>
      <c r="I542"/>
    </row>
    <row r="544" spans="1:9" ht="14.25" x14ac:dyDescent="0.2">
      <c r="A544"/>
      <c r="D544"/>
      <c r="I544"/>
    </row>
  </sheetData>
  <mergeCells count="6">
    <mergeCell ref="J75:K76"/>
    <mergeCell ref="J44:K45"/>
    <mergeCell ref="J51:K52"/>
    <mergeCell ref="J57:K58"/>
    <mergeCell ref="J63:K64"/>
    <mergeCell ref="J69:K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ประมวลผล (ป.โท)</vt:lpstr>
      <vt:lpstr>1. เกษตรฯ ป.โท</vt:lpstr>
      <vt:lpstr>2. วิทยาศาสตร์ ป.โท</vt:lpstr>
      <vt:lpstr>3. วิศวกรรม ป.โท</vt:lpstr>
      <vt:lpstr>4. สถาปัตย์ ป.โท</vt:lpstr>
      <vt:lpstr>5. พลังงาน ป.โท</vt:lpstr>
      <vt:lpstr>6. แพทย์ ป.โท</vt:lpstr>
      <vt:lpstr>7. พยาบาล ป.โท</vt:lpstr>
      <vt:lpstr>8. เภสัชศาสตร์ ป.โท</vt:lpstr>
      <vt:lpstr>9. วิทย์แพทย์ ป.โท</vt:lpstr>
      <vt:lpstr>10. สหเวช ป.โท</vt:lpstr>
      <vt:lpstr>11. สาธารณสุขศาสตร์ ป.โท</vt:lpstr>
      <vt:lpstr>12. มนุษย์ ป.โท</vt:lpstr>
      <vt:lpstr>13. ศึกษา ป.โท</vt:lpstr>
      <vt:lpstr>14. วิทยาการจัดการ ป.โท</vt:lpstr>
      <vt:lpstr>15. สังคม ป.โท</vt:lpstr>
      <vt:lpstr>ประมวลผล (ป.เอก)</vt:lpstr>
      <vt:lpstr>วิทย์ ป.เอก</vt:lpstr>
      <vt:lpstr>พลังงาน ป.เอก</vt:lpstr>
      <vt:lpstr>แพทย์ ป.เอก</vt:lpstr>
      <vt:lpstr>เภสัช (ป.เอก)</vt:lpstr>
      <vt:lpstr>วิทย์แพทย์ (ป.เอก)</vt:lpstr>
      <vt:lpstr>สาธารณสุข ป.เอก</vt:lpstr>
      <vt:lpstr>มนุษย์ ป.เอก</vt:lpstr>
      <vt:lpstr>ศึกษาฯ ป.เอก</vt:lpstr>
      <vt:lpstr>สังคม ป.เอก</vt:lpstr>
      <vt:lpstr>คู่มือ</vt:lpstr>
      <vt:lpstr>Sheet1</vt:lpstr>
      <vt:lpstr>'ประมวลผล (ป.โท)'!Print_Titles</vt:lpstr>
      <vt:lpstr>'ประมวลผล (ป.เอก)'!Print_Titles</vt:lpstr>
    </vt:vector>
  </TitlesOfParts>
  <Company>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</dc:creator>
  <cp:lastModifiedBy>GRAD</cp:lastModifiedBy>
  <cp:lastPrinted>2012-08-07T08:28:15Z</cp:lastPrinted>
  <dcterms:created xsi:type="dcterms:W3CDTF">2011-11-18T10:16:38Z</dcterms:created>
  <dcterms:modified xsi:type="dcterms:W3CDTF">2012-08-24T02:41:38Z</dcterms:modified>
</cp:coreProperties>
</file>