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ดึงจากไดรฟ์ D\ประเมินผล\โครงการ\ปี 60\"/>
    </mc:Choice>
  </mc:AlternateContent>
  <bookViews>
    <workbookView xWindow="0" yWindow="0" windowWidth="20490" windowHeight="7455" activeTab="1"/>
  </bookViews>
  <sheets>
    <sheet name="คีย์ข้อมูล" sheetId="1" r:id="rId1"/>
    <sheet name="บทสรุป" sheetId="9" r:id="rId2"/>
    <sheet name="สรุป" sheetId="2" r:id="rId3"/>
    <sheet name="หน้า 5 เสนอแนะ" sheetId="14" r:id="rId4"/>
  </sheets>
  <definedNames>
    <definedName name="_xlnm._FilterDatabase" localSheetId="0" hidden="1">คีย์ข้อมูล!$A$1:$AI$89</definedName>
  </definedNames>
  <calcPr calcId="152511"/>
</workbook>
</file>

<file path=xl/calcChain.xml><?xml version="1.0" encoding="utf-8"?>
<calcChain xmlns="http://schemas.openxmlformats.org/spreadsheetml/2006/main">
  <c r="D35" i="14" l="1"/>
  <c r="D34" i="14"/>
  <c r="D33" i="14"/>
  <c r="D32" i="14"/>
  <c r="D31" i="14"/>
  <c r="D30" i="14"/>
  <c r="D25" i="14"/>
  <c r="C25" i="14"/>
  <c r="D10" i="14" s="1"/>
  <c r="C35" i="14"/>
  <c r="G136" i="2"/>
  <c r="F136" i="2"/>
  <c r="H136" i="2" s="1"/>
  <c r="AC85" i="1"/>
  <c r="AC84" i="1"/>
  <c r="F135" i="2"/>
  <c r="G98" i="2"/>
  <c r="F98" i="2"/>
  <c r="G97" i="2"/>
  <c r="F97" i="2"/>
  <c r="G96" i="2"/>
  <c r="F96" i="2"/>
  <c r="H96" i="2" s="1"/>
  <c r="G95" i="2"/>
  <c r="F95" i="2"/>
  <c r="H95" i="2" s="1"/>
  <c r="G94" i="2"/>
  <c r="F94" i="2"/>
  <c r="H94" i="2" s="1"/>
  <c r="G92" i="2"/>
  <c r="F92" i="2"/>
  <c r="G91" i="2"/>
  <c r="F91" i="2"/>
  <c r="H91" i="2" s="1"/>
  <c r="G90" i="2"/>
  <c r="F90" i="2"/>
  <c r="H90" i="2" s="1"/>
  <c r="G89" i="2"/>
  <c r="F89" i="2"/>
  <c r="H89" i="2" s="1"/>
  <c r="G88" i="2"/>
  <c r="F88" i="2"/>
  <c r="H88" i="2" s="1"/>
  <c r="F53" i="2"/>
  <c r="F50" i="2"/>
  <c r="F49" i="2"/>
  <c r="F48" i="2"/>
  <c r="F47" i="2"/>
  <c r="F31" i="2"/>
  <c r="F33" i="2"/>
  <c r="F32" i="2"/>
  <c r="F30" i="2"/>
  <c r="F29" i="2"/>
  <c r="F28" i="2"/>
  <c r="F27" i="2"/>
  <c r="F26" i="2"/>
  <c r="F25" i="2"/>
  <c r="F24" i="2"/>
  <c r="F22" i="2"/>
  <c r="F13" i="2"/>
  <c r="F12" i="2"/>
  <c r="C92" i="1"/>
  <c r="C104" i="1" s="1"/>
  <c r="C103" i="1"/>
  <c r="C102" i="1"/>
  <c r="C101" i="1"/>
  <c r="C100" i="1"/>
  <c r="C99" i="1"/>
  <c r="C98" i="1"/>
  <c r="C97" i="1"/>
  <c r="C96" i="1"/>
  <c r="C95" i="1"/>
  <c r="C94" i="1"/>
  <c r="C93" i="1"/>
  <c r="C89" i="1"/>
  <c r="C88" i="1"/>
  <c r="AH85" i="1"/>
  <c r="AH84" i="1"/>
  <c r="AG87" i="1"/>
  <c r="AG86" i="1"/>
  <c r="AD87" i="1"/>
  <c r="AD86" i="1"/>
  <c r="X87" i="1"/>
  <c r="X86" i="1"/>
  <c r="T87" i="1"/>
  <c r="T86" i="1"/>
  <c r="S87" i="1"/>
  <c r="S86" i="1"/>
  <c r="N87" i="1"/>
  <c r="L87" i="1"/>
  <c r="N86" i="1"/>
  <c r="L86" i="1"/>
  <c r="Y85" i="1"/>
  <c r="Z85" i="1"/>
  <c r="AA85" i="1"/>
  <c r="Y84" i="1"/>
  <c r="Z84" i="1"/>
  <c r="AA84" i="1"/>
  <c r="U85" i="1"/>
  <c r="V85" i="1"/>
  <c r="W85" i="1"/>
  <c r="U84" i="1"/>
  <c r="V84" i="1"/>
  <c r="W84" i="1"/>
  <c r="J85" i="1"/>
  <c r="F84" i="1"/>
  <c r="G84" i="1"/>
  <c r="H84" i="1"/>
  <c r="E84" i="1"/>
  <c r="D84" i="1"/>
  <c r="D16" i="14" l="1"/>
  <c r="D20" i="14"/>
  <c r="D13" i="14"/>
  <c r="D18" i="14"/>
  <c r="D22" i="14"/>
  <c r="D8" i="14"/>
  <c r="D14" i="14"/>
  <c r="D12" i="14"/>
  <c r="D23" i="14"/>
  <c r="D11" i="14"/>
  <c r="D17" i="14"/>
  <c r="D19" i="14"/>
  <c r="D21" i="14"/>
  <c r="D24" i="14"/>
  <c r="D15" i="14"/>
  <c r="D7" i="14"/>
  <c r="D9" i="14"/>
  <c r="F14" i="2"/>
  <c r="G24" i="2" s="1"/>
  <c r="AD84" i="1"/>
  <c r="F137" i="2" s="1"/>
  <c r="T84" i="1"/>
  <c r="X84" i="1"/>
  <c r="T85" i="1"/>
  <c r="X85" i="1"/>
  <c r="G32" i="2" l="1"/>
  <c r="G27" i="2"/>
  <c r="G31" i="2"/>
  <c r="G26" i="2"/>
  <c r="G12" i="2"/>
  <c r="G29" i="2"/>
  <c r="G28" i="2"/>
  <c r="G25" i="2"/>
  <c r="G30" i="2"/>
  <c r="K85" i="1" l="1"/>
  <c r="L85" i="1"/>
  <c r="M85" i="1"/>
  <c r="N85" i="1"/>
  <c r="O85" i="1"/>
  <c r="P85" i="1"/>
  <c r="Q85" i="1"/>
  <c r="R85" i="1"/>
  <c r="S85" i="1"/>
  <c r="AB85" i="1"/>
  <c r="G135" i="2" s="1"/>
  <c r="AD85" i="1"/>
  <c r="G137" i="2" s="1"/>
  <c r="AE85" i="1"/>
  <c r="AF85" i="1"/>
  <c r="AG85" i="1"/>
  <c r="F138" i="2"/>
  <c r="G138" i="2"/>
  <c r="AB84" i="1"/>
  <c r="AE84" i="1"/>
  <c r="AF84" i="1"/>
  <c r="AG84" i="1"/>
  <c r="N84" i="1"/>
  <c r="O84" i="1"/>
  <c r="P84" i="1"/>
  <c r="Q84" i="1"/>
  <c r="R84" i="1"/>
  <c r="S84" i="1"/>
  <c r="M84" i="1"/>
  <c r="K84" i="1"/>
  <c r="L84" i="1"/>
  <c r="J84" i="1"/>
  <c r="AH87" i="1" l="1"/>
  <c r="AI84" i="1"/>
  <c r="F23" i="2" l="1"/>
  <c r="F34" i="2" s="1"/>
  <c r="G22" i="2" s="1"/>
  <c r="I85" i="1"/>
  <c r="I84" i="1"/>
  <c r="F119" i="2" l="1"/>
  <c r="F143" i="2" l="1"/>
  <c r="F133" i="2"/>
  <c r="F126" i="2"/>
  <c r="G143" i="2"/>
  <c r="G133" i="2"/>
  <c r="G126" i="2"/>
  <c r="G122" i="2"/>
  <c r="G144" i="2"/>
  <c r="G142" i="2"/>
  <c r="G141" i="2"/>
  <c r="G140" i="2"/>
  <c r="G132" i="2"/>
  <c r="G131" i="2"/>
  <c r="G130" i="2"/>
  <c r="G129" i="2"/>
  <c r="G128" i="2"/>
  <c r="G125" i="2"/>
  <c r="G124" i="2"/>
  <c r="G121" i="2"/>
  <c r="G120" i="2"/>
  <c r="G119" i="2"/>
  <c r="F144" i="2"/>
  <c r="F142" i="2"/>
  <c r="F141" i="2"/>
  <c r="F140" i="2"/>
  <c r="F132" i="2"/>
  <c r="F131" i="2"/>
  <c r="F130" i="2"/>
  <c r="F129" i="2"/>
  <c r="F128" i="2"/>
  <c r="F125" i="2"/>
  <c r="F124" i="2"/>
  <c r="F121" i="2"/>
  <c r="F120" i="2"/>
  <c r="F58" i="2"/>
  <c r="G47" i="2" l="1"/>
  <c r="G56" i="2"/>
  <c r="G52" i="2"/>
  <c r="G55" i="2"/>
  <c r="G51" i="2"/>
  <c r="G54" i="2"/>
  <c r="G50" i="2"/>
  <c r="G53" i="2"/>
  <c r="F122" i="2"/>
  <c r="H138" i="2"/>
  <c r="G58" i="2" l="1"/>
  <c r="G48" i="2"/>
  <c r="G57" i="2"/>
  <c r="G49" i="2"/>
  <c r="G23" i="2"/>
  <c r="G33" i="2"/>
  <c r="G34" i="2"/>
  <c r="H135" i="2"/>
  <c r="H137" i="2"/>
  <c r="H97" i="2" l="1"/>
  <c r="G14" i="2" l="1"/>
  <c r="G13" i="2"/>
  <c r="H142" i="2"/>
  <c r="H141" i="2"/>
  <c r="H132" i="2"/>
  <c r="H131" i="2"/>
  <c r="H130" i="2"/>
  <c r="H129" i="2"/>
  <c r="H125" i="2"/>
  <c r="H126" i="2"/>
  <c r="H121" i="2"/>
  <c r="H120" i="2"/>
  <c r="H119" i="2"/>
  <c r="H92" i="2" l="1"/>
  <c r="H124" i="2"/>
  <c r="H143" i="2"/>
  <c r="H122" i="2"/>
  <c r="H140" i="2"/>
  <c r="H133" i="2"/>
  <c r="H144" i="2"/>
  <c r="H98" i="2"/>
  <c r="H128" i="2"/>
</calcChain>
</file>

<file path=xl/sharedStrings.xml><?xml version="1.0" encoding="utf-8"?>
<sst xmlns="http://schemas.openxmlformats.org/spreadsheetml/2006/main" count="378" uniqueCount="197">
  <si>
    <t>คณะ</t>
  </si>
  <si>
    <t>web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</si>
  <si>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</si>
  <si>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</si>
  <si>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</si>
  <si>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</si>
  <si>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</si>
  <si>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</si>
  <si>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</si>
  <si>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</si>
  <si>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</si>
  <si>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</si>
  <si>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</si>
  <si>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</si>
  <si>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</si>
  <si>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</si>
  <si>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</si>
  <si>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</si>
  <si>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</si>
  <si>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</si>
  <si>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</si>
  <si>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</si>
  <si>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</si>
  <si>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</si>
  <si>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</si>
  <si>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</si>
  <si>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</si>
  <si>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</si>
  <si>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</si>
  <si>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</si>
  <si>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</si>
  <si>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</si>
  <si>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</si>
  <si>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</si>
  <si>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</si>
  <si>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</si>
  <si>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</si>
  <si>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นิสิตระดับปริญญาโท</t>
  </si>
  <si>
    <t>อาจารย์</t>
  </si>
  <si>
    <t>4.1.1</t>
  </si>
  <si>
    <t>4.2.1</t>
  </si>
  <si>
    <t xml:space="preserve">ผลการประเมินโครงการสัมมนานิสิตบัณฑิตศึกษา </t>
  </si>
  <si>
    <t>อาจารย์ที่ปรึกษา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</si>
  <si>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</si>
  <si>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</si>
  <si>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>- 5 -</t>
  </si>
  <si>
    <t xml:space="preserve">          ควรปรับปรุงเรื่องระบบ internet สถานที่จัดโครงการควรมี Wifi ระยะเวลาในการอบรมน้อยเกินไป</t>
  </si>
  <si>
    <t xml:space="preserve">     จำเป็นต้องใช้ internet ควรมีการตรวจสอบระบบ internet และการลงทะเบียน internet ควรมีการตรวจสอบ</t>
  </si>
  <si>
    <t xml:space="preserve">     การเข้าถึงได้ เพื่อให้สามารถเข้าถึงและทำไปพร้อมกับผู้สอน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</si>
  <si>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</si>
  <si>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จากตาราง 5 พบว่าผู้ตอบแบบสอบถามมีความคิดเห็นเกี่ยวกับการจัดโครงการสัมมนานิสิตบัณฑิตศึกษา</t>
  </si>
  <si>
    <t xml:space="preserve">          บัณฑิตศึกษาในการใช้ระบบ Naresuan E-THESIS</t>
  </si>
  <si>
    <t xml:space="preserve">          ข้อเสนอแนะสำหรับการจัดโครงการครั้งต่อไป</t>
  </si>
  <si>
    <t xml:space="preserve">     ควรเพิ่มจำนวนเจ้าหน้าที่ดูแล เพื่อให้ดูแลเวลามีปัญหาได้เพียงพอ ควรจัดอบรมการเขียนวิทยานิพนธ์ E-THESIS </t>
  </si>
  <si>
    <t xml:space="preserve">      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</si>
  <si>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 xml:space="preserve">     เรื่องที่อบรมมากขึ้น</t>
  </si>
  <si>
    <t xml:space="preserve">                  ควรจัดอบรมการเขียนวิทยานิพนธ์ E-THESIS โดยให้ทดลองทำพร้อมบรรยายจะทำให้เข้าใจ</t>
  </si>
  <si>
    <t>face</t>
  </si>
  <si>
    <t>ป้าย</t>
  </si>
  <si>
    <t>ใบปลิว</t>
  </si>
  <si>
    <t>อื่น ๆ</t>
  </si>
  <si>
    <t>สาธารณสุขศาสตร์</t>
  </si>
  <si>
    <t>ระดับ</t>
  </si>
  <si>
    <t>โท</t>
  </si>
  <si>
    <t>4.1.2</t>
  </si>
  <si>
    <t>4.1.3</t>
  </si>
  <si>
    <t>4.1.4</t>
  </si>
  <si>
    <t>4.2.2</t>
  </si>
  <si>
    <t>4.2.3</t>
  </si>
  <si>
    <t>4.2.4</t>
  </si>
  <si>
    <t>วิทยาศาสตร์</t>
  </si>
  <si>
    <t>อาจารย์ที่สังกัดภาควิชา</t>
  </si>
  <si>
    <t xml:space="preserve">      หัวข้อที่สนใจและมีความต้องการให้จัดสัมมนาในครั้งต่อไป</t>
  </si>
  <si>
    <t>ที่</t>
  </si>
  <si>
    <t>วิทยากรช่วงเช้าให้ความรู้ความเข้าใจกับโปรแกรมอย่างช้า ๆ แต่เข้าใจ</t>
  </si>
  <si>
    <t>วิทยากรช่วงบ่ายเสียงค่อย ทำให้ผู้เข้าอบรมไม่เข้าใจ ตามไม่ทัน</t>
  </si>
  <si>
    <t>หัวข้อการใช้โปรแกรม E-Thesis</t>
  </si>
  <si>
    <t>จัดโครงการได้ดี</t>
  </si>
  <si>
    <t>การจัดโครงการครั้งนี้เป็นประโยชน์มากในการทำวิทยานิพนธ์</t>
  </si>
  <si>
    <t>จอภาพไม่ชัด</t>
  </si>
  <si>
    <t>การนำเสนอของวิทยากรทั้งสองท่านไม่ดึงดูดความสนใจ</t>
  </si>
  <si>
    <t>วิทยากรควรพูดช้า ๆ ชัด ๆ และใช้ภาษาที่เข้าใจง่าย</t>
  </si>
  <si>
    <t xml:space="preserve">จัดอบรม Endnote </t>
  </si>
  <si>
    <t>จัดอบรม Endnote ร่วมกับ E-Thesis ในครั้งเดียว</t>
  </si>
  <si>
    <t>เภสัชศาสตร์</t>
  </si>
  <si>
    <t>เพิ่มเวลาในการจัดอบรม</t>
  </si>
  <si>
    <t>เจ้าหน้าที่ (TA) ควรเตรียมความพร้อมมากกว่านี้</t>
  </si>
  <si>
    <t>เอกสารประกอบการอบรมควรตัวใหญ่และชัดเจนมากกว่านี้</t>
  </si>
  <si>
    <t>เจ้าหน้าที่ไม่เพียงพอแก่การช่วยดูแลแต่ละจุด</t>
  </si>
  <si>
    <t>สหเวชศาสตร์</t>
  </si>
  <si>
    <t>เอก</t>
  </si>
  <si>
    <t>จัดโครงการเพื่อทบทวนการใช้โปรแกรมปีละ 2 ครั้ง</t>
  </si>
  <si>
    <t>ศึกษาศาสตร์</t>
  </si>
  <si>
    <t>ควรจัดกลุ่มให้เล็กลงเพื่อง่ายต่อการเรียนรู้ เนื่องจากทักษะต่างกัน</t>
  </si>
  <si>
    <t>เอกสารประกอบการอบรมควรจัดให้ละเอียดกว่านี้ ให้เข้าใจง่าย</t>
  </si>
  <si>
    <t>วิศวกรรมศาสตร์</t>
  </si>
  <si>
    <t>พลังงานทดแทน</t>
  </si>
  <si>
    <t>ไลน์</t>
  </si>
  <si>
    <t>บางคนลงทะเบียนไม่ทัน จึงไม่ได้เข้ารับการอบรม ควรเพิ่มรอบอบรม</t>
  </si>
  <si>
    <t>การเขียนเอกสารขอส่งจริยธรรมวิจัยในมนุษย์ตามแบบฟอร์มของมหาวิทยาลัย</t>
  </si>
  <si>
    <t>อ.ที่ปรึกษา</t>
  </si>
  <si>
    <t>ควรมีการ Update ในส่วนของการเขียนเล่มเป็นภาษาอังกฤษ</t>
  </si>
  <si>
    <t>บริหารธุรกิจฯ</t>
  </si>
  <si>
    <t>การใช้งาน Ms Word และ Excel แบบลึก</t>
  </si>
  <si>
    <t>รุ่นพี่ที่คณะ</t>
  </si>
  <si>
    <t>ควรมีการถ่ายทอดสดเวลาอบรมในกรณีที่นิสิตไม่สามารถเข้ารับการอบรมได้</t>
  </si>
  <si>
    <t>เวลาในการอบรม ควรกระชับมากกว่านี้</t>
  </si>
  <si>
    <t>มนุษยศาสตร์</t>
  </si>
  <si>
    <t>เพื่อน</t>
  </si>
  <si>
    <t>วิทยาศาสตร์การแพทย์</t>
  </si>
  <si>
    <t>สาธาฯ</t>
  </si>
  <si>
    <t>วิทยาฯ</t>
  </si>
  <si>
    <t>เภสัชฯ</t>
  </si>
  <si>
    <t>สหเวชฯ</t>
  </si>
  <si>
    <t>ศึกษาฯ</t>
  </si>
  <si>
    <t>วิศวฯ</t>
  </si>
  <si>
    <t>พลังงาน</t>
  </si>
  <si>
    <t>บริหาร</t>
  </si>
  <si>
    <t>มนุษย์ฯ</t>
  </si>
  <si>
    <t>เกษตรฯ</t>
  </si>
  <si>
    <t>วิทย์แพทย์</t>
  </si>
  <si>
    <t>เกษตรศาสตร์ฯ</t>
  </si>
  <si>
    <t>เรื่อง การอบรมเชิงปฏิบัติการการเขียนวิทยานิพนธ์อิเล็กทรอนิกส์ (Naresuan E-Thesis)</t>
  </si>
  <si>
    <t>วันจันทร์ที่ 11 กันยายน  2560</t>
  </si>
  <si>
    <t>ณ ห้องปราบไตรจักร 14 อาคารปราบไตรจักร มหาวิทยาลัยนเรศวร</t>
  </si>
  <si>
    <t>นิสิตระดับปริญญาเอก</t>
  </si>
  <si>
    <t>จากตาราง 1 พบว่า ผู้ตอบแบบสอบถามส่วนใหญ่เป็นนิสิตระดับปริญญาโท  คิดเป็นร้อยละ 72.60</t>
  </si>
  <si>
    <t>และนิสิตปริญญาเอก ร้อยละ 27.40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</si>
  <si>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จำแนกตามคณะ/วิทยาลัย</t>
    </r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</si>
  <si>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</si>
  <si>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</si>
  <si>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 xml:space="preserve">            จากตาราง 2  แสดงจำนวนร้อยละของผู้ตอบแบบสอบถาม จำแนกตามคณะ/วิทยาลัย พบว่า </t>
  </si>
  <si>
    <t>ผู้ตอบแบบสอบถามส่วนใหญ่สังกัดคณะวิทยาศาสตร์  คิดเป็นร้อยละ 38.36 รองลงมาได้แก่ คณะสาธารณสุขศาสตร์</t>
  </si>
  <si>
    <t>คิดเป็นร้อยละ 16.44 และคณะสหเวชศาสตร์ ร้อยละ 9.59</t>
  </si>
  <si>
    <t>เว็บไซต์บัณฑิตวิทยาลัย</t>
  </si>
  <si>
    <t>facebook บัณฑิตวิทยาลัย</t>
  </si>
  <si>
    <t>ป้ายประชาสัมพันธ์</t>
  </si>
  <si>
    <t>ใบปลิว/โปสเตอร์ประชาสัมพันธ์โครงการ</t>
  </si>
  <si>
    <t xml:space="preserve">           จากตาราง 3  พบว่าผู้ตอบแบบสอบถามทราบข้อมูลจากโครงการฯ จากเว็บไซต์บัณฑิตวิทยาลัยมากที่สุด </t>
  </si>
  <si>
    <t xml:space="preserve">คิดเป็นร้อยละ 46.36  รองลงมาได้แก่  คณะที่สังกัด ร้อยละ 25.45  และ facebook บัณฑิตวิทยาลัย </t>
  </si>
  <si>
    <t>ป้ายประชาสัมพันธ์  ร้อยละ 7.27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</si>
  <si>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73)</t>
    </r>
  </si>
  <si>
    <t>4.1.1 การใช้งานระบบ Naresuan E-Thesis</t>
  </si>
  <si>
    <t>4.1.2 การใช้งานเว็บพอร์ทัล (Web portal)</t>
  </si>
  <si>
    <t>4.1.3 การจัดรูปเล่มวิทยานิพนธ์ในระบบร่วมกับการใช้งาน GSNU Word style</t>
  </si>
  <si>
    <t>4.1.4 การนำส่งโครงร่างวิทยานิพนธ์ฉบับสมบูรณ์และวิทยานิพนธ์ฉบับสมบูรณ์ในระบบ Naresuan E-Thesis</t>
  </si>
  <si>
    <t>4.2.1 การใช้งานระบบ Naresuan E-Thesis</t>
  </si>
  <si>
    <t>4.2.2 การใช้งานเว็บพอร์ทัล (Web portal)</t>
  </si>
  <si>
    <t>4.2.3 การจัดรูปเล่มวิทยานิพนธ์ในระบบร่วมกับการใช้งาน GSNU Word style</t>
  </si>
  <si>
    <t>4.2.4 การนำส่งโครงร่างวิทยานิพนธ์ฉบับสมบูรณ์และวิทยานิพนธ์ฉบับสมบูรณ์ในระบบ Naresuan E-Thesis</t>
  </si>
  <si>
    <t>ภาพรวม อยู่ในระดับน้อย (ค่าเฉลี่ย 2.32) 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</si>
  <si>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3.73) 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</si>
  <si>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73)</t>
    </r>
  </si>
  <si>
    <t xml:space="preserve">   1.2  ความเหมาะสมของวันจัดโครงการ (วันเสาร์ที่ 11 กันยายน 2560)</t>
  </si>
  <si>
    <t xml:space="preserve">   1.3  ความเหมาะสมของระยะเวลาในการจัดโครงการ (09.00 - 16.30 น.)</t>
  </si>
  <si>
    <t xml:space="preserve">   3.3 ความชัดเจนของระบบเสียงภายในห้องสัมมนา</t>
  </si>
  <si>
    <t xml:space="preserve">   3.4 ความสว่างภายในห้องสัมมนา</t>
  </si>
  <si>
    <t xml:space="preserve">   3.5 ความสะอาดของสถานที่จัดสัมมนา</t>
  </si>
  <si>
    <t>4.3 ความรู้ และความสามารถในการถ่ายทอดความรู้ของวิทยากร 
(ดร.พรทิพย์  เม่นสิน)</t>
  </si>
  <si>
    <t>4.4 ความรู้ และความสามารถในการถ่ายทอดความรู้ของวิทยากร  
(คุณสรญา  แสงเย็นพันธ์)</t>
  </si>
  <si>
    <t xml:space="preserve">4.5 การเข้ารับการสัมมนาในครั้งนี้เป็นประโยชน์ต่อท่านในการเรียนระดับบัณฑิตศึกษา
</t>
  </si>
  <si>
    <t>5. ด้านเอกสารประกอบการสัมมนาฯ</t>
  </si>
  <si>
    <t xml:space="preserve">   5.1 ความชัดเจน ความสมบูรณ์ของเอกสารประกอบการสัมมนา</t>
  </si>
  <si>
    <t xml:space="preserve">   5.2 เนื้อหาสาระของเอกสารประกอบการสัมมนาตรงตาม
ความต้องการของท่าน</t>
  </si>
  <si>
    <t xml:space="preserve">   5.3 ประโยชน์ที่ได้รับจากเอกสารประกอบการสัมมนา</t>
  </si>
  <si>
    <t>ในจันทร์ที่ 11 กันยายน 2560 ณ ห้องปราบไตรจักร 14 อาคารปราบไตรจักร  มหาวิทยาลัยนเรศวร ในภาพรวม</t>
  </si>
  <si>
    <t>พบว่า ผู้เข้าร่วมโครงการฯ มีความคิดเห็นอยู่ในระดับมาก (ค่าเฉลี่ย 3.99)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</si>
  <si>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4.32) รองลงมาคือ </t>
  </si>
  <si>
    <t>ด้านสิ่งอำนวยความสะดวก (ค่าเฉลี่ย 4.11) และด้านกระบวนการและขั้นตอนการให้บริการ (ค่าเฉลี่ย 4.07)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</si>
  <si>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</si>
  <si>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>(ค่าเฉลี่ย 4.41) และข้อที่มีค่าเฉลี่ยต่ำที่สุดคือ ความชัดเจนของจอภาพนำเสนอ (ค่าเฉลี่ย 3.33)</t>
  </si>
  <si>
    <t>รวมทั้งสิ้น</t>
  </si>
  <si>
    <t>- 6 -</t>
  </si>
  <si>
    <t>วันจันทร์ที่ 11 กันยายน 2560</t>
  </si>
  <si>
    <t xml:space="preserve">      จากการจัดโครงการสัมมนานิสิตบัณฑิตศึกษา  ในวันจันทร์ที่ 11 กันยายน 2560 ณ ห้องปราบไตรจักร </t>
  </si>
  <si>
    <t>โดยมีวัตถุประสงค์เพื่อ 1) สร้างความรู้ ความเข้าใจให้กับนิสิตบัณฑิตศึกษาเกี่ยวกับกระบวนการทำวิทยานิพนธ์</t>
  </si>
  <si>
    <t>2) สร้างความรู้ ความเข้าใจให้กับนิสิตบัณฑิตศึกษาในการใช้ระบบ Naresuan  E-Thesis</t>
  </si>
  <si>
    <t xml:space="preserve"> </t>
  </si>
  <si>
    <t>จากการประเมินโครงการ พบว่า เป้าหมายผู้เข้าร่วมโครงการ จำนวน 100 คน ผู้เข้าร่วมโครงการฯ</t>
  </si>
  <si>
    <t xml:space="preserve">                ผู้ตอบแบบสอบถามเป็นนิสิตระดับปริญญาโท ร้อยละ 72.60 ระดับปริญญาเอก ร้อยละ 27.40 </t>
  </si>
  <si>
    <t xml:space="preserve">ของจำนวนผู้ที่เข้าร่วมโครงการฯ ผู้ตอบแบบสอบถามส่วนใหญ่สังกัดคณะวิทยาศาสตร์  คิดเป็นร้อยละ 38.36 </t>
  </si>
  <si>
    <t xml:space="preserve">รองลงมาได้แก่ คณะสาธารณสุขศาสตร์ ร้อยละ 38.36 ของจำนวนผู้ที่เข้าร่วมโครงการฯ รับทราบข้อมูลการ </t>
  </si>
  <si>
    <t xml:space="preserve">ดำเนินโครงการฯ จากเว็บไซต์บัณฑิตวิทยาลัยมากที่สุด คิดเป็นร้อยละ 46.36 รองลงมาได้แก่คณะที่สังกัด ร้อยละ </t>
  </si>
  <si>
    <t xml:space="preserve">                    </t>
  </si>
  <si>
    <t>ผลการประเมิน พบว่า การจัดโครงการบรรลุตามวัตถุประสงค์ของโครงการฯ ครบถ้วน คือ</t>
  </si>
  <si>
    <t>หลังจากโครงการดำเนินการเสร็จสิ้น ผู้เข้าร่วมโครงการเกิดความรู้ ความเข้าใจ ในเรื่องการเขียนผลงานวิทยานิพนธ์</t>
  </si>
  <si>
    <t>อิเล็กทรอนิกส์ (Naresuan E-Thesis) อยู่ในระดับมาก (ค่าเฉลี่ย 3.73) และค่าเฉลี่ยก่อนการอบรมอยู่ในระดับน้อย</t>
  </si>
  <si>
    <t>(ค่าเฉลี่ย 2.32)  นอกจากนี้ ผู้เข้าร่วมโครงการฯ เห็นว่าการดำเนินโครงการครั้งนี้ เป็นประโยชน์ต่อการเรียนระดับ</t>
  </si>
  <si>
    <t>บัณฑิตศึกษา อยู่ในระดับมาก (ค่าเฉลี่ย 3.91)</t>
  </si>
  <si>
    <t>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</si>
  <si>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อยู่ในระดับมาก (ค่าเฉลี่ย 3.99) เพื่อพิจารณาเป็นรายด้าน  พบว่า ด้านเจ้าหน้าที่ให้บริการมีค่าเฉลี่ยสูงสุด </t>
  </si>
  <si>
    <t>(ค่าเฉลี่ย 4.32) รองลงมาคือ สิ่งอำนวยการความสะดวก อยู่ในระดับมาก (ค่าเฉลี่ย 4.11) และกระบวนการขั้นตอน</t>
  </si>
  <si>
    <t>การให้บริการ อยู่ในระดับมาก (ค่าเฉลี่ย 4.07)</t>
  </si>
  <si>
    <t xml:space="preserve">          </t>
  </si>
  <si>
    <t xml:space="preserve"> 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</si>
  <si>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>ยิ้มแย้มแจ่มใส (ค่าเฉลี่ย 4.41) และข้อที่มีค่าเฉลี่ยต่ำที่สุด คือ ความชัดเจนของจอภาพนำเสนอ (ค่าเฉลี่ย 3.33)</t>
  </si>
  <si>
    <t>จำนวน 82 คน ผู้ตอบแบบสอบถามจำนวน 73 คน คิดเป็นร้อยละ 89.02 ของจำนวนผู้ที่เข้าร่วมโครงการฯ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</si>
</sst>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679F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2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indent="5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23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24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8" fillId="5" borderId="0" xfId="0" applyFont="1" applyFill="1" applyAlignment="1">
      <alignment horizontal="right"/>
    </xf>
    <xf numFmtId="0" fontId="23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  <xf numFmtId="0" fontId="24" fillId="7" borderId="0" xfId="0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3" fillId="8" borderId="0" xfId="0" applyFont="1" applyFill="1" applyAlignment="1">
      <alignment horizontal="right" wrapText="1"/>
    </xf>
    <xf numFmtId="0" fontId="11" fillId="8" borderId="0" xfId="0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vertical="center" indent="5"/>
    </xf>
    <xf numFmtId="0" fontId="8" fillId="0" borderId="28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8" fillId="0" borderId="0" xfId="0" applyFont="1"/>
    <xf numFmtId="0" fontId="25" fillId="0" borderId="0" xfId="0" applyFont="1" applyAlignment="1"/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3" fillId="9" borderId="0" xfId="0" applyFont="1" applyFill="1" applyAlignment="1">
      <alignment horizontal="right" wrapText="1"/>
    </xf>
    <xf numFmtId="0" fontId="8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2" fontId="1" fillId="0" borderId="29" xfId="0" applyNumberFormat="1" applyFont="1" applyBorder="1" applyAlignment="1">
      <alignment horizontal="center" vertical="top"/>
    </xf>
    <xf numFmtId="2" fontId="16" fillId="0" borderId="1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5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79FA"/>
      <color rgb="FF00FF99"/>
      <color rgb="FFEDADE4"/>
      <color rgb="FFFFCC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115</xdr:row>
          <xdr:rowOff>209550</xdr:rowOff>
        </xdr:from>
        <xdr:to>
          <xdr:col>5</xdr:col>
          <xdr:colOff>342900</xdr:colOff>
          <xdr:row>116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84</xdr:row>
          <xdr:rowOff>209550</xdr:rowOff>
        </xdr:from>
        <xdr:to>
          <xdr:col>5</xdr:col>
          <xdr:colOff>352425</xdr:colOff>
          <xdr:row>85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topLeftCell="J1" zoomScaleNormal="100" workbookViewId="0">
      <pane ySplit="1" topLeftCell="A77" activePane="bottomLeft" state="frozen"/>
      <selection pane="bottomLeft" activeCell="AB84" sqref="AB84"/>
    </sheetView>
  </sheetViews>
  <sheetFormatPr defaultColWidth="15" defaultRowHeight="21"/>
  <cols>
    <col min="1" max="1" width="5.7109375" style="15" customWidth="1"/>
    <col min="2" max="2" width="7.85546875" style="15" customWidth="1"/>
    <col min="3" max="3" width="20.140625" style="15" customWidth="1"/>
    <col min="4" max="4" width="7.42578125" style="15" customWidth="1"/>
    <col min="5" max="5" width="7" style="15" customWidth="1"/>
    <col min="6" max="6" width="6.5703125" style="15" customWidth="1"/>
    <col min="7" max="7" width="6.42578125" style="15" customWidth="1"/>
    <col min="8" max="8" width="8.140625" style="15" customWidth="1"/>
    <col min="9" max="9" width="10.42578125" style="15" customWidth="1"/>
    <col min="10" max="10" width="5.7109375" style="78" customWidth="1"/>
    <col min="11" max="11" width="6.85546875" style="78" customWidth="1"/>
    <col min="12" max="12" width="7.7109375" style="78" customWidth="1"/>
    <col min="13" max="14" width="7.7109375" style="80" customWidth="1"/>
    <col min="15" max="18" width="7.7109375" style="76" customWidth="1"/>
    <col min="19" max="19" width="6.85546875" style="76" customWidth="1"/>
    <col min="20" max="20" width="6.28515625" style="78" bestFit="1" customWidth="1"/>
    <col min="21" max="23" width="6.28515625" style="78" customWidth="1"/>
    <col min="24" max="24" width="6.28515625" style="119" bestFit="1" customWidth="1"/>
    <col min="25" max="27" width="6.28515625" style="119" customWidth="1"/>
    <col min="28" max="29" width="6.42578125" style="108" customWidth="1"/>
    <col min="30" max="30" width="6.7109375" style="108" customWidth="1"/>
    <col min="31" max="31" width="7.7109375" style="63" customWidth="1"/>
    <col min="32" max="32" width="9.140625" style="63" customWidth="1"/>
    <col min="33" max="33" width="9.42578125" style="63" customWidth="1"/>
    <col min="34" max="16384" width="15" style="15"/>
  </cols>
  <sheetData>
    <row r="1" spans="1:33" s="69" customFormat="1" ht="46.5" customHeight="1">
      <c r="B1" s="70" t="s">
        <v>62</v>
      </c>
      <c r="C1" s="70" t="s">
        <v>0</v>
      </c>
      <c r="D1" s="70" t="s">
        <v>1</v>
      </c>
      <c r="E1" s="70" t="s">
        <v>57</v>
      </c>
      <c r="F1" s="70" t="s">
        <v>0</v>
      </c>
      <c r="G1" s="70" t="s">
        <v>58</v>
      </c>
      <c r="H1" s="70" t="s">
        <v>59</v>
      </c>
      <c r="I1" s="70" t="s">
        <v>60</v>
      </c>
      <c r="J1" s="103">
        <v>1.1000000000000001</v>
      </c>
      <c r="K1" s="103">
        <v>1.2</v>
      </c>
      <c r="L1" s="103">
        <v>1.3</v>
      </c>
      <c r="M1" s="79">
        <v>2.1</v>
      </c>
      <c r="N1" s="79">
        <v>2.2000000000000002</v>
      </c>
      <c r="O1" s="77">
        <v>3.1</v>
      </c>
      <c r="P1" s="77">
        <v>3.2</v>
      </c>
      <c r="Q1" s="77">
        <v>3.3</v>
      </c>
      <c r="R1" s="77">
        <v>3.4</v>
      </c>
      <c r="S1" s="77">
        <v>3.5</v>
      </c>
      <c r="T1" s="145" t="s">
        <v>39</v>
      </c>
      <c r="U1" s="145" t="s">
        <v>64</v>
      </c>
      <c r="V1" s="145" t="s">
        <v>65</v>
      </c>
      <c r="W1" s="145" t="s">
        <v>66</v>
      </c>
      <c r="X1" s="118" t="s">
        <v>40</v>
      </c>
      <c r="Y1" s="118" t="s">
        <v>67</v>
      </c>
      <c r="Z1" s="118" t="s">
        <v>68</v>
      </c>
      <c r="AA1" s="118" t="s">
        <v>69</v>
      </c>
      <c r="AB1" s="107">
        <v>4.3</v>
      </c>
      <c r="AC1" s="107">
        <v>4.4000000000000004</v>
      </c>
      <c r="AD1" s="107">
        <v>4.5</v>
      </c>
      <c r="AE1" s="71">
        <v>5.0999999999999996</v>
      </c>
      <c r="AF1" s="71">
        <v>5.2</v>
      </c>
      <c r="AG1" s="71">
        <v>5.3</v>
      </c>
    </row>
    <row r="2" spans="1:33">
      <c r="A2" s="15">
        <v>1</v>
      </c>
      <c r="B2" s="15" t="s">
        <v>63</v>
      </c>
      <c r="C2" s="15" t="s">
        <v>61</v>
      </c>
      <c r="D2" s="15">
        <v>1</v>
      </c>
      <c r="E2" s="15">
        <v>0</v>
      </c>
      <c r="F2" s="15">
        <v>1</v>
      </c>
      <c r="G2" s="15">
        <v>0</v>
      </c>
      <c r="H2" s="15">
        <v>0</v>
      </c>
      <c r="I2" s="15">
        <v>0</v>
      </c>
      <c r="J2" s="78">
        <v>4</v>
      </c>
      <c r="K2" s="78">
        <v>4</v>
      </c>
      <c r="L2" s="78">
        <v>4</v>
      </c>
      <c r="M2" s="80">
        <v>5</v>
      </c>
      <c r="N2" s="80">
        <v>5</v>
      </c>
      <c r="O2" s="76">
        <v>5</v>
      </c>
      <c r="P2" s="76">
        <v>5</v>
      </c>
      <c r="Q2" s="76">
        <v>5</v>
      </c>
      <c r="R2" s="76">
        <v>5</v>
      </c>
      <c r="S2" s="76">
        <v>5</v>
      </c>
      <c r="T2" s="78">
        <v>4</v>
      </c>
      <c r="U2" s="78">
        <v>4</v>
      </c>
      <c r="V2" s="78">
        <v>4</v>
      </c>
      <c r="W2" s="78">
        <v>4</v>
      </c>
      <c r="X2" s="119">
        <v>3</v>
      </c>
      <c r="Y2" s="119">
        <v>3</v>
      </c>
      <c r="Z2" s="119">
        <v>4</v>
      </c>
      <c r="AA2" s="119">
        <v>4</v>
      </c>
      <c r="AB2" s="108">
        <v>4</v>
      </c>
      <c r="AC2" s="108">
        <v>4</v>
      </c>
      <c r="AD2" s="108">
        <v>4</v>
      </c>
      <c r="AE2" s="63">
        <v>4</v>
      </c>
      <c r="AF2" s="63">
        <v>4</v>
      </c>
      <c r="AG2" s="63">
        <v>4</v>
      </c>
    </row>
    <row r="3" spans="1:33" ht="63">
      <c r="A3" s="15">
        <v>2</v>
      </c>
      <c r="B3" s="15" t="s">
        <v>63</v>
      </c>
      <c r="C3" s="15" t="s">
        <v>70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 t="s">
        <v>71</v>
      </c>
      <c r="J3" s="78">
        <v>5</v>
      </c>
      <c r="K3" s="78">
        <v>5</v>
      </c>
      <c r="L3" s="78">
        <v>5</v>
      </c>
      <c r="M3" s="80">
        <v>5</v>
      </c>
      <c r="N3" s="80">
        <v>5</v>
      </c>
      <c r="O3" s="76">
        <v>5</v>
      </c>
      <c r="P3" s="76">
        <v>5</v>
      </c>
      <c r="Q3" s="76">
        <v>5</v>
      </c>
      <c r="R3" s="76">
        <v>5</v>
      </c>
      <c r="T3" s="78">
        <v>1</v>
      </c>
      <c r="U3" s="78">
        <v>1</v>
      </c>
      <c r="V3" s="78">
        <v>1</v>
      </c>
      <c r="W3" s="78">
        <v>1</v>
      </c>
      <c r="X3" s="119">
        <v>5</v>
      </c>
      <c r="Y3" s="119">
        <v>5</v>
      </c>
      <c r="Z3" s="119">
        <v>2</v>
      </c>
      <c r="AB3" s="108">
        <v>5</v>
      </c>
      <c r="AC3" s="108">
        <v>1</v>
      </c>
      <c r="AD3" s="108">
        <v>3</v>
      </c>
      <c r="AE3" s="63">
        <v>4</v>
      </c>
      <c r="AF3" s="63">
        <v>4</v>
      </c>
      <c r="AG3" s="63">
        <v>5</v>
      </c>
    </row>
    <row r="4" spans="1:33">
      <c r="A4" s="15">
        <v>3</v>
      </c>
      <c r="B4" s="15" t="s">
        <v>63</v>
      </c>
      <c r="C4" s="15" t="s">
        <v>70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 t="s">
        <v>38</v>
      </c>
      <c r="J4" s="78">
        <v>4</v>
      </c>
      <c r="K4" s="78">
        <v>4</v>
      </c>
      <c r="L4" s="78">
        <v>4</v>
      </c>
      <c r="M4" s="80">
        <v>4</v>
      </c>
      <c r="N4" s="80">
        <v>4</v>
      </c>
      <c r="O4" s="76">
        <v>3</v>
      </c>
      <c r="P4" s="76">
        <v>1</v>
      </c>
      <c r="Q4" s="76">
        <v>4</v>
      </c>
      <c r="R4" s="76">
        <v>4</v>
      </c>
      <c r="S4" s="76">
        <v>4</v>
      </c>
      <c r="T4" s="78">
        <v>1</v>
      </c>
      <c r="U4" s="78">
        <v>1</v>
      </c>
      <c r="V4" s="78">
        <v>1</v>
      </c>
      <c r="W4" s="78">
        <v>1</v>
      </c>
      <c r="X4" s="119">
        <v>4</v>
      </c>
      <c r="Y4" s="119">
        <v>3</v>
      </c>
      <c r="Z4" s="119">
        <v>3</v>
      </c>
      <c r="AA4" s="119">
        <v>4</v>
      </c>
      <c r="AB4" s="108">
        <v>4</v>
      </c>
      <c r="AC4" s="108">
        <v>3</v>
      </c>
      <c r="AD4" s="108">
        <v>4</v>
      </c>
      <c r="AE4" s="63">
        <v>3</v>
      </c>
      <c r="AF4" s="63">
        <v>4</v>
      </c>
      <c r="AG4" s="63">
        <v>4</v>
      </c>
    </row>
    <row r="5" spans="1:33">
      <c r="A5" s="15">
        <v>4</v>
      </c>
      <c r="B5" s="15" t="s">
        <v>63</v>
      </c>
      <c r="C5" s="15" t="s">
        <v>70</v>
      </c>
      <c r="D5" s="1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78">
        <v>5</v>
      </c>
      <c r="K5" s="78">
        <v>5</v>
      </c>
      <c r="L5" s="78">
        <v>5</v>
      </c>
      <c r="M5" s="80">
        <v>5</v>
      </c>
      <c r="N5" s="80">
        <v>5</v>
      </c>
      <c r="O5" s="76">
        <v>4</v>
      </c>
      <c r="P5" s="76">
        <v>2</v>
      </c>
      <c r="Q5" s="76">
        <v>4</v>
      </c>
      <c r="R5" s="76">
        <v>4</v>
      </c>
      <c r="S5" s="76">
        <v>4</v>
      </c>
      <c r="T5" s="78">
        <v>1</v>
      </c>
      <c r="U5" s="78">
        <v>1</v>
      </c>
      <c r="V5" s="78">
        <v>1</v>
      </c>
      <c r="W5" s="78">
        <v>1</v>
      </c>
      <c r="X5" s="119">
        <v>4</v>
      </c>
      <c r="Y5" s="119">
        <v>4</v>
      </c>
      <c r="Z5" s="119">
        <v>4</v>
      </c>
      <c r="AA5" s="119">
        <v>3</v>
      </c>
      <c r="AB5" s="108">
        <v>3</v>
      </c>
      <c r="AC5" s="108">
        <v>3</v>
      </c>
      <c r="AD5" s="108">
        <v>4</v>
      </c>
      <c r="AE5" s="63">
        <v>3</v>
      </c>
      <c r="AF5" s="63">
        <v>4</v>
      </c>
      <c r="AG5" s="63">
        <v>4</v>
      </c>
    </row>
    <row r="6" spans="1:33">
      <c r="A6" s="15">
        <v>5</v>
      </c>
      <c r="B6" s="15" t="s">
        <v>63</v>
      </c>
      <c r="C6" s="15" t="s">
        <v>84</v>
      </c>
      <c r="D6" s="15">
        <v>0</v>
      </c>
      <c r="E6" s="15">
        <v>0</v>
      </c>
      <c r="F6" s="15">
        <v>1</v>
      </c>
      <c r="G6" s="15">
        <v>0</v>
      </c>
      <c r="H6" s="15">
        <v>0</v>
      </c>
      <c r="I6" s="15">
        <v>0</v>
      </c>
      <c r="J6" s="78">
        <v>4</v>
      </c>
      <c r="K6" s="78">
        <v>4</v>
      </c>
      <c r="L6" s="78">
        <v>4</v>
      </c>
      <c r="M6" s="80">
        <v>4</v>
      </c>
      <c r="N6" s="80">
        <v>4</v>
      </c>
      <c r="O6" s="76">
        <v>4</v>
      </c>
      <c r="P6" s="76">
        <v>3</v>
      </c>
      <c r="Q6" s="76">
        <v>4</v>
      </c>
      <c r="R6" s="76">
        <v>4</v>
      </c>
      <c r="S6" s="76">
        <v>4</v>
      </c>
      <c r="T6" s="78">
        <v>1</v>
      </c>
      <c r="U6" s="78">
        <v>1</v>
      </c>
      <c r="V6" s="78">
        <v>1</v>
      </c>
      <c r="W6" s="78">
        <v>1</v>
      </c>
      <c r="X6" s="119">
        <v>3</v>
      </c>
      <c r="Y6" s="119">
        <v>3</v>
      </c>
      <c r="Z6" s="119">
        <v>3</v>
      </c>
      <c r="AB6" s="108">
        <v>4</v>
      </c>
      <c r="AD6" s="108">
        <v>4</v>
      </c>
      <c r="AE6" s="63">
        <v>4</v>
      </c>
      <c r="AF6" s="63">
        <v>4</v>
      </c>
      <c r="AG6" s="63">
        <v>4</v>
      </c>
    </row>
    <row r="7" spans="1:33">
      <c r="A7" s="15">
        <v>6</v>
      </c>
      <c r="B7" s="15" t="s">
        <v>63</v>
      </c>
      <c r="C7" s="15" t="s">
        <v>61</v>
      </c>
      <c r="D7" s="15">
        <v>0</v>
      </c>
      <c r="E7" s="15">
        <v>1</v>
      </c>
      <c r="F7" s="15">
        <v>1</v>
      </c>
      <c r="G7" s="15">
        <v>0</v>
      </c>
      <c r="H7" s="15">
        <v>0</v>
      </c>
      <c r="I7" s="15">
        <v>0</v>
      </c>
      <c r="J7" s="78">
        <v>5</v>
      </c>
      <c r="K7" s="78">
        <v>3</v>
      </c>
      <c r="L7" s="78">
        <v>3</v>
      </c>
      <c r="M7" s="80">
        <v>5</v>
      </c>
      <c r="N7" s="80">
        <v>4</v>
      </c>
      <c r="O7" s="76">
        <v>3</v>
      </c>
      <c r="P7" s="76">
        <v>3</v>
      </c>
      <c r="Q7" s="76">
        <v>4</v>
      </c>
      <c r="R7" s="76">
        <v>4</v>
      </c>
      <c r="S7" s="76">
        <v>4</v>
      </c>
      <c r="T7" s="78">
        <v>1</v>
      </c>
      <c r="U7" s="78">
        <v>1</v>
      </c>
      <c r="V7" s="78">
        <v>1</v>
      </c>
      <c r="W7" s="78">
        <v>1</v>
      </c>
      <c r="X7" s="119">
        <v>3</v>
      </c>
      <c r="Y7" s="119">
        <v>3</v>
      </c>
      <c r="Z7" s="119">
        <v>3</v>
      </c>
      <c r="AA7" s="119">
        <v>3</v>
      </c>
      <c r="AB7" s="108">
        <v>4</v>
      </c>
      <c r="AC7" s="108">
        <v>4</v>
      </c>
      <c r="AD7" s="108">
        <v>4</v>
      </c>
      <c r="AE7" s="63">
        <v>4</v>
      </c>
      <c r="AF7" s="63">
        <v>4</v>
      </c>
      <c r="AG7" s="63">
        <v>5</v>
      </c>
    </row>
    <row r="8" spans="1:33">
      <c r="A8" s="15">
        <v>7</v>
      </c>
      <c r="B8" s="15" t="s">
        <v>63</v>
      </c>
      <c r="C8" s="15" t="s">
        <v>61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78">
        <v>4</v>
      </c>
      <c r="K8" s="78">
        <v>2</v>
      </c>
      <c r="L8" s="78">
        <v>3</v>
      </c>
      <c r="M8" s="80">
        <v>4</v>
      </c>
      <c r="N8" s="80">
        <v>3</v>
      </c>
      <c r="O8" s="76">
        <v>4</v>
      </c>
      <c r="P8" s="76">
        <v>3</v>
      </c>
      <c r="Q8" s="76">
        <v>4</v>
      </c>
      <c r="R8" s="76">
        <v>4</v>
      </c>
      <c r="S8" s="76">
        <v>4</v>
      </c>
      <c r="T8" s="78">
        <v>1</v>
      </c>
      <c r="U8" s="78">
        <v>1</v>
      </c>
      <c r="V8" s="78">
        <v>1</v>
      </c>
      <c r="W8" s="78">
        <v>1</v>
      </c>
      <c r="X8" s="119">
        <v>2</v>
      </c>
      <c r="Y8" s="119">
        <v>2</v>
      </c>
      <c r="Z8" s="119">
        <v>2</v>
      </c>
      <c r="AA8" s="119">
        <v>3</v>
      </c>
      <c r="AB8" s="108">
        <v>2</v>
      </c>
      <c r="AC8" s="108">
        <v>2</v>
      </c>
      <c r="AD8" s="108">
        <v>2</v>
      </c>
      <c r="AE8" s="63">
        <v>4</v>
      </c>
      <c r="AF8" s="63">
        <v>4</v>
      </c>
      <c r="AG8" s="63">
        <v>4</v>
      </c>
    </row>
    <row r="9" spans="1:33">
      <c r="A9" s="15">
        <v>8</v>
      </c>
      <c r="B9" s="15" t="s">
        <v>63</v>
      </c>
      <c r="C9" s="15" t="s">
        <v>61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78">
        <v>4</v>
      </c>
      <c r="K9" s="78">
        <v>4</v>
      </c>
      <c r="L9" s="78">
        <v>4</v>
      </c>
      <c r="M9" s="80">
        <v>4</v>
      </c>
      <c r="N9" s="80">
        <v>4</v>
      </c>
      <c r="O9" s="76">
        <v>4</v>
      </c>
      <c r="P9" s="76">
        <v>4</v>
      </c>
      <c r="Q9" s="76">
        <v>4</v>
      </c>
      <c r="R9" s="76">
        <v>4</v>
      </c>
      <c r="S9" s="76">
        <v>5</v>
      </c>
      <c r="T9" s="78">
        <v>1</v>
      </c>
      <c r="U9" s="78">
        <v>1</v>
      </c>
      <c r="V9" s="78">
        <v>1</v>
      </c>
      <c r="W9" s="78">
        <v>1</v>
      </c>
      <c r="X9" s="119">
        <v>3</v>
      </c>
      <c r="Y9" s="119">
        <v>3</v>
      </c>
      <c r="Z9" s="119">
        <v>3</v>
      </c>
      <c r="AA9" s="119">
        <v>3</v>
      </c>
      <c r="AB9" s="108">
        <v>3</v>
      </c>
      <c r="AC9" s="108">
        <v>3</v>
      </c>
      <c r="AD9" s="108">
        <v>3</v>
      </c>
      <c r="AE9" s="63">
        <v>3</v>
      </c>
      <c r="AF9" s="63">
        <v>3</v>
      </c>
      <c r="AG9" s="63">
        <v>3</v>
      </c>
    </row>
    <row r="10" spans="1:33">
      <c r="A10" s="15">
        <v>9</v>
      </c>
      <c r="B10" s="15" t="s">
        <v>63</v>
      </c>
      <c r="C10" s="15" t="s">
        <v>61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78">
        <v>4</v>
      </c>
      <c r="K10" s="78">
        <v>4</v>
      </c>
      <c r="L10" s="78">
        <v>4</v>
      </c>
      <c r="M10" s="80">
        <v>5</v>
      </c>
      <c r="N10" s="80">
        <v>4</v>
      </c>
      <c r="O10" s="76">
        <v>4</v>
      </c>
      <c r="P10" s="76">
        <v>2</v>
      </c>
      <c r="Q10" s="76">
        <v>4</v>
      </c>
      <c r="R10" s="76">
        <v>4</v>
      </c>
      <c r="S10" s="76">
        <v>4</v>
      </c>
      <c r="T10" s="78">
        <v>4</v>
      </c>
      <c r="U10" s="78">
        <v>4</v>
      </c>
      <c r="V10" s="78">
        <v>3</v>
      </c>
      <c r="W10" s="78">
        <v>4</v>
      </c>
      <c r="X10" s="119">
        <v>4</v>
      </c>
      <c r="Y10" s="119">
        <v>4</v>
      </c>
      <c r="Z10" s="119">
        <v>4</v>
      </c>
      <c r="AA10" s="119">
        <v>4</v>
      </c>
      <c r="AB10" s="108">
        <v>4</v>
      </c>
      <c r="AC10" s="108">
        <v>4</v>
      </c>
      <c r="AD10" s="108">
        <v>4</v>
      </c>
      <c r="AE10" s="63">
        <v>3</v>
      </c>
      <c r="AF10" s="63">
        <v>4</v>
      </c>
      <c r="AG10" s="63">
        <v>4</v>
      </c>
    </row>
    <row r="11" spans="1:33">
      <c r="A11" s="15">
        <v>10</v>
      </c>
      <c r="B11" s="15" t="s">
        <v>63</v>
      </c>
      <c r="C11" s="15" t="s">
        <v>89</v>
      </c>
      <c r="D11" s="15">
        <v>1</v>
      </c>
      <c r="E11" s="15">
        <v>0</v>
      </c>
      <c r="F11" s="15">
        <v>1</v>
      </c>
      <c r="G11" s="15">
        <v>0</v>
      </c>
      <c r="H11" s="15">
        <v>0</v>
      </c>
      <c r="I11" s="15" t="s">
        <v>38</v>
      </c>
      <c r="J11" s="78">
        <v>4</v>
      </c>
      <c r="K11" s="78">
        <v>4</v>
      </c>
      <c r="L11" s="78">
        <v>4</v>
      </c>
      <c r="M11" s="80">
        <v>4</v>
      </c>
      <c r="N11" s="80">
        <v>4</v>
      </c>
      <c r="O11" s="76">
        <v>4</v>
      </c>
      <c r="P11" s="76">
        <v>1</v>
      </c>
      <c r="Q11" s="76">
        <v>4</v>
      </c>
      <c r="R11" s="76">
        <v>4</v>
      </c>
      <c r="S11" s="76">
        <v>4</v>
      </c>
      <c r="T11" s="78">
        <v>1</v>
      </c>
      <c r="U11" s="78">
        <v>2</v>
      </c>
      <c r="V11" s="78">
        <v>2</v>
      </c>
      <c r="W11" s="78">
        <v>2</v>
      </c>
      <c r="X11" s="119">
        <v>4</v>
      </c>
      <c r="Y11" s="119">
        <v>4</v>
      </c>
      <c r="Z11" s="119">
        <v>4</v>
      </c>
      <c r="AA11" s="119">
        <v>4</v>
      </c>
      <c r="AB11" s="108">
        <v>4</v>
      </c>
      <c r="AC11" s="108">
        <v>4</v>
      </c>
      <c r="AD11" s="108">
        <v>4</v>
      </c>
      <c r="AE11" s="63">
        <v>4</v>
      </c>
      <c r="AF11" s="63">
        <v>4</v>
      </c>
      <c r="AG11" s="63">
        <v>4</v>
      </c>
    </row>
    <row r="12" spans="1:33">
      <c r="A12" s="15">
        <v>11</v>
      </c>
      <c r="B12" s="15" t="s">
        <v>63</v>
      </c>
      <c r="C12" s="15" t="s">
        <v>84</v>
      </c>
      <c r="D12" s="15">
        <v>1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78">
        <v>4</v>
      </c>
      <c r="K12" s="78">
        <v>3</v>
      </c>
      <c r="L12" s="78">
        <v>3</v>
      </c>
      <c r="M12" s="80">
        <v>4</v>
      </c>
      <c r="N12" s="80">
        <v>4</v>
      </c>
      <c r="O12" s="76">
        <v>4</v>
      </c>
      <c r="P12" s="76">
        <v>3</v>
      </c>
      <c r="Q12" s="76">
        <v>4</v>
      </c>
      <c r="R12" s="76">
        <v>4</v>
      </c>
      <c r="S12" s="76">
        <v>4</v>
      </c>
      <c r="T12" s="78">
        <v>4</v>
      </c>
      <c r="U12" s="78">
        <v>4</v>
      </c>
      <c r="V12" s="78">
        <v>4</v>
      </c>
      <c r="W12" s="78">
        <v>4</v>
      </c>
      <c r="X12" s="119">
        <v>4</v>
      </c>
      <c r="Y12" s="119">
        <v>4</v>
      </c>
      <c r="Z12" s="119">
        <v>4</v>
      </c>
      <c r="AA12" s="119">
        <v>4</v>
      </c>
      <c r="AB12" s="108">
        <v>4</v>
      </c>
      <c r="AC12" s="108">
        <v>4</v>
      </c>
      <c r="AD12" s="108">
        <v>4</v>
      </c>
      <c r="AE12" s="63">
        <v>4</v>
      </c>
      <c r="AF12" s="63">
        <v>4</v>
      </c>
      <c r="AG12" s="63">
        <v>4</v>
      </c>
    </row>
    <row r="13" spans="1:33">
      <c r="A13" s="15">
        <v>12</v>
      </c>
      <c r="B13" s="15" t="s">
        <v>63</v>
      </c>
      <c r="C13" s="15" t="s">
        <v>84</v>
      </c>
      <c r="D13" s="15">
        <v>1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78">
        <v>4</v>
      </c>
      <c r="K13" s="78">
        <v>3</v>
      </c>
      <c r="L13" s="78">
        <v>3</v>
      </c>
      <c r="M13" s="80">
        <v>4</v>
      </c>
      <c r="N13" s="80">
        <v>5</v>
      </c>
      <c r="O13" s="76">
        <v>4</v>
      </c>
      <c r="P13" s="76">
        <v>3</v>
      </c>
      <c r="Q13" s="76">
        <v>4</v>
      </c>
      <c r="R13" s="76">
        <v>4</v>
      </c>
      <c r="S13" s="76">
        <v>4</v>
      </c>
      <c r="T13" s="78">
        <v>4</v>
      </c>
      <c r="U13" s="78">
        <v>3</v>
      </c>
      <c r="V13" s="78">
        <v>4</v>
      </c>
      <c r="W13" s="78">
        <v>4</v>
      </c>
      <c r="X13" s="119">
        <v>3</v>
      </c>
      <c r="Y13" s="119">
        <v>4</v>
      </c>
      <c r="Z13" s="119">
        <v>4</v>
      </c>
      <c r="AA13" s="119">
        <v>4</v>
      </c>
      <c r="AB13" s="108">
        <v>4</v>
      </c>
      <c r="AC13" s="108">
        <v>4</v>
      </c>
      <c r="AD13" s="108">
        <v>4</v>
      </c>
      <c r="AE13" s="63">
        <v>3</v>
      </c>
      <c r="AF13" s="63">
        <v>4</v>
      </c>
      <c r="AG13" s="63">
        <v>5</v>
      </c>
    </row>
    <row r="14" spans="1:33">
      <c r="A14" s="15">
        <v>13</v>
      </c>
      <c r="B14" s="15" t="s">
        <v>90</v>
      </c>
      <c r="C14" s="15" t="s">
        <v>61</v>
      </c>
      <c r="D14" s="15">
        <v>1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78">
        <v>5</v>
      </c>
      <c r="K14" s="78">
        <v>3</v>
      </c>
      <c r="L14" s="78">
        <v>4</v>
      </c>
      <c r="M14" s="80">
        <v>5</v>
      </c>
      <c r="N14" s="80">
        <v>5</v>
      </c>
      <c r="O14" s="76">
        <v>5</v>
      </c>
      <c r="P14" s="76">
        <v>3</v>
      </c>
      <c r="Q14" s="76">
        <v>3</v>
      </c>
      <c r="R14" s="76">
        <v>5</v>
      </c>
      <c r="S14" s="76">
        <v>5</v>
      </c>
      <c r="T14" s="78">
        <v>2</v>
      </c>
      <c r="U14" s="78">
        <v>2</v>
      </c>
      <c r="V14" s="78">
        <v>2</v>
      </c>
      <c r="W14" s="78">
        <v>2</v>
      </c>
      <c r="X14" s="119">
        <v>4</v>
      </c>
      <c r="Y14" s="119">
        <v>4</v>
      </c>
      <c r="Z14" s="119">
        <v>4</v>
      </c>
      <c r="AA14" s="119">
        <v>4</v>
      </c>
      <c r="AB14" s="108">
        <v>5</v>
      </c>
      <c r="AC14" s="108">
        <v>4</v>
      </c>
      <c r="AD14" s="108">
        <v>4</v>
      </c>
      <c r="AE14" s="63">
        <v>4</v>
      </c>
      <c r="AF14" s="63">
        <v>4</v>
      </c>
      <c r="AG14" s="63">
        <v>4</v>
      </c>
    </row>
    <row r="15" spans="1:33">
      <c r="A15" s="15">
        <v>14</v>
      </c>
      <c r="B15" s="15" t="s">
        <v>90</v>
      </c>
      <c r="C15" s="15" t="s">
        <v>70</v>
      </c>
      <c r="D15" s="15">
        <v>1</v>
      </c>
      <c r="E15" s="15">
        <v>1</v>
      </c>
      <c r="F15" s="15">
        <v>1</v>
      </c>
      <c r="G15" s="15">
        <v>1</v>
      </c>
      <c r="H15" s="15">
        <v>0</v>
      </c>
      <c r="I15" s="15">
        <v>0</v>
      </c>
      <c r="J15" s="78">
        <v>4</v>
      </c>
      <c r="K15" s="78">
        <v>3</v>
      </c>
      <c r="L15" s="78">
        <v>3</v>
      </c>
      <c r="M15" s="80">
        <v>4</v>
      </c>
      <c r="N15" s="80">
        <v>4</v>
      </c>
      <c r="O15" s="76">
        <v>4</v>
      </c>
      <c r="P15" s="76">
        <v>2</v>
      </c>
      <c r="Q15" s="76">
        <v>4</v>
      </c>
      <c r="R15" s="76">
        <v>4</v>
      </c>
      <c r="S15" s="76">
        <v>4</v>
      </c>
      <c r="T15" s="78">
        <v>2</v>
      </c>
      <c r="U15" s="78">
        <v>2</v>
      </c>
      <c r="V15" s="78">
        <v>2</v>
      </c>
      <c r="W15" s="78">
        <v>2</v>
      </c>
      <c r="X15" s="119">
        <v>3</v>
      </c>
      <c r="Y15" s="119">
        <v>3</v>
      </c>
      <c r="Z15" s="119">
        <v>3</v>
      </c>
      <c r="AA15" s="119">
        <v>3</v>
      </c>
      <c r="AB15" s="108">
        <v>3</v>
      </c>
      <c r="AC15" s="108">
        <v>3</v>
      </c>
      <c r="AD15" s="108">
        <v>3</v>
      </c>
      <c r="AE15" s="63">
        <v>4</v>
      </c>
      <c r="AF15" s="63">
        <v>4</v>
      </c>
      <c r="AG15" s="63">
        <v>4</v>
      </c>
    </row>
    <row r="16" spans="1:33">
      <c r="A16" s="15">
        <v>15</v>
      </c>
      <c r="B16" s="15" t="s">
        <v>90</v>
      </c>
      <c r="C16" s="15" t="s">
        <v>92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78">
        <v>5</v>
      </c>
      <c r="K16" s="78">
        <v>4</v>
      </c>
      <c r="L16" s="78">
        <v>4</v>
      </c>
      <c r="M16" s="80">
        <v>5</v>
      </c>
      <c r="N16" s="80">
        <v>5</v>
      </c>
      <c r="O16" s="76">
        <v>4</v>
      </c>
      <c r="P16" s="76">
        <v>2</v>
      </c>
      <c r="Q16" s="76">
        <v>4</v>
      </c>
      <c r="R16" s="76">
        <v>4</v>
      </c>
      <c r="S16" s="76">
        <v>4</v>
      </c>
      <c r="T16" s="78">
        <v>3</v>
      </c>
      <c r="U16" s="78">
        <v>3</v>
      </c>
      <c r="V16" s="78">
        <v>3</v>
      </c>
      <c r="W16" s="78">
        <v>3</v>
      </c>
      <c r="X16" s="119">
        <v>4</v>
      </c>
      <c r="Y16" s="119">
        <v>3</v>
      </c>
      <c r="Z16" s="119">
        <v>3</v>
      </c>
      <c r="AA16" s="119">
        <v>3</v>
      </c>
      <c r="AB16" s="108">
        <v>4</v>
      </c>
      <c r="AC16" s="108">
        <v>4</v>
      </c>
      <c r="AD16" s="108">
        <v>4</v>
      </c>
      <c r="AE16" s="63">
        <v>3</v>
      </c>
      <c r="AF16" s="63">
        <v>3</v>
      </c>
      <c r="AG16" s="63">
        <v>4</v>
      </c>
    </row>
    <row r="17" spans="1:33">
      <c r="A17" s="15">
        <v>16</v>
      </c>
      <c r="B17" s="15" t="s">
        <v>90</v>
      </c>
      <c r="C17" s="15" t="s">
        <v>27</v>
      </c>
      <c r="D17" s="15">
        <v>1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78">
        <v>4</v>
      </c>
      <c r="K17" s="78">
        <v>4</v>
      </c>
      <c r="L17" s="78">
        <v>3</v>
      </c>
      <c r="M17" s="80">
        <v>4</v>
      </c>
      <c r="N17" s="80">
        <v>3</v>
      </c>
      <c r="O17" s="76">
        <v>4</v>
      </c>
      <c r="P17" s="76">
        <v>3</v>
      </c>
      <c r="Q17" s="76">
        <v>3</v>
      </c>
      <c r="R17" s="76">
        <v>4</v>
      </c>
      <c r="S17" s="76">
        <v>4</v>
      </c>
      <c r="T17" s="78">
        <v>2</v>
      </c>
      <c r="U17" s="78">
        <v>2</v>
      </c>
      <c r="V17" s="78">
        <v>2</v>
      </c>
      <c r="W17" s="78">
        <v>2</v>
      </c>
      <c r="X17" s="119">
        <v>4</v>
      </c>
      <c r="Y17" s="119">
        <v>4</v>
      </c>
      <c r="Z17" s="119">
        <v>4</v>
      </c>
      <c r="AA17" s="119">
        <v>4</v>
      </c>
      <c r="AB17" s="108">
        <v>4</v>
      </c>
      <c r="AC17" s="108">
        <v>3</v>
      </c>
      <c r="AD17" s="108">
        <v>3</v>
      </c>
      <c r="AE17" s="63">
        <v>3</v>
      </c>
      <c r="AF17" s="63">
        <v>3</v>
      </c>
      <c r="AG17" s="63">
        <v>4</v>
      </c>
    </row>
    <row r="18" spans="1:33">
      <c r="A18" s="15">
        <v>17</v>
      </c>
      <c r="B18" s="15" t="s">
        <v>90</v>
      </c>
      <c r="C18" s="15" t="s">
        <v>70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78">
        <v>5</v>
      </c>
      <c r="K18" s="78">
        <v>4</v>
      </c>
      <c r="L18" s="78">
        <v>4</v>
      </c>
      <c r="M18" s="80">
        <v>4</v>
      </c>
      <c r="N18" s="80">
        <v>4</v>
      </c>
      <c r="O18" s="76">
        <v>3</v>
      </c>
      <c r="P18" s="76">
        <v>2</v>
      </c>
      <c r="Q18" s="76">
        <v>4</v>
      </c>
      <c r="R18" s="76">
        <v>4</v>
      </c>
      <c r="S18" s="76">
        <v>4</v>
      </c>
      <c r="T18" s="78">
        <v>2</v>
      </c>
      <c r="U18" s="78">
        <v>1</v>
      </c>
      <c r="V18" s="78">
        <v>2</v>
      </c>
      <c r="W18" s="78">
        <v>2</v>
      </c>
      <c r="X18" s="119">
        <v>4</v>
      </c>
      <c r="Y18" s="119">
        <v>3</v>
      </c>
      <c r="Z18" s="119">
        <v>4</v>
      </c>
      <c r="AA18" s="119">
        <v>4</v>
      </c>
      <c r="AB18" s="108">
        <v>3</v>
      </c>
      <c r="AC18" s="108">
        <v>4</v>
      </c>
      <c r="AD18" s="108">
        <v>4</v>
      </c>
      <c r="AE18" s="63">
        <v>3</v>
      </c>
      <c r="AF18" s="63">
        <v>4</v>
      </c>
      <c r="AG18" s="63">
        <v>4</v>
      </c>
    </row>
    <row r="19" spans="1:33">
      <c r="A19" s="15">
        <v>18</v>
      </c>
      <c r="B19" s="15" t="s">
        <v>63</v>
      </c>
      <c r="C19" s="15" t="s">
        <v>70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 t="s">
        <v>100</v>
      </c>
      <c r="J19" s="78">
        <v>5</v>
      </c>
      <c r="K19" s="78">
        <v>4</v>
      </c>
      <c r="L19" s="78">
        <v>4</v>
      </c>
      <c r="M19" s="80">
        <v>4</v>
      </c>
      <c r="N19" s="80">
        <v>4</v>
      </c>
      <c r="O19" s="76">
        <v>4</v>
      </c>
      <c r="P19" s="76">
        <v>3</v>
      </c>
      <c r="Q19" s="76">
        <v>3</v>
      </c>
      <c r="R19" s="76">
        <v>4</v>
      </c>
      <c r="S19" s="76">
        <v>4</v>
      </c>
      <c r="T19" s="78">
        <v>2</v>
      </c>
      <c r="U19" s="78">
        <v>2</v>
      </c>
      <c r="V19" s="78">
        <v>2</v>
      </c>
      <c r="W19" s="78">
        <v>2</v>
      </c>
      <c r="X19" s="119">
        <v>4</v>
      </c>
      <c r="Y19" s="119">
        <v>4</v>
      </c>
      <c r="Z19" s="119">
        <v>3</v>
      </c>
      <c r="AA19" s="119">
        <v>3</v>
      </c>
      <c r="AB19" s="108">
        <v>4</v>
      </c>
      <c r="AC19" s="108">
        <v>3</v>
      </c>
      <c r="AD19" s="108">
        <v>4</v>
      </c>
      <c r="AE19" s="63">
        <v>3</v>
      </c>
      <c r="AF19" s="63">
        <v>3</v>
      </c>
      <c r="AG19" s="63">
        <v>3</v>
      </c>
    </row>
    <row r="20" spans="1:33">
      <c r="A20" s="15">
        <v>19</v>
      </c>
      <c r="B20" s="15" t="s">
        <v>90</v>
      </c>
      <c r="C20" s="15" t="s">
        <v>70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78">
        <v>5</v>
      </c>
      <c r="K20" s="78">
        <v>5</v>
      </c>
      <c r="L20" s="78">
        <v>4</v>
      </c>
      <c r="M20" s="80">
        <v>5</v>
      </c>
      <c r="N20" s="80">
        <v>5</v>
      </c>
      <c r="O20" s="76">
        <v>5</v>
      </c>
      <c r="P20" s="76">
        <v>2</v>
      </c>
      <c r="Q20" s="76">
        <v>5</v>
      </c>
      <c r="R20" s="76">
        <v>5</v>
      </c>
      <c r="S20" s="76">
        <v>5</v>
      </c>
      <c r="T20" s="78">
        <v>4</v>
      </c>
      <c r="U20" s="78">
        <v>4</v>
      </c>
      <c r="V20" s="78">
        <v>4</v>
      </c>
      <c r="W20" s="78">
        <v>4</v>
      </c>
      <c r="X20" s="119">
        <v>4</v>
      </c>
      <c r="Y20" s="119">
        <v>4</v>
      </c>
      <c r="Z20" s="119">
        <v>4</v>
      </c>
      <c r="AA20" s="119">
        <v>4</v>
      </c>
      <c r="AB20" s="108">
        <v>4</v>
      </c>
      <c r="AC20" s="108">
        <v>4</v>
      </c>
      <c r="AD20" s="108">
        <v>4</v>
      </c>
      <c r="AE20" s="63">
        <v>4</v>
      </c>
      <c r="AF20" s="63">
        <v>4</v>
      </c>
      <c r="AG20" s="63">
        <v>4</v>
      </c>
    </row>
    <row r="21" spans="1:33">
      <c r="A21" s="15">
        <v>20</v>
      </c>
      <c r="B21" s="15" t="s">
        <v>63</v>
      </c>
      <c r="C21" s="15" t="s">
        <v>95</v>
      </c>
      <c r="D21" s="15">
        <v>0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78">
        <v>5</v>
      </c>
      <c r="K21" s="78">
        <v>3</v>
      </c>
      <c r="L21" s="78">
        <v>2</v>
      </c>
      <c r="M21" s="80">
        <v>5</v>
      </c>
      <c r="N21" s="80">
        <v>5</v>
      </c>
      <c r="O21" s="76">
        <v>5</v>
      </c>
      <c r="P21" s="76">
        <v>5</v>
      </c>
      <c r="Q21" s="76">
        <v>4</v>
      </c>
      <c r="R21" s="76">
        <v>4</v>
      </c>
      <c r="S21" s="76">
        <v>5</v>
      </c>
    </row>
    <row r="22" spans="1:33">
      <c r="A22" s="15">
        <v>21</v>
      </c>
      <c r="B22" s="15" t="s">
        <v>63</v>
      </c>
      <c r="C22" s="15" t="s">
        <v>95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78">
        <v>5</v>
      </c>
      <c r="K22" s="78">
        <v>5</v>
      </c>
      <c r="L22" s="78">
        <v>5</v>
      </c>
      <c r="M22" s="80">
        <v>5</v>
      </c>
      <c r="N22" s="80">
        <v>5</v>
      </c>
      <c r="O22" s="76">
        <v>5</v>
      </c>
      <c r="P22" s="76">
        <v>3</v>
      </c>
      <c r="Q22" s="76">
        <v>5</v>
      </c>
      <c r="R22" s="76">
        <v>5</v>
      </c>
      <c r="S22" s="76">
        <v>5</v>
      </c>
    </row>
    <row r="23" spans="1:33">
      <c r="A23" s="15">
        <v>22</v>
      </c>
      <c r="B23" s="15" t="s">
        <v>90</v>
      </c>
      <c r="C23" s="15" t="s">
        <v>96</v>
      </c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78">
        <v>5</v>
      </c>
      <c r="K23" s="78">
        <v>5</v>
      </c>
      <c r="L23" s="78">
        <v>5</v>
      </c>
      <c r="M23" s="80">
        <v>5</v>
      </c>
      <c r="N23" s="80">
        <v>5</v>
      </c>
      <c r="O23" s="76">
        <v>5</v>
      </c>
      <c r="P23" s="76">
        <v>5</v>
      </c>
      <c r="Q23" s="76">
        <v>5</v>
      </c>
      <c r="R23" s="76">
        <v>5</v>
      </c>
      <c r="S23" s="76">
        <v>5</v>
      </c>
      <c r="T23" s="78">
        <v>5</v>
      </c>
      <c r="U23" s="78">
        <v>5</v>
      </c>
      <c r="V23" s="78">
        <v>5</v>
      </c>
      <c r="W23" s="78">
        <v>5</v>
      </c>
      <c r="X23" s="119">
        <v>5</v>
      </c>
      <c r="Y23" s="119">
        <v>5</v>
      </c>
      <c r="Z23" s="119">
        <v>5</v>
      </c>
      <c r="AA23" s="119">
        <v>5</v>
      </c>
      <c r="AB23" s="108">
        <v>5</v>
      </c>
      <c r="AC23" s="108">
        <v>5</v>
      </c>
      <c r="AD23" s="108">
        <v>5</v>
      </c>
      <c r="AE23" s="63">
        <v>5</v>
      </c>
      <c r="AF23" s="63">
        <v>5</v>
      </c>
      <c r="AG23" s="63">
        <v>5</v>
      </c>
    </row>
    <row r="24" spans="1:33">
      <c r="A24" s="15">
        <v>23</v>
      </c>
      <c r="B24" s="15" t="s">
        <v>63</v>
      </c>
      <c r="C24" s="15" t="s">
        <v>70</v>
      </c>
      <c r="D24" s="15">
        <v>0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78">
        <v>4</v>
      </c>
      <c r="K24" s="78">
        <v>4</v>
      </c>
      <c r="L24" s="78">
        <v>4</v>
      </c>
      <c r="M24" s="80">
        <v>5</v>
      </c>
      <c r="N24" s="80">
        <v>5</v>
      </c>
      <c r="O24" s="76">
        <v>5</v>
      </c>
      <c r="P24" s="76">
        <v>5</v>
      </c>
      <c r="Q24" s="76">
        <v>5</v>
      </c>
      <c r="R24" s="76">
        <v>5</v>
      </c>
      <c r="S24" s="76">
        <v>5</v>
      </c>
      <c r="T24" s="78">
        <v>2</v>
      </c>
      <c r="U24" s="78">
        <v>2</v>
      </c>
      <c r="V24" s="78">
        <v>2</v>
      </c>
      <c r="W24" s="78">
        <v>2</v>
      </c>
      <c r="X24" s="119">
        <v>3</v>
      </c>
      <c r="Y24" s="119">
        <v>3</v>
      </c>
      <c r="Z24" s="119">
        <v>3</v>
      </c>
      <c r="AB24" s="108">
        <v>4</v>
      </c>
      <c r="AC24" s="108">
        <v>3</v>
      </c>
      <c r="AD24" s="108">
        <v>4</v>
      </c>
      <c r="AE24" s="63">
        <v>4</v>
      </c>
      <c r="AF24" s="63">
        <v>4</v>
      </c>
      <c r="AG24" s="63">
        <v>4</v>
      </c>
    </row>
    <row r="25" spans="1:33">
      <c r="A25" s="15">
        <v>24</v>
      </c>
      <c r="B25" s="15" t="s">
        <v>63</v>
      </c>
      <c r="C25" s="15" t="s">
        <v>70</v>
      </c>
      <c r="D25" s="15">
        <v>1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78">
        <v>4</v>
      </c>
      <c r="K25" s="78">
        <v>4</v>
      </c>
      <c r="L25" s="78">
        <v>4</v>
      </c>
      <c r="M25" s="80">
        <v>3</v>
      </c>
      <c r="N25" s="80">
        <v>3</v>
      </c>
      <c r="O25" s="76">
        <v>3</v>
      </c>
      <c r="P25" s="76">
        <v>3</v>
      </c>
      <c r="Q25" s="76">
        <v>3</v>
      </c>
      <c r="R25" s="76">
        <v>3</v>
      </c>
      <c r="S25" s="76">
        <v>3</v>
      </c>
      <c r="T25" s="78">
        <v>3</v>
      </c>
      <c r="U25" s="78">
        <v>3</v>
      </c>
      <c r="V25" s="78">
        <v>3</v>
      </c>
      <c r="W25" s="78">
        <v>3</v>
      </c>
      <c r="X25" s="119">
        <v>4</v>
      </c>
      <c r="Y25" s="119">
        <v>3</v>
      </c>
      <c r="Z25" s="119">
        <v>3</v>
      </c>
      <c r="AA25" s="119">
        <v>3</v>
      </c>
      <c r="AB25" s="108">
        <v>4</v>
      </c>
      <c r="AC25" s="108">
        <v>4</v>
      </c>
      <c r="AD25" s="108">
        <v>3</v>
      </c>
      <c r="AE25" s="63">
        <v>4</v>
      </c>
      <c r="AF25" s="63">
        <v>4</v>
      </c>
      <c r="AG25" s="63">
        <v>3</v>
      </c>
    </row>
    <row r="26" spans="1:33">
      <c r="A26" s="15">
        <v>25</v>
      </c>
      <c r="B26" s="15" t="s">
        <v>63</v>
      </c>
      <c r="C26" s="15" t="s">
        <v>70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 t="s">
        <v>38</v>
      </c>
      <c r="J26" s="78">
        <v>4</v>
      </c>
      <c r="K26" s="78">
        <v>4</v>
      </c>
      <c r="L26" s="78">
        <v>4</v>
      </c>
      <c r="M26" s="80">
        <v>4</v>
      </c>
      <c r="N26" s="80">
        <v>3</v>
      </c>
      <c r="O26" s="76">
        <v>4</v>
      </c>
      <c r="P26" s="76">
        <v>3</v>
      </c>
      <c r="Q26" s="76">
        <v>5</v>
      </c>
      <c r="R26" s="76">
        <v>5</v>
      </c>
      <c r="S26" s="76">
        <v>5</v>
      </c>
      <c r="T26" s="78">
        <v>2</v>
      </c>
      <c r="U26" s="78">
        <v>1</v>
      </c>
      <c r="V26" s="78">
        <v>1</v>
      </c>
      <c r="W26" s="78">
        <v>2</v>
      </c>
      <c r="X26" s="119">
        <v>4</v>
      </c>
      <c r="AB26" s="108">
        <v>4</v>
      </c>
      <c r="AD26" s="108">
        <v>5</v>
      </c>
      <c r="AE26" s="63">
        <v>3</v>
      </c>
      <c r="AF26" s="63">
        <v>3</v>
      </c>
      <c r="AG26" s="63">
        <v>4</v>
      </c>
    </row>
    <row r="27" spans="1:33">
      <c r="A27" s="15">
        <v>26</v>
      </c>
      <c r="B27" s="15" t="s">
        <v>63</v>
      </c>
      <c r="C27" s="15" t="s">
        <v>70</v>
      </c>
      <c r="D27" s="15">
        <v>1</v>
      </c>
      <c r="E27" s="15">
        <v>0</v>
      </c>
      <c r="F27" s="15">
        <v>1</v>
      </c>
      <c r="G27" s="15">
        <v>1</v>
      </c>
      <c r="H27" s="15">
        <v>1</v>
      </c>
      <c r="I27" s="15">
        <v>0</v>
      </c>
      <c r="J27" s="78">
        <v>4</v>
      </c>
      <c r="K27" s="78">
        <v>4</v>
      </c>
      <c r="L27" s="78">
        <v>4</v>
      </c>
      <c r="M27" s="80">
        <v>3</v>
      </c>
      <c r="N27" s="80">
        <v>3</v>
      </c>
      <c r="O27" s="76">
        <v>5</v>
      </c>
      <c r="P27" s="76">
        <v>5</v>
      </c>
      <c r="Q27" s="76">
        <v>4</v>
      </c>
      <c r="R27" s="76">
        <v>4</v>
      </c>
      <c r="S27" s="76">
        <v>4</v>
      </c>
      <c r="T27" s="78">
        <v>2</v>
      </c>
      <c r="U27" s="78">
        <v>2</v>
      </c>
      <c r="V27" s="78">
        <v>2</v>
      </c>
      <c r="W27" s="78">
        <v>2</v>
      </c>
      <c r="X27" s="119">
        <v>3</v>
      </c>
      <c r="Y27" s="119">
        <v>3</v>
      </c>
      <c r="Z27" s="119">
        <v>3</v>
      </c>
      <c r="AA27" s="119">
        <v>4</v>
      </c>
      <c r="AB27" s="108">
        <v>4</v>
      </c>
      <c r="AC27" s="108">
        <v>4</v>
      </c>
      <c r="AD27" s="108">
        <v>4</v>
      </c>
      <c r="AE27" s="63">
        <v>4</v>
      </c>
      <c r="AF27" s="63">
        <v>4</v>
      </c>
      <c r="AG27" s="63">
        <v>4</v>
      </c>
    </row>
    <row r="28" spans="1:33">
      <c r="A28" s="15">
        <v>27</v>
      </c>
      <c r="B28" s="15" t="s">
        <v>63</v>
      </c>
      <c r="C28" s="15" t="s">
        <v>70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78">
        <v>4</v>
      </c>
      <c r="K28" s="78">
        <v>4</v>
      </c>
      <c r="L28" s="78">
        <v>3</v>
      </c>
      <c r="M28" s="80">
        <v>4</v>
      </c>
      <c r="N28" s="80">
        <v>3</v>
      </c>
      <c r="O28" s="76">
        <v>4</v>
      </c>
      <c r="P28" s="76">
        <v>2</v>
      </c>
      <c r="Q28" s="76">
        <v>3</v>
      </c>
      <c r="R28" s="76">
        <v>4</v>
      </c>
      <c r="S28" s="76">
        <v>3</v>
      </c>
      <c r="T28" s="78">
        <v>4</v>
      </c>
      <c r="U28" s="78">
        <v>4</v>
      </c>
      <c r="V28" s="78">
        <v>4</v>
      </c>
      <c r="W28" s="78">
        <v>4</v>
      </c>
      <c r="X28" s="119">
        <v>4</v>
      </c>
      <c r="Y28" s="119">
        <v>4</v>
      </c>
      <c r="Z28" s="119">
        <v>4</v>
      </c>
      <c r="AA28" s="119">
        <v>4</v>
      </c>
      <c r="AB28" s="108">
        <v>4</v>
      </c>
      <c r="AC28" s="108">
        <v>4</v>
      </c>
      <c r="AD28" s="108">
        <v>4</v>
      </c>
      <c r="AE28" s="63">
        <v>3</v>
      </c>
      <c r="AF28" s="63">
        <v>4</v>
      </c>
      <c r="AG28" s="63">
        <v>5</v>
      </c>
    </row>
    <row r="29" spans="1:33">
      <c r="A29" s="15">
        <v>28</v>
      </c>
      <c r="B29" s="15" t="s">
        <v>63</v>
      </c>
      <c r="C29" s="15" t="s">
        <v>70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 t="s">
        <v>97</v>
      </c>
      <c r="J29" s="78">
        <v>3</v>
      </c>
      <c r="K29" s="78">
        <v>3</v>
      </c>
      <c r="L29" s="78">
        <v>3</v>
      </c>
      <c r="M29" s="80">
        <v>4</v>
      </c>
      <c r="N29" s="80">
        <v>4</v>
      </c>
      <c r="O29" s="76">
        <v>4</v>
      </c>
      <c r="P29" s="76">
        <v>4</v>
      </c>
      <c r="Q29" s="76">
        <v>4</v>
      </c>
      <c r="R29" s="76">
        <v>4</v>
      </c>
      <c r="S29" s="76">
        <v>4</v>
      </c>
      <c r="T29" s="78">
        <v>3</v>
      </c>
      <c r="U29" s="78">
        <v>3</v>
      </c>
      <c r="V29" s="78">
        <v>3</v>
      </c>
      <c r="W29" s="78">
        <v>3</v>
      </c>
      <c r="X29" s="119">
        <v>4</v>
      </c>
      <c r="Y29" s="119">
        <v>4</v>
      </c>
      <c r="Z29" s="119">
        <v>4</v>
      </c>
      <c r="AA29" s="119">
        <v>4</v>
      </c>
      <c r="AB29" s="108">
        <v>4</v>
      </c>
      <c r="AC29" s="108">
        <v>4</v>
      </c>
      <c r="AD29" s="108">
        <v>4</v>
      </c>
      <c r="AE29" s="63">
        <v>3</v>
      </c>
      <c r="AF29" s="63">
        <v>3</v>
      </c>
      <c r="AG29" s="63">
        <v>3</v>
      </c>
    </row>
    <row r="30" spans="1:33">
      <c r="A30" s="15">
        <v>29</v>
      </c>
      <c r="B30" s="15" t="s">
        <v>63</v>
      </c>
      <c r="C30" s="15" t="s">
        <v>27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78">
        <v>4</v>
      </c>
      <c r="K30" s="78">
        <v>1</v>
      </c>
      <c r="L30" s="78">
        <v>4</v>
      </c>
      <c r="M30" s="80">
        <v>4</v>
      </c>
      <c r="N30" s="80">
        <v>4</v>
      </c>
      <c r="O30" s="76">
        <v>4</v>
      </c>
      <c r="P30" s="76">
        <v>3</v>
      </c>
      <c r="Q30" s="76">
        <v>4</v>
      </c>
      <c r="R30" s="76">
        <v>4</v>
      </c>
      <c r="S30" s="76">
        <v>4</v>
      </c>
      <c r="T30" s="78">
        <v>1</v>
      </c>
      <c r="U30" s="78">
        <v>1</v>
      </c>
      <c r="V30" s="78">
        <v>1</v>
      </c>
      <c r="W30" s="78">
        <v>1</v>
      </c>
      <c r="X30" s="119">
        <v>3</v>
      </c>
      <c r="Y30" s="119">
        <v>4</v>
      </c>
      <c r="Z30" s="119">
        <v>3</v>
      </c>
      <c r="AA30" s="119">
        <v>3</v>
      </c>
      <c r="AB30" s="108">
        <v>3</v>
      </c>
      <c r="AC30" s="108">
        <v>3</v>
      </c>
      <c r="AD30" s="108">
        <v>3</v>
      </c>
      <c r="AE30" s="63">
        <v>3</v>
      </c>
      <c r="AF30" s="63">
        <v>3</v>
      </c>
      <c r="AG30" s="63">
        <v>4</v>
      </c>
    </row>
    <row r="31" spans="1:33">
      <c r="A31" s="15">
        <v>30</v>
      </c>
      <c r="B31" s="15" t="s">
        <v>90</v>
      </c>
      <c r="C31" s="15" t="s">
        <v>61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78">
        <v>4</v>
      </c>
      <c r="K31" s="78">
        <v>4</v>
      </c>
      <c r="L31" s="78">
        <v>4</v>
      </c>
      <c r="M31" s="80">
        <v>5</v>
      </c>
      <c r="N31" s="80">
        <v>5</v>
      </c>
      <c r="O31" s="76">
        <v>5</v>
      </c>
      <c r="P31" s="76">
        <v>4</v>
      </c>
      <c r="Q31" s="76">
        <v>4</v>
      </c>
      <c r="R31" s="76">
        <v>5</v>
      </c>
      <c r="S31" s="76">
        <v>5</v>
      </c>
      <c r="T31" s="78">
        <v>4</v>
      </c>
      <c r="U31" s="78">
        <v>4</v>
      </c>
      <c r="V31" s="78">
        <v>5</v>
      </c>
      <c r="W31" s="78">
        <v>5</v>
      </c>
      <c r="X31" s="119">
        <v>4</v>
      </c>
      <c r="Y31" s="119">
        <v>4</v>
      </c>
      <c r="Z31" s="119">
        <v>5</v>
      </c>
      <c r="AA31" s="119">
        <v>5</v>
      </c>
      <c r="AB31" s="108">
        <v>5</v>
      </c>
      <c r="AC31" s="108">
        <v>5</v>
      </c>
      <c r="AD31" s="108">
        <v>5</v>
      </c>
      <c r="AE31" s="63">
        <v>5</v>
      </c>
      <c r="AF31" s="63">
        <v>4</v>
      </c>
      <c r="AG31" s="63">
        <v>5</v>
      </c>
    </row>
    <row r="32" spans="1:33">
      <c r="A32" s="15">
        <v>31</v>
      </c>
      <c r="B32" s="15" t="s">
        <v>90</v>
      </c>
      <c r="C32" s="15" t="s">
        <v>27</v>
      </c>
      <c r="D32" s="15">
        <v>1</v>
      </c>
      <c r="E32" s="15">
        <v>0</v>
      </c>
      <c r="F32" s="15">
        <v>1</v>
      </c>
      <c r="G32" s="15">
        <v>0</v>
      </c>
      <c r="H32" s="15">
        <v>0</v>
      </c>
      <c r="I32" s="15">
        <v>0</v>
      </c>
      <c r="J32" s="78">
        <v>4</v>
      </c>
      <c r="K32" s="78">
        <v>3</v>
      </c>
      <c r="L32" s="78">
        <v>4</v>
      </c>
      <c r="M32" s="80">
        <v>4</v>
      </c>
      <c r="N32" s="80">
        <v>4</v>
      </c>
      <c r="O32" s="76">
        <v>4</v>
      </c>
      <c r="P32" s="76">
        <v>5</v>
      </c>
      <c r="Q32" s="76">
        <v>4</v>
      </c>
      <c r="R32" s="76">
        <v>4</v>
      </c>
      <c r="S32" s="76">
        <v>4</v>
      </c>
      <c r="T32" s="78">
        <v>2</v>
      </c>
      <c r="U32" s="78">
        <v>2</v>
      </c>
      <c r="V32" s="78">
        <v>2</v>
      </c>
      <c r="W32" s="78">
        <v>2</v>
      </c>
      <c r="X32" s="119">
        <v>3</v>
      </c>
      <c r="Y32" s="119">
        <v>3</v>
      </c>
      <c r="Z32" s="119">
        <v>4</v>
      </c>
      <c r="AA32" s="119">
        <v>4</v>
      </c>
      <c r="AB32" s="108">
        <v>5</v>
      </c>
      <c r="AC32" s="108">
        <v>5</v>
      </c>
      <c r="AD32" s="108">
        <v>4</v>
      </c>
      <c r="AE32" s="63">
        <v>4</v>
      </c>
      <c r="AF32" s="63">
        <v>4</v>
      </c>
      <c r="AG32" s="63">
        <v>4</v>
      </c>
    </row>
    <row r="33" spans="1:33">
      <c r="A33" s="15">
        <v>32</v>
      </c>
      <c r="B33" s="15" t="s">
        <v>90</v>
      </c>
      <c r="C33" s="15" t="s">
        <v>61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78">
        <v>5</v>
      </c>
      <c r="K33" s="78">
        <v>5</v>
      </c>
      <c r="L33" s="78">
        <v>4</v>
      </c>
      <c r="M33" s="80">
        <v>5</v>
      </c>
      <c r="N33" s="80">
        <v>5</v>
      </c>
      <c r="O33" s="76">
        <v>5</v>
      </c>
      <c r="P33" s="76">
        <v>3</v>
      </c>
      <c r="Q33" s="76">
        <v>4</v>
      </c>
      <c r="R33" s="76">
        <v>4</v>
      </c>
      <c r="S33" s="76">
        <v>5</v>
      </c>
      <c r="T33" s="78">
        <v>1</v>
      </c>
      <c r="U33" s="78">
        <v>1</v>
      </c>
      <c r="V33" s="78">
        <v>1</v>
      </c>
      <c r="W33" s="78">
        <v>1</v>
      </c>
      <c r="X33" s="119">
        <v>4</v>
      </c>
      <c r="Y33" s="119">
        <v>4</v>
      </c>
      <c r="Z33" s="119">
        <v>4</v>
      </c>
      <c r="AA33" s="119">
        <v>4</v>
      </c>
      <c r="AE33" s="63">
        <v>4</v>
      </c>
      <c r="AF33" s="63">
        <v>4</v>
      </c>
      <c r="AG33" s="63">
        <v>4</v>
      </c>
    </row>
    <row r="34" spans="1:33">
      <c r="A34" s="15">
        <v>33</v>
      </c>
      <c r="B34" s="15" t="s">
        <v>63</v>
      </c>
      <c r="C34" s="15" t="s">
        <v>27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78">
        <v>4</v>
      </c>
      <c r="K34" s="78">
        <v>3</v>
      </c>
      <c r="L34" s="78">
        <v>3</v>
      </c>
      <c r="M34" s="80">
        <v>4</v>
      </c>
      <c r="N34" s="80">
        <v>4</v>
      </c>
      <c r="O34" s="76">
        <v>4</v>
      </c>
      <c r="P34" s="76">
        <v>3</v>
      </c>
      <c r="Q34" s="76">
        <v>3</v>
      </c>
      <c r="R34" s="76">
        <v>4</v>
      </c>
      <c r="S34" s="76">
        <v>4</v>
      </c>
      <c r="T34" s="78">
        <v>2</v>
      </c>
      <c r="U34" s="78">
        <v>2</v>
      </c>
      <c r="V34" s="78">
        <v>2</v>
      </c>
      <c r="W34" s="78">
        <v>2</v>
      </c>
      <c r="X34" s="119">
        <v>2</v>
      </c>
      <c r="Y34" s="119">
        <v>2</v>
      </c>
      <c r="Z34" s="119">
        <v>2</v>
      </c>
      <c r="AA34" s="119">
        <v>2</v>
      </c>
      <c r="AD34" s="108">
        <v>3</v>
      </c>
      <c r="AE34" s="63">
        <v>2</v>
      </c>
      <c r="AF34" s="63">
        <v>3</v>
      </c>
      <c r="AG34" s="63">
        <v>3</v>
      </c>
    </row>
    <row r="35" spans="1:33">
      <c r="A35" s="15">
        <v>34</v>
      </c>
      <c r="B35" s="15" t="s">
        <v>63</v>
      </c>
      <c r="C35" s="15" t="s">
        <v>27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78">
        <v>3</v>
      </c>
      <c r="K35" s="78">
        <v>4</v>
      </c>
      <c r="L35" s="78">
        <v>4</v>
      </c>
      <c r="M35" s="80">
        <v>3</v>
      </c>
      <c r="N35" s="80">
        <v>3</v>
      </c>
      <c r="O35" s="76">
        <v>4</v>
      </c>
      <c r="P35" s="76">
        <v>3</v>
      </c>
      <c r="Q35" s="76">
        <v>4</v>
      </c>
      <c r="R35" s="76">
        <v>4</v>
      </c>
      <c r="S35" s="76">
        <v>3</v>
      </c>
      <c r="T35" s="78">
        <v>1</v>
      </c>
      <c r="U35" s="78">
        <v>1</v>
      </c>
      <c r="V35" s="78">
        <v>1</v>
      </c>
      <c r="W35" s="78">
        <v>1</v>
      </c>
      <c r="X35" s="119">
        <v>3</v>
      </c>
      <c r="Y35" s="119">
        <v>3</v>
      </c>
      <c r="Z35" s="119">
        <v>3</v>
      </c>
      <c r="AA35" s="119">
        <v>3</v>
      </c>
      <c r="AB35" s="108">
        <v>3</v>
      </c>
      <c r="AC35" s="108">
        <v>3</v>
      </c>
      <c r="AD35" s="108">
        <v>3</v>
      </c>
      <c r="AE35" s="63">
        <v>3</v>
      </c>
      <c r="AF35" s="63">
        <v>3</v>
      </c>
      <c r="AG35" s="63">
        <v>3</v>
      </c>
    </row>
    <row r="36" spans="1:33">
      <c r="A36" s="15">
        <v>35</v>
      </c>
      <c r="B36" s="15" t="s">
        <v>90</v>
      </c>
      <c r="C36" s="15" t="s">
        <v>70</v>
      </c>
      <c r="D36" s="15">
        <v>0</v>
      </c>
      <c r="E36" s="15">
        <v>0</v>
      </c>
      <c r="F36" s="15">
        <v>1</v>
      </c>
      <c r="G36" s="15">
        <v>0</v>
      </c>
      <c r="H36" s="15">
        <v>0</v>
      </c>
      <c r="I36" s="15" t="s">
        <v>100</v>
      </c>
      <c r="J36" s="78">
        <v>5</v>
      </c>
      <c r="K36" s="78">
        <v>4</v>
      </c>
      <c r="L36" s="78">
        <v>3</v>
      </c>
      <c r="M36" s="80">
        <v>5</v>
      </c>
      <c r="N36" s="80">
        <v>5</v>
      </c>
      <c r="O36" s="76">
        <v>4</v>
      </c>
      <c r="P36" s="76">
        <v>4</v>
      </c>
      <c r="Q36" s="76">
        <v>4</v>
      </c>
      <c r="R36" s="76">
        <v>5</v>
      </c>
      <c r="S36" s="76">
        <v>5</v>
      </c>
      <c r="T36" s="78">
        <v>2</v>
      </c>
      <c r="U36" s="78">
        <v>2</v>
      </c>
      <c r="V36" s="78">
        <v>2</v>
      </c>
      <c r="W36" s="78">
        <v>2</v>
      </c>
      <c r="X36" s="119">
        <v>4</v>
      </c>
      <c r="Y36" s="119">
        <v>4</v>
      </c>
      <c r="Z36" s="119">
        <v>4</v>
      </c>
      <c r="AA36" s="119">
        <v>4</v>
      </c>
      <c r="AB36" s="108">
        <v>4</v>
      </c>
      <c r="AC36" s="108">
        <v>4</v>
      </c>
      <c r="AD36" s="108">
        <v>5</v>
      </c>
      <c r="AE36" s="63">
        <v>4</v>
      </c>
      <c r="AF36" s="63">
        <v>4</v>
      </c>
      <c r="AG36" s="63">
        <v>5</v>
      </c>
    </row>
    <row r="37" spans="1:33">
      <c r="A37" s="15">
        <v>36</v>
      </c>
      <c r="B37" s="15" t="s">
        <v>90</v>
      </c>
      <c r="C37" s="15" t="s">
        <v>70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 t="s">
        <v>100</v>
      </c>
      <c r="J37" s="78">
        <v>5</v>
      </c>
      <c r="K37" s="78">
        <v>5</v>
      </c>
      <c r="L37" s="78">
        <v>5</v>
      </c>
      <c r="M37" s="80">
        <v>5</v>
      </c>
      <c r="N37" s="80">
        <v>5</v>
      </c>
      <c r="O37" s="76">
        <v>5</v>
      </c>
      <c r="P37" s="76">
        <v>3</v>
      </c>
      <c r="Q37" s="76">
        <v>3</v>
      </c>
      <c r="R37" s="76">
        <v>4</v>
      </c>
      <c r="S37" s="76">
        <v>5</v>
      </c>
      <c r="T37" s="78">
        <v>3</v>
      </c>
      <c r="U37" s="78">
        <v>2</v>
      </c>
      <c r="V37" s="78">
        <v>2</v>
      </c>
      <c r="W37" s="78">
        <v>2</v>
      </c>
      <c r="X37" s="119">
        <v>4</v>
      </c>
      <c r="Y37" s="119">
        <v>4</v>
      </c>
      <c r="Z37" s="119">
        <v>4</v>
      </c>
      <c r="AA37" s="119">
        <v>4</v>
      </c>
      <c r="AB37" s="108">
        <v>4</v>
      </c>
      <c r="AC37" s="108">
        <v>4</v>
      </c>
      <c r="AD37" s="108">
        <v>4</v>
      </c>
      <c r="AE37" s="63">
        <v>4</v>
      </c>
      <c r="AF37" s="63">
        <v>4</v>
      </c>
      <c r="AG37" s="63">
        <v>4</v>
      </c>
    </row>
    <row r="38" spans="1:33">
      <c r="A38" s="15">
        <v>37</v>
      </c>
      <c r="B38" s="15" t="s">
        <v>63</v>
      </c>
      <c r="C38" s="15" t="s">
        <v>70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78">
        <v>4</v>
      </c>
      <c r="K38" s="78">
        <v>4</v>
      </c>
      <c r="L38" s="78">
        <v>4</v>
      </c>
      <c r="M38" s="80">
        <v>4</v>
      </c>
      <c r="N38" s="80">
        <v>4</v>
      </c>
      <c r="O38" s="76">
        <v>4</v>
      </c>
      <c r="P38" s="76">
        <v>3</v>
      </c>
      <c r="Q38" s="76">
        <v>3</v>
      </c>
      <c r="R38" s="76">
        <v>4</v>
      </c>
      <c r="S38" s="76">
        <v>4</v>
      </c>
      <c r="T38" s="78">
        <v>2</v>
      </c>
      <c r="U38" s="78">
        <v>2</v>
      </c>
      <c r="V38" s="78">
        <v>2</v>
      </c>
      <c r="W38" s="78">
        <v>2</v>
      </c>
      <c r="X38" s="119">
        <v>3</v>
      </c>
      <c r="Y38" s="119">
        <v>3</v>
      </c>
      <c r="Z38" s="119">
        <v>3</v>
      </c>
      <c r="AA38" s="119">
        <v>3</v>
      </c>
      <c r="AB38" s="108">
        <v>4</v>
      </c>
      <c r="AC38" s="108">
        <v>4</v>
      </c>
      <c r="AD38" s="108">
        <v>4</v>
      </c>
      <c r="AE38" s="63">
        <v>4</v>
      </c>
      <c r="AF38" s="63">
        <v>4</v>
      </c>
      <c r="AG38" s="63">
        <v>4</v>
      </c>
    </row>
    <row r="39" spans="1:33">
      <c r="A39" s="15">
        <v>38</v>
      </c>
      <c r="B39" s="15" t="s">
        <v>63</v>
      </c>
      <c r="C39" s="15" t="s">
        <v>70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78">
        <v>4</v>
      </c>
      <c r="K39" s="78">
        <v>4</v>
      </c>
      <c r="L39" s="78">
        <v>4</v>
      </c>
      <c r="M39" s="80">
        <v>4</v>
      </c>
      <c r="N39" s="80">
        <v>4</v>
      </c>
      <c r="O39" s="76">
        <v>4</v>
      </c>
      <c r="P39" s="76">
        <v>3</v>
      </c>
      <c r="Q39" s="76">
        <v>4</v>
      </c>
      <c r="R39" s="76">
        <v>3</v>
      </c>
      <c r="S39" s="76">
        <v>4</v>
      </c>
      <c r="U39" s="78">
        <v>2</v>
      </c>
      <c r="V39" s="78">
        <v>2</v>
      </c>
      <c r="W39" s="78">
        <v>2</v>
      </c>
      <c r="X39" s="119">
        <v>4</v>
      </c>
      <c r="Y39" s="119">
        <v>4</v>
      </c>
      <c r="Z39" s="119">
        <v>4</v>
      </c>
      <c r="AA39" s="119">
        <v>4</v>
      </c>
      <c r="AB39" s="108">
        <v>4</v>
      </c>
      <c r="AC39" s="108">
        <v>4</v>
      </c>
      <c r="AD39" s="108">
        <v>4</v>
      </c>
      <c r="AE39" s="63">
        <v>4</v>
      </c>
      <c r="AF39" s="63">
        <v>4</v>
      </c>
      <c r="AG39" s="63">
        <v>4</v>
      </c>
    </row>
    <row r="40" spans="1:33">
      <c r="A40" s="15">
        <v>39</v>
      </c>
      <c r="B40" s="15" t="s">
        <v>63</v>
      </c>
      <c r="C40" s="15" t="s">
        <v>70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 t="s">
        <v>100</v>
      </c>
      <c r="J40" s="78">
        <v>4</v>
      </c>
      <c r="K40" s="78">
        <v>4</v>
      </c>
      <c r="M40" s="80">
        <v>5</v>
      </c>
      <c r="N40" s="80">
        <v>5</v>
      </c>
      <c r="O40" s="76">
        <v>4</v>
      </c>
      <c r="P40" s="76">
        <v>4</v>
      </c>
      <c r="Q40" s="76">
        <v>4</v>
      </c>
      <c r="R40" s="76">
        <v>4</v>
      </c>
      <c r="S40" s="76">
        <v>4</v>
      </c>
      <c r="T40" s="78">
        <v>1</v>
      </c>
      <c r="U40" s="78">
        <v>1</v>
      </c>
      <c r="V40" s="78">
        <v>1</v>
      </c>
      <c r="W40" s="78">
        <v>1</v>
      </c>
      <c r="X40" s="119">
        <v>3</v>
      </c>
      <c r="Y40" s="119">
        <v>3</v>
      </c>
      <c r="Z40" s="119">
        <v>3</v>
      </c>
      <c r="AA40" s="119">
        <v>3</v>
      </c>
      <c r="AB40" s="108">
        <v>4</v>
      </c>
      <c r="AC40" s="108">
        <v>4</v>
      </c>
      <c r="AD40" s="108">
        <v>4</v>
      </c>
      <c r="AE40" s="63">
        <v>4</v>
      </c>
      <c r="AF40" s="63">
        <v>4</v>
      </c>
      <c r="AG40" s="63">
        <v>4</v>
      </c>
    </row>
    <row r="41" spans="1:33">
      <c r="A41" s="15">
        <v>40</v>
      </c>
      <c r="B41" s="15" t="s">
        <v>63</v>
      </c>
      <c r="C41" s="15" t="s">
        <v>70</v>
      </c>
      <c r="D41" s="15">
        <v>1</v>
      </c>
      <c r="E41" s="15">
        <v>0</v>
      </c>
      <c r="F41" s="15">
        <v>0</v>
      </c>
      <c r="G41" s="15">
        <v>1</v>
      </c>
      <c r="H41" s="15">
        <v>0</v>
      </c>
      <c r="I41" s="15">
        <v>0</v>
      </c>
      <c r="J41" s="78">
        <v>4</v>
      </c>
      <c r="K41" s="78">
        <v>4</v>
      </c>
      <c r="L41" s="78">
        <v>4</v>
      </c>
      <c r="M41" s="80">
        <v>5</v>
      </c>
      <c r="N41" s="80">
        <v>5</v>
      </c>
      <c r="O41" s="76">
        <v>5</v>
      </c>
      <c r="P41" s="76">
        <v>5</v>
      </c>
      <c r="Q41" s="76">
        <v>5</v>
      </c>
      <c r="R41" s="76">
        <v>5</v>
      </c>
      <c r="S41" s="76">
        <v>5</v>
      </c>
      <c r="T41" s="78">
        <v>4</v>
      </c>
      <c r="U41" s="78">
        <v>4</v>
      </c>
      <c r="V41" s="78">
        <v>4</v>
      </c>
      <c r="W41" s="78">
        <v>4</v>
      </c>
      <c r="X41" s="119">
        <v>4</v>
      </c>
      <c r="Y41" s="119">
        <v>4</v>
      </c>
      <c r="Z41" s="119">
        <v>4</v>
      </c>
      <c r="AA41" s="119">
        <v>4</v>
      </c>
      <c r="AB41" s="108">
        <v>4</v>
      </c>
      <c r="AC41" s="108">
        <v>4</v>
      </c>
      <c r="AD41" s="108">
        <v>4</v>
      </c>
      <c r="AE41" s="63">
        <v>4</v>
      </c>
      <c r="AF41" s="63">
        <v>4</v>
      </c>
      <c r="AG41" s="63">
        <v>4</v>
      </c>
    </row>
    <row r="42" spans="1:33">
      <c r="A42" s="15">
        <v>41</v>
      </c>
      <c r="B42" s="15" t="s">
        <v>63</v>
      </c>
      <c r="C42" s="15" t="s">
        <v>70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78">
        <v>4</v>
      </c>
      <c r="K42" s="78">
        <v>4</v>
      </c>
      <c r="L42" s="78">
        <v>4</v>
      </c>
      <c r="M42" s="80">
        <v>4</v>
      </c>
      <c r="N42" s="80">
        <v>4</v>
      </c>
      <c r="O42" s="76">
        <v>4</v>
      </c>
      <c r="P42" s="76">
        <v>4</v>
      </c>
      <c r="Q42" s="76">
        <v>4</v>
      </c>
      <c r="R42" s="76">
        <v>4</v>
      </c>
      <c r="S42" s="76">
        <v>4</v>
      </c>
      <c r="T42" s="78">
        <v>4</v>
      </c>
      <c r="U42" s="78">
        <v>4</v>
      </c>
      <c r="V42" s="78">
        <v>4</v>
      </c>
      <c r="W42" s="78">
        <v>4</v>
      </c>
      <c r="X42" s="119">
        <v>4</v>
      </c>
      <c r="Y42" s="119">
        <v>4</v>
      </c>
      <c r="Z42" s="119">
        <v>4</v>
      </c>
      <c r="AA42" s="119">
        <v>4</v>
      </c>
      <c r="AB42" s="108">
        <v>4</v>
      </c>
      <c r="AC42" s="108">
        <v>4</v>
      </c>
      <c r="AD42" s="108">
        <v>4</v>
      </c>
      <c r="AE42" s="63">
        <v>4</v>
      </c>
      <c r="AF42" s="63">
        <v>4</v>
      </c>
      <c r="AG42" s="63">
        <v>4</v>
      </c>
    </row>
    <row r="43" spans="1:33">
      <c r="A43" s="15">
        <v>42</v>
      </c>
      <c r="B43" s="15" t="s">
        <v>63</v>
      </c>
      <c r="C43" s="15" t="s">
        <v>70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78">
        <v>5</v>
      </c>
      <c r="K43" s="78">
        <v>5</v>
      </c>
      <c r="L43" s="78">
        <v>5</v>
      </c>
      <c r="M43" s="80">
        <v>5</v>
      </c>
      <c r="N43" s="80">
        <v>5</v>
      </c>
      <c r="O43" s="76">
        <v>5</v>
      </c>
      <c r="P43" s="76">
        <v>4</v>
      </c>
      <c r="Q43" s="76">
        <v>4</v>
      </c>
      <c r="R43" s="76">
        <v>4</v>
      </c>
      <c r="S43" s="76">
        <v>5</v>
      </c>
      <c r="T43" s="78">
        <v>1</v>
      </c>
      <c r="U43" s="78">
        <v>1</v>
      </c>
      <c r="V43" s="78">
        <v>1</v>
      </c>
      <c r="W43" s="78">
        <v>1</v>
      </c>
      <c r="X43" s="119">
        <v>4</v>
      </c>
      <c r="Y43" s="119">
        <v>4</v>
      </c>
      <c r="Z43" s="119">
        <v>3</v>
      </c>
      <c r="AA43" s="119">
        <v>3</v>
      </c>
      <c r="AB43" s="108">
        <v>3</v>
      </c>
      <c r="AC43" s="108">
        <v>3</v>
      </c>
      <c r="AD43" s="108">
        <v>3</v>
      </c>
      <c r="AE43" s="63">
        <v>3</v>
      </c>
      <c r="AF43" s="63">
        <v>3</v>
      </c>
      <c r="AG43" s="63">
        <v>3</v>
      </c>
    </row>
    <row r="44" spans="1:33">
      <c r="A44" s="15">
        <v>43</v>
      </c>
      <c r="B44" s="15" t="s">
        <v>63</v>
      </c>
      <c r="C44" s="15" t="s">
        <v>70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78">
        <v>4</v>
      </c>
      <c r="K44" s="78">
        <v>4</v>
      </c>
      <c r="L44" s="78">
        <v>4</v>
      </c>
      <c r="M44" s="80">
        <v>4</v>
      </c>
      <c r="N44" s="80">
        <v>4</v>
      </c>
      <c r="O44" s="76">
        <v>4</v>
      </c>
      <c r="P44" s="76">
        <v>3</v>
      </c>
      <c r="Q44" s="76">
        <v>4</v>
      </c>
      <c r="R44" s="76">
        <v>4</v>
      </c>
      <c r="S44" s="76">
        <v>4</v>
      </c>
      <c r="T44" s="78">
        <v>1</v>
      </c>
      <c r="U44" s="78">
        <v>1</v>
      </c>
      <c r="V44" s="78">
        <v>1</v>
      </c>
      <c r="W44" s="78">
        <v>1</v>
      </c>
      <c r="X44" s="119">
        <v>4</v>
      </c>
      <c r="Y44" s="119">
        <v>4</v>
      </c>
      <c r="Z44" s="119">
        <v>4</v>
      </c>
      <c r="AA44" s="119">
        <v>4</v>
      </c>
      <c r="AB44" s="108">
        <v>4</v>
      </c>
      <c r="AC44" s="108">
        <v>4</v>
      </c>
      <c r="AD44" s="108">
        <v>4</v>
      </c>
      <c r="AE44" s="63">
        <v>4</v>
      </c>
      <c r="AF44" s="63">
        <v>4</v>
      </c>
      <c r="AG44" s="63">
        <v>4</v>
      </c>
    </row>
    <row r="45" spans="1:33">
      <c r="A45" s="15">
        <v>44</v>
      </c>
      <c r="B45" s="15" t="s">
        <v>63</v>
      </c>
      <c r="C45" s="15" t="s">
        <v>70</v>
      </c>
      <c r="D45" s="15">
        <v>1</v>
      </c>
      <c r="E45" s="15">
        <v>1</v>
      </c>
      <c r="F45" s="15">
        <v>1</v>
      </c>
      <c r="G45" s="15">
        <v>0</v>
      </c>
      <c r="H45" s="15">
        <v>0</v>
      </c>
      <c r="I45" s="15">
        <v>0</v>
      </c>
      <c r="J45" s="78">
        <v>4</v>
      </c>
      <c r="K45" s="78">
        <v>4</v>
      </c>
      <c r="L45" s="78">
        <v>3</v>
      </c>
      <c r="M45" s="80">
        <v>5</v>
      </c>
      <c r="N45" s="80">
        <v>4</v>
      </c>
      <c r="O45" s="76">
        <v>5</v>
      </c>
      <c r="P45" s="76">
        <v>5</v>
      </c>
      <c r="Q45" s="76">
        <v>5</v>
      </c>
      <c r="R45" s="76">
        <v>5</v>
      </c>
      <c r="S45" s="76">
        <v>5</v>
      </c>
      <c r="T45" s="78">
        <v>3</v>
      </c>
      <c r="U45" s="78">
        <v>2</v>
      </c>
      <c r="V45" s="78">
        <v>2</v>
      </c>
      <c r="W45" s="78">
        <v>2</v>
      </c>
      <c r="X45" s="119">
        <v>4</v>
      </c>
      <c r="Y45" s="119">
        <v>4</v>
      </c>
      <c r="Z45" s="119">
        <v>4</v>
      </c>
      <c r="AA45" s="119">
        <v>4</v>
      </c>
      <c r="AB45" s="108">
        <v>4</v>
      </c>
      <c r="AC45" s="108">
        <v>4</v>
      </c>
      <c r="AD45" s="108">
        <v>4</v>
      </c>
      <c r="AE45" s="63">
        <v>4</v>
      </c>
      <c r="AF45" s="63">
        <v>4</v>
      </c>
      <c r="AG45" s="63">
        <v>4</v>
      </c>
    </row>
    <row r="46" spans="1:33">
      <c r="A46" s="15">
        <v>45</v>
      </c>
      <c r="B46" s="15" t="s">
        <v>63</v>
      </c>
      <c r="C46" s="15" t="s">
        <v>102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78">
        <v>5</v>
      </c>
      <c r="K46" s="78">
        <v>5</v>
      </c>
      <c r="L46" s="78">
        <v>4</v>
      </c>
      <c r="M46" s="80">
        <v>5</v>
      </c>
      <c r="N46" s="80">
        <v>5</v>
      </c>
      <c r="O46" s="76">
        <v>5</v>
      </c>
      <c r="P46" s="76">
        <v>3</v>
      </c>
      <c r="Q46" s="76">
        <v>4</v>
      </c>
      <c r="R46" s="76">
        <v>5</v>
      </c>
      <c r="S46" s="76">
        <v>5</v>
      </c>
      <c r="T46" s="78">
        <v>1</v>
      </c>
      <c r="U46" s="78">
        <v>1</v>
      </c>
      <c r="V46" s="78">
        <v>1</v>
      </c>
      <c r="W46" s="78">
        <v>1</v>
      </c>
      <c r="X46" s="119">
        <v>5</v>
      </c>
      <c r="Y46" s="119">
        <v>4</v>
      </c>
      <c r="Z46" s="119">
        <v>5</v>
      </c>
      <c r="AA46" s="119">
        <v>5</v>
      </c>
      <c r="AB46" s="108">
        <v>5</v>
      </c>
      <c r="AC46" s="108">
        <v>5</v>
      </c>
      <c r="AD46" s="108">
        <v>5</v>
      </c>
      <c r="AE46" s="63">
        <v>5</v>
      </c>
      <c r="AF46" s="63">
        <v>5</v>
      </c>
      <c r="AG46" s="63">
        <v>5</v>
      </c>
    </row>
    <row r="47" spans="1:33">
      <c r="A47" s="15">
        <v>46</v>
      </c>
      <c r="B47" s="15" t="s">
        <v>63</v>
      </c>
      <c r="C47" s="15" t="s">
        <v>102</v>
      </c>
      <c r="D47" s="15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78">
        <v>4</v>
      </c>
      <c r="K47" s="78">
        <v>4</v>
      </c>
      <c r="L47" s="78">
        <v>4</v>
      </c>
      <c r="M47" s="80">
        <v>4</v>
      </c>
      <c r="N47" s="80">
        <v>4</v>
      </c>
      <c r="O47" s="76">
        <v>4</v>
      </c>
      <c r="P47" s="76">
        <v>4</v>
      </c>
      <c r="Q47" s="76">
        <v>4</v>
      </c>
      <c r="R47" s="76">
        <v>4</v>
      </c>
      <c r="S47" s="76">
        <v>4</v>
      </c>
      <c r="T47" s="78">
        <v>4</v>
      </c>
      <c r="U47" s="78">
        <v>4</v>
      </c>
      <c r="V47" s="78">
        <v>4</v>
      </c>
      <c r="W47" s="78">
        <v>4</v>
      </c>
      <c r="X47" s="119">
        <v>4</v>
      </c>
      <c r="Y47" s="119">
        <v>4</v>
      </c>
      <c r="Z47" s="119">
        <v>4</v>
      </c>
      <c r="AA47" s="119">
        <v>4</v>
      </c>
      <c r="AB47" s="108">
        <v>4</v>
      </c>
      <c r="AC47" s="108">
        <v>4</v>
      </c>
      <c r="AD47" s="108">
        <v>4</v>
      </c>
      <c r="AE47" s="63">
        <v>4</v>
      </c>
      <c r="AF47" s="63">
        <v>4</v>
      </c>
      <c r="AG47" s="63">
        <v>4</v>
      </c>
    </row>
    <row r="48" spans="1:33">
      <c r="A48" s="15">
        <v>47</v>
      </c>
      <c r="B48" s="15" t="s">
        <v>63</v>
      </c>
      <c r="C48" s="15" t="s">
        <v>70</v>
      </c>
      <c r="D48" s="15">
        <v>1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78">
        <v>4</v>
      </c>
      <c r="K48" s="78">
        <v>4</v>
      </c>
      <c r="L48" s="78">
        <v>4</v>
      </c>
      <c r="M48" s="80">
        <v>4</v>
      </c>
      <c r="N48" s="80">
        <v>3</v>
      </c>
      <c r="O48" s="76">
        <v>4</v>
      </c>
      <c r="P48" s="76">
        <v>3</v>
      </c>
      <c r="Q48" s="76">
        <v>4</v>
      </c>
      <c r="R48" s="76">
        <v>4</v>
      </c>
      <c r="S48" s="76">
        <v>4</v>
      </c>
      <c r="T48" s="78">
        <v>2</v>
      </c>
      <c r="U48" s="78">
        <v>2</v>
      </c>
      <c r="V48" s="78">
        <v>2</v>
      </c>
      <c r="W48" s="78">
        <v>2</v>
      </c>
      <c r="X48" s="119">
        <v>4</v>
      </c>
      <c r="Y48" s="119">
        <v>4</v>
      </c>
      <c r="Z48" s="119">
        <v>4</v>
      </c>
      <c r="AA48" s="119">
        <v>4</v>
      </c>
      <c r="AB48" s="108">
        <v>3</v>
      </c>
      <c r="AC48" s="108">
        <v>3</v>
      </c>
      <c r="AD48" s="108">
        <v>3</v>
      </c>
      <c r="AE48" s="63">
        <v>3</v>
      </c>
      <c r="AF48" s="63">
        <v>3</v>
      </c>
      <c r="AG48" s="63">
        <v>3</v>
      </c>
    </row>
    <row r="49" spans="1:33">
      <c r="A49" s="15">
        <v>48</v>
      </c>
      <c r="B49" s="15" t="s">
        <v>63</v>
      </c>
      <c r="C49" s="15" t="s">
        <v>70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78">
        <v>5</v>
      </c>
      <c r="K49" s="78">
        <v>5</v>
      </c>
      <c r="L49" s="78">
        <v>5</v>
      </c>
      <c r="M49" s="80">
        <v>5</v>
      </c>
      <c r="N49" s="80">
        <v>5</v>
      </c>
      <c r="O49" s="76">
        <v>5</v>
      </c>
      <c r="P49" s="76">
        <v>4</v>
      </c>
      <c r="Q49" s="76">
        <v>5</v>
      </c>
      <c r="R49" s="76">
        <v>5</v>
      </c>
      <c r="S49" s="76">
        <v>5</v>
      </c>
      <c r="T49" s="78">
        <v>2</v>
      </c>
      <c r="U49" s="78">
        <v>2</v>
      </c>
      <c r="V49" s="78">
        <v>2</v>
      </c>
      <c r="W49" s="78">
        <v>2</v>
      </c>
      <c r="X49" s="119">
        <v>4</v>
      </c>
      <c r="Y49" s="119">
        <v>4</v>
      </c>
      <c r="Z49" s="119">
        <v>4</v>
      </c>
      <c r="AA49" s="119">
        <v>4</v>
      </c>
      <c r="AB49" s="108">
        <v>5</v>
      </c>
      <c r="AC49" s="108">
        <v>5</v>
      </c>
      <c r="AD49" s="108">
        <v>4</v>
      </c>
      <c r="AE49" s="63">
        <v>4</v>
      </c>
      <c r="AF49" s="63">
        <v>4</v>
      </c>
      <c r="AG49" s="63">
        <v>4</v>
      </c>
    </row>
    <row r="50" spans="1:33">
      <c r="A50" s="15">
        <v>49</v>
      </c>
      <c r="B50" s="15" t="s">
        <v>63</v>
      </c>
      <c r="C50" s="15" t="s">
        <v>70</v>
      </c>
      <c r="D50" s="15">
        <v>1</v>
      </c>
      <c r="E50" s="15">
        <v>1</v>
      </c>
      <c r="F50" s="15">
        <v>1</v>
      </c>
      <c r="G50" s="15">
        <v>1</v>
      </c>
      <c r="H50" s="15">
        <v>0</v>
      </c>
      <c r="I50" s="15">
        <v>0</v>
      </c>
      <c r="J50" s="78">
        <v>4</v>
      </c>
      <c r="K50" s="78">
        <v>4</v>
      </c>
      <c r="L50" s="78">
        <v>4</v>
      </c>
      <c r="M50" s="80">
        <v>5</v>
      </c>
      <c r="N50" s="80">
        <v>5</v>
      </c>
      <c r="O50" s="76">
        <v>4</v>
      </c>
      <c r="P50" s="76">
        <v>4</v>
      </c>
      <c r="Q50" s="76">
        <v>4</v>
      </c>
      <c r="R50" s="76">
        <v>5</v>
      </c>
      <c r="S50" s="76">
        <v>5</v>
      </c>
      <c r="T50" s="78">
        <v>3</v>
      </c>
      <c r="U50" s="78">
        <v>3</v>
      </c>
      <c r="V50" s="78">
        <v>3</v>
      </c>
      <c r="W50" s="78">
        <v>3</v>
      </c>
      <c r="X50" s="119">
        <v>5</v>
      </c>
      <c r="Y50" s="119">
        <v>5</v>
      </c>
      <c r="Z50" s="119">
        <v>5</v>
      </c>
      <c r="AA50" s="119">
        <v>4</v>
      </c>
      <c r="AB50" s="108">
        <v>5</v>
      </c>
      <c r="AC50" s="108">
        <v>5</v>
      </c>
      <c r="AD50" s="108">
        <v>5</v>
      </c>
      <c r="AE50" s="63">
        <v>4</v>
      </c>
      <c r="AF50" s="63">
        <v>4</v>
      </c>
      <c r="AG50" s="63">
        <v>4</v>
      </c>
    </row>
    <row r="51" spans="1:33">
      <c r="A51" s="15">
        <v>50</v>
      </c>
      <c r="B51" s="15" t="s">
        <v>63</v>
      </c>
      <c r="C51" s="15" t="s">
        <v>70</v>
      </c>
      <c r="D51" s="15">
        <v>1</v>
      </c>
      <c r="E51" s="15">
        <v>1</v>
      </c>
      <c r="F51" s="15">
        <v>0</v>
      </c>
      <c r="G51" s="15">
        <v>0</v>
      </c>
      <c r="H51" s="15">
        <v>0</v>
      </c>
      <c r="I51" s="15">
        <v>0</v>
      </c>
      <c r="J51" s="78">
        <v>4</v>
      </c>
      <c r="K51" s="78">
        <v>4</v>
      </c>
      <c r="L51" s="78">
        <v>4</v>
      </c>
      <c r="M51" s="80">
        <v>4</v>
      </c>
      <c r="N51" s="80">
        <v>4</v>
      </c>
      <c r="O51" s="76">
        <v>4</v>
      </c>
      <c r="P51" s="76">
        <v>4</v>
      </c>
      <c r="Q51" s="76">
        <v>4</v>
      </c>
      <c r="R51" s="76">
        <v>4</v>
      </c>
      <c r="S51" s="76">
        <v>4</v>
      </c>
      <c r="T51" s="78">
        <v>3</v>
      </c>
      <c r="U51" s="78">
        <v>3</v>
      </c>
      <c r="V51" s="78">
        <v>3</v>
      </c>
      <c r="W51" s="78">
        <v>3</v>
      </c>
      <c r="X51" s="119">
        <v>3</v>
      </c>
      <c r="Y51" s="119">
        <v>3</v>
      </c>
      <c r="Z51" s="119">
        <v>3</v>
      </c>
      <c r="AA51" s="119">
        <v>3</v>
      </c>
      <c r="AB51" s="108">
        <v>4</v>
      </c>
      <c r="AD51" s="108">
        <v>4</v>
      </c>
      <c r="AE51" s="63">
        <v>4</v>
      </c>
      <c r="AF51" s="63">
        <v>4</v>
      </c>
      <c r="AG51" s="63">
        <v>4</v>
      </c>
    </row>
    <row r="52" spans="1:33">
      <c r="A52" s="15">
        <v>51</v>
      </c>
      <c r="B52" s="15" t="s">
        <v>90</v>
      </c>
      <c r="C52" s="15" t="s">
        <v>27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78">
        <v>4</v>
      </c>
      <c r="K52" s="78">
        <v>4</v>
      </c>
      <c r="L52" s="78">
        <v>4</v>
      </c>
      <c r="M52" s="80">
        <v>5</v>
      </c>
      <c r="N52" s="80">
        <v>4</v>
      </c>
      <c r="O52" s="76">
        <v>4</v>
      </c>
      <c r="P52" s="76">
        <v>4</v>
      </c>
      <c r="Q52" s="76">
        <v>5</v>
      </c>
      <c r="R52" s="76">
        <v>4</v>
      </c>
      <c r="S52" s="76">
        <v>4</v>
      </c>
      <c r="T52" s="78">
        <v>4</v>
      </c>
      <c r="U52" s="78">
        <v>4</v>
      </c>
      <c r="V52" s="78">
        <v>4</v>
      </c>
      <c r="W52" s="78">
        <v>4</v>
      </c>
      <c r="X52" s="119">
        <v>4</v>
      </c>
      <c r="Y52" s="119">
        <v>4</v>
      </c>
      <c r="Z52" s="119">
        <v>4</v>
      </c>
      <c r="AB52" s="108">
        <v>3</v>
      </c>
      <c r="AC52" s="108">
        <v>3</v>
      </c>
      <c r="AD52" s="108">
        <v>3</v>
      </c>
      <c r="AE52" s="63">
        <v>2</v>
      </c>
      <c r="AF52" s="63">
        <v>3</v>
      </c>
      <c r="AG52" s="63">
        <v>3</v>
      </c>
    </row>
    <row r="53" spans="1:33">
      <c r="A53" s="15">
        <v>52</v>
      </c>
      <c r="B53" s="15" t="s">
        <v>63</v>
      </c>
      <c r="C53" s="15" t="s">
        <v>95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78">
        <v>2</v>
      </c>
      <c r="K53" s="78">
        <v>5</v>
      </c>
      <c r="L53" s="78">
        <v>5</v>
      </c>
      <c r="M53" s="80">
        <v>5</v>
      </c>
      <c r="N53" s="80">
        <v>4</v>
      </c>
      <c r="O53" s="76">
        <v>5</v>
      </c>
      <c r="P53" s="76">
        <v>3</v>
      </c>
      <c r="Q53" s="76">
        <v>5</v>
      </c>
      <c r="R53" s="76">
        <v>5</v>
      </c>
      <c r="S53" s="76">
        <v>5</v>
      </c>
      <c r="T53" s="78">
        <v>2</v>
      </c>
      <c r="U53" s="78">
        <v>2</v>
      </c>
      <c r="V53" s="78">
        <v>2</v>
      </c>
      <c r="W53" s="78">
        <v>2</v>
      </c>
      <c r="X53" s="119">
        <v>4</v>
      </c>
      <c r="Y53" s="119">
        <v>4</v>
      </c>
      <c r="Z53" s="119">
        <v>4</v>
      </c>
      <c r="AA53" s="119">
        <v>4</v>
      </c>
      <c r="AB53" s="108">
        <v>4</v>
      </c>
      <c r="AC53" s="108">
        <v>4</v>
      </c>
      <c r="AD53" s="108">
        <v>4</v>
      </c>
      <c r="AE53" s="63">
        <v>4</v>
      </c>
      <c r="AF53" s="63">
        <v>4</v>
      </c>
      <c r="AG53" s="63">
        <v>4</v>
      </c>
    </row>
    <row r="54" spans="1:33">
      <c r="A54" s="15">
        <v>53</v>
      </c>
      <c r="B54" s="15" t="s">
        <v>63</v>
      </c>
      <c r="C54" s="15" t="s">
        <v>95</v>
      </c>
      <c r="D54" s="15">
        <v>0</v>
      </c>
      <c r="E54" s="15">
        <v>0</v>
      </c>
      <c r="F54" s="15">
        <v>0</v>
      </c>
      <c r="G54" s="15">
        <v>1</v>
      </c>
      <c r="H54" s="15">
        <v>0</v>
      </c>
      <c r="I54" s="15">
        <v>0</v>
      </c>
      <c r="J54" s="78">
        <v>4</v>
      </c>
      <c r="K54" s="78">
        <v>3</v>
      </c>
      <c r="L54" s="78">
        <v>3</v>
      </c>
      <c r="M54" s="80">
        <v>4</v>
      </c>
      <c r="N54" s="80">
        <v>3</v>
      </c>
      <c r="O54" s="76">
        <v>5</v>
      </c>
      <c r="P54" s="76">
        <v>2</v>
      </c>
      <c r="Q54" s="76">
        <v>4</v>
      </c>
      <c r="R54" s="76">
        <v>4</v>
      </c>
      <c r="S54" s="76">
        <v>5</v>
      </c>
      <c r="T54" s="78">
        <v>2</v>
      </c>
      <c r="U54" s="78">
        <v>1</v>
      </c>
      <c r="V54" s="78">
        <v>1</v>
      </c>
      <c r="W54" s="78">
        <v>1</v>
      </c>
      <c r="X54" s="119">
        <v>4</v>
      </c>
      <c r="Y54" s="119">
        <v>4</v>
      </c>
      <c r="Z54" s="119">
        <v>4</v>
      </c>
      <c r="AA54" s="119">
        <v>4</v>
      </c>
      <c r="AB54" s="108">
        <v>4</v>
      </c>
      <c r="AC54" s="108">
        <v>3</v>
      </c>
      <c r="AD54" s="108">
        <v>3</v>
      </c>
      <c r="AE54" s="63">
        <v>5</v>
      </c>
      <c r="AF54" s="63">
        <v>4</v>
      </c>
      <c r="AG54" s="63">
        <v>4</v>
      </c>
    </row>
    <row r="55" spans="1:33">
      <c r="A55" s="15">
        <v>54</v>
      </c>
      <c r="B55" s="15" t="s">
        <v>63</v>
      </c>
      <c r="C55" s="15" t="s">
        <v>95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15" t="s">
        <v>104</v>
      </c>
      <c r="J55" s="78">
        <v>4</v>
      </c>
      <c r="K55" s="78">
        <v>3</v>
      </c>
      <c r="L55" s="78">
        <v>3</v>
      </c>
      <c r="M55" s="80">
        <v>5</v>
      </c>
      <c r="N55" s="80">
        <v>3</v>
      </c>
      <c r="O55" s="76">
        <v>5</v>
      </c>
      <c r="P55" s="76">
        <v>1</v>
      </c>
      <c r="Q55" s="76">
        <v>3</v>
      </c>
      <c r="R55" s="76">
        <v>5</v>
      </c>
      <c r="S55" s="76">
        <v>4</v>
      </c>
      <c r="T55" s="78">
        <v>2</v>
      </c>
      <c r="U55" s="78">
        <v>1</v>
      </c>
      <c r="V55" s="78">
        <v>1</v>
      </c>
      <c r="W55" s="78">
        <v>1</v>
      </c>
      <c r="X55" s="119">
        <v>4</v>
      </c>
      <c r="Y55" s="119">
        <v>4</v>
      </c>
      <c r="Z55" s="119">
        <v>4</v>
      </c>
      <c r="AA55" s="119">
        <v>4</v>
      </c>
      <c r="AB55" s="108">
        <v>3</v>
      </c>
      <c r="AC55" s="108">
        <v>3</v>
      </c>
      <c r="AD55" s="108">
        <v>4</v>
      </c>
      <c r="AE55" s="63">
        <v>3</v>
      </c>
      <c r="AF55" s="63">
        <v>4</v>
      </c>
      <c r="AG55" s="63">
        <v>4</v>
      </c>
    </row>
    <row r="56" spans="1:33">
      <c r="A56" s="15">
        <v>55</v>
      </c>
      <c r="B56" s="15" t="s">
        <v>63</v>
      </c>
      <c r="C56" s="15" t="s">
        <v>70</v>
      </c>
      <c r="D56" s="15">
        <v>0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78">
        <v>5</v>
      </c>
      <c r="K56" s="78">
        <v>3</v>
      </c>
      <c r="L56" s="78">
        <v>4</v>
      </c>
      <c r="M56" s="80">
        <v>4</v>
      </c>
      <c r="N56" s="80">
        <v>4</v>
      </c>
      <c r="O56" s="76">
        <v>5</v>
      </c>
      <c r="P56" s="76">
        <v>4</v>
      </c>
      <c r="Q56" s="76">
        <v>5</v>
      </c>
      <c r="R56" s="76">
        <v>5</v>
      </c>
      <c r="S56" s="76">
        <v>5</v>
      </c>
      <c r="U56" s="78">
        <v>1</v>
      </c>
      <c r="V56" s="78">
        <v>3</v>
      </c>
      <c r="W56" s="78">
        <v>3</v>
      </c>
      <c r="X56" s="119">
        <v>4</v>
      </c>
      <c r="Y56" s="119">
        <v>4</v>
      </c>
      <c r="Z56" s="119">
        <v>4</v>
      </c>
      <c r="AA56" s="119">
        <v>4</v>
      </c>
      <c r="AB56" s="108">
        <v>5</v>
      </c>
      <c r="AC56" s="108">
        <v>5</v>
      </c>
      <c r="AD56" s="108">
        <v>4</v>
      </c>
      <c r="AE56" s="63">
        <v>4</v>
      </c>
      <c r="AF56" s="63">
        <v>4</v>
      </c>
      <c r="AG56" s="63">
        <v>4</v>
      </c>
    </row>
    <row r="57" spans="1:33">
      <c r="A57" s="15">
        <v>56</v>
      </c>
      <c r="B57" s="15" t="s">
        <v>90</v>
      </c>
      <c r="C57" s="15" t="s">
        <v>107</v>
      </c>
      <c r="D57" s="15">
        <v>0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78">
        <v>5</v>
      </c>
      <c r="K57" s="78">
        <v>5</v>
      </c>
      <c r="L57" s="78">
        <v>5</v>
      </c>
      <c r="M57" s="80">
        <v>5</v>
      </c>
      <c r="N57" s="80">
        <v>5</v>
      </c>
      <c r="O57" s="76">
        <v>5</v>
      </c>
      <c r="P57" s="76">
        <v>5</v>
      </c>
      <c r="Q57" s="76">
        <v>5</v>
      </c>
      <c r="R57" s="76">
        <v>5</v>
      </c>
      <c r="S57" s="76">
        <v>5</v>
      </c>
      <c r="T57" s="78">
        <v>5</v>
      </c>
      <c r="U57" s="78">
        <v>5</v>
      </c>
      <c r="V57" s="78">
        <v>5</v>
      </c>
      <c r="W57" s="78">
        <v>5</v>
      </c>
      <c r="X57" s="119">
        <v>5</v>
      </c>
      <c r="Y57" s="119">
        <v>5</v>
      </c>
      <c r="Z57" s="119">
        <v>5</v>
      </c>
      <c r="AA57" s="119">
        <v>5</v>
      </c>
      <c r="AB57" s="108">
        <v>5</v>
      </c>
      <c r="AC57" s="108">
        <v>5</v>
      </c>
      <c r="AD57" s="108">
        <v>5</v>
      </c>
      <c r="AE57" s="63">
        <v>5</v>
      </c>
      <c r="AF57" s="63">
        <v>5</v>
      </c>
      <c r="AG57" s="63">
        <v>5</v>
      </c>
    </row>
    <row r="58" spans="1:33">
      <c r="A58" s="15">
        <v>57</v>
      </c>
      <c r="B58" s="15" t="s">
        <v>63</v>
      </c>
      <c r="C58" s="15" t="s">
        <v>121</v>
      </c>
      <c r="D58" s="15">
        <v>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78">
        <v>4</v>
      </c>
      <c r="K58" s="78">
        <v>5</v>
      </c>
      <c r="L58" s="78">
        <v>4</v>
      </c>
      <c r="M58" s="80">
        <v>5</v>
      </c>
      <c r="N58" s="80">
        <v>5</v>
      </c>
      <c r="O58" s="76">
        <v>5</v>
      </c>
      <c r="P58" s="76">
        <v>3</v>
      </c>
      <c r="Q58" s="76">
        <v>5</v>
      </c>
      <c r="R58" s="76">
        <v>5</v>
      </c>
      <c r="S58" s="76">
        <v>5</v>
      </c>
      <c r="T58" s="78">
        <v>1</v>
      </c>
      <c r="U58" s="78">
        <v>1</v>
      </c>
      <c r="V58" s="78">
        <v>1</v>
      </c>
      <c r="W58" s="78">
        <v>1</v>
      </c>
      <c r="X58" s="119">
        <v>3</v>
      </c>
      <c r="Y58" s="119">
        <v>3</v>
      </c>
      <c r="Z58" s="119">
        <v>4</v>
      </c>
      <c r="AA58" s="119">
        <v>3</v>
      </c>
      <c r="AB58" s="108">
        <v>4</v>
      </c>
      <c r="AC58" s="108">
        <v>3</v>
      </c>
      <c r="AD58" s="108">
        <v>4</v>
      </c>
      <c r="AE58" s="63">
        <v>3</v>
      </c>
      <c r="AF58" s="63">
        <v>5</v>
      </c>
      <c r="AG58" s="63">
        <v>3</v>
      </c>
    </row>
    <row r="59" spans="1:33">
      <c r="A59" s="15">
        <v>58</v>
      </c>
      <c r="B59" s="15" t="s">
        <v>63</v>
      </c>
      <c r="C59" s="15" t="s">
        <v>121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78">
        <v>4</v>
      </c>
      <c r="K59" s="78">
        <v>3</v>
      </c>
      <c r="L59" s="78">
        <v>4</v>
      </c>
      <c r="M59" s="80">
        <v>4</v>
      </c>
      <c r="N59" s="80">
        <v>4</v>
      </c>
      <c r="O59" s="76">
        <v>4</v>
      </c>
      <c r="P59" s="76">
        <v>4</v>
      </c>
      <c r="Q59" s="76">
        <v>4</v>
      </c>
      <c r="R59" s="76">
        <v>4</v>
      </c>
      <c r="S59" s="76">
        <v>4</v>
      </c>
      <c r="T59" s="78">
        <v>4</v>
      </c>
      <c r="U59" s="78">
        <v>4</v>
      </c>
      <c r="V59" s="78">
        <v>4</v>
      </c>
      <c r="W59" s="78">
        <v>4</v>
      </c>
      <c r="X59" s="119">
        <v>4</v>
      </c>
      <c r="Y59" s="119">
        <v>4</v>
      </c>
      <c r="Z59" s="119">
        <v>4</v>
      </c>
      <c r="AA59" s="119">
        <v>4</v>
      </c>
      <c r="AB59" s="108">
        <v>4</v>
      </c>
      <c r="AC59" s="108">
        <v>4</v>
      </c>
      <c r="AD59" s="108">
        <v>4</v>
      </c>
      <c r="AE59" s="63">
        <v>4</v>
      </c>
      <c r="AF59" s="63">
        <v>4</v>
      </c>
      <c r="AG59" s="63">
        <v>4</v>
      </c>
    </row>
    <row r="60" spans="1:33">
      <c r="A60" s="15">
        <v>59</v>
      </c>
      <c r="B60" s="15" t="s">
        <v>63</v>
      </c>
      <c r="C60" s="15" t="s">
        <v>121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 t="s">
        <v>108</v>
      </c>
      <c r="J60" s="78">
        <v>4</v>
      </c>
      <c r="K60" s="78">
        <v>3</v>
      </c>
      <c r="L60" s="78">
        <v>3</v>
      </c>
      <c r="M60" s="80">
        <v>3</v>
      </c>
      <c r="N60" s="80">
        <v>3</v>
      </c>
      <c r="O60" s="76">
        <v>3</v>
      </c>
      <c r="P60" s="76">
        <v>2</v>
      </c>
      <c r="Q60" s="76">
        <v>4</v>
      </c>
      <c r="R60" s="76">
        <v>4</v>
      </c>
      <c r="S60" s="76">
        <v>4</v>
      </c>
      <c r="T60" s="78">
        <v>1</v>
      </c>
      <c r="U60" s="78">
        <v>1</v>
      </c>
      <c r="V60" s="78">
        <v>1</v>
      </c>
      <c r="W60" s="78">
        <v>1</v>
      </c>
      <c r="X60" s="119">
        <v>4</v>
      </c>
      <c r="Y60" s="119">
        <v>4</v>
      </c>
      <c r="Z60" s="119">
        <v>4</v>
      </c>
      <c r="AA60" s="119">
        <v>4</v>
      </c>
      <c r="AB60" s="108">
        <v>4</v>
      </c>
      <c r="AC60" s="108">
        <v>4</v>
      </c>
      <c r="AD60" s="108">
        <v>5</v>
      </c>
      <c r="AE60" s="63">
        <v>4</v>
      </c>
      <c r="AF60" s="63">
        <v>4</v>
      </c>
      <c r="AG60" s="63">
        <v>5</v>
      </c>
    </row>
    <row r="61" spans="1:33">
      <c r="A61" s="15">
        <v>60</v>
      </c>
      <c r="B61" s="15" t="s">
        <v>90</v>
      </c>
      <c r="C61" s="15" t="s">
        <v>102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  <c r="I61" s="15" t="s">
        <v>108</v>
      </c>
      <c r="J61" s="78">
        <v>5</v>
      </c>
      <c r="K61" s="78">
        <v>5</v>
      </c>
      <c r="L61" s="78">
        <v>5</v>
      </c>
      <c r="M61" s="80">
        <v>5</v>
      </c>
      <c r="N61" s="80">
        <v>5</v>
      </c>
      <c r="O61" s="76">
        <v>5</v>
      </c>
      <c r="P61" s="76">
        <v>4</v>
      </c>
      <c r="Q61" s="76">
        <v>5</v>
      </c>
      <c r="R61" s="76">
        <v>5</v>
      </c>
      <c r="S61" s="76">
        <v>5</v>
      </c>
      <c r="T61" s="78">
        <v>1</v>
      </c>
      <c r="U61" s="78">
        <v>1</v>
      </c>
      <c r="V61" s="78">
        <v>1</v>
      </c>
      <c r="W61" s="78">
        <v>1</v>
      </c>
      <c r="X61" s="119">
        <v>3</v>
      </c>
      <c r="Y61" s="119">
        <v>3</v>
      </c>
      <c r="Z61" s="119">
        <v>3</v>
      </c>
      <c r="AA61" s="119">
        <v>3</v>
      </c>
      <c r="AB61" s="108">
        <v>3</v>
      </c>
      <c r="AC61" s="108">
        <v>3</v>
      </c>
      <c r="AD61" s="108">
        <v>3</v>
      </c>
      <c r="AE61" s="63">
        <v>3</v>
      </c>
      <c r="AF61" s="63">
        <v>3</v>
      </c>
      <c r="AG61" s="63">
        <v>3</v>
      </c>
    </row>
    <row r="62" spans="1:33">
      <c r="A62" s="15">
        <v>61</v>
      </c>
      <c r="B62" s="15" t="s">
        <v>63</v>
      </c>
      <c r="C62" s="15" t="s">
        <v>109</v>
      </c>
      <c r="D62" s="15">
        <v>1</v>
      </c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78">
        <v>4</v>
      </c>
      <c r="K62" s="78">
        <v>4</v>
      </c>
      <c r="L62" s="78">
        <v>4</v>
      </c>
      <c r="M62" s="80">
        <v>5</v>
      </c>
      <c r="N62" s="80">
        <v>5</v>
      </c>
      <c r="O62" s="76">
        <v>5</v>
      </c>
      <c r="P62" s="76">
        <v>3</v>
      </c>
      <c r="Q62" s="76">
        <v>5</v>
      </c>
      <c r="R62" s="76">
        <v>4</v>
      </c>
      <c r="S62" s="76">
        <v>5</v>
      </c>
      <c r="T62" s="78">
        <v>3</v>
      </c>
      <c r="U62" s="78">
        <v>2</v>
      </c>
      <c r="V62" s="78">
        <v>2</v>
      </c>
      <c r="W62" s="78">
        <v>3</v>
      </c>
      <c r="X62" s="119">
        <v>4</v>
      </c>
      <c r="Y62" s="119">
        <v>4</v>
      </c>
      <c r="Z62" s="119">
        <v>4</v>
      </c>
      <c r="AA62" s="119">
        <v>4</v>
      </c>
      <c r="AB62" s="108">
        <v>4</v>
      </c>
      <c r="AC62" s="108">
        <v>4</v>
      </c>
      <c r="AD62" s="108">
        <v>4</v>
      </c>
      <c r="AE62" s="63">
        <v>4</v>
      </c>
      <c r="AF62" s="63">
        <v>3</v>
      </c>
      <c r="AG62" s="63">
        <v>4</v>
      </c>
    </row>
    <row r="63" spans="1:33">
      <c r="A63" s="15">
        <v>62</v>
      </c>
      <c r="B63" s="15" t="s">
        <v>90</v>
      </c>
      <c r="C63" s="15" t="s">
        <v>109</v>
      </c>
      <c r="D63" s="15">
        <v>1</v>
      </c>
      <c r="E63" s="15">
        <v>0</v>
      </c>
      <c r="F63" s="15">
        <v>1</v>
      </c>
      <c r="G63" s="15">
        <v>1</v>
      </c>
      <c r="H63" s="15">
        <v>0</v>
      </c>
      <c r="I63" s="15">
        <v>0</v>
      </c>
      <c r="J63" s="78">
        <v>5</v>
      </c>
      <c r="K63" s="78">
        <v>5</v>
      </c>
      <c r="L63" s="78">
        <v>5</v>
      </c>
      <c r="M63" s="80">
        <v>5</v>
      </c>
      <c r="N63" s="80">
        <v>5</v>
      </c>
      <c r="O63" s="76">
        <v>5</v>
      </c>
      <c r="P63" s="76">
        <v>3</v>
      </c>
      <c r="Q63" s="76">
        <v>4</v>
      </c>
      <c r="R63" s="76">
        <v>4</v>
      </c>
      <c r="S63" s="76">
        <v>4</v>
      </c>
      <c r="T63" s="78">
        <v>2</v>
      </c>
      <c r="U63" s="78">
        <v>2</v>
      </c>
      <c r="V63" s="78">
        <v>2</v>
      </c>
      <c r="W63" s="78">
        <v>2</v>
      </c>
      <c r="X63" s="119">
        <v>4</v>
      </c>
      <c r="Y63" s="119">
        <v>4</v>
      </c>
      <c r="Z63" s="119">
        <v>4</v>
      </c>
      <c r="AA63" s="119">
        <v>4</v>
      </c>
      <c r="AB63" s="108">
        <v>4</v>
      </c>
      <c r="AC63" s="108">
        <v>4</v>
      </c>
      <c r="AD63" s="108">
        <v>4</v>
      </c>
      <c r="AE63" s="63">
        <v>3</v>
      </c>
      <c r="AF63" s="63">
        <v>4</v>
      </c>
      <c r="AG63" s="63">
        <v>4</v>
      </c>
    </row>
    <row r="64" spans="1:33">
      <c r="A64" s="15">
        <v>63</v>
      </c>
      <c r="B64" s="15" t="s">
        <v>63</v>
      </c>
      <c r="C64" s="15" t="s">
        <v>109</v>
      </c>
      <c r="D64" s="15">
        <v>1</v>
      </c>
      <c r="E64" s="15">
        <v>0</v>
      </c>
      <c r="F64" s="15">
        <v>1</v>
      </c>
      <c r="G64" s="15">
        <v>0</v>
      </c>
      <c r="H64" s="15">
        <v>0</v>
      </c>
      <c r="I64" s="15">
        <v>0</v>
      </c>
      <c r="J64" s="78">
        <v>5</v>
      </c>
      <c r="K64" s="78">
        <v>5</v>
      </c>
      <c r="L64" s="78">
        <v>5</v>
      </c>
      <c r="M64" s="80">
        <v>5</v>
      </c>
      <c r="N64" s="80">
        <v>5</v>
      </c>
      <c r="O64" s="76">
        <v>5</v>
      </c>
      <c r="P64" s="76">
        <v>2</v>
      </c>
      <c r="Q64" s="76">
        <v>5</v>
      </c>
      <c r="R64" s="76">
        <v>5</v>
      </c>
      <c r="S64" s="76">
        <v>5</v>
      </c>
      <c r="T64" s="78">
        <v>2</v>
      </c>
      <c r="U64" s="78">
        <v>2</v>
      </c>
      <c r="V64" s="78">
        <v>2</v>
      </c>
      <c r="W64" s="78">
        <v>2</v>
      </c>
      <c r="X64" s="119">
        <v>3</v>
      </c>
      <c r="Y64" s="119">
        <v>3</v>
      </c>
      <c r="Z64" s="119">
        <v>3</v>
      </c>
      <c r="AA64" s="119">
        <v>3</v>
      </c>
      <c r="AB64" s="108">
        <v>4</v>
      </c>
      <c r="AC64" s="108">
        <v>4</v>
      </c>
      <c r="AD64" s="108">
        <v>4</v>
      </c>
      <c r="AE64" s="63">
        <v>5</v>
      </c>
      <c r="AF64" s="63">
        <v>5</v>
      </c>
      <c r="AG64" s="63">
        <v>5</v>
      </c>
    </row>
    <row r="65" spans="1:33">
      <c r="A65" s="15">
        <v>64</v>
      </c>
      <c r="B65" s="15" t="s">
        <v>63</v>
      </c>
      <c r="C65" s="15" t="s">
        <v>89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 t="s">
        <v>100</v>
      </c>
      <c r="J65" s="78">
        <v>3</v>
      </c>
      <c r="K65" s="78">
        <v>3</v>
      </c>
      <c r="L65" s="78">
        <v>3</v>
      </c>
      <c r="M65" s="80">
        <v>4</v>
      </c>
      <c r="N65" s="80">
        <v>4</v>
      </c>
      <c r="O65" s="76">
        <v>5</v>
      </c>
      <c r="P65" s="76">
        <v>4</v>
      </c>
      <c r="Q65" s="76">
        <v>4</v>
      </c>
      <c r="R65" s="76">
        <v>4</v>
      </c>
      <c r="S65" s="76">
        <v>5</v>
      </c>
      <c r="T65" s="78">
        <v>1</v>
      </c>
      <c r="U65" s="78">
        <v>1</v>
      </c>
      <c r="V65" s="78">
        <v>1</v>
      </c>
      <c r="W65" s="78">
        <v>1</v>
      </c>
      <c r="X65" s="119">
        <v>3</v>
      </c>
      <c r="Y65" s="119">
        <v>3</v>
      </c>
      <c r="Z65" s="119">
        <v>4</v>
      </c>
      <c r="AA65" s="119">
        <v>4</v>
      </c>
      <c r="AB65" s="108">
        <v>4</v>
      </c>
      <c r="AC65" s="108">
        <v>4</v>
      </c>
      <c r="AD65" s="108">
        <v>4</v>
      </c>
      <c r="AE65" s="63">
        <v>4</v>
      </c>
      <c r="AF65" s="63">
        <v>4</v>
      </c>
      <c r="AG65" s="63">
        <v>5</v>
      </c>
    </row>
    <row r="66" spans="1:33">
      <c r="A66" s="15">
        <v>65</v>
      </c>
      <c r="B66" s="15" t="s">
        <v>63</v>
      </c>
      <c r="C66" s="15" t="s">
        <v>89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78">
        <v>4</v>
      </c>
      <c r="K66" s="78">
        <v>3</v>
      </c>
      <c r="L66" s="78">
        <v>4</v>
      </c>
      <c r="M66" s="80">
        <v>1</v>
      </c>
      <c r="N66" s="80">
        <v>1</v>
      </c>
      <c r="O66" s="76">
        <v>4</v>
      </c>
      <c r="P66" s="76">
        <v>3</v>
      </c>
      <c r="Q66" s="76">
        <v>4</v>
      </c>
      <c r="R66" s="76">
        <v>4</v>
      </c>
      <c r="S66" s="76">
        <v>4</v>
      </c>
      <c r="T66" s="78">
        <v>2</v>
      </c>
      <c r="U66" s="78">
        <v>2</v>
      </c>
      <c r="V66" s="78">
        <v>2</v>
      </c>
      <c r="W66" s="78">
        <v>2</v>
      </c>
      <c r="X66" s="119">
        <v>4</v>
      </c>
      <c r="Y66" s="119">
        <v>4</v>
      </c>
      <c r="Z66" s="119">
        <v>4</v>
      </c>
      <c r="AA66" s="119">
        <v>4</v>
      </c>
      <c r="AB66" s="108">
        <v>4</v>
      </c>
      <c r="AC66" s="108">
        <v>3</v>
      </c>
      <c r="AD66" s="108">
        <v>4</v>
      </c>
      <c r="AE66" s="63">
        <v>3</v>
      </c>
      <c r="AF66" s="63">
        <v>4</v>
      </c>
      <c r="AG66" s="63">
        <v>4</v>
      </c>
    </row>
    <row r="67" spans="1:33">
      <c r="A67" s="15">
        <v>66</v>
      </c>
      <c r="B67" s="15" t="s">
        <v>90</v>
      </c>
      <c r="C67" s="15" t="s">
        <v>61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78">
        <v>5</v>
      </c>
      <c r="K67" s="78">
        <v>5</v>
      </c>
      <c r="L67" s="78">
        <v>5</v>
      </c>
      <c r="M67" s="80">
        <v>5</v>
      </c>
      <c r="N67" s="80">
        <v>5</v>
      </c>
      <c r="O67" s="76">
        <v>5</v>
      </c>
      <c r="P67" s="76">
        <v>4</v>
      </c>
      <c r="Q67" s="76">
        <v>5</v>
      </c>
      <c r="R67" s="76">
        <v>5</v>
      </c>
      <c r="S67" s="76">
        <v>5</v>
      </c>
      <c r="T67" s="78">
        <v>1</v>
      </c>
      <c r="U67" s="78">
        <v>1</v>
      </c>
      <c r="V67" s="78">
        <v>1</v>
      </c>
      <c r="W67" s="78">
        <v>1</v>
      </c>
      <c r="X67" s="119">
        <v>5</v>
      </c>
      <c r="Y67" s="119">
        <v>5</v>
      </c>
      <c r="Z67" s="119">
        <v>5</v>
      </c>
      <c r="AA67" s="119">
        <v>5</v>
      </c>
      <c r="AB67" s="108">
        <v>5</v>
      </c>
      <c r="AC67" s="108">
        <v>5</v>
      </c>
      <c r="AD67" s="108">
        <v>5</v>
      </c>
      <c r="AE67" s="63">
        <v>4</v>
      </c>
      <c r="AF67" s="63">
        <v>4</v>
      </c>
      <c r="AG67" s="63">
        <v>5</v>
      </c>
    </row>
    <row r="68" spans="1:33">
      <c r="A68" s="15">
        <v>67</v>
      </c>
      <c r="B68" s="15" t="s">
        <v>90</v>
      </c>
      <c r="C68" s="15" t="s">
        <v>61</v>
      </c>
      <c r="D68" s="15">
        <v>1</v>
      </c>
      <c r="E68" s="15">
        <v>0</v>
      </c>
      <c r="F68" s="15">
        <v>1</v>
      </c>
      <c r="G68" s="15">
        <v>0</v>
      </c>
      <c r="H68" s="15">
        <v>0</v>
      </c>
      <c r="I68" s="15">
        <v>0</v>
      </c>
      <c r="J68" s="78">
        <v>5</v>
      </c>
      <c r="K68" s="78">
        <v>5</v>
      </c>
      <c r="L68" s="78">
        <v>5</v>
      </c>
      <c r="M68" s="80">
        <v>5</v>
      </c>
      <c r="N68" s="80">
        <v>5</v>
      </c>
      <c r="O68" s="76">
        <v>5</v>
      </c>
      <c r="P68" s="76">
        <v>5</v>
      </c>
      <c r="Q68" s="76">
        <v>4</v>
      </c>
      <c r="R68" s="76">
        <v>4</v>
      </c>
      <c r="S68" s="76">
        <v>5</v>
      </c>
      <c r="T68" s="78">
        <v>2</v>
      </c>
      <c r="U68" s="78">
        <v>2</v>
      </c>
      <c r="V68" s="78">
        <v>2</v>
      </c>
      <c r="W68" s="78">
        <v>2</v>
      </c>
      <c r="X68" s="119">
        <v>3</v>
      </c>
      <c r="Y68" s="119">
        <v>3</v>
      </c>
      <c r="Z68" s="119">
        <v>3</v>
      </c>
      <c r="AA68" s="119">
        <v>3</v>
      </c>
      <c r="AB68" s="108">
        <v>4</v>
      </c>
      <c r="AC68" s="108">
        <v>4</v>
      </c>
      <c r="AD68" s="108">
        <v>3</v>
      </c>
      <c r="AE68" s="63">
        <v>4</v>
      </c>
      <c r="AF68" s="63">
        <v>4</v>
      </c>
      <c r="AG68" s="63">
        <v>4</v>
      </c>
    </row>
    <row r="69" spans="1:33">
      <c r="A69" s="15">
        <v>68</v>
      </c>
      <c r="B69" s="15" t="s">
        <v>90</v>
      </c>
      <c r="C69" s="15" t="s">
        <v>61</v>
      </c>
      <c r="D69" s="15">
        <v>0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78">
        <v>4</v>
      </c>
      <c r="K69" s="78">
        <v>4</v>
      </c>
      <c r="L69" s="78">
        <v>3</v>
      </c>
      <c r="M69" s="80">
        <v>4</v>
      </c>
      <c r="N69" s="80">
        <v>4</v>
      </c>
      <c r="O69" s="76">
        <v>5</v>
      </c>
      <c r="P69" s="76">
        <v>4</v>
      </c>
      <c r="Q69" s="76">
        <v>3</v>
      </c>
      <c r="R69" s="76">
        <v>5</v>
      </c>
      <c r="S69" s="76">
        <v>5</v>
      </c>
      <c r="T69" s="78">
        <v>4</v>
      </c>
      <c r="U69" s="78">
        <v>4</v>
      </c>
      <c r="V69" s="78">
        <v>4</v>
      </c>
      <c r="W69" s="78">
        <v>4</v>
      </c>
      <c r="X69" s="119">
        <v>4</v>
      </c>
      <c r="Y69" s="119">
        <v>4</v>
      </c>
      <c r="Z69" s="119">
        <v>4</v>
      </c>
      <c r="AA69" s="119">
        <v>4</v>
      </c>
      <c r="AB69" s="108">
        <v>4</v>
      </c>
      <c r="AC69" s="108">
        <v>4</v>
      </c>
      <c r="AD69" s="108">
        <v>4</v>
      </c>
      <c r="AE69" s="63">
        <v>4</v>
      </c>
      <c r="AF69" s="63">
        <v>4</v>
      </c>
      <c r="AG69" s="63">
        <v>5</v>
      </c>
    </row>
    <row r="70" spans="1:33">
      <c r="A70" s="15">
        <v>69</v>
      </c>
      <c r="B70" s="15" t="s">
        <v>63</v>
      </c>
      <c r="C70" s="15" t="s">
        <v>89</v>
      </c>
      <c r="D70" s="15">
        <v>1</v>
      </c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78">
        <v>4</v>
      </c>
      <c r="K70" s="78">
        <v>4</v>
      </c>
      <c r="L70" s="78">
        <v>4</v>
      </c>
      <c r="M70" s="80">
        <v>4</v>
      </c>
      <c r="N70" s="80">
        <v>4</v>
      </c>
      <c r="O70" s="76">
        <v>4</v>
      </c>
      <c r="P70" s="76">
        <v>3</v>
      </c>
      <c r="Q70" s="76">
        <v>4</v>
      </c>
      <c r="R70" s="76">
        <v>4</v>
      </c>
      <c r="S70" s="76">
        <v>4</v>
      </c>
      <c r="T70" s="78">
        <v>2</v>
      </c>
      <c r="U70" s="78">
        <v>2</v>
      </c>
      <c r="V70" s="78">
        <v>2</v>
      </c>
      <c r="W70" s="78">
        <v>2</v>
      </c>
      <c r="X70" s="119">
        <v>4</v>
      </c>
      <c r="Y70" s="119">
        <v>4</v>
      </c>
      <c r="Z70" s="119">
        <v>4</v>
      </c>
      <c r="AA70" s="119">
        <v>4</v>
      </c>
      <c r="AB70" s="108">
        <v>4</v>
      </c>
      <c r="AC70" s="108">
        <v>4</v>
      </c>
      <c r="AD70" s="108">
        <v>4</v>
      </c>
      <c r="AE70" s="63">
        <v>4</v>
      </c>
      <c r="AF70" s="63">
        <v>4</v>
      </c>
      <c r="AG70" s="63">
        <v>4</v>
      </c>
    </row>
    <row r="71" spans="1:33">
      <c r="A71" s="15">
        <v>70</v>
      </c>
      <c r="B71" s="15" t="s">
        <v>63</v>
      </c>
      <c r="C71" s="15" t="s">
        <v>89</v>
      </c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78">
        <v>4</v>
      </c>
      <c r="K71" s="78">
        <v>5</v>
      </c>
      <c r="L71" s="78">
        <v>3</v>
      </c>
      <c r="M71" s="80">
        <v>5</v>
      </c>
      <c r="N71" s="80">
        <v>4</v>
      </c>
      <c r="O71" s="76">
        <v>5</v>
      </c>
      <c r="P71" s="76">
        <v>3</v>
      </c>
      <c r="Q71" s="76">
        <v>4</v>
      </c>
      <c r="R71" s="76">
        <v>4</v>
      </c>
      <c r="S71" s="76">
        <v>4</v>
      </c>
      <c r="T71" s="78">
        <v>4</v>
      </c>
      <c r="U71" s="78">
        <v>5</v>
      </c>
      <c r="V71" s="78">
        <v>4</v>
      </c>
      <c r="W71" s="78">
        <v>4</v>
      </c>
      <c r="X71" s="119">
        <v>5</v>
      </c>
      <c r="Y71" s="119">
        <v>4</v>
      </c>
      <c r="Z71" s="119">
        <v>4</v>
      </c>
      <c r="AA71" s="119">
        <v>4</v>
      </c>
      <c r="AB71" s="108">
        <v>5</v>
      </c>
      <c r="AC71" s="108">
        <v>4</v>
      </c>
      <c r="AD71" s="108">
        <v>4</v>
      </c>
      <c r="AE71" s="63">
        <v>5</v>
      </c>
      <c r="AF71" s="63">
        <v>5</v>
      </c>
      <c r="AG71" s="63">
        <v>4</v>
      </c>
    </row>
    <row r="72" spans="1:33">
      <c r="A72" s="15">
        <v>71</v>
      </c>
      <c r="B72" s="15" t="s">
        <v>63</v>
      </c>
      <c r="C72" s="15" t="s">
        <v>89</v>
      </c>
      <c r="D72" s="15">
        <v>1</v>
      </c>
      <c r="E72" s="15">
        <v>0</v>
      </c>
      <c r="F72" s="15">
        <v>1</v>
      </c>
      <c r="G72" s="15">
        <v>0</v>
      </c>
      <c r="H72" s="15">
        <v>0</v>
      </c>
      <c r="I72" s="15">
        <v>0</v>
      </c>
      <c r="J72" s="78">
        <v>4</v>
      </c>
      <c r="K72" s="78">
        <v>4</v>
      </c>
      <c r="L72" s="78">
        <v>5</v>
      </c>
      <c r="M72" s="80">
        <v>5</v>
      </c>
      <c r="N72" s="80">
        <v>5</v>
      </c>
      <c r="O72" s="76">
        <v>4</v>
      </c>
      <c r="P72" s="76">
        <v>4</v>
      </c>
      <c r="Q72" s="76">
        <v>5</v>
      </c>
      <c r="R72" s="76">
        <v>4</v>
      </c>
      <c r="S72" s="76">
        <v>4</v>
      </c>
      <c r="T72" s="78">
        <v>4</v>
      </c>
      <c r="U72" s="78">
        <v>5</v>
      </c>
      <c r="V72" s="78">
        <v>4</v>
      </c>
      <c r="W72" s="78">
        <v>4</v>
      </c>
      <c r="X72" s="119">
        <v>4</v>
      </c>
      <c r="Y72" s="119">
        <v>4</v>
      </c>
      <c r="Z72" s="119">
        <v>4</v>
      </c>
      <c r="AA72" s="119">
        <v>4</v>
      </c>
      <c r="AB72" s="108">
        <v>4</v>
      </c>
      <c r="AC72" s="108">
        <v>5</v>
      </c>
      <c r="AD72" s="108">
        <v>4</v>
      </c>
      <c r="AE72" s="63">
        <v>4</v>
      </c>
      <c r="AF72" s="63">
        <v>4</v>
      </c>
      <c r="AG72" s="63">
        <v>4</v>
      </c>
    </row>
    <row r="73" spans="1:33">
      <c r="A73" s="15">
        <v>72</v>
      </c>
      <c r="B73" s="15" t="s">
        <v>90</v>
      </c>
      <c r="C73" s="15" t="s">
        <v>61</v>
      </c>
      <c r="D73" s="15">
        <v>1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78">
        <v>5</v>
      </c>
      <c r="K73" s="78">
        <v>5</v>
      </c>
      <c r="L73" s="78">
        <v>5</v>
      </c>
      <c r="M73" s="80">
        <v>5</v>
      </c>
      <c r="N73" s="80">
        <v>5</v>
      </c>
      <c r="O73" s="76">
        <v>5</v>
      </c>
      <c r="P73" s="76">
        <v>3</v>
      </c>
      <c r="Q73" s="76">
        <v>5</v>
      </c>
      <c r="R73" s="76">
        <v>5</v>
      </c>
      <c r="S73" s="76">
        <v>5</v>
      </c>
      <c r="T73" s="78">
        <v>1</v>
      </c>
      <c r="U73" s="78">
        <v>1</v>
      </c>
      <c r="V73" s="78">
        <v>1</v>
      </c>
      <c r="W73" s="78">
        <v>1</v>
      </c>
      <c r="X73" s="119">
        <v>3</v>
      </c>
      <c r="Y73" s="119">
        <v>3</v>
      </c>
      <c r="Z73" s="119">
        <v>3</v>
      </c>
      <c r="AA73" s="119">
        <v>3</v>
      </c>
      <c r="AB73" s="108">
        <v>5</v>
      </c>
      <c r="AC73" s="108">
        <v>5</v>
      </c>
      <c r="AD73" s="108">
        <v>5</v>
      </c>
      <c r="AE73" s="63">
        <v>5</v>
      </c>
      <c r="AF73" s="63">
        <v>5</v>
      </c>
      <c r="AG73" s="63">
        <v>5</v>
      </c>
    </row>
    <row r="74" spans="1:33">
      <c r="A74" s="15">
        <v>73</v>
      </c>
      <c r="B74" s="15" t="s">
        <v>63</v>
      </c>
      <c r="C74" s="15" t="s">
        <v>89</v>
      </c>
      <c r="D74" s="15">
        <v>1</v>
      </c>
      <c r="E74" s="15">
        <v>0</v>
      </c>
      <c r="F74" s="15">
        <v>1</v>
      </c>
      <c r="G74" s="15">
        <v>0</v>
      </c>
      <c r="H74" s="15">
        <v>0</v>
      </c>
      <c r="I74" s="15">
        <v>0</v>
      </c>
      <c r="J74" s="78">
        <v>4</v>
      </c>
      <c r="K74" s="78">
        <v>4</v>
      </c>
      <c r="L74" s="78">
        <v>4</v>
      </c>
      <c r="M74" s="80">
        <v>4</v>
      </c>
      <c r="N74" s="80">
        <v>4</v>
      </c>
      <c r="O74" s="76">
        <v>3</v>
      </c>
      <c r="P74" s="76">
        <v>2</v>
      </c>
      <c r="Q74" s="76">
        <v>3</v>
      </c>
      <c r="R74" s="76">
        <v>4</v>
      </c>
      <c r="S74" s="76">
        <v>4</v>
      </c>
      <c r="T74" s="78">
        <v>4</v>
      </c>
      <c r="U74" s="78">
        <v>4</v>
      </c>
      <c r="V74" s="78">
        <v>4</v>
      </c>
      <c r="W74" s="78">
        <v>4</v>
      </c>
      <c r="X74" s="119">
        <v>4</v>
      </c>
      <c r="Y74" s="119">
        <v>4</v>
      </c>
      <c r="Z74" s="119">
        <v>4</v>
      </c>
      <c r="AA74" s="119">
        <v>4</v>
      </c>
      <c r="AB74" s="108">
        <v>4</v>
      </c>
      <c r="AC74" s="108">
        <v>4</v>
      </c>
      <c r="AD74" s="108">
        <v>4</v>
      </c>
      <c r="AE74" s="63">
        <v>4</v>
      </c>
      <c r="AF74" s="63">
        <v>4</v>
      </c>
      <c r="AG74" s="63">
        <v>4</v>
      </c>
    </row>
    <row r="75" spans="1:33">
      <c r="A75" s="15">
        <v>74</v>
      </c>
    </row>
    <row r="76" spans="1:33">
      <c r="A76" s="15">
        <v>75</v>
      </c>
    </row>
    <row r="77" spans="1:33">
      <c r="A77" s="15">
        <v>76</v>
      </c>
    </row>
    <row r="78" spans="1:33">
      <c r="A78" s="15">
        <v>77</v>
      </c>
    </row>
    <row r="79" spans="1:33">
      <c r="A79" s="15">
        <v>78</v>
      </c>
    </row>
    <row r="80" spans="1:33">
      <c r="A80" s="15">
        <v>79</v>
      </c>
    </row>
    <row r="81" spans="1:35">
      <c r="A81" s="15">
        <v>80</v>
      </c>
    </row>
    <row r="82" spans="1:35">
      <c r="A82" s="15">
        <v>81</v>
      </c>
    </row>
    <row r="83" spans="1:35">
      <c r="A83" s="15">
        <v>82</v>
      </c>
    </row>
    <row r="84" spans="1:35" s="104" customFormat="1">
      <c r="D84" s="106">
        <f>COUNTIF(D2:D82,1)</f>
        <v>51</v>
      </c>
      <c r="E84" s="106">
        <f>COUNTIF(E2:E82,1)</f>
        <v>8</v>
      </c>
      <c r="F84" s="106">
        <f t="shared" ref="F84:H84" si="0">COUNTIF(F2:F82,1)</f>
        <v>28</v>
      </c>
      <c r="G84" s="106">
        <f t="shared" si="0"/>
        <v>8</v>
      </c>
      <c r="H84" s="106">
        <f t="shared" si="0"/>
        <v>2</v>
      </c>
      <c r="I84" s="106">
        <f>COUNTIF(I2:I82,1)</f>
        <v>0</v>
      </c>
      <c r="J84" s="85">
        <f>AVERAGE(J2:J83)</f>
        <v>4.2739726027397262</v>
      </c>
      <c r="K84" s="85">
        <f t="shared" ref="K84:L84" si="1">AVERAGE(K2:K83)</f>
        <v>3.9863013698630136</v>
      </c>
      <c r="L84" s="85">
        <f t="shared" si="1"/>
        <v>3.9583333333333335</v>
      </c>
      <c r="M84" s="85">
        <f>AVERAGE(M2:M83)</f>
        <v>4.4109589041095889</v>
      </c>
      <c r="N84" s="85">
        <f t="shared" ref="N84:S84" si="2">AVERAGE(N2:N83)</f>
        <v>4.2328767123287667</v>
      </c>
      <c r="O84" s="85">
        <f t="shared" si="2"/>
        <v>4.3698630136986303</v>
      </c>
      <c r="P84" s="85">
        <f t="shared" si="2"/>
        <v>3.3287671232876712</v>
      </c>
      <c r="Q84" s="85">
        <f t="shared" si="2"/>
        <v>4.1369863013698627</v>
      </c>
      <c r="R84" s="85">
        <f t="shared" si="2"/>
        <v>4.3150684931506849</v>
      </c>
      <c r="S84" s="85">
        <f t="shared" si="2"/>
        <v>4.4027777777777777</v>
      </c>
      <c r="T84" s="85">
        <f t="shared" ref="T84:W84" si="3">AVERAGE(T2:T83)</f>
        <v>2.36231884057971</v>
      </c>
      <c r="U84" s="85">
        <f t="shared" si="3"/>
        <v>2.267605633802817</v>
      </c>
      <c r="V84" s="85">
        <f t="shared" si="3"/>
        <v>2.295774647887324</v>
      </c>
      <c r="W84" s="85">
        <f t="shared" si="3"/>
        <v>2.3380281690140845</v>
      </c>
      <c r="X84" s="85">
        <f t="shared" ref="X84:AA84" si="4">AVERAGE(X2:X83)</f>
        <v>3.76056338028169</v>
      </c>
      <c r="Y84" s="85">
        <f t="shared" si="4"/>
        <v>3.7</v>
      </c>
      <c r="Z84" s="85">
        <f t="shared" si="4"/>
        <v>3.7142857142857144</v>
      </c>
      <c r="AA84" s="85">
        <f t="shared" si="4"/>
        <v>3.7575757575757578</v>
      </c>
      <c r="AB84" s="85">
        <f t="shared" ref="AB84:AC84" si="5">AVERAGE(AB2:AB83)</f>
        <v>4</v>
      </c>
      <c r="AC84" s="85">
        <f t="shared" si="5"/>
        <v>3.8333333333333335</v>
      </c>
      <c r="AD84" s="85">
        <f>AVERAGE(AD2:AD83)</f>
        <v>3.9142857142857141</v>
      </c>
      <c r="AE84" s="85">
        <f t="shared" ref="AE84" si="6">AVERAGE(AE2:AE83)</f>
        <v>3.76056338028169</v>
      </c>
      <c r="AF84" s="85">
        <f t="shared" ref="AF84" si="7">AVERAGE(AF2:AF83)</f>
        <v>3.9014084507042255</v>
      </c>
      <c r="AG84" s="85">
        <f t="shared" ref="AG84" si="8">AVERAGE(AG2:AG83)</f>
        <v>4.056338028169014</v>
      </c>
      <c r="AH84" s="85">
        <f>AVERAGE(J2:S83,X2:AG83)</f>
        <v>3.9943780744905131</v>
      </c>
      <c r="AI84" s="85">
        <f>AVERAGE(J84:S84,AB84:AG84)</f>
        <v>4.0551146586520641</v>
      </c>
    </row>
    <row r="85" spans="1:35" s="104" customFormat="1">
      <c r="D85" s="85"/>
      <c r="E85" s="85"/>
      <c r="F85" s="85"/>
      <c r="G85" s="85"/>
      <c r="H85" s="85"/>
      <c r="I85" s="85">
        <f t="shared" ref="I85" si="9">STDEV(I2:I82)</f>
        <v>0</v>
      </c>
      <c r="J85" s="85">
        <f>STDEV(J2:J83)</f>
        <v>0.60691098497506901</v>
      </c>
      <c r="K85" s="85">
        <f t="shared" ref="K85:AG85" si="10">STDEV(K2:K83)</f>
        <v>0.82484258910634123</v>
      </c>
      <c r="L85" s="85">
        <f t="shared" si="10"/>
        <v>0.72067065791740026</v>
      </c>
      <c r="M85" s="85">
        <f t="shared" si="10"/>
        <v>0.72333364896990371</v>
      </c>
      <c r="N85" s="85">
        <f t="shared" si="10"/>
        <v>0.80829979217706516</v>
      </c>
      <c r="O85" s="85">
        <f t="shared" si="10"/>
        <v>0.63479763431323588</v>
      </c>
      <c r="P85" s="85">
        <f t="shared" si="10"/>
        <v>1.0415639218735229</v>
      </c>
      <c r="Q85" s="85">
        <f t="shared" si="10"/>
        <v>0.65224118947992282</v>
      </c>
      <c r="R85" s="85">
        <f t="shared" si="10"/>
        <v>0.52378728530151486</v>
      </c>
      <c r="S85" s="85">
        <f t="shared" si="10"/>
        <v>0.57309936267563244</v>
      </c>
      <c r="T85" s="85">
        <f t="shared" si="10"/>
        <v>1.2243967841680199</v>
      </c>
      <c r="U85" s="85">
        <f t="shared" si="10"/>
        <v>1.2756818510548247</v>
      </c>
      <c r="V85" s="85">
        <f t="shared" si="10"/>
        <v>1.2351329158918554</v>
      </c>
      <c r="W85" s="85">
        <f t="shared" si="10"/>
        <v>1.2414698888452576</v>
      </c>
      <c r="X85" s="85">
        <f t="shared" si="10"/>
        <v>0.66471881772659258</v>
      </c>
      <c r="Y85" s="85">
        <f t="shared" si="10"/>
        <v>0.64493567817690778</v>
      </c>
      <c r="Z85" s="85">
        <f t="shared" si="10"/>
        <v>0.68403867046499067</v>
      </c>
      <c r="AA85" s="85">
        <f t="shared" si="10"/>
        <v>0.60917614127243291</v>
      </c>
      <c r="AB85" s="85">
        <f t="shared" si="10"/>
        <v>0.64168894791974784</v>
      </c>
      <c r="AC85" s="85">
        <f t="shared" si="10"/>
        <v>0.77625002580618441</v>
      </c>
      <c r="AD85" s="85">
        <f t="shared" si="10"/>
        <v>0.63114474195718906</v>
      </c>
      <c r="AE85" s="85">
        <f t="shared" si="10"/>
        <v>0.68587355628517099</v>
      </c>
      <c r="AF85" s="85">
        <f t="shared" si="10"/>
        <v>0.53864723620420041</v>
      </c>
      <c r="AG85" s="85">
        <f t="shared" si="10"/>
        <v>0.60680248477836563</v>
      </c>
      <c r="AH85" s="85">
        <f>STDEV(J2:S83,X2:AG83)</f>
        <v>0.74060217288241004</v>
      </c>
      <c r="AI85" s="85"/>
    </row>
    <row r="86" spans="1:35">
      <c r="K86" s="104"/>
      <c r="L86" s="85">
        <f>STDEV(J2:L83)</f>
        <v>0.7337351198795613</v>
      </c>
      <c r="M86" s="81"/>
      <c r="N86" s="82">
        <f>STDEVA(M2:N83)</f>
        <v>0.76954918739389999</v>
      </c>
      <c r="O86" s="83"/>
      <c r="P86" s="83"/>
      <c r="Q86" s="83"/>
      <c r="R86" s="83"/>
      <c r="S86" s="84">
        <f>STDEVA(O2:S83)</f>
        <v>0.81244520155008104</v>
      </c>
      <c r="T86" s="85">
        <f>STDEV(T2:W83)</f>
        <v>1.2383425777710904</v>
      </c>
      <c r="U86" s="85"/>
      <c r="V86" s="85"/>
      <c r="W86" s="85"/>
      <c r="X86" s="120">
        <f>STDEV(X2:AA83)</f>
        <v>0.64894297256040612</v>
      </c>
      <c r="Y86" s="120"/>
      <c r="Z86" s="120"/>
      <c r="AA86" s="120"/>
      <c r="AB86" s="110"/>
      <c r="AC86" s="110"/>
      <c r="AD86" s="109">
        <f>STDEVA(AB2:AD83)</f>
        <v>0.68452876270668128</v>
      </c>
      <c r="AE86" s="86"/>
      <c r="AF86" s="86"/>
      <c r="AG86" s="87">
        <f>STDEVA(AE2:AG83)</f>
        <v>0.62238913435616794</v>
      </c>
      <c r="AH86" s="88"/>
    </row>
    <row r="87" spans="1:35">
      <c r="K87" s="104"/>
      <c r="L87" s="93">
        <f>AVERAGE(J2:L83)</f>
        <v>4.0733944954128436</v>
      </c>
      <c r="M87" s="89"/>
      <c r="N87" s="90">
        <f>AVERAGE(M2:N83)</f>
        <v>4.3219178082191778</v>
      </c>
      <c r="O87" s="91"/>
      <c r="P87" s="91"/>
      <c r="Q87" s="91"/>
      <c r="R87" s="91"/>
      <c r="S87" s="92">
        <f>AVERAGE(O2:S83)</f>
        <v>4.1098901098901095</v>
      </c>
      <c r="T87" s="93">
        <f>AVERAGE(T2:W83)</f>
        <v>2.3156028368794326</v>
      </c>
      <c r="U87" s="93"/>
      <c r="V87" s="93"/>
      <c r="W87" s="93"/>
      <c r="X87" s="121">
        <f>AVERAGE(X2:AA83)</f>
        <v>3.732851985559567</v>
      </c>
      <c r="Y87" s="121"/>
      <c r="Z87" s="121"/>
      <c r="AA87" s="121"/>
      <c r="AB87" s="111"/>
      <c r="AC87" s="111"/>
      <c r="AD87" s="112">
        <f>AVERAGE(AB2:AD83)</f>
        <v>3.9170731707317072</v>
      </c>
      <c r="AE87" s="86"/>
      <c r="AF87" s="86"/>
      <c r="AG87" s="94">
        <f>AVERAGE(AE2:AG83)</f>
        <v>3.9061032863849765</v>
      </c>
      <c r="AH87" s="85">
        <f>AVERAGE(L87,N87,S87,AD87,AG87)</f>
        <v>4.0656757741277634</v>
      </c>
    </row>
    <row r="88" spans="1:35" ht="84">
      <c r="B88" s="105" t="s">
        <v>37</v>
      </c>
      <c r="C88" s="105">
        <f>COUNTIF(B2:B83,"โท")</f>
        <v>53</v>
      </c>
    </row>
    <row r="89" spans="1:35">
      <c r="B89" s="15" t="s">
        <v>90</v>
      </c>
      <c r="C89" s="105">
        <f>COUNTIF(B2:B83,"เอก")</f>
        <v>20</v>
      </c>
    </row>
    <row r="92" spans="1:35">
      <c r="B92" s="105" t="s">
        <v>110</v>
      </c>
      <c r="C92" s="105">
        <f>COUNTIF(C2:C83,"สาธารณสุขศาสตร์")</f>
        <v>12</v>
      </c>
    </row>
    <row r="93" spans="1:35">
      <c r="B93" s="105" t="s">
        <v>111</v>
      </c>
      <c r="C93" s="105">
        <f>COUNTIF(C2:C83,"วิทยาศาสตร์")</f>
        <v>28</v>
      </c>
    </row>
    <row r="94" spans="1:35">
      <c r="B94" s="105" t="s">
        <v>112</v>
      </c>
      <c r="C94" s="105">
        <f>COUNTIF(C2:C83,"เภสัชศาสตร์")</f>
        <v>3</v>
      </c>
    </row>
    <row r="95" spans="1:35">
      <c r="B95" s="15" t="s">
        <v>113</v>
      </c>
      <c r="C95" s="105">
        <f>COUNTIF(C2:C83,"สหเวชศาสตร์")</f>
        <v>7</v>
      </c>
    </row>
    <row r="96" spans="1:35">
      <c r="B96" s="15" t="s">
        <v>114</v>
      </c>
      <c r="C96" s="105">
        <f>COUNTIF(C2:C83,"ศึกษาศาสตร์")</f>
        <v>1</v>
      </c>
    </row>
    <row r="97" spans="2:3">
      <c r="B97" s="15" t="s">
        <v>115</v>
      </c>
      <c r="C97" s="105">
        <f>COUNTIF(C2:C83,"วิศวกรรมศาสตร์")</f>
        <v>5</v>
      </c>
    </row>
    <row r="98" spans="2:3">
      <c r="B98" s="15" t="s">
        <v>116</v>
      </c>
      <c r="C98" s="105">
        <f>COUNTIF(C2:C83,"พลังงานทดแทน")</f>
        <v>1</v>
      </c>
    </row>
    <row r="99" spans="2:3">
      <c r="B99" s="15" t="s">
        <v>117</v>
      </c>
      <c r="C99" s="105">
        <f>COUNTIF(C2:C83,"บริหารธุรกิจฯ")</f>
        <v>3</v>
      </c>
    </row>
    <row r="100" spans="2:3">
      <c r="B100" s="15" t="s">
        <v>118</v>
      </c>
      <c r="C100" s="105">
        <f>COUNTIF(C2:C83,"มนุษยศาสตร์")</f>
        <v>1</v>
      </c>
    </row>
    <row r="101" spans="2:3">
      <c r="B101" s="15" t="s">
        <v>119</v>
      </c>
      <c r="C101" s="105">
        <f>COUNTIF(C2:C83,"เกษตรศาสตร์ฯ")</f>
        <v>3</v>
      </c>
    </row>
    <row r="102" spans="2:3" ht="42">
      <c r="B102" s="15" t="s">
        <v>120</v>
      </c>
      <c r="C102" s="105">
        <f>COUNTIF(C2:C83,"วิทยาศาสตร์การแพทย์")</f>
        <v>3</v>
      </c>
    </row>
    <row r="103" spans="2:3">
      <c r="B103" s="15" t="s">
        <v>27</v>
      </c>
      <c r="C103" s="105">
        <f>COUNTIF(C2:C83,"ไม่ระบุ")</f>
        <v>6</v>
      </c>
    </row>
    <row r="104" spans="2:3">
      <c r="C104" s="15">
        <f>SUM(C92:C103)</f>
        <v>73</v>
      </c>
    </row>
  </sheetData>
  <autoFilter ref="A1:AI8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4" zoomScaleNormal="140" zoomScaleSheetLayoutView="100" workbookViewId="0">
      <selection activeCell="A15" sqref="A15:F15"/>
    </sheetView>
  </sheetViews>
  <sheetFormatPr defaultRowHeight="15"/>
  <cols>
    <col min="1" max="1" width="1.7109375" style="66" customWidth="1"/>
    <col min="2" max="2" width="2.42578125" style="66" customWidth="1"/>
    <col min="3" max="3" width="6.85546875" style="66" customWidth="1"/>
    <col min="4" max="4" width="9.140625" style="66"/>
    <col min="5" max="5" width="9.140625" style="66" customWidth="1"/>
    <col min="6" max="6" width="61.28515625" style="66" customWidth="1"/>
    <col min="7" max="16384" width="9.140625" style="66"/>
  </cols>
  <sheetData>
    <row r="1" spans="1:9" s="65" customFormat="1" ht="23.25">
      <c r="A1" s="173" t="s">
        <v>24</v>
      </c>
      <c r="B1" s="173"/>
      <c r="C1" s="173"/>
      <c r="D1" s="173"/>
      <c r="E1" s="173"/>
      <c r="F1" s="173"/>
    </row>
    <row r="2" spans="1:9" s="65" customFormat="1" ht="23.25">
      <c r="A2" s="173" t="s">
        <v>41</v>
      </c>
      <c r="B2" s="173"/>
      <c r="C2" s="173"/>
      <c r="D2" s="173"/>
      <c r="E2" s="173"/>
      <c r="F2" s="173"/>
    </row>
    <row r="3" spans="1:9" s="65" customFormat="1" ht="23.25">
      <c r="A3" s="173" t="s">
        <v>122</v>
      </c>
      <c r="B3" s="173"/>
      <c r="C3" s="173"/>
      <c r="D3" s="173"/>
      <c r="E3" s="173"/>
      <c r="F3" s="173"/>
      <c r="G3" s="18"/>
      <c r="H3" s="18"/>
      <c r="I3" s="18"/>
    </row>
    <row r="4" spans="1:9" s="65" customFormat="1" ht="23.25">
      <c r="A4" s="173" t="s">
        <v>173</v>
      </c>
      <c r="B4" s="173"/>
      <c r="C4" s="173"/>
      <c r="D4" s="173"/>
      <c r="E4" s="173"/>
      <c r="F4" s="173"/>
    </row>
    <row r="5" spans="1:9" s="65" customFormat="1" ht="23.25">
      <c r="A5" s="175" t="s">
        <v>124</v>
      </c>
      <c r="B5" s="175"/>
      <c r="C5" s="175"/>
      <c r="D5" s="175"/>
      <c r="E5" s="175"/>
      <c r="F5" s="175"/>
      <c r="G5" s="132"/>
    </row>
    <row r="6" spans="1:9" ht="21">
      <c r="A6" s="174"/>
      <c r="B6" s="174"/>
      <c r="C6" s="174"/>
      <c r="D6" s="174"/>
      <c r="E6" s="174"/>
      <c r="F6" s="174"/>
    </row>
    <row r="7" spans="1:9" s="67" customFormat="1" ht="21">
      <c r="A7" s="124" t="s">
        <v>174</v>
      </c>
      <c r="B7" s="124"/>
      <c r="C7" s="124"/>
      <c r="D7" s="124"/>
      <c r="E7" s="124"/>
      <c r="F7" s="124"/>
    </row>
    <row r="8" spans="1:9" s="67" customFormat="1" ht="21">
      <c r="A8" s="171" t="s">
        <v>175</v>
      </c>
      <c r="B8" s="171"/>
      <c r="C8" s="171"/>
      <c r="D8" s="171"/>
      <c r="E8" s="171"/>
      <c r="F8" s="171"/>
    </row>
    <row r="9" spans="1:9" s="67" customFormat="1" ht="21">
      <c r="A9" s="171" t="s">
        <v>176</v>
      </c>
      <c r="B9" s="171"/>
      <c r="C9" s="171"/>
      <c r="D9" s="171"/>
      <c r="E9" s="171"/>
      <c r="F9" s="171"/>
    </row>
    <row r="10" spans="1:9" s="67" customFormat="1" ht="21">
      <c r="A10" s="16" t="s">
        <v>51</v>
      </c>
      <c r="B10" s="16"/>
      <c r="C10" s="16" t="s">
        <v>177</v>
      </c>
      <c r="D10" s="16" t="s">
        <v>178</v>
      </c>
      <c r="E10" s="16"/>
      <c r="F10" s="16"/>
    </row>
    <row r="11" spans="1:9" s="67" customFormat="1" ht="21">
      <c r="A11" s="171" t="s">
        <v>196</v>
      </c>
      <c r="B11" s="171"/>
      <c r="C11" s="171"/>
      <c r="D11" s="171"/>
      <c r="E11" s="171"/>
      <c r="F11" s="171"/>
    </row>
    <row r="12" spans="1:9" s="67" customFormat="1" ht="21">
      <c r="A12" s="16" t="s">
        <v>179</v>
      </c>
      <c r="B12" s="16"/>
      <c r="C12" s="16"/>
      <c r="D12" s="16"/>
      <c r="E12" s="16"/>
      <c r="F12" s="16"/>
    </row>
    <row r="13" spans="1:9" s="67" customFormat="1" ht="21">
      <c r="A13" s="171" t="s">
        <v>180</v>
      </c>
      <c r="B13" s="171"/>
      <c r="C13" s="171"/>
      <c r="D13" s="171"/>
      <c r="E13" s="171"/>
      <c r="F13" s="171"/>
    </row>
    <row r="14" spans="1:9" s="67" customFormat="1" ht="21">
      <c r="A14" s="171" t="s">
        <v>181</v>
      </c>
      <c r="B14" s="171"/>
      <c r="C14" s="171"/>
      <c r="D14" s="171"/>
      <c r="E14" s="171"/>
      <c r="F14" s="171"/>
    </row>
    <row r="15" spans="1:9" s="9" customFormat="1" ht="21">
      <c r="A15" s="171" t="s">
        <v>182</v>
      </c>
      <c r="B15" s="171"/>
      <c r="C15" s="171"/>
      <c r="D15" s="171"/>
      <c r="E15" s="171"/>
      <c r="F15" s="171"/>
    </row>
    <row r="16" spans="1:9" s="9" customFormat="1" ht="21">
      <c r="A16" s="171">
        <v>25.45</v>
      </c>
      <c r="B16" s="171"/>
      <c r="C16" s="171"/>
      <c r="D16" s="171"/>
      <c r="E16" s="144"/>
      <c r="F16" s="144"/>
    </row>
    <row r="17" spans="1:10" s="9" customFormat="1" ht="21">
      <c r="A17" s="16" t="s">
        <v>183</v>
      </c>
      <c r="B17" s="16"/>
      <c r="C17" s="16"/>
      <c r="D17" s="16" t="s">
        <v>184</v>
      </c>
      <c r="E17" s="16"/>
      <c r="F17" s="16"/>
    </row>
    <row r="18" spans="1:10" s="9" customFormat="1" ht="21">
      <c r="A18" s="16" t="s">
        <v>185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s="9" customFormat="1" ht="21">
      <c r="A19" s="16" t="s">
        <v>186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s="9" customFormat="1" ht="21">
      <c r="A20" s="16" t="s">
        <v>187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9" customFormat="1" ht="21">
      <c r="A21" s="16" t="s">
        <v>188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s="9" customFormat="1" ht="21">
      <c r="A22" s="16"/>
      <c r="B22" s="16"/>
      <c r="C22" s="16"/>
      <c r="D22" s="16" t="s">
        <v>189</v>
      </c>
      <c r="E22" s="16"/>
      <c r="F22" s="16"/>
      <c r="G22" s="16"/>
      <c r="H22" s="16"/>
      <c r="I22" s="16"/>
      <c r="J22" s="16"/>
    </row>
    <row r="23" spans="1:10" s="9" customFormat="1" ht="21">
      <c r="A23" s="16" t="s">
        <v>190</v>
      </c>
      <c r="B23" s="16"/>
      <c r="C23" s="16"/>
      <c r="D23" s="16"/>
      <c r="E23" s="16"/>
      <c r="F23" s="16"/>
    </row>
    <row r="24" spans="1:10" s="72" customFormat="1" ht="21">
      <c r="A24" s="72" t="s">
        <v>191</v>
      </c>
    </row>
    <row r="25" spans="1:10" s="72" customFormat="1" ht="21">
      <c r="A25" s="72" t="s">
        <v>192</v>
      </c>
    </row>
    <row r="26" spans="1:10" s="72" customFormat="1" ht="21">
      <c r="D26" s="72" t="s">
        <v>194</v>
      </c>
    </row>
    <row r="27" spans="1:10" s="72" customFormat="1" ht="21">
      <c r="A27" s="72" t="s">
        <v>195</v>
      </c>
    </row>
    <row r="28" spans="1:10" s="72" customFormat="1" ht="21">
      <c r="A28" s="72" t="s">
        <v>193</v>
      </c>
    </row>
    <row r="29" spans="1:10" s="16" customFormat="1" ht="21"/>
    <row r="30" spans="1:10" ht="21">
      <c r="A30" s="9"/>
      <c r="B30" s="9"/>
      <c r="C30" s="9"/>
      <c r="D30" s="9"/>
      <c r="E30" s="9"/>
      <c r="F30" s="9"/>
    </row>
    <row r="31" spans="1:10" ht="21">
      <c r="A31" s="9"/>
      <c r="B31" s="9"/>
      <c r="C31" s="9"/>
      <c r="D31" s="9"/>
      <c r="E31" s="9"/>
      <c r="F31" s="9"/>
    </row>
    <row r="32" spans="1:10" ht="21">
      <c r="A32" s="9"/>
      <c r="B32" s="9"/>
      <c r="C32" s="9"/>
      <c r="D32" s="9"/>
      <c r="E32" s="9"/>
      <c r="F32" s="9"/>
    </row>
    <row r="33" spans="1:6" ht="21">
      <c r="A33" s="9"/>
      <c r="B33" s="9"/>
      <c r="C33" s="9"/>
      <c r="D33" s="9"/>
      <c r="E33" s="9"/>
      <c r="F33" s="9"/>
    </row>
    <row r="34" spans="1:6" ht="21">
      <c r="A34" s="9"/>
      <c r="B34" s="9"/>
      <c r="C34" s="9"/>
      <c r="D34" s="9"/>
      <c r="E34" s="9"/>
      <c r="F34" s="9"/>
    </row>
    <row r="35" spans="1:6" ht="21">
      <c r="A35" s="9"/>
      <c r="B35" s="9"/>
      <c r="C35" s="9"/>
      <c r="D35" s="9"/>
      <c r="E35" s="9"/>
      <c r="F35" s="9"/>
    </row>
    <row r="36" spans="1:6" ht="21">
      <c r="A36" s="9"/>
      <c r="B36" s="9"/>
      <c r="C36" s="9"/>
      <c r="D36" s="9"/>
      <c r="E36" s="9"/>
      <c r="F36" s="9"/>
    </row>
    <row r="37" spans="1:6" ht="21">
      <c r="A37" s="9"/>
      <c r="B37" s="9"/>
      <c r="C37" s="9"/>
      <c r="D37" s="9"/>
      <c r="E37" s="9"/>
      <c r="F37" s="9"/>
    </row>
    <row r="38" spans="1:6" ht="21">
      <c r="A38" s="9"/>
      <c r="B38" s="9"/>
      <c r="C38" s="9"/>
      <c r="D38" s="9"/>
      <c r="E38" s="9"/>
      <c r="F38" s="9"/>
    </row>
    <row r="39" spans="1:6" ht="21">
      <c r="A39" s="9"/>
      <c r="B39" s="9"/>
      <c r="C39" s="9"/>
      <c r="D39" s="9"/>
      <c r="E39" s="9"/>
      <c r="F39" s="9"/>
    </row>
    <row r="40" spans="1:6" ht="21">
      <c r="A40" s="9"/>
      <c r="B40" s="9"/>
      <c r="C40" s="9"/>
      <c r="D40" s="9"/>
      <c r="E40" s="9"/>
      <c r="F40" s="9"/>
    </row>
    <row r="41" spans="1:6" ht="21">
      <c r="A41" s="9"/>
      <c r="B41" s="9"/>
      <c r="C41" s="9"/>
      <c r="D41" s="9"/>
      <c r="E41" s="9"/>
      <c r="F41" s="9"/>
    </row>
    <row r="42" spans="1:6" ht="21">
      <c r="A42" s="9"/>
      <c r="B42" s="9"/>
      <c r="C42" s="9"/>
      <c r="D42" s="9"/>
      <c r="E42" s="9"/>
      <c r="F42" s="9"/>
    </row>
    <row r="43" spans="1:6" s="129" customFormat="1" ht="21">
      <c r="A43" s="129" t="s">
        <v>52</v>
      </c>
    </row>
    <row r="44" spans="1:6" s="68" customFormat="1" ht="21">
      <c r="A44" s="172" t="s">
        <v>46</v>
      </c>
      <c r="B44" s="172"/>
      <c r="C44" s="172"/>
      <c r="D44" s="172"/>
      <c r="E44" s="172"/>
      <c r="F44" s="172"/>
    </row>
    <row r="45" spans="1:6" s="68" customFormat="1" ht="21">
      <c r="A45" s="125"/>
      <c r="B45" s="130" t="s">
        <v>53</v>
      </c>
      <c r="C45" s="130"/>
      <c r="D45" s="130"/>
      <c r="E45" s="130"/>
      <c r="F45" s="125"/>
    </row>
    <row r="46" spans="1:6" s="9" customFormat="1" ht="21">
      <c r="B46" s="9" t="s">
        <v>47</v>
      </c>
    </row>
    <row r="47" spans="1:6" s="9" customFormat="1" ht="21">
      <c r="B47" s="9" t="s">
        <v>48</v>
      </c>
    </row>
    <row r="48" spans="1:6" s="9" customFormat="1" ht="21"/>
    <row r="49" spans="1:6" s="9" customFormat="1" ht="21">
      <c r="B49" s="131" t="s">
        <v>54</v>
      </c>
    </row>
    <row r="50" spans="1:6" s="68" customFormat="1" ht="21">
      <c r="A50" s="135"/>
      <c r="B50" s="130" t="s">
        <v>56</v>
      </c>
      <c r="C50" s="130"/>
      <c r="D50" s="130"/>
      <c r="E50" s="130"/>
      <c r="F50" s="135"/>
    </row>
    <row r="51" spans="1:6" s="9" customFormat="1" ht="21">
      <c r="B51" s="9" t="s">
        <v>55</v>
      </c>
    </row>
  </sheetData>
  <mergeCells count="14">
    <mergeCell ref="A15:F15"/>
    <mergeCell ref="A16:D16"/>
    <mergeCell ref="A11:F11"/>
    <mergeCell ref="A44:F44"/>
    <mergeCell ref="A1:F1"/>
    <mergeCell ref="A2:F2"/>
    <mergeCell ref="A4:F4"/>
    <mergeCell ref="A6:F6"/>
    <mergeCell ref="A9:F9"/>
    <mergeCell ref="A5:F5"/>
    <mergeCell ref="A3:F3"/>
    <mergeCell ref="A8:F8"/>
    <mergeCell ref="A13:F13"/>
    <mergeCell ref="A14:F14"/>
  </mergeCells>
  <pageMargins left="0.5" right="0.25" top="0.7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4"/>
  <sheetViews>
    <sheetView view="pageBreakPreview" topLeftCell="A100" zoomScaleNormal="140" zoomScaleSheetLayoutView="100" workbookViewId="0">
      <selection activeCell="B5" sqref="B5:H5"/>
    </sheetView>
  </sheetViews>
  <sheetFormatPr defaultRowHeight="19.5"/>
  <cols>
    <col min="1" max="1" width="2" style="1" customWidth="1"/>
    <col min="2" max="2" width="7.7109375" style="1" customWidth="1"/>
    <col min="3" max="3" width="9" style="1"/>
    <col min="4" max="4" width="15.42578125" style="1" customWidth="1"/>
    <col min="5" max="5" width="28.7109375" style="1" customWidth="1"/>
    <col min="6" max="6" width="6.85546875" style="3" customWidth="1"/>
    <col min="7" max="7" width="8.140625" style="3" customWidth="1"/>
    <col min="8" max="8" width="17.285156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B1" s="2"/>
      <c r="C1" s="2"/>
      <c r="D1" s="2"/>
      <c r="E1" s="2"/>
      <c r="F1" s="2"/>
      <c r="G1" s="2"/>
      <c r="H1" s="2"/>
    </row>
    <row r="2" spans="1:9" s="19" customFormat="1" ht="23.25">
      <c r="B2" s="173" t="s">
        <v>41</v>
      </c>
      <c r="C2" s="173"/>
      <c r="D2" s="173"/>
      <c r="E2" s="173"/>
      <c r="F2" s="173"/>
      <c r="G2" s="173"/>
      <c r="H2" s="173"/>
      <c r="I2" s="18"/>
    </row>
    <row r="3" spans="1:9" s="19" customFormat="1" ht="23.25">
      <c r="A3" s="173" t="s">
        <v>122</v>
      </c>
      <c r="B3" s="173"/>
      <c r="C3" s="173"/>
      <c r="D3" s="173"/>
      <c r="E3" s="173"/>
      <c r="F3" s="173"/>
      <c r="G3" s="173"/>
      <c r="H3" s="173"/>
      <c r="I3" s="18"/>
    </row>
    <row r="4" spans="1:9" s="19" customFormat="1" ht="23.25">
      <c r="B4" s="173" t="s">
        <v>123</v>
      </c>
      <c r="C4" s="173"/>
      <c r="D4" s="173"/>
      <c r="E4" s="173"/>
      <c r="F4" s="173"/>
      <c r="G4" s="173"/>
      <c r="H4" s="173"/>
      <c r="I4" s="18"/>
    </row>
    <row r="5" spans="1:9" s="19" customFormat="1" ht="23.25">
      <c r="B5" s="175" t="s">
        <v>124</v>
      </c>
      <c r="C5" s="175"/>
      <c r="D5" s="175"/>
      <c r="E5" s="175"/>
      <c r="F5" s="175"/>
      <c r="G5" s="175"/>
      <c r="H5" s="175"/>
      <c r="I5" s="18"/>
    </row>
    <row r="6" spans="1:9">
      <c r="B6" s="205"/>
      <c r="C6" s="205"/>
      <c r="D6" s="205"/>
      <c r="E6" s="205"/>
      <c r="F6" s="205"/>
      <c r="G6" s="205"/>
      <c r="H6" s="205"/>
    </row>
    <row r="7" spans="1:9" s="9" customFormat="1" ht="21">
      <c r="B7" s="10" t="s">
        <v>31</v>
      </c>
      <c r="F7" s="20"/>
      <c r="G7" s="20"/>
      <c r="H7" s="20"/>
    </row>
    <row r="8" spans="1:9" s="9" customFormat="1" ht="21">
      <c r="F8" s="20"/>
      <c r="G8" s="20"/>
      <c r="H8" s="20"/>
    </row>
    <row r="9" spans="1:9" s="9" customFormat="1" ht="21">
      <c r="B9" s="21" t="s">
        <v>32</v>
      </c>
      <c r="F9" s="20"/>
      <c r="G9" s="20"/>
      <c r="H9" s="20"/>
    </row>
    <row r="10" spans="1:9" ht="20.25" thickBot="1">
      <c r="B10" s="4"/>
      <c r="C10" s="116"/>
      <c r="D10" s="116"/>
      <c r="E10" s="116"/>
      <c r="F10" s="117"/>
      <c r="G10" s="117"/>
    </row>
    <row r="11" spans="1:9" s="9" customFormat="1" ht="22.5" thickTop="1" thickBot="1">
      <c r="B11" s="21"/>
      <c r="C11" s="206" t="s">
        <v>2</v>
      </c>
      <c r="D11" s="206"/>
      <c r="E11" s="206"/>
      <c r="F11" s="115" t="s">
        <v>3</v>
      </c>
      <c r="G11" s="115" t="s">
        <v>4</v>
      </c>
      <c r="H11" s="20"/>
    </row>
    <row r="12" spans="1:9" s="9" customFormat="1" ht="21.75" thickTop="1">
      <c r="B12" s="21"/>
      <c r="C12" s="239" t="s">
        <v>37</v>
      </c>
      <c r="D12" s="240"/>
      <c r="E12" s="241"/>
      <c r="F12" s="147">
        <f>คีย์ข้อมูล!C88</f>
        <v>53</v>
      </c>
      <c r="G12" s="149">
        <f>F12*100/F14</f>
        <v>72.602739726027394</v>
      </c>
      <c r="H12" s="138"/>
    </row>
    <row r="13" spans="1:9" s="9" customFormat="1" ht="21">
      <c r="B13" s="21"/>
      <c r="C13" s="216" t="s">
        <v>125</v>
      </c>
      <c r="D13" s="217"/>
      <c r="E13" s="218"/>
      <c r="F13" s="113">
        <f>คีย์ข้อมูล!C89</f>
        <v>20</v>
      </c>
      <c r="G13" s="114">
        <f>F13*100/F$14</f>
        <v>27.397260273972602</v>
      </c>
      <c r="H13" s="20"/>
    </row>
    <row r="14" spans="1:9" s="9" customFormat="1" ht="21.75" thickBot="1">
      <c r="B14" s="21"/>
      <c r="C14" s="219" t="s">
        <v>5</v>
      </c>
      <c r="D14" s="219"/>
      <c r="E14" s="219"/>
      <c r="F14" s="27">
        <f>SUM(F12:F13)</f>
        <v>73</v>
      </c>
      <c r="G14" s="64">
        <f>F14*100/F$14</f>
        <v>100</v>
      </c>
    </row>
    <row r="15" spans="1:9" s="9" customFormat="1" ht="21.75" thickTop="1">
      <c r="B15" s="21"/>
      <c r="C15" s="23"/>
      <c r="D15" s="23"/>
      <c r="E15" s="23"/>
      <c r="F15" s="24"/>
      <c r="G15" s="25"/>
    </row>
    <row r="16" spans="1:9" s="9" customFormat="1" ht="21">
      <c r="B16" s="21"/>
      <c r="C16" s="9" t="s">
        <v>126</v>
      </c>
      <c r="F16" s="20"/>
      <c r="G16" s="20"/>
    </row>
    <row r="17" spans="1:8">
      <c r="C17" s="1" t="s">
        <v>127</v>
      </c>
    </row>
    <row r="19" spans="1:8" s="9" customFormat="1" ht="21">
      <c r="A19" s="21" t="s">
        <v>128</v>
      </c>
      <c r="E19" s="122"/>
      <c r="F19" s="122"/>
      <c r="G19" s="122"/>
    </row>
    <row r="20" spans="1:8" ht="12" customHeight="1" thickBot="1">
      <c r="C20" s="5"/>
      <c r="D20" s="5"/>
      <c r="E20" s="6"/>
      <c r="G20" s="1"/>
      <c r="H20" s="1"/>
    </row>
    <row r="21" spans="1:8" ht="22.5" thickTop="1" thickBot="1">
      <c r="C21" s="242" t="s">
        <v>6</v>
      </c>
      <c r="D21" s="242"/>
      <c r="E21" s="242"/>
      <c r="F21" s="126" t="s">
        <v>3</v>
      </c>
      <c r="G21" s="126" t="s">
        <v>4</v>
      </c>
      <c r="H21" s="1"/>
    </row>
    <row r="22" spans="1:8" ht="21.75" thickTop="1">
      <c r="C22" s="150" t="s">
        <v>70</v>
      </c>
      <c r="D22" s="23"/>
      <c r="E22" s="146"/>
      <c r="F22" s="147">
        <f>คีย์ข้อมูล!C93</f>
        <v>28</v>
      </c>
      <c r="G22" s="149">
        <f>F22*100/F34</f>
        <v>38.356164383561641</v>
      </c>
      <c r="H22" s="1"/>
    </row>
    <row r="23" spans="1:8" ht="21">
      <c r="C23" s="207" t="s">
        <v>61</v>
      </c>
      <c r="D23" s="208"/>
      <c r="E23" s="209"/>
      <c r="F23" s="26">
        <f>คีย์ข้อมูล!C92</f>
        <v>12</v>
      </c>
      <c r="G23" s="22">
        <f>F23*100/F$14</f>
        <v>16.438356164383563</v>
      </c>
      <c r="H23" s="1"/>
    </row>
    <row r="24" spans="1:8" ht="21">
      <c r="C24" s="140" t="s">
        <v>89</v>
      </c>
      <c r="D24" s="141"/>
      <c r="E24" s="142"/>
      <c r="F24" s="127">
        <f>คีย์ข้อมูล!C95</f>
        <v>7</v>
      </c>
      <c r="G24" s="22">
        <f t="shared" ref="G24:G32" si="0">F24*100/F$14</f>
        <v>9.5890410958904102</v>
      </c>
      <c r="H24" s="1"/>
    </row>
    <row r="25" spans="1:8" ht="21">
      <c r="C25" s="140" t="s">
        <v>95</v>
      </c>
      <c r="D25" s="141"/>
      <c r="E25" s="142"/>
      <c r="F25" s="127">
        <f>คีย์ข้อมูล!C97</f>
        <v>5</v>
      </c>
      <c r="G25" s="22">
        <f t="shared" si="0"/>
        <v>6.8493150684931505</v>
      </c>
      <c r="H25" s="1"/>
    </row>
    <row r="26" spans="1:8" ht="21">
      <c r="C26" s="140" t="s">
        <v>84</v>
      </c>
      <c r="D26" s="141"/>
      <c r="E26" s="142"/>
      <c r="F26" s="127">
        <f>คีย์ข้อมูล!C94</f>
        <v>3</v>
      </c>
      <c r="G26" s="22">
        <f t="shared" si="0"/>
        <v>4.1095890410958908</v>
      </c>
      <c r="H26" s="1"/>
    </row>
    <row r="27" spans="1:8" ht="21">
      <c r="C27" s="140" t="s">
        <v>129</v>
      </c>
      <c r="D27" s="141"/>
      <c r="E27" s="142"/>
      <c r="F27" s="127">
        <f>คีย์ข้อมูล!C99</f>
        <v>3</v>
      </c>
      <c r="G27" s="22">
        <f t="shared" si="0"/>
        <v>4.1095890410958908</v>
      </c>
      <c r="H27" s="1"/>
    </row>
    <row r="28" spans="1:8" ht="21">
      <c r="C28" s="140" t="s">
        <v>130</v>
      </c>
      <c r="D28" s="141"/>
      <c r="E28" s="142"/>
      <c r="F28" s="127">
        <f>คีย์ข้อมูล!C101</f>
        <v>3</v>
      </c>
      <c r="G28" s="22">
        <f t="shared" si="0"/>
        <v>4.1095890410958908</v>
      </c>
      <c r="H28" s="1"/>
    </row>
    <row r="29" spans="1:8" ht="21">
      <c r="C29" s="140" t="s">
        <v>109</v>
      </c>
      <c r="D29" s="141"/>
      <c r="E29" s="142"/>
      <c r="F29" s="127">
        <f>คีย์ข้อมูล!C102</f>
        <v>3</v>
      </c>
      <c r="G29" s="22">
        <f t="shared" si="0"/>
        <v>4.1095890410958908</v>
      </c>
      <c r="H29" s="1"/>
    </row>
    <row r="30" spans="1:8" ht="21">
      <c r="C30" s="140" t="s">
        <v>92</v>
      </c>
      <c r="D30" s="141"/>
      <c r="E30" s="142"/>
      <c r="F30" s="127">
        <f>คีย์ข้อมูล!C96</f>
        <v>1</v>
      </c>
      <c r="G30" s="22">
        <f t="shared" si="0"/>
        <v>1.3698630136986301</v>
      </c>
      <c r="H30" s="1"/>
    </row>
    <row r="31" spans="1:8" ht="21">
      <c r="C31" s="140" t="s">
        <v>107</v>
      </c>
      <c r="D31" s="141"/>
      <c r="E31" s="142"/>
      <c r="F31" s="127">
        <f>คีย์ข้อมูล!C100</f>
        <v>1</v>
      </c>
      <c r="G31" s="22">
        <f t="shared" si="0"/>
        <v>1.3698630136986301</v>
      </c>
      <c r="H31" s="1"/>
    </row>
    <row r="32" spans="1:8" ht="21">
      <c r="C32" s="140" t="s">
        <v>96</v>
      </c>
      <c r="D32" s="141"/>
      <c r="E32" s="142"/>
      <c r="F32" s="127">
        <f>คีย์ข้อมูล!C98</f>
        <v>1</v>
      </c>
      <c r="G32" s="22">
        <f t="shared" si="0"/>
        <v>1.3698630136986301</v>
      </c>
      <c r="H32" s="1"/>
    </row>
    <row r="33" spans="1:8" ht="21">
      <c r="C33" s="207" t="s">
        <v>27</v>
      </c>
      <c r="D33" s="208"/>
      <c r="E33" s="209"/>
      <c r="F33" s="26">
        <f>คีย์ข้อมูล!C103</f>
        <v>6</v>
      </c>
      <c r="G33" s="22">
        <f>F33*100/F$14</f>
        <v>8.2191780821917817</v>
      </c>
      <c r="H33" s="1"/>
    </row>
    <row r="34" spans="1:8" ht="21.75" thickBot="1">
      <c r="C34" s="220" t="s">
        <v>5</v>
      </c>
      <c r="D34" s="221"/>
      <c r="E34" s="222"/>
      <c r="F34" s="27">
        <f>SUM(F22:F33)</f>
        <v>73</v>
      </c>
      <c r="G34" s="64">
        <f>F34*100/F$14</f>
        <v>100</v>
      </c>
      <c r="H34" s="1"/>
    </row>
    <row r="35" spans="1:8" ht="16.5" customHeight="1" thickTop="1">
      <c r="C35" s="5"/>
      <c r="D35" s="5"/>
      <c r="E35" s="6"/>
      <c r="G35" s="1"/>
      <c r="H35" s="1"/>
    </row>
    <row r="36" spans="1:8" s="9" customFormat="1" ht="21">
      <c r="A36" s="16"/>
      <c r="B36" s="9" t="s">
        <v>131</v>
      </c>
      <c r="E36" s="122"/>
      <c r="F36" s="122"/>
      <c r="G36" s="122"/>
    </row>
    <row r="37" spans="1:8" s="9" customFormat="1" ht="21">
      <c r="A37" s="9" t="s">
        <v>132</v>
      </c>
      <c r="E37" s="122"/>
      <c r="F37" s="122"/>
      <c r="G37" s="122"/>
    </row>
    <row r="38" spans="1:8" s="9" customFormat="1" ht="21">
      <c r="A38" s="9" t="s">
        <v>133</v>
      </c>
      <c r="F38" s="122"/>
      <c r="G38" s="122"/>
      <c r="H38" s="122"/>
    </row>
    <row r="39" spans="1:8" s="9" customFormat="1" ht="21">
      <c r="F39" s="122"/>
      <c r="G39" s="122"/>
      <c r="H39" s="122"/>
    </row>
    <row r="40" spans="1:8" s="9" customFormat="1" ht="21">
      <c r="A40" s="238" t="s">
        <v>26</v>
      </c>
      <c r="B40" s="238"/>
      <c r="C40" s="238"/>
      <c r="D40" s="238"/>
      <c r="E40" s="238"/>
      <c r="F40" s="238"/>
      <c r="G40" s="238"/>
      <c r="H40" s="238"/>
    </row>
    <row r="41" spans="1:8" s="9" customFormat="1" ht="21">
      <c r="A41" s="139"/>
      <c r="B41" s="139"/>
      <c r="C41" s="139"/>
      <c r="D41" s="139"/>
      <c r="E41" s="139"/>
      <c r="F41" s="139"/>
      <c r="G41" s="139"/>
      <c r="H41" s="139"/>
    </row>
    <row r="42" spans="1:8" s="9" customFormat="1" ht="21">
      <c r="A42" s="123"/>
      <c r="B42" s="123"/>
      <c r="C42" s="123"/>
      <c r="D42" s="123"/>
      <c r="E42" s="123"/>
      <c r="F42" s="123"/>
      <c r="G42" s="123"/>
      <c r="H42" s="123"/>
    </row>
    <row r="43" spans="1:8" s="9" customFormat="1" ht="21">
      <c r="A43" s="21" t="s">
        <v>43</v>
      </c>
      <c r="E43" s="122"/>
      <c r="F43" s="122"/>
      <c r="G43" s="122"/>
    </row>
    <row r="44" spans="1:8" s="9" customFormat="1" ht="21">
      <c r="B44" s="9" t="s">
        <v>44</v>
      </c>
      <c r="F44" s="20"/>
      <c r="G44" s="20"/>
      <c r="H44" s="20"/>
    </row>
    <row r="45" spans="1:8" s="9" customFormat="1" ht="21.75" thickBot="1">
      <c r="F45" s="95"/>
      <c r="G45" s="95"/>
      <c r="H45" s="95"/>
    </row>
    <row r="46" spans="1:8" s="9" customFormat="1" ht="22.5" thickTop="1" thickBot="1">
      <c r="C46" s="242" t="s">
        <v>6</v>
      </c>
      <c r="D46" s="242"/>
      <c r="E46" s="242"/>
      <c r="F46" s="126" t="s">
        <v>3</v>
      </c>
      <c r="G46" s="126" t="s">
        <v>4</v>
      </c>
      <c r="H46" s="95"/>
    </row>
    <row r="47" spans="1:8" s="9" customFormat="1" ht="21.75" thickTop="1">
      <c r="C47" s="207" t="s">
        <v>134</v>
      </c>
      <c r="D47" s="208"/>
      <c r="E47" s="209"/>
      <c r="F47" s="127">
        <f>คีย์ข้อมูล!D84</f>
        <v>51</v>
      </c>
      <c r="G47" s="22">
        <f>F47*100/F$58</f>
        <v>46.363636363636367</v>
      </c>
      <c r="H47" s="95"/>
    </row>
    <row r="48" spans="1:8" s="9" customFormat="1" ht="21">
      <c r="C48" s="184" t="s">
        <v>7</v>
      </c>
      <c r="D48" s="184"/>
      <c r="E48" s="184"/>
      <c r="F48" s="26">
        <f>คีย์ข้อมูล!F84</f>
        <v>28</v>
      </c>
      <c r="G48" s="22">
        <f>F48*100/F$58</f>
        <v>25.454545454545453</v>
      </c>
      <c r="H48" s="95"/>
    </row>
    <row r="49" spans="1:9" s="9" customFormat="1" ht="21">
      <c r="C49" s="207" t="s">
        <v>135</v>
      </c>
      <c r="D49" s="208"/>
      <c r="E49" s="209"/>
      <c r="F49" s="26">
        <f>คีย์ข้อมูล!E84</f>
        <v>8</v>
      </c>
      <c r="G49" s="22">
        <f>F49*100/F$58</f>
        <v>7.2727272727272725</v>
      </c>
      <c r="H49" s="95"/>
    </row>
    <row r="50" spans="1:9" s="9" customFormat="1" ht="21">
      <c r="C50" s="140" t="s">
        <v>136</v>
      </c>
      <c r="D50" s="141"/>
      <c r="E50" s="142"/>
      <c r="F50" s="128">
        <f>คีย์ข้อมูล!G84</f>
        <v>8</v>
      </c>
      <c r="G50" s="22">
        <f>F50*100/F58</f>
        <v>7.2727272727272725</v>
      </c>
      <c r="H50" s="138"/>
    </row>
    <row r="51" spans="1:9" s="9" customFormat="1" ht="21">
      <c r="C51" s="140" t="s">
        <v>42</v>
      </c>
      <c r="D51" s="141"/>
      <c r="E51" s="142"/>
      <c r="F51" s="128">
        <v>5</v>
      </c>
      <c r="G51" s="22">
        <f>F51*100/F58</f>
        <v>4.5454545454545459</v>
      </c>
      <c r="H51" s="138"/>
    </row>
    <row r="52" spans="1:9" s="9" customFormat="1" ht="21">
      <c r="C52" s="140" t="s">
        <v>38</v>
      </c>
      <c r="D52" s="141"/>
      <c r="E52" s="142"/>
      <c r="F52" s="128">
        <v>3</v>
      </c>
      <c r="G52" s="22">
        <f>F52*100/F58</f>
        <v>2.7272727272727271</v>
      </c>
      <c r="H52" s="138"/>
    </row>
    <row r="53" spans="1:9" s="9" customFormat="1" ht="21">
      <c r="C53" s="140" t="s">
        <v>137</v>
      </c>
      <c r="D53" s="141"/>
      <c r="E53" s="142"/>
      <c r="F53" s="128">
        <f>คีย์ข้อมูล!H84</f>
        <v>2</v>
      </c>
      <c r="G53" s="22">
        <f>F53*100/F58</f>
        <v>1.8181818181818181</v>
      </c>
      <c r="H53" s="138"/>
    </row>
    <row r="54" spans="1:9" s="9" customFormat="1" ht="21">
      <c r="C54" s="140" t="s">
        <v>108</v>
      </c>
      <c r="D54" s="141"/>
      <c r="E54" s="142"/>
      <c r="F54" s="128">
        <v>2</v>
      </c>
      <c r="G54" s="22">
        <f>F54*100/F58</f>
        <v>1.8181818181818181</v>
      </c>
      <c r="H54" s="138"/>
    </row>
    <row r="55" spans="1:9" s="9" customFormat="1" ht="21">
      <c r="C55" s="140" t="s">
        <v>71</v>
      </c>
      <c r="D55" s="141"/>
      <c r="E55" s="142"/>
      <c r="F55" s="128">
        <v>1</v>
      </c>
      <c r="G55" s="22">
        <f>F55*100/F58</f>
        <v>0.90909090909090906</v>
      </c>
      <c r="H55" s="138"/>
    </row>
    <row r="56" spans="1:9" s="9" customFormat="1" ht="21">
      <c r="C56" s="140" t="s">
        <v>104</v>
      </c>
      <c r="D56" s="141"/>
      <c r="E56" s="142"/>
      <c r="F56" s="128">
        <v>1</v>
      </c>
      <c r="G56" s="22">
        <f>F56*100/F58</f>
        <v>0.90909090909090906</v>
      </c>
      <c r="H56" s="138"/>
    </row>
    <row r="57" spans="1:9" s="9" customFormat="1" ht="21">
      <c r="C57" s="184" t="s">
        <v>97</v>
      </c>
      <c r="D57" s="184"/>
      <c r="E57" s="184"/>
      <c r="F57" s="128">
        <v>1</v>
      </c>
      <c r="G57" s="22">
        <f>F57*100/F$58</f>
        <v>0.90909090909090906</v>
      </c>
      <c r="H57" s="122"/>
    </row>
    <row r="58" spans="1:9" s="9" customFormat="1" ht="21.75" thickBot="1">
      <c r="C58" s="181" t="s">
        <v>5</v>
      </c>
      <c r="D58" s="182"/>
      <c r="E58" s="183"/>
      <c r="F58" s="27">
        <f>SUM(F47:F57)</f>
        <v>110</v>
      </c>
      <c r="G58" s="64">
        <f>F58*100/F$58</f>
        <v>100</v>
      </c>
      <c r="H58" s="95"/>
    </row>
    <row r="59" spans="1:9" s="9" customFormat="1" ht="21.75" thickTop="1">
      <c r="F59" s="95"/>
      <c r="G59" s="95"/>
      <c r="H59" s="95"/>
    </row>
    <row r="60" spans="1:9" s="9" customFormat="1" ht="21">
      <c r="A60" s="16"/>
      <c r="B60" s="9" t="s">
        <v>138</v>
      </c>
      <c r="E60" s="122"/>
      <c r="F60" s="122"/>
      <c r="G60" s="122"/>
    </row>
    <row r="61" spans="1:9" s="9" customFormat="1" ht="21">
      <c r="A61" s="9" t="s">
        <v>139</v>
      </c>
      <c r="E61" s="122"/>
      <c r="F61" s="122"/>
      <c r="G61" s="122"/>
    </row>
    <row r="62" spans="1:9">
      <c r="A62" s="1" t="s">
        <v>140</v>
      </c>
    </row>
    <row r="63" spans="1:9">
      <c r="B63" s="3"/>
      <c r="C63" s="3"/>
      <c r="D63" s="3"/>
      <c r="E63" s="3"/>
      <c r="I63" s="7"/>
    </row>
    <row r="64" spans="1:9">
      <c r="B64" s="3"/>
      <c r="C64" s="3"/>
      <c r="D64" s="3"/>
      <c r="E64" s="3"/>
      <c r="I64" s="7"/>
    </row>
    <row r="65" spans="2:9">
      <c r="B65" s="3"/>
      <c r="C65" s="3"/>
      <c r="D65" s="3"/>
      <c r="E65" s="3"/>
      <c r="I65" s="7"/>
    </row>
    <row r="66" spans="2:9">
      <c r="B66" s="3"/>
      <c r="C66" s="3"/>
      <c r="D66" s="3"/>
      <c r="E66" s="3"/>
      <c r="I66" s="7"/>
    </row>
    <row r="67" spans="2:9">
      <c r="B67" s="3"/>
      <c r="C67" s="3"/>
      <c r="D67" s="3"/>
      <c r="E67" s="3"/>
      <c r="I67" s="7"/>
    </row>
    <row r="68" spans="2:9">
      <c r="B68" s="3"/>
      <c r="C68" s="3"/>
      <c r="D68" s="3"/>
      <c r="E68" s="3"/>
      <c r="I68" s="7"/>
    </row>
    <row r="69" spans="2:9">
      <c r="B69" s="3"/>
      <c r="C69" s="3"/>
      <c r="D69" s="3"/>
      <c r="E69" s="3"/>
      <c r="I69" s="7"/>
    </row>
    <row r="70" spans="2:9">
      <c r="B70" s="3"/>
      <c r="C70" s="3"/>
      <c r="D70" s="3"/>
      <c r="E70" s="3"/>
      <c r="I70" s="7"/>
    </row>
    <row r="71" spans="2:9">
      <c r="B71" s="3"/>
      <c r="C71" s="3"/>
      <c r="D71" s="3"/>
      <c r="E71" s="3"/>
      <c r="I71" s="7"/>
    </row>
    <row r="72" spans="2:9">
      <c r="B72" s="3"/>
      <c r="C72" s="3"/>
      <c r="D72" s="3"/>
      <c r="E72" s="3"/>
      <c r="I72" s="7"/>
    </row>
    <row r="73" spans="2:9">
      <c r="B73" s="3"/>
      <c r="C73" s="3"/>
      <c r="D73" s="3"/>
      <c r="E73" s="3"/>
      <c r="I73" s="7"/>
    </row>
    <row r="74" spans="2:9">
      <c r="B74" s="3"/>
      <c r="C74" s="3"/>
      <c r="D74" s="3"/>
      <c r="E74" s="3"/>
      <c r="I74" s="7"/>
    </row>
    <row r="75" spans="2:9">
      <c r="B75" s="3"/>
      <c r="C75" s="3"/>
      <c r="D75" s="3"/>
      <c r="E75" s="3"/>
      <c r="I75" s="7"/>
    </row>
    <row r="76" spans="2:9">
      <c r="B76" s="3"/>
      <c r="C76" s="3"/>
      <c r="D76" s="3"/>
      <c r="E76" s="3"/>
      <c r="I76" s="7"/>
    </row>
    <row r="77" spans="2:9">
      <c r="B77" s="3"/>
      <c r="C77" s="3"/>
      <c r="D77" s="3"/>
      <c r="E77" s="3"/>
      <c r="I77" s="7"/>
    </row>
    <row r="78" spans="2:9">
      <c r="B78" s="3"/>
      <c r="C78" s="3"/>
      <c r="D78" s="3"/>
      <c r="E78" s="3"/>
      <c r="I78" s="7"/>
    </row>
    <row r="79" spans="2:9" ht="21">
      <c r="B79" s="194" t="s">
        <v>25</v>
      </c>
      <c r="C79" s="194"/>
      <c r="D79" s="194"/>
      <c r="E79" s="194"/>
      <c r="F79" s="194"/>
      <c r="G79" s="194"/>
      <c r="H79" s="194"/>
      <c r="I79" s="7"/>
    </row>
    <row r="80" spans="2:9">
      <c r="B80" s="3"/>
      <c r="C80" s="3"/>
      <c r="D80" s="3"/>
      <c r="E80" s="3"/>
      <c r="I80" s="7"/>
    </row>
    <row r="81" spans="2:9">
      <c r="B81" s="3"/>
      <c r="C81" s="3"/>
      <c r="D81" s="3"/>
      <c r="E81" s="3"/>
      <c r="I81" s="7"/>
    </row>
    <row r="82" spans="2:9" s="9" customFormat="1" ht="21">
      <c r="B82" s="10" t="s">
        <v>33</v>
      </c>
      <c r="F82" s="20"/>
      <c r="G82" s="20"/>
      <c r="H82" s="20"/>
    </row>
    <row r="83" spans="2:9" s="16" customFormat="1" ht="25.5" customHeight="1">
      <c r="B83" s="62" t="s">
        <v>141</v>
      </c>
      <c r="F83" s="20"/>
      <c r="G83" s="20"/>
      <c r="H83" s="20"/>
    </row>
    <row r="84" spans="2:9" s="9" customFormat="1" ht="15" customHeight="1" thickBot="1">
      <c r="B84" s="10"/>
      <c r="F84" s="99"/>
      <c r="G84" s="99"/>
      <c r="H84" s="99"/>
    </row>
    <row r="85" spans="2:9" s="9" customFormat="1" ht="21.75" thickTop="1">
      <c r="B85" s="223" t="s">
        <v>8</v>
      </c>
      <c r="C85" s="224"/>
      <c r="D85" s="224"/>
      <c r="E85" s="225"/>
      <c r="F85" s="229"/>
      <c r="G85" s="243" t="s">
        <v>9</v>
      </c>
      <c r="H85" s="243" t="s">
        <v>10</v>
      </c>
    </row>
    <row r="86" spans="2:9" s="9" customFormat="1" ht="21.75" thickBot="1">
      <c r="B86" s="226"/>
      <c r="C86" s="227"/>
      <c r="D86" s="227"/>
      <c r="E86" s="228"/>
      <c r="F86" s="230"/>
      <c r="G86" s="244"/>
      <c r="H86" s="244"/>
    </row>
    <row r="87" spans="2:9" s="9" customFormat="1" ht="21.75" thickTop="1">
      <c r="B87" s="28" t="s">
        <v>21</v>
      </c>
      <c r="C87" s="29"/>
      <c r="D87" s="29"/>
      <c r="E87" s="30"/>
      <c r="F87" s="98"/>
      <c r="G87" s="23"/>
      <c r="H87" s="98"/>
      <c r="I87" s="11"/>
    </row>
    <row r="88" spans="2:9" s="9" customFormat="1" ht="21">
      <c r="B88" s="153" t="s">
        <v>142</v>
      </c>
      <c r="C88" s="154"/>
      <c r="D88" s="154"/>
      <c r="E88" s="155"/>
      <c r="F88" s="148">
        <f>คีย์ข้อมูล!T84</f>
        <v>2.36231884057971</v>
      </c>
      <c r="G88" s="25">
        <f>คีย์ข้อมูล!T85</f>
        <v>1.2243967841680199</v>
      </c>
      <c r="H88" s="156" t="str">
        <f t="shared" ref="H88:H96" si="1">IF(F88&gt;4.5,"มากที่สุด",IF(F88&gt;3.5,"มาก",IF(F88&gt;2.5,"ปานกลาง",IF(F88&gt;1.5,"น้อย",IF(F88&lt;=1.5,"น้อยที่สุด")))))</f>
        <v>น้อย</v>
      </c>
      <c r="I88" s="11"/>
    </row>
    <row r="89" spans="2:9" s="9" customFormat="1" ht="21">
      <c r="B89" s="185" t="s">
        <v>143</v>
      </c>
      <c r="C89" s="186"/>
      <c r="D89" s="186"/>
      <c r="E89" s="187"/>
      <c r="F89" s="32">
        <f>คีย์ข้อมูล!U84</f>
        <v>2.267605633802817</v>
      </c>
      <c r="G89" s="32">
        <f>คีย์ข้อมูล!U85</f>
        <v>1.2756818510548247</v>
      </c>
      <c r="H89" s="134" t="str">
        <f t="shared" si="1"/>
        <v>น้อย</v>
      </c>
    </row>
    <row r="90" spans="2:9" s="9" customFormat="1" ht="45.75" customHeight="1">
      <c r="B90" s="178" t="s">
        <v>144</v>
      </c>
      <c r="C90" s="179"/>
      <c r="D90" s="179"/>
      <c r="E90" s="180"/>
      <c r="F90" s="32">
        <f>คีย์ข้อมูล!V84</f>
        <v>2.295774647887324</v>
      </c>
      <c r="G90" s="151">
        <f>คีย์ข้อมูล!V85</f>
        <v>1.2351329158918554</v>
      </c>
      <c r="H90" s="134" t="str">
        <f t="shared" si="1"/>
        <v>น้อย</v>
      </c>
    </row>
    <row r="91" spans="2:9" s="9" customFormat="1" ht="49.5" customHeight="1">
      <c r="B91" s="178" t="s">
        <v>145</v>
      </c>
      <c r="C91" s="179"/>
      <c r="D91" s="179"/>
      <c r="E91" s="180"/>
      <c r="F91" s="32">
        <f>คีย์ข้อมูล!W84</f>
        <v>2.3380281690140845</v>
      </c>
      <c r="G91" s="151">
        <f>คีย์ข้อมูล!W85</f>
        <v>1.2414698888452576</v>
      </c>
      <c r="H91" s="134" t="str">
        <f t="shared" si="1"/>
        <v>น้อย</v>
      </c>
    </row>
    <row r="92" spans="2:9" s="9" customFormat="1" ht="18.75" customHeight="1" thickBot="1">
      <c r="B92" s="191" t="s">
        <v>22</v>
      </c>
      <c r="C92" s="192"/>
      <c r="D92" s="192"/>
      <c r="E92" s="193"/>
      <c r="F92" s="34">
        <f>คีย์ข้อมูล!T87</f>
        <v>2.3156028368794326</v>
      </c>
      <c r="G92" s="35">
        <f>คีย์ข้อมูล!T86</f>
        <v>1.2383425777710904</v>
      </c>
      <c r="H92" s="133" t="str">
        <f t="shared" si="1"/>
        <v>น้อย</v>
      </c>
    </row>
    <row r="93" spans="2:9" s="9" customFormat="1" ht="21.75" thickTop="1">
      <c r="B93" s="37" t="s">
        <v>23</v>
      </c>
      <c r="C93" s="38"/>
      <c r="D93" s="38"/>
      <c r="E93" s="39"/>
      <c r="F93" s="40"/>
      <c r="G93" s="40"/>
      <c r="H93" s="39"/>
    </row>
    <row r="94" spans="2:9" s="9" customFormat="1" ht="21">
      <c r="B94" s="153" t="s">
        <v>146</v>
      </c>
      <c r="C94" s="154"/>
      <c r="D94" s="154"/>
      <c r="E94" s="155"/>
      <c r="F94" s="157">
        <f>คีย์ข้อมูล!X84</f>
        <v>3.76056338028169</v>
      </c>
      <c r="G94" s="157">
        <f>คีย์ข้อมูล!X85</f>
        <v>0.66471881772659258</v>
      </c>
      <c r="H94" s="156" t="str">
        <f t="shared" si="1"/>
        <v>มาก</v>
      </c>
    </row>
    <row r="95" spans="2:9" s="9" customFormat="1" ht="21">
      <c r="B95" s="185" t="s">
        <v>147</v>
      </c>
      <c r="C95" s="186"/>
      <c r="D95" s="186"/>
      <c r="E95" s="187"/>
      <c r="F95" s="158">
        <f>คีย์ข้อมูล!Y84</f>
        <v>3.7</v>
      </c>
      <c r="G95" s="158">
        <f>คีย์ข้อมูล!Y85</f>
        <v>0.64493567817690778</v>
      </c>
      <c r="H95" s="134" t="str">
        <f t="shared" si="1"/>
        <v>มาก</v>
      </c>
    </row>
    <row r="96" spans="2:9" s="9" customFormat="1" ht="49.5" customHeight="1">
      <c r="B96" s="178" t="s">
        <v>148</v>
      </c>
      <c r="C96" s="179"/>
      <c r="D96" s="179"/>
      <c r="E96" s="180"/>
      <c r="F96" s="152">
        <f>คีย์ข้อมูล!Z84</f>
        <v>3.7142857142857144</v>
      </c>
      <c r="G96" s="152">
        <f>คีย์ข้อมูล!Z85</f>
        <v>0.68403867046499067</v>
      </c>
      <c r="H96" s="134" t="str">
        <f t="shared" si="1"/>
        <v>มาก</v>
      </c>
    </row>
    <row r="97" spans="1:10" s="9" customFormat="1" ht="48.75" customHeight="1">
      <c r="B97" s="178" t="s">
        <v>149</v>
      </c>
      <c r="C97" s="179"/>
      <c r="D97" s="179"/>
      <c r="E97" s="180"/>
      <c r="F97" s="31">
        <f>คีย์ข้อมูล!AA84</f>
        <v>3.7575757575757578</v>
      </c>
      <c r="G97" s="31">
        <f>คีย์ข้อมูล!AA85</f>
        <v>0.60917614127243291</v>
      </c>
      <c r="H97" s="13" t="str">
        <f>IF(F97&gt;4.5,"มากที่สุด",IF(F97&gt;3.5,"มาก",IF(F97&gt;2.5,"ปานกลาง",IF(F97&gt;1.5,"น้อย",IF(F97&lt;=1.5,"น้อยที่สุด")))))</f>
        <v>มาก</v>
      </c>
    </row>
    <row r="98" spans="1:10" s="9" customFormat="1" ht="21.75" thickBot="1">
      <c r="B98" s="191" t="s">
        <v>22</v>
      </c>
      <c r="C98" s="192"/>
      <c r="D98" s="192"/>
      <c r="E98" s="193"/>
      <c r="F98" s="35">
        <f>คีย์ข้อมูล!X87</f>
        <v>3.732851985559567</v>
      </c>
      <c r="G98" s="42">
        <f>คีย์ข้อมูล!X86</f>
        <v>0.64894297256040612</v>
      </c>
      <c r="H98" s="36" t="str">
        <f t="shared" ref="H98" si="2">IF(F98&gt;4.5,"มากที่สุด",IF(F98&gt;3.5,"มาก",IF(F98&gt;2.5,"ปานกลาง",IF(F98&gt;1.5,"น้อย",IF(F98&lt;=1.5,"น้อยที่สุด")))))</f>
        <v>มาก</v>
      </c>
      <c r="J98" s="43"/>
    </row>
    <row r="99" spans="1:10" s="9" customFormat="1" ht="16.5" customHeight="1" thickTop="1">
      <c r="B99" s="11"/>
      <c r="C99" s="11"/>
      <c r="D99" s="11"/>
      <c r="E99" s="11"/>
      <c r="F99" s="44"/>
      <c r="G99" s="44"/>
      <c r="H99" s="44"/>
    </row>
    <row r="100" spans="1:10" s="9" customFormat="1" ht="21">
      <c r="B100" s="16"/>
      <c r="C100" s="16" t="s">
        <v>49</v>
      </c>
      <c r="D100" s="16"/>
      <c r="E100" s="16"/>
      <c r="F100" s="16"/>
      <c r="G100" s="16"/>
      <c r="H100" s="16"/>
      <c r="I100" s="16"/>
      <c r="J100" s="16"/>
    </row>
    <row r="101" spans="1:10" s="9" customFormat="1" ht="21">
      <c r="B101" s="16" t="s">
        <v>150</v>
      </c>
      <c r="C101" s="16"/>
      <c r="D101" s="16"/>
      <c r="E101" s="16"/>
      <c r="F101" s="16"/>
      <c r="G101" s="16"/>
      <c r="H101" s="16"/>
      <c r="I101" s="16"/>
      <c r="J101" s="16"/>
    </row>
    <row r="102" spans="1:10" s="9" customFormat="1" ht="21">
      <c r="B102" s="16" t="s">
        <v>151</v>
      </c>
      <c r="C102" s="16"/>
      <c r="D102" s="16"/>
      <c r="E102" s="16"/>
      <c r="F102" s="16"/>
      <c r="G102" s="16"/>
      <c r="H102" s="16"/>
      <c r="I102" s="16"/>
      <c r="J102" s="16"/>
    </row>
    <row r="103" spans="1:10" s="9" customFormat="1" ht="21">
      <c r="A103" s="97"/>
      <c r="B103" s="97"/>
      <c r="C103" s="97"/>
      <c r="D103" s="97"/>
      <c r="E103" s="97"/>
      <c r="F103" s="97"/>
      <c r="G103" s="16"/>
      <c r="H103" s="16"/>
    </row>
    <row r="104" spans="1:10" s="9" customFormat="1" ht="21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s="9" customFormat="1" ht="21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s="9" customFormat="1" ht="21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s="9" customFormat="1" ht="2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s="9" customFormat="1" ht="21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s="9" customFormat="1" ht="21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s="9" customFormat="1" ht="21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s="9" customFormat="1" ht="21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s="9" customFormat="1" ht="21">
      <c r="B112" s="194" t="s">
        <v>36</v>
      </c>
      <c r="C112" s="194"/>
      <c r="D112" s="194"/>
      <c r="E112" s="194"/>
      <c r="F112" s="194"/>
      <c r="G112" s="194"/>
      <c r="H112" s="194"/>
    </row>
    <row r="113" spans="2:10" s="9" customFormat="1" ht="21">
      <c r="B113" s="96"/>
      <c r="C113" s="96"/>
      <c r="D113" s="96"/>
      <c r="E113" s="96"/>
      <c r="F113" s="96"/>
      <c r="G113" s="96"/>
      <c r="H113" s="96"/>
    </row>
    <row r="114" spans="2:10" s="12" customFormat="1" ht="21">
      <c r="B114" s="45" t="s">
        <v>152</v>
      </c>
      <c r="F114" s="14"/>
      <c r="G114" s="14"/>
      <c r="H114" s="14"/>
    </row>
    <row r="115" spans="2:10" s="12" customFormat="1" ht="21.75" thickBot="1">
      <c r="B115" s="45"/>
      <c r="F115" s="100"/>
      <c r="G115" s="100"/>
      <c r="H115" s="100"/>
    </row>
    <row r="116" spans="2:10" s="12" customFormat="1" ht="21.75" thickTop="1">
      <c r="B116" s="210" t="s">
        <v>8</v>
      </c>
      <c r="C116" s="211"/>
      <c r="D116" s="211"/>
      <c r="E116" s="212"/>
      <c r="F116" s="201"/>
      <c r="G116" s="176" t="s">
        <v>9</v>
      </c>
      <c r="H116" s="176" t="s">
        <v>10</v>
      </c>
    </row>
    <row r="117" spans="2:10" s="12" customFormat="1" ht="19.5" customHeight="1" thickBot="1">
      <c r="B117" s="213"/>
      <c r="C117" s="214"/>
      <c r="D117" s="214"/>
      <c r="E117" s="215"/>
      <c r="F117" s="202"/>
      <c r="G117" s="177"/>
      <c r="H117" s="177"/>
    </row>
    <row r="118" spans="2:10" s="12" customFormat="1" ht="21.75" thickTop="1">
      <c r="B118" s="198" t="s">
        <v>11</v>
      </c>
      <c r="C118" s="199"/>
      <c r="D118" s="199"/>
      <c r="E118" s="200"/>
      <c r="F118" s="101"/>
      <c r="G118" s="102"/>
      <c r="H118" s="102"/>
    </row>
    <row r="119" spans="2:10" s="12" customFormat="1" ht="21">
      <c r="B119" s="188" t="s">
        <v>12</v>
      </c>
      <c r="C119" s="189"/>
      <c r="D119" s="189"/>
      <c r="E119" s="190"/>
      <c r="F119" s="46">
        <f>คีย์ข้อมูล!J84</f>
        <v>4.2739726027397262</v>
      </c>
      <c r="G119" s="46">
        <f>คีย์ข้อมูล!J85</f>
        <v>0.60691098497506901</v>
      </c>
      <c r="H119" s="47" t="str">
        <f>IF(F119&gt;4.5,"มากที่สุด",IF(F119&gt;3.5,"มาก",IF(F119&gt;2.5,"ปานกลาง",IF(F119&gt;1.5,"น้อย",IF(F119&lt;=1.5,"น้อยที่สุด")))))</f>
        <v>มาก</v>
      </c>
    </row>
    <row r="120" spans="2:10" s="12" customFormat="1" ht="21">
      <c r="B120" s="48" t="s">
        <v>153</v>
      </c>
      <c r="C120" s="48"/>
      <c r="D120" s="48"/>
      <c r="E120" s="48"/>
      <c r="F120" s="46">
        <f>คีย์ข้อมูล!K84</f>
        <v>3.9863013698630136</v>
      </c>
      <c r="G120" s="46">
        <f>คีย์ข้อมูล!K85</f>
        <v>0.82484258910634123</v>
      </c>
      <c r="H120" s="47" t="str">
        <f>IF(F120&gt;4.5,"มากที่สุด",IF(F120&gt;3.5,"มาก",IF(F120&gt;2.5,"ปานกลาง",IF(F120&gt;1.5,"น้อย",IF(F120&lt;=1.5,"น้อยที่สุด")))))</f>
        <v>มาก</v>
      </c>
    </row>
    <row r="121" spans="2:10" s="12" customFormat="1" ht="21">
      <c r="B121" s="48" t="s">
        <v>154</v>
      </c>
      <c r="C121" s="48"/>
      <c r="D121" s="48"/>
      <c r="E121" s="48"/>
      <c r="F121" s="46">
        <f>คีย์ข้อมูล!L84</f>
        <v>3.9583333333333335</v>
      </c>
      <c r="G121" s="46">
        <f>คีย์ข้อมูล!L85</f>
        <v>0.72067065791740026</v>
      </c>
      <c r="H121" s="47" t="str">
        <f t="shared" ref="H121:H138" si="3">IF(F121&gt;4.5,"มากที่สุด",IF(F121&gt;3.5,"มาก",IF(F121&gt;2.5,"ปานกลาง",IF(F121&gt;1.5,"น้อย",IF(F121&lt;=1.5,"น้อยที่สุด")))))</f>
        <v>มาก</v>
      </c>
    </row>
    <row r="122" spans="2:10" s="12" customFormat="1" ht="21">
      <c r="B122" s="195" t="s">
        <v>13</v>
      </c>
      <c r="C122" s="196"/>
      <c r="D122" s="196"/>
      <c r="E122" s="197"/>
      <c r="F122" s="49">
        <f>คีย์ข้อมูล!L87</f>
        <v>4.0733944954128436</v>
      </c>
      <c r="G122" s="49">
        <f>คีย์ข้อมูล!L86</f>
        <v>0.7337351198795613</v>
      </c>
      <c r="H122" s="50" t="str">
        <f>IF(F122&gt;4.5,"มากที่สุด",IF(F122&gt;3.5,"มาก",IF(F122&gt;2.5,"ปานกลาง",IF(F122&gt;1.5,"น้อย",IF(F122&lt;=1.5,"น้อยที่สุด")))))</f>
        <v>มาก</v>
      </c>
      <c r="J122" s="51"/>
    </row>
    <row r="123" spans="2:10" s="12" customFormat="1" ht="21">
      <c r="B123" s="188" t="s">
        <v>14</v>
      </c>
      <c r="C123" s="189"/>
      <c r="D123" s="189"/>
      <c r="E123" s="190"/>
      <c r="F123" s="47"/>
      <c r="G123" s="47"/>
      <c r="H123" s="47"/>
    </row>
    <row r="124" spans="2:10" s="12" customFormat="1" ht="21">
      <c r="B124" s="48" t="s">
        <v>15</v>
      </c>
      <c r="C124" s="48"/>
      <c r="D124" s="48"/>
      <c r="E124" s="48"/>
      <c r="F124" s="46">
        <f>คีย์ข้อมูล!M84</f>
        <v>4.4109589041095889</v>
      </c>
      <c r="G124" s="46">
        <f>คีย์ข้อมูล!M85</f>
        <v>0.72333364896990371</v>
      </c>
      <c r="H124" s="47" t="str">
        <f t="shared" si="3"/>
        <v>มาก</v>
      </c>
    </row>
    <row r="125" spans="2:10" s="12" customFormat="1" ht="21">
      <c r="B125" s="188" t="s">
        <v>16</v>
      </c>
      <c r="C125" s="189"/>
      <c r="D125" s="189"/>
      <c r="E125" s="190"/>
      <c r="F125" s="46">
        <f>คีย์ข้อมูล!N84</f>
        <v>4.2328767123287667</v>
      </c>
      <c r="G125" s="46">
        <f>คีย์ข้อมูล!N85</f>
        <v>0.80829979217706516</v>
      </c>
      <c r="H125" s="47" t="str">
        <f>IF(F125&gt;4.5,"มากที่สุด",IF(F125&gt;3.5,"มาก",IF(F125&gt;2.5,"ปานกลาง",IF(F125&gt;1.5,"น้อย",IF(F125&lt;=1.5,"น้อยที่สุด")))))</f>
        <v>มาก</v>
      </c>
    </row>
    <row r="126" spans="2:10" s="12" customFormat="1" ht="21">
      <c r="B126" s="195" t="s">
        <v>28</v>
      </c>
      <c r="C126" s="196"/>
      <c r="D126" s="196"/>
      <c r="E126" s="197"/>
      <c r="F126" s="52">
        <f>คีย์ข้อมูล!N87</f>
        <v>4.3219178082191778</v>
      </c>
      <c r="G126" s="52">
        <f>คีย์ข้อมูล!N86</f>
        <v>0.76954918739389999</v>
      </c>
      <c r="H126" s="53" t="str">
        <f t="shared" si="3"/>
        <v>มาก</v>
      </c>
    </row>
    <row r="127" spans="2:10" s="12" customFormat="1" ht="21">
      <c r="B127" s="188" t="s">
        <v>17</v>
      </c>
      <c r="C127" s="189"/>
      <c r="D127" s="189"/>
      <c r="E127" s="190"/>
      <c r="F127" s="46"/>
      <c r="G127" s="46"/>
      <c r="H127" s="47"/>
    </row>
    <row r="128" spans="2:10" s="12" customFormat="1" ht="21">
      <c r="B128" s="188" t="s">
        <v>18</v>
      </c>
      <c r="C128" s="189"/>
      <c r="D128" s="189"/>
      <c r="E128" s="190"/>
      <c r="F128" s="46">
        <f>คีย์ข้อมูล!O84</f>
        <v>4.3698630136986303</v>
      </c>
      <c r="G128" s="46">
        <f>คีย์ข้อมูล!O85</f>
        <v>0.63479763431323588</v>
      </c>
      <c r="H128" s="47" t="str">
        <f t="shared" si="3"/>
        <v>มาก</v>
      </c>
    </row>
    <row r="129" spans="2:8" s="12" customFormat="1" ht="21">
      <c r="B129" s="188" t="s">
        <v>19</v>
      </c>
      <c r="C129" s="189"/>
      <c r="D129" s="189"/>
      <c r="E129" s="190"/>
      <c r="F129" s="46">
        <f>คีย์ข้อมูล!P84</f>
        <v>3.3287671232876712</v>
      </c>
      <c r="G129" s="46">
        <f>คีย์ข้อมูล!P85</f>
        <v>1.0415639218735229</v>
      </c>
      <c r="H129" s="47" t="str">
        <f t="shared" si="3"/>
        <v>ปานกลาง</v>
      </c>
    </row>
    <row r="130" spans="2:8" s="12" customFormat="1" ht="21">
      <c r="B130" s="48" t="s">
        <v>155</v>
      </c>
      <c r="C130" s="48"/>
      <c r="D130" s="48"/>
      <c r="E130" s="48"/>
      <c r="F130" s="46">
        <f>คีย์ข้อมูล!Q84</f>
        <v>4.1369863013698627</v>
      </c>
      <c r="G130" s="46">
        <f>คีย์ข้อมูล!Q85</f>
        <v>0.65224118947992282</v>
      </c>
      <c r="H130" s="47" t="str">
        <f t="shared" si="3"/>
        <v>มาก</v>
      </c>
    </row>
    <row r="131" spans="2:8" s="12" customFormat="1" ht="21">
      <c r="B131" s="188" t="s">
        <v>156</v>
      </c>
      <c r="C131" s="189"/>
      <c r="D131" s="189"/>
      <c r="E131" s="190"/>
      <c r="F131" s="46">
        <f>คีย์ข้อมูล!R84</f>
        <v>4.3150684931506849</v>
      </c>
      <c r="G131" s="46">
        <f>คีย์ข้อมูล!R85</f>
        <v>0.52378728530151486</v>
      </c>
      <c r="H131" s="47" t="str">
        <f t="shared" si="3"/>
        <v>มาก</v>
      </c>
    </row>
    <row r="132" spans="2:8" s="12" customFormat="1" ht="21">
      <c r="B132" s="188" t="s">
        <v>157</v>
      </c>
      <c r="C132" s="189"/>
      <c r="D132" s="189"/>
      <c r="E132" s="190"/>
      <c r="F132" s="46">
        <f>คีย์ข้อมูล!S84</f>
        <v>4.4027777777777777</v>
      </c>
      <c r="G132" s="46">
        <f>คีย์ข้อมูล!S85</f>
        <v>0.57309936267563244</v>
      </c>
      <c r="H132" s="47" t="str">
        <f t="shared" si="3"/>
        <v>มาก</v>
      </c>
    </row>
    <row r="133" spans="2:8" s="12" customFormat="1" ht="21">
      <c r="B133" s="195" t="s">
        <v>29</v>
      </c>
      <c r="C133" s="196"/>
      <c r="D133" s="196"/>
      <c r="E133" s="197"/>
      <c r="F133" s="52">
        <f>คีย์ข้อมูล!S87</f>
        <v>4.1098901098901095</v>
      </c>
      <c r="G133" s="52">
        <f>คีย์ข้อมูล!S86</f>
        <v>0.81244520155008104</v>
      </c>
      <c r="H133" s="54" t="str">
        <f t="shared" si="3"/>
        <v>มาก</v>
      </c>
    </row>
    <row r="134" spans="2:8" s="12" customFormat="1" ht="21">
      <c r="B134" s="188" t="s">
        <v>34</v>
      </c>
      <c r="C134" s="189"/>
      <c r="D134" s="189"/>
      <c r="E134" s="190"/>
      <c r="F134" s="52"/>
      <c r="G134" s="52"/>
      <c r="H134" s="54"/>
    </row>
    <row r="135" spans="2:8" s="12" customFormat="1" ht="38.25" customHeight="1">
      <c r="B135" s="231" t="s">
        <v>158</v>
      </c>
      <c r="C135" s="231"/>
      <c r="D135" s="231"/>
      <c r="E135" s="231"/>
      <c r="F135" s="55">
        <f>คีย์ข้อมูล!AB84</f>
        <v>4</v>
      </c>
      <c r="G135" s="55">
        <f>คีย์ข้อมูล!AB85</f>
        <v>0.64168894791974784</v>
      </c>
      <c r="H135" s="47" t="str">
        <f t="shared" si="3"/>
        <v>มาก</v>
      </c>
    </row>
    <row r="136" spans="2:8" s="12" customFormat="1" ht="45" customHeight="1">
      <c r="B136" s="178" t="s">
        <v>159</v>
      </c>
      <c r="C136" s="179"/>
      <c r="D136" s="179"/>
      <c r="E136" s="180"/>
      <c r="F136" s="55">
        <f>คีย์ข้อมูล!AC84</f>
        <v>3.8333333333333335</v>
      </c>
      <c r="G136" s="55">
        <f>คีย์ข้อมูล!AC85</f>
        <v>0.77625002580618441</v>
      </c>
      <c r="H136" s="47" t="str">
        <f t="shared" si="3"/>
        <v>มาก</v>
      </c>
    </row>
    <row r="137" spans="2:8" s="12" customFormat="1" ht="43.5" customHeight="1">
      <c r="B137" s="178" t="s">
        <v>160</v>
      </c>
      <c r="C137" s="179"/>
      <c r="D137" s="179"/>
      <c r="E137" s="180"/>
      <c r="F137" s="55">
        <f>คีย์ข้อมูล!AD84</f>
        <v>3.9142857142857141</v>
      </c>
      <c r="G137" s="55">
        <f>คีย์ข้อมูล!AD85</f>
        <v>0.63114474195718906</v>
      </c>
      <c r="H137" s="47" t="str">
        <f t="shared" si="3"/>
        <v>มาก</v>
      </c>
    </row>
    <row r="138" spans="2:8" s="12" customFormat="1" ht="21">
      <c r="B138" s="195" t="s">
        <v>35</v>
      </c>
      <c r="C138" s="196"/>
      <c r="D138" s="196"/>
      <c r="E138" s="197"/>
      <c r="F138" s="52">
        <f>คีย์ข้อมูล!AD87</f>
        <v>3.9170731707317072</v>
      </c>
      <c r="G138" s="52">
        <f>คีย์ข้อมูล!AD86</f>
        <v>0.68452876270668128</v>
      </c>
      <c r="H138" s="54" t="str">
        <f t="shared" si="3"/>
        <v>มาก</v>
      </c>
    </row>
    <row r="139" spans="2:8" s="12" customFormat="1" ht="21">
      <c r="B139" s="188" t="s">
        <v>161</v>
      </c>
      <c r="C139" s="189"/>
      <c r="D139" s="189"/>
      <c r="E139" s="190"/>
      <c r="F139" s="55"/>
      <c r="G139" s="55"/>
      <c r="H139" s="33"/>
    </row>
    <row r="140" spans="2:8" s="12" customFormat="1" ht="21">
      <c r="B140" s="48" t="s">
        <v>162</v>
      </c>
      <c r="C140" s="48"/>
      <c r="D140" s="48"/>
      <c r="E140" s="48"/>
      <c r="F140" s="55">
        <f>คีย์ข้อมูล!AE84</f>
        <v>3.76056338028169</v>
      </c>
      <c r="G140" s="55">
        <f>คีย์ข้อมูล!AE85</f>
        <v>0.68587355628517099</v>
      </c>
      <c r="H140" s="47" t="str">
        <f t="shared" ref="H140:H144" si="4">IF(F140&gt;4.5,"มากที่สุด",IF(F140&gt;3.5,"มาก",IF(F140&gt;2.5,"ปานกลาง",IF(F140&gt;1.5,"น้อย",IF(F140&lt;=1.5,"น้อยที่สุด")))))</f>
        <v>มาก</v>
      </c>
    </row>
    <row r="141" spans="2:8" s="12" customFormat="1" ht="42" customHeight="1">
      <c r="B141" s="236" t="s">
        <v>163</v>
      </c>
      <c r="C141" s="237"/>
      <c r="D141" s="237"/>
      <c r="E141" s="237"/>
      <c r="F141" s="56">
        <f>คีย์ข้อมูล!AF84</f>
        <v>3.9014084507042255</v>
      </c>
      <c r="G141" s="56">
        <f>คีย์ข้อมูล!AF85</f>
        <v>0.53864723620420041</v>
      </c>
      <c r="H141" s="57" t="str">
        <f t="shared" si="4"/>
        <v>มาก</v>
      </c>
    </row>
    <row r="142" spans="2:8" s="12" customFormat="1" ht="21">
      <c r="B142" s="48" t="s">
        <v>164</v>
      </c>
      <c r="C142" s="48"/>
      <c r="D142" s="48"/>
      <c r="E142" s="48"/>
      <c r="F142" s="55">
        <f>คีย์ข้อมูล!AG84</f>
        <v>4.056338028169014</v>
      </c>
      <c r="G142" s="55">
        <f>คีย์ข้อมูล!AG85</f>
        <v>0.60680248477836563</v>
      </c>
      <c r="H142" s="47" t="str">
        <f t="shared" si="4"/>
        <v>มาก</v>
      </c>
    </row>
    <row r="143" spans="2:8" s="12" customFormat="1" ht="21">
      <c r="B143" s="195" t="s">
        <v>30</v>
      </c>
      <c r="C143" s="196"/>
      <c r="D143" s="196"/>
      <c r="E143" s="197"/>
      <c r="F143" s="52">
        <f>คีย์ข้อมูล!AG87</f>
        <v>3.9061032863849765</v>
      </c>
      <c r="G143" s="52">
        <f>คีย์ข้อมูล!AG86</f>
        <v>0.62238913435616794</v>
      </c>
      <c r="H143" s="54" t="str">
        <f t="shared" si="4"/>
        <v>มาก</v>
      </c>
    </row>
    <row r="144" spans="2:8" s="12" customFormat="1" ht="21.75" thickBot="1">
      <c r="B144" s="233" t="s">
        <v>20</v>
      </c>
      <c r="C144" s="234"/>
      <c r="D144" s="234"/>
      <c r="E144" s="235"/>
      <c r="F144" s="58">
        <f>คีย์ข้อมูล!AH84</f>
        <v>3.9943780744905131</v>
      </c>
      <c r="G144" s="58">
        <f>คีย์ข้อมูล!AH85</f>
        <v>0.74060217288241004</v>
      </c>
      <c r="H144" s="59" t="str">
        <f t="shared" si="4"/>
        <v>มาก</v>
      </c>
    </row>
    <row r="145" spans="2:8" s="12" customFormat="1" ht="21.75" thickTop="1">
      <c r="B145" s="73"/>
      <c r="C145" s="73"/>
      <c r="D145" s="73"/>
      <c r="E145" s="73"/>
      <c r="F145" s="74"/>
      <c r="G145" s="74"/>
      <c r="H145" s="75"/>
    </row>
    <row r="146" spans="2:8" s="12" customFormat="1" ht="21">
      <c r="B146" s="73"/>
      <c r="C146" s="73"/>
      <c r="D146" s="73"/>
      <c r="E146" s="73"/>
      <c r="F146" s="74"/>
      <c r="G146" s="74"/>
      <c r="H146" s="75"/>
    </row>
    <row r="147" spans="2:8" s="12" customFormat="1" ht="21">
      <c r="B147" s="194" t="s">
        <v>45</v>
      </c>
      <c r="C147" s="194"/>
      <c r="D147" s="194"/>
      <c r="E147" s="194"/>
      <c r="F147" s="194"/>
      <c r="G147" s="194"/>
      <c r="H147" s="194"/>
    </row>
    <row r="148" spans="2:8" s="17" customFormat="1" ht="21">
      <c r="B148" s="60"/>
      <c r="C148" s="60"/>
      <c r="D148" s="60"/>
      <c r="E148" s="60"/>
      <c r="F148" s="61"/>
      <c r="G148" s="61"/>
      <c r="H148" s="60"/>
    </row>
    <row r="149" spans="2:8" s="9" customFormat="1" ht="21">
      <c r="B149" s="23"/>
      <c r="C149" s="232" t="s">
        <v>50</v>
      </c>
      <c r="D149" s="232"/>
      <c r="E149" s="232"/>
      <c r="F149" s="232"/>
      <c r="G149" s="232"/>
      <c r="H149" s="232"/>
    </row>
    <row r="150" spans="2:8" s="9" customFormat="1" ht="21">
      <c r="B150" s="203" t="s">
        <v>165</v>
      </c>
      <c r="C150" s="204"/>
      <c r="D150" s="204"/>
      <c r="E150" s="204"/>
      <c r="F150" s="204"/>
      <c r="G150" s="204"/>
      <c r="H150" s="204"/>
    </row>
    <row r="151" spans="2:8" s="9" customFormat="1" ht="21">
      <c r="B151" s="203" t="s">
        <v>166</v>
      </c>
      <c r="C151" s="204"/>
      <c r="D151" s="204"/>
      <c r="E151" s="204"/>
      <c r="F151" s="204"/>
      <c r="G151" s="204"/>
      <c r="H151" s="204"/>
    </row>
    <row r="152" spans="2:8" s="9" customFormat="1" ht="21">
      <c r="B152" s="72"/>
      <c r="C152" s="203" t="s">
        <v>167</v>
      </c>
      <c r="D152" s="203"/>
      <c r="E152" s="203"/>
      <c r="F152" s="203"/>
      <c r="G152" s="203"/>
      <c r="H152" s="203"/>
    </row>
    <row r="153" spans="2:8" s="9" customFormat="1" ht="21">
      <c r="B153" s="203" t="s">
        <v>168</v>
      </c>
      <c r="C153" s="204"/>
      <c r="D153" s="204"/>
      <c r="E153" s="204"/>
      <c r="F153" s="204"/>
      <c r="G153" s="204"/>
      <c r="H153" s="204"/>
    </row>
    <row r="154" spans="2:8" s="9" customFormat="1" ht="21">
      <c r="B154" s="203" t="s">
        <v>169</v>
      </c>
      <c r="C154" s="204"/>
      <c r="D154" s="204"/>
      <c r="E154" s="204"/>
      <c r="F154" s="204"/>
      <c r="G154" s="204"/>
      <c r="H154" s="204"/>
    </row>
    <row r="155" spans="2:8" s="9" customFormat="1" ht="21">
      <c r="B155" s="9" t="s">
        <v>170</v>
      </c>
    </row>
    <row r="156" spans="2:8" s="17" customFormat="1" ht="21"/>
    <row r="157" spans="2:8" s="17" customFormat="1" ht="21"/>
    <row r="158" spans="2:8" s="17" customFormat="1" ht="21"/>
    <row r="159" spans="2:8" s="17" customFormat="1" ht="21"/>
    <row r="160" spans="2:8" s="17" customFormat="1" ht="21"/>
    <row r="161" s="17" customFormat="1" ht="21"/>
    <row r="162" s="17" customFormat="1" ht="21"/>
    <row r="163" s="17" customFormat="1" ht="21"/>
    <row r="164" s="17" customFormat="1" ht="21"/>
    <row r="165" s="17" customFormat="1" ht="21"/>
    <row r="166" s="17" customFormat="1" ht="21"/>
    <row r="167" s="17" customFormat="1" ht="21"/>
    <row r="168" s="17" customFormat="1" ht="21"/>
    <row r="169" s="17" customFormat="1" ht="21"/>
    <row r="170" s="9" customFormat="1" ht="21"/>
    <row r="171" s="9" customFormat="1" ht="21"/>
    <row r="172" s="9" customFormat="1" ht="21"/>
    <row r="173" s="9" customFormat="1" ht="21"/>
    <row r="174" s="9" customFormat="1" ht="21"/>
    <row r="175" s="9" customFormat="1" ht="21"/>
    <row r="176" s="16" customFormat="1" ht="21"/>
    <row r="177" spans="2:8" s="16" customFormat="1" ht="21"/>
    <row r="178" spans="2:8" s="16" customFormat="1" ht="21"/>
    <row r="179" spans="2:8" s="16" customFormat="1" ht="21"/>
    <row r="180" spans="2:8" s="16" customFormat="1" ht="21"/>
    <row r="181" spans="2:8" s="16" customFormat="1" ht="21"/>
    <row r="182" spans="2:8" s="7" customFormat="1">
      <c r="B182" s="8"/>
      <c r="C182" s="8"/>
    </row>
    <row r="183" spans="2:8">
      <c r="B183" s="5"/>
      <c r="C183" s="5"/>
      <c r="D183" s="5"/>
      <c r="E183" s="5"/>
      <c r="F183" s="6"/>
      <c r="G183" s="6"/>
      <c r="H183" s="6"/>
    </row>
    <row r="184" spans="2:8">
      <c r="B184" s="5"/>
      <c r="C184" s="5"/>
      <c r="D184" s="5"/>
      <c r="E184" s="5"/>
      <c r="F184" s="6"/>
      <c r="G184" s="6"/>
      <c r="H184" s="6"/>
    </row>
    <row r="185" spans="2:8">
      <c r="B185" s="5"/>
      <c r="C185" s="5"/>
      <c r="D185" s="5"/>
      <c r="E185" s="5"/>
      <c r="F185" s="6"/>
      <c r="G185" s="6"/>
      <c r="H185" s="6"/>
    </row>
    <row r="186" spans="2:8">
      <c r="B186" s="5"/>
      <c r="C186" s="5"/>
      <c r="D186" s="5"/>
      <c r="E186" s="5"/>
      <c r="F186" s="6"/>
      <c r="G186" s="6"/>
      <c r="H186" s="6"/>
    </row>
    <row r="187" spans="2:8">
      <c r="B187" s="5"/>
      <c r="C187" s="5"/>
      <c r="D187" s="5"/>
      <c r="E187" s="5"/>
      <c r="F187" s="6"/>
      <c r="G187" s="6"/>
      <c r="H187" s="6"/>
    </row>
    <row r="188" spans="2:8">
      <c r="B188" s="5"/>
      <c r="C188" s="5"/>
      <c r="D188" s="5"/>
      <c r="E188" s="5"/>
      <c r="F188" s="6"/>
      <c r="G188" s="6"/>
      <c r="H188" s="6"/>
    </row>
    <row r="189" spans="2:8">
      <c r="B189" s="5"/>
      <c r="C189" s="5"/>
      <c r="D189" s="5"/>
      <c r="E189" s="5"/>
      <c r="F189" s="6"/>
      <c r="G189" s="6"/>
      <c r="H189" s="6"/>
    </row>
    <row r="190" spans="2:8">
      <c r="B190" s="5"/>
      <c r="C190" s="5"/>
      <c r="D190" s="5"/>
      <c r="E190" s="5"/>
      <c r="F190" s="6"/>
      <c r="G190" s="6"/>
      <c r="H190" s="6"/>
    </row>
    <row r="191" spans="2:8">
      <c r="B191" s="5"/>
      <c r="C191" s="5"/>
      <c r="D191" s="5"/>
      <c r="E191" s="5"/>
      <c r="F191" s="6"/>
      <c r="G191" s="6"/>
      <c r="H191" s="6"/>
    </row>
    <row r="192" spans="2:8">
      <c r="B192" s="5"/>
      <c r="C192" s="5"/>
      <c r="D192" s="5"/>
      <c r="E192" s="5"/>
      <c r="F192" s="6"/>
      <c r="G192" s="6"/>
      <c r="H192" s="6"/>
    </row>
    <row r="193" spans="2:8">
      <c r="B193" s="5"/>
      <c r="C193" s="5"/>
      <c r="D193" s="5"/>
      <c r="E193" s="5"/>
      <c r="F193" s="6"/>
      <c r="G193" s="6"/>
      <c r="H193" s="6"/>
    </row>
    <row r="194" spans="2:8">
      <c r="B194" s="5"/>
      <c r="C194" s="5"/>
      <c r="D194" s="5"/>
      <c r="E194" s="5"/>
      <c r="F194" s="6"/>
      <c r="G194" s="6"/>
      <c r="H194" s="6"/>
    </row>
  </sheetData>
  <mergeCells count="66">
    <mergeCell ref="A40:H40"/>
    <mergeCell ref="C47:E47"/>
    <mergeCell ref="C48:E48"/>
    <mergeCell ref="C49:E49"/>
    <mergeCell ref="A3:H3"/>
    <mergeCell ref="C12:E12"/>
    <mergeCell ref="C21:E21"/>
    <mergeCell ref="C23:E23"/>
    <mergeCell ref="C46:E46"/>
    <mergeCell ref="B147:H147"/>
    <mergeCell ref="B153:H153"/>
    <mergeCell ref="B129:E129"/>
    <mergeCell ref="B131:E131"/>
    <mergeCell ref="B132:E132"/>
    <mergeCell ref="B133:E133"/>
    <mergeCell ref="B143:E143"/>
    <mergeCell ref="B139:E139"/>
    <mergeCell ref="B135:E135"/>
    <mergeCell ref="C149:H149"/>
    <mergeCell ref="B150:H150"/>
    <mergeCell ref="B144:E144"/>
    <mergeCell ref="B137:E137"/>
    <mergeCell ref="B138:E138"/>
    <mergeCell ref="B141:E141"/>
    <mergeCell ref="B136:E136"/>
    <mergeCell ref="B154:H154"/>
    <mergeCell ref="C152:H152"/>
    <mergeCell ref="B2:H2"/>
    <mergeCell ref="B4:H4"/>
    <mergeCell ref="B5:H5"/>
    <mergeCell ref="B6:H6"/>
    <mergeCell ref="C11:E11"/>
    <mergeCell ref="C33:E33"/>
    <mergeCell ref="B151:H151"/>
    <mergeCell ref="B116:E117"/>
    <mergeCell ref="C13:E13"/>
    <mergeCell ref="B92:E92"/>
    <mergeCell ref="C14:E14"/>
    <mergeCell ref="C34:E34"/>
    <mergeCell ref="B85:E86"/>
    <mergeCell ref="F85:F86"/>
    <mergeCell ref="B134:E134"/>
    <mergeCell ref="B125:E125"/>
    <mergeCell ref="B98:E98"/>
    <mergeCell ref="B112:H112"/>
    <mergeCell ref="B126:E126"/>
    <mergeCell ref="B122:E122"/>
    <mergeCell ref="B118:E118"/>
    <mergeCell ref="B119:E119"/>
    <mergeCell ref="B123:E123"/>
    <mergeCell ref="B127:E127"/>
    <mergeCell ref="B128:E128"/>
    <mergeCell ref="F116:F117"/>
    <mergeCell ref="G116:G117"/>
    <mergeCell ref="H116:H117"/>
    <mergeCell ref="B90:E90"/>
    <mergeCell ref="C58:E58"/>
    <mergeCell ref="C57:E57"/>
    <mergeCell ref="B89:E89"/>
    <mergeCell ref="B91:E91"/>
    <mergeCell ref="B95:E95"/>
    <mergeCell ref="B96:E96"/>
    <mergeCell ref="B97:E97"/>
    <mergeCell ref="B79:H79"/>
    <mergeCell ref="G85:G86"/>
    <mergeCell ref="H85:H86"/>
  </mergeCells>
  <pageMargins left="0.5" right="0" top="0.5" bottom="0.25" header="0.31496062992126" footer="0.31496062992126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115</xdr:row>
                <xdr:rowOff>209550</xdr:rowOff>
              </from>
              <to>
                <xdr:col>5</xdr:col>
                <xdr:colOff>342900</xdr:colOff>
                <xdr:row>116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84</xdr:row>
                <xdr:rowOff>209550</xdr:rowOff>
              </from>
              <to>
                <xdr:col>5</xdr:col>
                <xdr:colOff>352425</xdr:colOff>
                <xdr:row>85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view="pageBreakPreview" topLeftCell="A31" zoomScaleNormal="130" zoomScaleSheetLayoutView="100" workbookViewId="0">
      <selection activeCell="B27" sqref="B27"/>
    </sheetView>
  </sheetViews>
  <sheetFormatPr defaultRowHeight="21"/>
  <cols>
    <col min="1" max="1" width="4" style="12" customWidth="1"/>
    <col min="2" max="2" width="59.7109375" style="12" customWidth="1"/>
    <col min="3" max="3" width="9.85546875" style="12" customWidth="1"/>
    <col min="4" max="4" width="12.28515625" style="12" customWidth="1"/>
    <col min="5" max="6" width="9.140625" style="12"/>
    <col min="7" max="7" width="9.140625" style="12" customWidth="1"/>
    <col min="8" max="16384" width="9.140625" style="12"/>
  </cols>
  <sheetData>
    <row r="2" spans="1:10">
      <c r="A2" s="245" t="s">
        <v>172</v>
      </c>
      <c r="B2" s="245"/>
      <c r="C2" s="245"/>
      <c r="D2" s="245"/>
      <c r="E2" s="159"/>
      <c r="F2" s="159"/>
      <c r="G2" s="159"/>
      <c r="H2" s="143"/>
      <c r="I2" s="143"/>
      <c r="J2" s="143"/>
    </row>
    <row r="3" spans="1:10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29" customFormat="1">
      <c r="A4" s="129" t="s">
        <v>52</v>
      </c>
    </row>
    <row r="5" spans="1:10" s="129" customFormat="1"/>
    <row r="6" spans="1:10" s="129" customFormat="1">
      <c r="A6" s="166" t="s">
        <v>73</v>
      </c>
      <c r="B6" s="166" t="s">
        <v>8</v>
      </c>
      <c r="C6" s="166" t="s">
        <v>3</v>
      </c>
      <c r="D6" s="166" t="s">
        <v>4</v>
      </c>
    </row>
    <row r="7" spans="1:10" s="129" customFormat="1">
      <c r="A7" s="13">
        <v>1</v>
      </c>
      <c r="B7" s="161" t="s">
        <v>81</v>
      </c>
      <c r="C7" s="13">
        <v>12</v>
      </c>
      <c r="D7" s="31">
        <f>C7*100/C25</f>
        <v>24</v>
      </c>
    </row>
    <row r="8" spans="1:10" s="129" customFormat="1">
      <c r="A8" s="13">
        <v>2</v>
      </c>
      <c r="B8" s="161" t="s">
        <v>79</v>
      </c>
      <c r="C8" s="13">
        <v>7</v>
      </c>
      <c r="D8" s="31">
        <f>C8*100/C25</f>
        <v>14</v>
      </c>
    </row>
    <row r="9" spans="1:10" s="129" customFormat="1">
      <c r="A9" s="13">
        <v>3</v>
      </c>
      <c r="B9" s="161" t="s">
        <v>88</v>
      </c>
      <c r="C9" s="13">
        <v>5</v>
      </c>
      <c r="D9" s="31">
        <f>C9*100/C25</f>
        <v>10</v>
      </c>
    </row>
    <row r="10" spans="1:10" s="129" customFormat="1">
      <c r="A10" s="13">
        <v>4</v>
      </c>
      <c r="B10" s="161" t="s">
        <v>98</v>
      </c>
      <c r="C10" s="13">
        <v>5</v>
      </c>
      <c r="D10" s="31">
        <f>C10*100/C25</f>
        <v>10</v>
      </c>
    </row>
    <row r="11" spans="1:10" s="129" customFormat="1">
      <c r="A11" s="13">
        <v>5</v>
      </c>
      <c r="B11" s="161" t="s">
        <v>75</v>
      </c>
      <c r="C11" s="13">
        <v>4</v>
      </c>
      <c r="D11" s="31">
        <f>C11*100/C25</f>
        <v>8</v>
      </c>
    </row>
    <row r="12" spans="1:10" s="129" customFormat="1">
      <c r="A12" s="13">
        <v>6</v>
      </c>
      <c r="B12" s="161" t="s">
        <v>86</v>
      </c>
      <c r="C12" s="13">
        <v>4</v>
      </c>
      <c r="D12" s="31">
        <f>C12*100/C25</f>
        <v>8</v>
      </c>
    </row>
    <row r="13" spans="1:10" s="129" customFormat="1">
      <c r="A13" s="13">
        <v>7</v>
      </c>
      <c r="B13" s="161" t="s">
        <v>93</v>
      </c>
      <c r="C13" s="13">
        <v>2</v>
      </c>
      <c r="D13" s="31">
        <f>C13*100/C25</f>
        <v>4</v>
      </c>
    </row>
    <row r="14" spans="1:10" s="129" customFormat="1">
      <c r="A14" s="33">
        <v>8</v>
      </c>
      <c r="B14" s="160" t="s">
        <v>74</v>
      </c>
      <c r="C14" s="13">
        <v>1</v>
      </c>
      <c r="D14" s="31">
        <f>C14*100/C25</f>
        <v>2</v>
      </c>
    </row>
    <row r="15" spans="1:10" s="129" customFormat="1">
      <c r="A15" s="13">
        <v>9</v>
      </c>
      <c r="B15" s="161" t="s">
        <v>77</v>
      </c>
      <c r="C15" s="13">
        <v>1</v>
      </c>
      <c r="D15" s="31">
        <f>C15*100/C25</f>
        <v>2</v>
      </c>
    </row>
    <row r="16" spans="1:10" s="129" customFormat="1">
      <c r="A16" s="13">
        <v>10</v>
      </c>
      <c r="B16" s="161" t="s">
        <v>78</v>
      </c>
      <c r="C16" s="13">
        <v>1</v>
      </c>
      <c r="D16" s="31">
        <f>C16*100/C25</f>
        <v>2</v>
      </c>
    </row>
    <row r="17" spans="1:6" s="129" customFormat="1">
      <c r="A17" s="13">
        <v>11</v>
      </c>
      <c r="B17" s="161" t="s">
        <v>80</v>
      </c>
      <c r="C17" s="13">
        <v>1</v>
      </c>
      <c r="D17" s="31">
        <f>C17*100/C25</f>
        <v>2</v>
      </c>
    </row>
    <row r="18" spans="1:6" s="129" customFormat="1">
      <c r="A18" s="13">
        <v>12</v>
      </c>
      <c r="B18" s="161" t="s">
        <v>85</v>
      </c>
      <c r="C18" s="13">
        <v>1</v>
      </c>
      <c r="D18" s="31">
        <f>C18*100/C25</f>
        <v>2</v>
      </c>
    </row>
    <row r="19" spans="1:6" s="129" customFormat="1">
      <c r="A19" s="13">
        <v>13</v>
      </c>
      <c r="B19" s="161" t="s">
        <v>87</v>
      </c>
      <c r="C19" s="13">
        <v>1</v>
      </c>
      <c r="D19" s="31">
        <f>C19*100/C25</f>
        <v>2</v>
      </c>
    </row>
    <row r="20" spans="1:6" s="129" customFormat="1">
      <c r="A20" s="13">
        <v>14</v>
      </c>
      <c r="B20" s="161" t="s">
        <v>91</v>
      </c>
      <c r="C20" s="13">
        <v>1</v>
      </c>
      <c r="D20" s="31">
        <f>C20*100/C25</f>
        <v>2</v>
      </c>
    </row>
    <row r="21" spans="1:6" s="129" customFormat="1">
      <c r="A21" s="13">
        <v>15</v>
      </c>
      <c r="B21" s="161" t="s">
        <v>94</v>
      </c>
      <c r="C21" s="13">
        <v>1</v>
      </c>
      <c r="D21" s="31">
        <f>C21*100/C25</f>
        <v>2</v>
      </c>
    </row>
    <row r="22" spans="1:6" s="129" customFormat="1">
      <c r="A22" s="13">
        <v>16</v>
      </c>
      <c r="B22" s="161" t="s">
        <v>101</v>
      </c>
      <c r="C22" s="13">
        <v>1</v>
      </c>
      <c r="D22" s="31">
        <f>C22*100/C25</f>
        <v>2</v>
      </c>
    </row>
    <row r="23" spans="1:6" s="129" customFormat="1">
      <c r="A23" s="13">
        <v>17</v>
      </c>
      <c r="B23" s="161" t="s">
        <v>105</v>
      </c>
      <c r="C23" s="13">
        <v>1</v>
      </c>
      <c r="D23" s="31">
        <f>C23*100/C25</f>
        <v>2</v>
      </c>
    </row>
    <row r="24" spans="1:6" s="124" customFormat="1">
      <c r="A24" s="164">
        <v>18</v>
      </c>
      <c r="B24" s="162" t="s">
        <v>106</v>
      </c>
      <c r="C24" s="164">
        <v>1</v>
      </c>
      <c r="D24" s="169">
        <f>C24*100/C25</f>
        <v>2</v>
      </c>
      <c r="E24" s="130"/>
      <c r="F24" s="130"/>
    </row>
    <row r="25" spans="1:6" s="124" customFormat="1">
      <c r="A25" s="163"/>
      <c r="B25" s="165" t="s">
        <v>171</v>
      </c>
      <c r="C25" s="164">
        <f>SUM(C7:C24)</f>
        <v>50</v>
      </c>
      <c r="D25" s="169">
        <f>SUM(D7:D24)</f>
        <v>100</v>
      </c>
      <c r="E25" s="130"/>
      <c r="F25" s="136"/>
    </row>
    <row r="26" spans="1:6" s="9" customFormat="1"/>
    <row r="27" spans="1:6" s="9" customFormat="1">
      <c r="B27" s="131" t="s">
        <v>72</v>
      </c>
    </row>
    <row r="28" spans="1:6" s="124" customFormat="1">
      <c r="A28" s="136"/>
      <c r="B28" s="130"/>
      <c r="C28" s="130"/>
      <c r="D28" s="130"/>
      <c r="E28" s="130"/>
      <c r="F28" s="136"/>
    </row>
    <row r="29" spans="1:6" s="9" customFormat="1">
      <c r="A29" s="166" t="s">
        <v>73</v>
      </c>
      <c r="B29" s="166" t="s">
        <v>8</v>
      </c>
      <c r="C29" s="166" t="s">
        <v>3</v>
      </c>
      <c r="D29" s="166" t="s">
        <v>4</v>
      </c>
    </row>
    <row r="30" spans="1:6" s="9" customFormat="1">
      <c r="A30" s="13">
        <v>1</v>
      </c>
      <c r="B30" s="41" t="s">
        <v>76</v>
      </c>
      <c r="C30" s="13">
        <v>4</v>
      </c>
      <c r="D30" s="31">
        <f>C30*100/C35</f>
        <v>50</v>
      </c>
    </row>
    <row r="31" spans="1:6">
      <c r="A31" s="47">
        <v>2</v>
      </c>
      <c r="B31" s="48" t="s">
        <v>83</v>
      </c>
      <c r="C31" s="47">
        <v>1</v>
      </c>
      <c r="D31" s="46">
        <f>C31*100/C35</f>
        <v>12.5</v>
      </c>
    </row>
    <row r="32" spans="1:6">
      <c r="A32" s="47">
        <v>3</v>
      </c>
      <c r="B32" s="48" t="s">
        <v>82</v>
      </c>
      <c r="C32" s="47">
        <v>1</v>
      </c>
      <c r="D32" s="46">
        <f>C32*100/C35</f>
        <v>12.5</v>
      </c>
    </row>
    <row r="33" spans="1:4" ht="42">
      <c r="A33" s="57">
        <v>4</v>
      </c>
      <c r="B33" s="167" t="s">
        <v>99</v>
      </c>
      <c r="C33" s="47">
        <v>1</v>
      </c>
      <c r="D33" s="46">
        <f>C33*100/C35</f>
        <v>12.5</v>
      </c>
    </row>
    <row r="34" spans="1:4">
      <c r="A34" s="47">
        <v>5</v>
      </c>
      <c r="B34" s="48" t="s">
        <v>103</v>
      </c>
      <c r="C34" s="47">
        <v>1</v>
      </c>
      <c r="D34" s="46">
        <f>C34*100/C35</f>
        <v>12.5</v>
      </c>
    </row>
    <row r="35" spans="1:4">
      <c r="A35" s="48"/>
      <c r="B35" s="168" t="s">
        <v>171</v>
      </c>
      <c r="C35" s="168">
        <f>SUM(C30:C34)</f>
        <v>8</v>
      </c>
      <c r="D35" s="170">
        <f>SUM(D30:D34)</f>
        <v>100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หน้า 5 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Ornusa Bumrungthai</cp:lastModifiedBy>
  <cp:lastPrinted>2017-09-22T02:25:41Z</cp:lastPrinted>
  <dcterms:created xsi:type="dcterms:W3CDTF">2014-10-15T08:34:52Z</dcterms:created>
  <dcterms:modified xsi:type="dcterms:W3CDTF">2017-09-25T06:35:24Z</dcterms:modified>
</cp:coreProperties>
</file>