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61FB43B7-23E7-42FD-BE36-62FF30D377CC}" xr6:coauthVersionLast="36" xr6:coauthVersionMax="36" xr10:uidLastSave="{00000000-0000-0000-0000-000000000000}"/>
  <bookViews>
    <workbookView xWindow="0" yWindow="0" windowWidth="20490" windowHeight="7755" tabRatio="796" activeTab="2" xr2:uid="{00000000-000D-0000-FFFF-FFFF00000000}"/>
  </bookViews>
  <sheets>
    <sheet name="Sheet1" sheetId="17" r:id="rId1"/>
    <sheet name="คีย์ข้อมูล" sheetId="1" r:id="rId2"/>
    <sheet name="บทสรุป" sheetId="9" r:id="rId3"/>
    <sheet name="สรุป" sheetId="2" r:id="rId4"/>
    <sheet name="สรุป 2" sheetId="18" r:id="rId5"/>
    <sheet name="เสนอะแนะ" sheetId="16" r:id="rId6"/>
  </sheets>
  <definedNames>
    <definedName name="_xlnm._FilterDatabase" localSheetId="1" hidden="1">คีย์ข้อมูล!$C$1:$C$203</definedName>
  </definedNames>
  <calcPr calcId="191029"/>
</workbook>
</file>

<file path=xl/calcChain.xml><?xml version="1.0" encoding="utf-8"?>
<calcChain xmlns="http://schemas.openxmlformats.org/spreadsheetml/2006/main">
  <c r="O40" i="1" l="1"/>
  <c r="G15" i="18" s="1"/>
  <c r="O39" i="1"/>
  <c r="F15" i="18" s="1"/>
  <c r="H15" i="18" s="1"/>
  <c r="P41" i="1"/>
  <c r="G20" i="18" s="1"/>
  <c r="P42" i="1"/>
  <c r="N42" i="1"/>
  <c r="F13" i="18" s="1"/>
  <c r="H13" i="18" s="1"/>
  <c r="N41" i="1"/>
  <c r="G13" i="18" s="1"/>
  <c r="F49" i="18"/>
  <c r="H49" i="18" s="1"/>
  <c r="G48" i="18"/>
  <c r="F48" i="18"/>
  <c r="H48" i="18" s="1"/>
  <c r="G47" i="18"/>
  <c r="F47" i="18"/>
  <c r="H47" i="18" s="1"/>
  <c r="G45" i="18"/>
  <c r="F45" i="18"/>
  <c r="H45" i="18" s="1"/>
  <c r="G43" i="18"/>
  <c r="F43" i="18"/>
  <c r="H43" i="18" s="1"/>
  <c r="H42" i="18"/>
  <c r="G42" i="18"/>
  <c r="F42" i="18"/>
  <c r="H41" i="18"/>
  <c r="G41" i="18"/>
  <c r="F41" i="18"/>
  <c r="G40" i="18"/>
  <c r="F40" i="18"/>
  <c r="H40" i="18" s="1"/>
  <c r="F20" i="18"/>
  <c r="H20" i="18" s="1"/>
  <c r="G18" i="18"/>
  <c r="F18" i="18"/>
  <c r="H18" i="18" s="1"/>
  <c r="G11" i="18"/>
  <c r="F11" i="18"/>
  <c r="H11" i="18" s="1"/>
  <c r="H8" i="18"/>
  <c r="G8" i="18"/>
  <c r="F8" i="18"/>
  <c r="F79" i="2"/>
  <c r="G73" i="2" s="1"/>
  <c r="F51" i="2"/>
  <c r="G42" i="2" s="1"/>
  <c r="F12" i="2"/>
  <c r="F11" i="2"/>
  <c r="F10" i="2"/>
  <c r="R42" i="1"/>
  <c r="R41" i="1"/>
  <c r="L42" i="1"/>
  <c r="L41" i="1"/>
  <c r="J40" i="1"/>
  <c r="J39" i="1"/>
  <c r="D40" i="1"/>
  <c r="D39" i="1"/>
  <c r="C43" i="1"/>
  <c r="G79" i="2" l="1"/>
  <c r="G74" i="2"/>
  <c r="G49" i="2"/>
  <c r="G45" i="2"/>
  <c r="G41" i="2"/>
  <c r="G48" i="2"/>
  <c r="G44" i="2"/>
  <c r="G40" i="2"/>
  <c r="G51" i="2"/>
  <c r="G47" i="2"/>
  <c r="G43" i="2"/>
  <c r="G39" i="2"/>
  <c r="G50" i="2"/>
  <c r="G46" i="2"/>
  <c r="F13" i="2"/>
  <c r="G13" i="2" s="1"/>
  <c r="B16" i="16"/>
  <c r="D22" i="16"/>
  <c r="S39" i="1"/>
  <c r="C52" i="1"/>
  <c r="C48" i="1"/>
  <c r="C50" i="1"/>
  <c r="C51" i="1"/>
  <c r="C49" i="1"/>
  <c r="G10" i="2" l="1"/>
  <c r="G12" i="2"/>
  <c r="G11" i="2"/>
  <c r="E39" i="1"/>
  <c r="F39" i="1"/>
  <c r="G39" i="1"/>
  <c r="H39" i="1"/>
  <c r="I39" i="1"/>
  <c r="E40" i="1"/>
  <c r="F40" i="1"/>
  <c r="G40" i="1"/>
  <c r="H40" i="1"/>
  <c r="I40" i="1"/>
  <c r="D14" i="16" l="1"/>
  <c r="D8" i="16" l="1"/>
  <c r="G76" i="2" l="1"/>
  <c r="G75" i="2"/>
  <c r="G78" i="2"/>
  <c r="G77" i="2"/>
  <c r="C45" i="1"/>
  <c r="C44" i="1"/>
  <c r="L39" i="1"/>
  <c r="K39" i="1"/>
  <c r="M39" i="1"/>
  <c r="N39" i="1"/>
  <c r="P39" i="1"/>
  <c r="Q39" i="1"/>
  <c r="R39" i="1"/>
  <c r="K40" i="1"/>
  <c r="L40" i="1"/>
  <c r="M40" i="1"/>
  <c r="N40" i="1"/>
  <c r="P40" i="1"/>
  <c r="Q40" i="1"/>
  <c r="R40" i="1"/>
  <c r="C59" i="1" l="1"/>
  <c r="C53" i="1"/>
  <c r="C54" i="1"/>
  <c r="S40" i="1"/>
  <c r="G49" i="18" s="1"/>
  <c r="T39" i="1"/>
  <c r="C46" i="1"/>
  <c r="C57" i="1" s="1"/>
  <c r="C58" i="1" l="1"/>
  <c r="C56" i="1"/>
  <c r="C55" i="1"/>
  <c r="C60" i="1" s="1"/>
</calcChain>
</file>

<file path=xl/sharedStrings.xml><?xml version="1.0" encoding="utf-8"?>
<sst xmlns="http://schemas.openxmlformats.org/spreadsheetml/2006/main" count="614" uniqueCount="178">
  <si>
    <t>คณะ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</si>
  <si>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</si>
  <si>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</si>
  <si>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</si>
  <si>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</si>
  <si>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</si>
  <si>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</si>
  <si>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</si>
  <si>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</si>
  <si>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</si>
  <si>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</si>
  <si>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</si>
  <si>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</si>
  <si>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</si>
  <si>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</si>
  <si>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</si>
  <si>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</si>
  <si>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</si>
  <si>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</si>
  <si>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</si>
  <si>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</si>
  <si>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</si>
  <si>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</si>
  <si>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</si>
  <si>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</si>
  <si>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>website บัณฑิตวิทยาลัย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</si>
  <si>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</si>
  <si>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</si>
  <si>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เพื่อน</t>
  </si>
  <si>
    <t>ผู้บริหาร</t>
  </si>
  <si>
    <t>ตำแหน่ง</t>
  </si>
  <si>
    <t>บันทึกข้อความ</t>
  </si>
  <si>
    <t>คณาจารย์บัณฑิตศึกษา</t>
  </si>
  <si>
    <t>ประธานหลักสูตร</t>
  </si>
  <si>
    <t>ผลการประเมินโครงการสัมมนาคณาจารย์บัณฑิตศึกษา</t>
  </si>
  <si>
    <t>คณะวิทยาศาสตร์</t>
  </si>
  <si>
    <t>คณะวิทยาศาสตร์การแพทย์</t>
  </si>
  <si>
    <t>คณะสหเวชศาสตร์</t>
  </si>
  <si>
    <t>คณะศึกษาศาสตร์</t>
  </si>
  <si>
    <t>คณะมนุษยศาสตร์</t>
  </si>
  <si>
    <t>Facebook บัณฑิตวิทยาลัย</t>
  </si>
  <si>
    <t>จากตาราง 5 พบว่าผู้ตอบแบบสอบถามมีความคิดเห็นเกี่ยวกับการจัดโครงการสัมมนาคณาจารย์บัณฑิตศึกษา</t>
  </si>
  <si>
    <t>- 5 -</t>
  </si>
  <si>
    <t>คณะ/วิทยาลัย</t>
  </si>
  <si>
    <t>ที่</t>
  </si>
  <si>
    <t>ความถี่</t>
  </si>
  <si>
    <t>หัวข้อที่ท่านสนใจและมีความต้องการให้จัดสัมมนาในครั้งต่อไป</t>
  </si>
  <si>
    <t xml:space="preserve">       ข้อเสนอแนะการจัดโครงการสัมมนาคณาจารย์บัณฑิตศึกษาฯในครั้งต่อไป</t>
  </si>
  <si>
    <t xml:space="preserve">       หัวข้อที่ท่านสนใจและมีความต้องการให้จัดสัมมนาในครั้งต่อไป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</si>
  <si>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</si>
  <si>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คณะทันตแพทยศาสตร์</t>
  </si>
  <si>
    <t>อีเมล์</t>
  </si>
  <si>
    <r>
      <t xml:space="preserve">      </t>
    </r>
    <r>
      <rPr>
        <b/>
        <i/>
        <sz val="16"/>
        <rFont val="TH SarabunPSK"/>
        <family val="2"/>
      </rPr>
      <t xml:space="preserve">ตาราง 3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</si>
  <si>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      (ตอบได้มากกว่า 1 ข้อ)</t>
  </si>
  <si>
    <t xml:space="preserve"> − ผู้บริหาร</t>
  </si>
  <si>
    <t xml:space="preserve"> − ประธานหลักสูตร</t>
  </si>
  <si>
    <t xml:space="preserve"> − คณาจารย์บัณฑิตศึกษา</t>
  </si>
  <si>
    <t xml:space="preserve">   </t>
  </si>
  <si>
    <r>
      <t xml:space="preserve">      </t>
    </r>
    <r>
      <rPr>
        <b/>
        <i/>
        <sz val="16"/>
        <rFont val="TH SarabunPSK"/>
        <family val="2"/>
      </rP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แสดงจำนวนและร้อยละของผู้ตอบแบบสอบถามที่เป็นคณาจารย์ผู้เข้าร่วมโครงการ</t>
    </r>
  </si>
  <si>
    <t>คณะวิศวกรรมศาสตร์</t>
  </si>
  <si>
    <t xml:space="preserve">              จำแนกตามคณะ/หน่วยงาน</t>
  </si>
  <si>
    <t xml:space="preserve"> วันศุกร์ที่ 9 มิถุนายน 2566</t>
  </si>
  <si>
    <t>Timestamp</t>
  </si>
  <si>
    <t>ข้อมูลทั่วไปเกี่ยวกับผู้ตอบแบบสอบถาม</t>
  </si>
  <si>
    <t>อื่นๆ (โปรดระบุ)</t>
  </si>
  <si>
    <t>สังกัดคณะ/วิทยาลัย</t>
  </si>
  <si>
    <t>ท่านได้รับทราบข่าวการดำเนินโครงการฯ จากแหล่งใด (เลือกตอบได้มากกว่า 1 ข้อ) [ Website บัณฑิตวิทยาลัย]</t>
  </si>
  <si>
    <t>ท่านได้รับทราบข่าวการดำเนินโครงการฯ จากแหล่งใด (เลือกตอบได้มากกว่า 1 ข้อ) [Facebook บัณฑิตวิทยาลัย]</t>
  </si>
  <si>
    <t>ท่านได้รับทราบข่าวการดำเนินโครงการฯ จากแหล่งใด (เลือกตอบได้มากกว่า 1 ข้อ) [คณะ/วิทยาลัยที่สังกัด]</t>
  </si>
  <si>
    <t>ท่านได้รับทราบข่าวการดำเนินโครงการฯ จากแหล่งใด (เลือกตอบได้มากกว่า 1 ข้อ) [e-Mail]</t>
  </si>
  <si>
    <t>ท่านได้รับทราบข่าวการดำเนินโครงการฯ จากแหล่งใด (เลือกตอบได้มากกว่า 1 ข้อ) [บันทึกข้อความ]</t>
  </si>
  <si>
    <t>ท่านได้รับทราบข่าวการดำเนินโครงการฯ จากแหล่งใด (เลือกตอบได้มากกว่า 1 ข้อ) [อื่น ๆ โปรดระบุ]</t>
  </si>
  <si>
    <t>อื่น ๆ โปรดระบุ</t>
  </si>
  <si>
    <t>ความสะดวกในการลงทะเบียน</t>
  </si>
  <si>
    <t>ความเหมาะสมของวันที่จัดโครงการ (วันที่ 9 มิถุนายน 2566)</t>
  </si>
  <si>
    <t xml:space="preserve">ความเหมาะสมของระยะเวลาในการจัดโครงการ (09.00 - 12.00 น.) </t>
  </si>
  <si>
    <t>ความคิดเห็นเกี่ยวกับความรู้ความเข้าใจในการเข้าร่วมสัมมนาฯ [ก่อนการสัมมนาท่านมีความรู้ความเข้าใจในเรื่อง "เกณฑ์มาตรฐานหลักสูตรระดับบัณฑิตศึกษา พ.ศ. 2565 และสาระการเปลี่ยนแปลงจากเกณฑ์มาตรฐานหลักสูตรระดับบัณฑิตศึกษา พ.ศ. 2558" อยู่ในระดับใด]</t>
  </si>
  <si>
    <t>ความคิดเห็นเกี่ยวกับความรู้ความเข้าใจในการเข้าร่วมสัมมนาฯ [ก่อนการสัมมนาท่านมีความรู้ความเข้าใจในเรื่อง "ระบบสารสนเทศสำหรับคณาจารย์บัณฑิตศึกษา" อยู่ในระดับใด]</t>
  </si>
  <si>
    <t>ความคิดเห็นเกี่ยวกับความรู้ความเข้าใจในการเข้าร่วมสัมมนาฯ [ภายหลังการสัมมนาท่านมีความรู้ความเข้าใจในเรื่อง "เกณฑ์มาตรฐานหลักสูตรระดับบัณฑิตศึกษา พ.ศ. 2565 และสาระการเปลี่ยนแปลงจากเกณฑ์มาตรฐานหลักสูตรระดับบัณฑิตศึกษา พ.ศ. 2558" อยู่ในระดับใด]</t>
  </si>
  <si>
    <t>ความคิดเห็นเกี่ยวกับความรู้ความเข้าใจในการเข้าร่วมสัมมนาฯ [ภายหลังการสัมมนาท่านมีความรู้ความเข้าใจในเรื่อง "ระบบสารสนเทศสำหรับคณาจารย์บัณฑิตศึกษา" อยู่ในระดับใด]</t>
  </si>
  <si>
    <t>ประโยชน์ที่ได้รับจากการแลกเปลี่ยนเรียนรู้ ประเด็นปัญหาที่พบบ่อย ในการจัดการศึกษาระดับบัณฑิตศึกษา</t>
  </si>
  <si>
    <t>การเข้ารับการสัมมนาในครั้งนี้เป็นประโยชน์ต่อท่านในการพัฒนางานบัณฑิตศึกษาอยู่ในระดับใด</t>
  </si>
  <si>
    <t>จากการดำเนินการจัดโครงการฯ ครั้งนี้ ท่านไม่พึงพอใจในเรื่องใด และมีแนวทางในการปรับปรุงเรื่องดังกล่าวอย่างไร</t>
  </si>
  <si>
    <t>ข้อเสนอแนะอื่นๆ สำหรับบัณฑิตวิทยาลัย</t>
  </si>
  <si>
    <t>ไม่ตอบ</t>
  </si>
  <si>
    <t>ตอบ</t>
  </si>
  <si>
    <t>คณะสาธารณสุขศาสตร์</t>
  </si>
  <si>
    <t>คณะพยาบาลศาสตร์</t>
  </si>
  <si>
    <t>วิทยาลัยพลังงานทดแทนและสมาร์ตกริดเทคโนโลยี</t>
  </si>
  <si>
    <t>คณะบริหารธุรกิจ เศรษฐศาสตร์ และการสื่อสาร</t>
  </si>
  <si>
    <t>-</t>
  </si>
  <si>
    <t>E-doc</t>
  </si>
  <si>
    <t>การใช้ Turnitin</t>
  </si>
  <si>
    <t>คำถามข้อก่อนหน้านี้งงกับการตอบค่ะ</t>
  </si>
  <si>
    <t>ชมผ่าน ms team แบบออนไลน์ ไม่มีช่องแชท ไม่เห็นไฟล์เอกสารค่ะ</t>
  </si>
  <si>
    <t>ไม่มี</t>
  </si>
  <si>
    <t>จัดอบรมเกี่ยวกับการเลือก Journal สำหรับการตีพิมพ์อีกครั้ง</t>
  </si>
  <si>
    <t>..</t>
  </si>
  <si>
    <t>_</t>
  </si>
  <si>
    <t>คณะสถาปัตยกรรมศาสตร์ ศิลปะและการออกแบบ</t>
  </si>
  <si>
    <t>ขอให้ช่วยปรับปรุงเวปไซด์การกรอกข้อมูลในระบบฐานข้อมูลผลงานวิชาการประเภทผลงานสร้างสรรค์ ขอบคุณค่ะ</t>
  </si>
  <si>
    <t>กรรมการประจำหลักสูตร</t>
  </si>
  <si>
    <t>ไลน์ภาควิชา</t>
  </si>
  <si>
    <t>การตรวจสอบวารสารปลอม ควรมีรายละเอียดตัวอย่างมากกว่านี้</t>
  </si>
  <si>
    <t>การตรวจสอบวารสาร</t>
  </si>
  <si>
    <t>การใช้ googlr scholar  และ การดู  citation</t>
  </si>
  <si>
    <t>คณะกรรมการบริหารหลักสูตร</t>
  </si>
  <si>
    <t>ตรงประเด็นกับปัญหาที่ต้องการรับรู้</t>
  </si>
  <si>
    <t>เนืองจาก มหาวิทยาลัยมีความหลากหลายทางสาขาวิชาอาจจะมีการจัดกลุ่มประชุมสัมมนาตามคลาสตอร์ต่างๆ เพื่อเจาะลึกและตรงกับการดำเนินงาน เพื่อเจาะลึกและตรงกับการดำเนินงานของคลาสตอร์นั้นนั้น</t>
  </si>
  <si>
    <t>แนวทางช่วยเหลือนิสิตเกี่ยวกับการสอบภาษาอังกฤษเพื่อเข้าและเพื่อสำเร็จการศึกษา</t>
  </si>
  <si>
    <t>เพิ่มเติมพิจารณาผลการสอบภาษาอังกฤษอื่น อาทิ TU-Get หรือ MU-TEST</t>
  </si>
  <si>
    <t>(แบบออนไลน์)</t>
  </si>
  <si>
    <t>ในการจัดการศึกษาระดับบัณฑิตศึกษา</t>
  </si>
  <si>
    <t xml:space="preserve">   1.2  ความเหมาะสมของวันจัดโครงการ (วันศุกร์ที่ 9 มิถุนายน 2566)</t>
  </si>
  <si>
    <t xml:space="preserve">   1.3  ความเหมาะสมของระยะเวลาในการจัดโครงการ (08.30 - 12.00 น.)</t>
  </si>
  <si>
    <t>2. ด้านเอกสารประกอบโครงการฯ</t>
  </si>
  <si>
    <t xml:space="preserve">   2.1 ประโยชน์ที่ได้รับจากการแลกเปลี่ยนเรียนรู้ ประเด็นปัญหาที่พบบ่อย </t>
  </si>
  <si>
    <t xml:space="preserve">   2.2 การเข้ารับการสัมมนาในครั้งนี้เป็นประโยชน์ต่อท่านในการพัฒนางานบัณฑิตศึกษาอยู่ในระดับใด</t>
  </si>
  <si>
    <t>ชมผ่าน ms team แบบออนไลน์ ไม่มีช่องแชท ไม่เห็นไฟล์เอกสาร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</si>
  <si>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</si>
  <si>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จากการดำเนินการจัดโครงการฯ ครั้งนี้ ท่านไม่พึงพอใจในเรื่องใด และมีแนวทางในการปรับปรุง</t>
  </si>
  <si>
    <t>เรื่องดังกล่าวอย่างไร</t>
  </si>
  <si>
    <t>คิดเป็นร้อยละ 14.71</t>
  </si>
  <si>
    <t>4.1.1 ก่อนการสัมมนาท่านมีความรู้ความเข้าใจในเรื่อง "เกณฑ์มาตรฐานหลักสูตร</t>
  </si>
  <si>
    <t>ระดับบัณฑิตศึกษา พ.ศ. 2565 และสาระการเปลี่ยนแปลงจากเกณฑ์มาตรฐานหลัก</t>
  </si>
  <si>
    <t>สูตรระดับบัณฑิตศึกษา พ.ศ. 2558" อยู่ในระดับใด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</si>
  <si>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37)</t>
    </r>
  </si>
  <si>
    <t>4.1.2 ก่อนการสัมมนาท่านมีความรู้ความเข้าใจในเรื่อง "ระบบสารสนเทศสำหรับ</t>
  </si>
  <si>
    <t>คณาจารย์บัณฑิตศึกษา" อยู่ในระดับใด</t>
  </si>
  <si>
    <t>4.2.1 หลังการสัมมนาท่านมีความรู้ความเข้าใจในเรื่อง "เกณฑ์มาตรฐานหลักสูตร</t>
  </si>
  <si>
    <t>4.2.2 หลังการสัมมนาท่านมีความรู้ความเข้าใจในเรื่อง "ระบบสารสนเทศสำหรับ</t>
  </si>
  <si>
    <t>ภาพรวม อยู่ในระดับปานกลาง (ค่าเฉลี่ย 3.26)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</si>
  <si>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4.01)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</si>
  <si>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37)</t>
    </r>
  </si>
  <si>
    <t>ในวันศุกร์ที่ 9 มิถุนายน 2566 ในภาพรวมพบว่า ผู้เข้าร่วมโครงการฯ มีความคิดเห็นอยู่ในระดับมากที่สุด (ค่าเฉลี่ย 4.69)</t>
  </si>
  <si>
    <t xml:space="preserve">เมื่อพิจารณารายด้านแล้ว พบว่า ด้านกระบวนการและขั้นตอนการให้บริการ มีค่าเฉลี่ยสูงที่สุด (ค่าเฉลี่ย 4.78)  </t>
  </si>
  <si>
    <t xml:space="preserve">รองลงมาคือ ด้านเอกสารประกอบโครงการฯ (ค่าเฉลี่ย 4.55) เมื่อพิจารณารายข้อแล้ว พบว่า ข้อที่มีค่าเฉลี่ยสูงที่สุดคือ </t>
  </si>
  <si>
    <t xml:space="preserve">ความเหมาะสมของระยะเวลาในการจัดโครงการ (08.30 - 12.00 น.) (ค่าเฉลี่ย 4.81) และข้อที่มีค่าเฉลี่ยต่ำที่สุดคือ </t>
  </si>
  <si>
    <t>ประโยชน์ที่ได้รับจากการแลกเปลี่ยนเรียนรู้ ประเด็นปัญหาที่พบบ่อย ในการจัดการศึกษาระดับบัณฑิตศึกษา (ค่าเฉลี่ย 4.54)</t>
  </si>
  <si>
    <t xml:space="preserve">- 6 - </t>
  </si>
  <si>
    <t>จากตาราง 1 พบว่า ผู้ตอบแบบสอบถามจำแนกตามสถานภาพ พบว่า ส่วนใหญ่ ผู้ตอบแบบสอบถาม</t>
  </si>
  <si>
    <t xml:space="preserve">เป็นคณาจารย์บัณฑิตศึกษามากที่สุด คิดเป็นร้อยละ 83.78 รองลงมาคือ ประธานหลักสูตร และผู้บริหาร </t>
  </si>
  <si>
    <t>คิดเป็นร้อยละ 8.11</t>
  </si>
  <si>
    <t xml:space="preserve">      คิดเป็นร้อยละ 29.41 รองลงมาคือ อีเมล์ คิดเป็นร้อยละ 25.49 และ Facebook บัณฑิตวิทยาลัย </t>
  </si>
  <si>
    <t xml:space="preserve">ขอให้ช่วยปรับปรุงเว็บไซต์การกรอกข้อมูลในระบบฐานข้อมูลผลงานวิชาการประเภทผลงานสร้างสรรค์ </t>
  </si>
  <si>
    <t xml:space="preserve">            จากตาราง 2  แสดงจำนวนร้อยละของผู้ตอบแบบสอบถาม จำแนกตามคณะ/หน่วยงาน พบว่า </t>
  </si>
  <si>
    <t xml:space="preserve"> </t>
  </si>
  <si>
    <t xml:space="preserve">                              ผู้ตอบแบบสอบถามทราบข้อมูลจากโครงการฯ จากคณะที่สังกัดมากที่สุด คิดเป็นร้อยละ 29.41 </t>
  </si>
  <si>
    <t xml:space="preserve">                                 ผู้เข้าร่วมโครงการมีความรู้ความเข้าใจก่อนการอบรมเกี่ยวกับกิจกรรมที่จัดในโครงการฯ ภาพรวมอยู่ใน</t>
  </si>
  <si>
    <t xml:space="preserve">             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</si>
  <si>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             ประธานหลักสูตร และผู้บริหาร คิดเป็นร้อยละ 8.11</t>
  </si>
  <si>
    <t xml:space="preserve">  </t>
  </si>
  <si>
    <t xml:space="preserve">                  รองลงมาคือ อีเมล์ คิดเป็นร้อยละ 25.49 และ Facebook บัณฑิตวิทยาลัย  คิดเป็นร้อยละ 14.71</t>
  </si>
  <si>
    <t xml:space="preserve">               ระดับปานกลาง (ค่าเฉลี่ย 3.26) และหลังเข้ารับการอบรมค่าเฉลี่ยความรู้ ความเข้าใจสูงขึ้น อยู่ในระดับมาก</t>
  </si>
  <si>
    <t xml:space="preserve">               (ค่าเฉลี่ย 4.01) </t>
  </si>
  <si>
    <t xml:space="preserve">                  อยู่ในระดับมากที่สุด (ค่าเฉลี่ย 4.69)  เมื่อพิจารณารายด้านแล้ว พบว่า ด้านกระบวนการและขั้นตอน</t>
  </si>
  <si>
    <t xml:space="preserve">               การให้บริการ มีค่าเฉลี่ยสูงที่สุด (ค่าเฉลี่ย 4.78) รองลงมาคือ ด้านเอกสารประกอบโครงการฯ (ค่าเฉลี่ย 4.55) </t>
  </si>
  <si>
    <t xml:space="preserve">               เมื่อพิจารณารายข้อแล้ว พบว่า ข้อที่มีค่าเฉลี่ยสูงที่สุดคือ ความเหมาะสมของระยะเวลาในการจัดโครงการ </t>
  </si>
  <si>
    <t xml:space="preserve">               (08.30 - 12.00 น.) (ค่าเฉลี่ย 4.81) และข้อที่มีค่าเฉลี่ยต่ำที่สุดคือ ประโยชน์ที่ได้รับจากการแลกเปลี่ยนเรียนรู้ </t>
  </si>
  <si>
    <t xml:space="preserve">               ประเด็นปัญหาที่พบบ่อย ในการจัดการศึกษาระดับบัณฑิตศึกษา (ค่าเฉลี่ย 4.54)</t>
  </si>
  <si>
    <t xml:space="preserve">                  1) สร้างความรู้ความเข้าใจให้กับคณาจารย์บัณฑิตศึกษาเกี่ยวข้องกับการจัดการเรียนการสอนระดับบัณฑิตศึกษา </t>
  </si>
  <si>
    <t xml:space="preserve">                  ข้อบังคับ กฎระเบียบและแนวปฏิบัติต่าง ๆ 2) เพื่อส่งเสริมให้คณาจารย์บัณฑิตศึกษากำกับดูแลนิสิตระดับบัณฑิตศึกษา</t>
  </si>
  <si>
    <t xml:space="preserve">               จำนวน 50 คน และมีผู้ตอบแบบสอบถาม จำนวน 37 คน คิดเป็นร้อยละ 74.00 ของจำนวนผู้เข้าร่วมโครงการ</t>
  </si>
  <si>
    <t xml:space="preserve">                  ให้สำเร็จการศึกษาตามหลักสูตรระดับบัณฑิตศึกษา จำนวนกลุ่มเป้าหมายทั้งสิ้น จำนวน 50 คน มีผู้เข้าร่วมโครงการ </t>
  </si>
  <si>
    <t xml:space="preserve">               ประธานหลักสูตร และผู้บริหาร คิดเป็นร้อยละ 8.11</t>
  </si>
  <si>
    <t xml:space="preserve">       1. จัดอบรมเกี่ยวกับการเลือก Journal สำหรับการตีพิมพ์อีกครั้ง</t>
  </si>
  <si>
    <t xml:space="preserve">       2. แนวทางช่วยเหลือนิสิตเกี่ยวกับการสอบภาษาอังกฤษเพื่อเข้าและเพื่อสำเร็จการศึกษา</t>
  </si>
  <si>
    <t xml:space="preserve">       1. ชมผ่าน ms team แบบออนไลน์ ไม่มีช่องแชท ไม่เห็นไฟล์เอกสาร</t>
  </si>
  <si>
    <t xml:space="preserve">       2. ขอให้ช่วยปรับปรุงเว็บไซต์การกรอกข้อมูลในระบบฐานข้อมูลผลงานวิชาการประเภทผลงานสร้างสรรค์ </t>
  </si>
  <si>
    <t xml:space="preserve">       4. เพิ่มเติมพิจารณาผลการสอบภาษาอังกฤษอื่น อาทิ TU-Get หรือ MU-TEST</t>
  </si>
  <si>
    <t xml:space="preserve">                        ผู้ตอบแบบสอบถามส่วนใหญ่เป็นคณาจารย์บัณฑิตศึกษามากที่สุด คิดเป็นร้อยละ 83.78 รองลงมาคือ </t>
  </si>
  <si>
    <t xml:space="preserve">      ผู้ตอบแบบสอบถามส่วนใหญ่สังกัดคณะมนุษยศาสตร์  คิดเป็นร้อยละ 32.43 รองลงมาคือ คณะวิทยาศาสตร์</t>
  </si>
  <si>
    <t>การแพทย์ คิดเป็นร้อยละ 16.22 และคณะวิทยาศาสตร์ คิดเป็นร้อยละ 13.51</t>
  </si>
  <si>
    <t xml:space="preserve">                              ผู้ตอบแบบสอบถามส่วนใหญ่สังกัดคณะมนุษยศาสตร์  คิดเป็นร้อยละ 32.43 รองลงมาคือ </t>
  </si>
  <si>
    <t xml:space="preserve">               คณะวิทยาศาสตร์การแพทย์ คิดเป็นร้อยละ 16.22 และคณะวิทยาศาสตร์ คิดเป็นร้อยละ 13.51</t>
  </si>
  <si>
    <t xml:space="preserve">                 จากการจัดโครงการสัมมนาคณาจารย์บัณฑิตศึกษา ในวันศุกร์ที่ 9 มิถุนายน 2566 โดยมีวัตถุประสงค์เพื่อ </t>
  </si>
  <si>
    <t xml:space="preserve">       3. การใช้ google scholar  และ การดู  citation</t>
  </si>
  <si>
    <t>การใช้ google scholar  และ การดู  citation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</si>
</sst>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9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0"/>
      <color theme="1"/>
      <name val="Tahoma"/>
      <family val="2"/>
      <scheme val="minor"/>
    </font>
    <font>
      <b/>
      <sz val="10"/>
      <color rgb="FF000000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sz val="10"/>
      <color theme="1"/>
      <name val="Tahoma"/>
      <family val="2"/>
      <scheme val="minor"/>
    </font>
    <font>
      <b/>
      <sz val="10"/>
      <color theme="1"/>
      <name val="Tahoma"/>
      <family val="2"/>
      <charset val="222"/>
      <scheme val="minor"/>
    </font>
    <font>
      <b/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4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6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8" fillId="0" borderId="0" xfId="0" applyNumberFormat="1" applyFont="1"/>
    <xf numFmtId="2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6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2" fillId="0" borderId="0" xfId="0" applyFont="1" applyAlignment="1"/>
    <xf numFmtId="2" fontId="7" fillId="0" borderId="7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1" fontId="1" fillId="0" borderId="14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7" fillId="0" borderId="0" xfId="0" applyFont="1"/>
    <xf numFmtId="0" fontId="20" fillId="0" borderId="0" xfId="0" applyFont="1" applyAlignment="1"/>
    <xf numFmtId="0" fontId="13" fillId="0" borderId="15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0" borderId="13" xfId="0" applyFont="1" applyBorder="1" applyAlignment="1">
      <alignment wrapText="1"/>
    </xf>
    <xf numFmtId="2" fontId="9" fillId="6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49" fontId="2" fillId="0" borderId="0" xfId="0" applyNumberFormat="1" applyFont="1" applyAlignment="1"/>
    <xf numFmtId="0" fontId="7" fillId="6" borderId="14" xfId="0" applyFont="1" applyFill="1" applyBorder="1" applyAlignment="1">
      <alignment horizontal="right"/>
    </xf>
    <xf numFmtId="0" fontId="10" fillId="0" borderId="13" xfId="0" applyFont="1" applyBorder="1" applyAlignment="1">
      <alignment vertical="top" wrapText="1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1" fillId="0" borderId="13" xfId="0" applyFont="1" applyBorder="1"/>
    <xf numFmtId="0" fontId="10" fillId="9" borderId="0" xfId="0" applyFont="1" applyFill="1" applyAlignment="1">
      <alignment wrapText="1"/>
    </xf>
    <xf numFmtId="0" fontId="21" fillId="0" borderId="0" xfId="0" applyFont="1"/>
    <xf numFmtId="0" fontId="2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0" fontId="21" fillId="0" borderId="23" xfId="0" applyFont="1" applyBorder="1"/>
    <xf numFmtId="0" fontId="1" fillId="0" borderId="1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2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7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3" fillId="0" borderId="0" xfId="0" applyFont="1"/>
    <xf numFmtId="0" fontId="0" fillId="0" borderId="0" xfId="0" applyFont="1" applyAlignment="1"/>
    <xf numFmtId="187" fontId="23" fillId="0" borderId="0" xfId="0" applyNumberFormat="1" applyFont="1" applyAlignment="1"/>
    <xf numFmtId="0" fontId="23" fillId="0" borderId="0" xfId="0" applyFont="1" applyAlignment="1"/>
    <xf numFmtId="0" fontId="24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6" borderId="13" xfId="0" applyFont="1" applyFill="1" applyBorder="1"/>
    <xf numFmtId="0" fontId="23" fillId="0" borderId="13" xfId="0" applyFont="1" applyBorder="1" applyAlignment="1"/>
    <xf numFmtId="0" fontId="23" fillId="6" borderId="13" xfId="0" applyFont="1" applyFill="1" applyBorder="1" applyAlignment="1"/>
    <xf numFmtId="0" fontId="25" fillId="8" borderId="13" xfId="0" applyFont="1" applyFill="1" applyBorder="1"/>
    <xf numFmtId="0" fontId="23" fillId="8" borderId="13" xfId="0" applyFont="1" applyFill="1" applyBorder="1" applyAlignment="1"/>
    <xf numFmtId="2" fontId="9" fillId="8" borderId="14" xfId="0" applyNumberFormat="1" applyFont="1" applyFill="1" applyBorder="1" applyAlignment="1">
      <alignment wrapText="1"/>
    </xf>
    <xf numFmtId="2" fontId="9" fillId="8" borderId="13" xfId="0" applyNumberFormat="1" applyFont="1" applyFill="1" applyBorder="1" applyAlignment="1">
      <alignment wrapText="1"/>
    </xf>
    <xf numFmtId="0" fontId="25" fillId="5" borderId="13" xfId="0" applyFont="1" applyFill="1" applyBorder="1"/>
    <xf numFmtId="0" fontId="23" fillId="5" borderId="13" xfId="0" applyFont="1" applyFill="1" applyBorder="1" applyAlignment="1"/>
    <xf numFmtId="2" fontId="9" fillId="5" borderId="14" xfId="0" applyNumberFormat="1" applyFont="1" applyFill="1" applyBorder="1" applyAlignment="1">
      <alignment wrapText="1"/>
    </xf>
    <xf numFmtId="2" fontId="9" fillId="5" borderId="13" xfId="0" applyNumberFormat="1" applyFont="1" applyFill="1" applyBorder="1" applyAlignment="1">
      <alignment wrapText="1"/>
    </xf>
    <xf numFmtId="0" fontId="25" fillId="10" borderId="13" xfId="0" applyFont="1" applyFill="1" applyBorder="1"/>
    <xf numFmtId="0" fontId="23" fillId="10" borderId="13" xfId="0" applyFont="1" applyFill="1" applyBorder="1" applyAlignment="1"/>
    <xf numFmtId="2" fontId="9" fillId="10" borderId="14" xfId="0" applyNumberFormat="1" applyFont="1" applyFill="1" applyBorder="1" applyAlignment="1">
      <alignment wrapText="1"/>
    </xf>
    <xf numFmtId="2" fontId="9" fillId="10" borderId="13" xfId="0" applyNumberFormat="1" applyFont="1" applyFill="1" applyBorder="1" applyAlignment="1">
      <alignment wrapText="1"/>
    </xf>
    <xf numFmtId="0" fontId="25" fillId="7" borderId="13" xfId="0" applyFont="1" applyFill="1" applyBorder="1"/>
    <xf numFmtId="0" fontId="23" fillId="7" borderId="13" xfId="0" applyFont="1" applyFill="1" applyBorder="1" applyAlignment="1"/>
    <xf numFmtId="2" fontId="9" fillId="7" borderId="14" xfId="0" applyNumberFormat="1" applyFont="1" applyFill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6" fillId="11" borderId="0" xfId="0" applyFont="1" applyFill="1"/>
    <xf numFmtId="0" fontId="23" fillId="11" borderId="13" xfId="0" applyFont="1" applyFill="1" applyBorder="1" applyAlignment="1"/>
    <xf numFmtId="2" fontId="9" fillId="11" borderId="14" xfId="0" applyNumberFormat="1" applyFont="1" applyFill="1" applyBorder="1" applyAlignment="1">
      <alignment wrapText="1"/>
    </xf>
    <xf numFmtId="2" fontId="9" fillId="11" borderId="13" xfId="0" applyNumberFormat="1" applyFont="1" applyFill="1" applyBorder="1" applyAlignment="1">
      <alignment wrapText="1"/>
    </xf>
    <xf numFmtId="0" fontId="27" fillId="11" borderId="13" xfId="0" applyFont="1" applyFill="1" applyBorder="1" applyAlignment="1"/>
    <xf numFmtId="0" fontId="27" fillId="11" borderId="25" xfId="0" applyFont="1" applyFill="1" applyBorder="1" applyAlignment="1"/>
    <xf numFmtId="0" fontId="28" fillId="11" borderId="0" xfId="0" applyFont="1" applyFill="1" applyAlignment="1">
      <alignment wrapText="1"/>
    </xf>
    <xf numFmtId="0" fontId="28" fillId="11" borderId="13" xfId="0" applyFont="1" applyFill="1" applyBorder="1" applyAlignment="1">
      <alignment wrapText="1"/>
    </xf>
    <xf numFmtId="0" fontId="28" fillId="11" borderId="0" xfId="0" applyFont="1" applyFill="1" applyBorder="1" applyAlignment="1">
      <alignment wrapText="1"/>
    </xf>
    <xf numFmtId="0" fontId="28" fillId="11" borderId="0" xfId="0" applyFont="1" applyFill="1" applyBorder="1" applyAlignment="1">
      <alignment vertical="top" wrapText="1"/>
    </xf>
    <xf numFmtId="0" fontId="2" fillId="0" borderId="13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0" xfId="0" applyFont="1" applyBorder="1" applyAlignment="1"/>
    <xf numFmtId="0" fontId="1" fillId="0" borderId="2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2" fontId="1" fillId="0" borderId="25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1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2" fontId="14" fillId="0" borderId="25" xfId="0" applyNumberFormat="1" applyFont="1" applyBorder="1" applyAlignment="1">
      <alignment horizontal="center" vertical="top"/>
    </xf>
    <xf numFmtId="2" fontId="14" fillId="0" borderId="14" xfId="0" applyNumberFormat="1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36</xdr:row>
          <xdr:rowOff>180975</xdr:rowOff>
        </xdr:from>
        <xdr:to>
          <xdr:col>5</xdr:col>
          <xdr:colOff>352425</xdr:colOff>
          <xdr:row>37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</xdr:row>
          <xdr:rowOff>209550</xdr:rowOff>
        </xdr:from>
        <xdr:to>
          <xdr:col>5</xdr:col>
          <xdr:colOff>352425</xdr:colOff>
          <xdr:row>5</xdr:row>
          <xdr:rowOff>85725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A5C2-8EDB-4BB8-A002-FB54EF091337}">
  <dimension ref="A1:W38"/>
  <sheetViews>
    <sheetView topLeftCell="N7" workbookViewId="0">
      <selection activeCell="V38" sqref="V38"/>
    </sheetView>
  </sheetViews>
  <sheetFormatPr defaultColWidth="11" defaultRowHeight="14.25" x14ac:dyDescent="0.2"/>
  <cols>
    <col min="1" max="11" width="16.5" style="132" customWidth="1"/>
    <col min="12" max="12" width="13.5" style="132" customWidth="1"/>
    <col min="13" max="15" width="10.375" style="132" customWidth="1"/>
    <col min="16" max="16" width="10.75" style="132" customWidth="1"/>
    <col min="17" max="17" width="11.5" style="132" customWidth="1"/>
    <col min="18" max="18" width="11.25" style="132" customWidth="1"/>
    <col min="19" max="19" width="12.875" style="132" customWidth="1"/>
    <col min="20" max="20" width="14.375" style="132" customWidth="1"/>
    <col min="21" max="29" width="16.5" style="132" customWidth="1"/>
    <col min="30" max="16384" width="11" style="132"/>
  </cols>
  <sheetData>
    <row r="1" spans="1:23" x14ac:dyDescent="0.2">
      <c r="A1" s="131" t="s">
        <v>62</v>
      </c>
      <c r="B1" s="131" t="s">
        <v>63</v>
      </c>
      <c r="C1" s="131" t="s">
        <v>64</v>
      </c>
      <c r="D1" s="131" t="s">
        <v>65</v>
      </c>
      <c r="E1" s="131" t="s">
        <v>66</v>
      </c>
      <c r="F1" s="131" t="s">
        <v>67</v>
      </c>
      <c r="G1" s="131" t="s">
        <v>68</v>
      </c>
      <c r="H1" s="131" t="s">
        <v>69</v>
      </c>
      <c r="I1" s="131" t="s">
        <v>70</v>
      </c>
      <c r="J1" s="131" t="s">
        <v>71</v>
      </c>
      <c r="K1" s="131" t="s">
        <v>72</v>
      </c>
      <c r="L1" s="131" t="s">
        <v>73</v>
      </c>
      <c r="M1" s="131" t="s">
        <v>74</v>
      </c>
      <c r="N1" s="131" t="s">
        <v>75</v>
      </c>
      <c r="O1" s="131" t="s">
        <v>76</v>
      </c>
      <c r="P1" s="131" t="s">
        <v>77</v>
      </c>
      <c r="Q1" s="131" t="s">
        <v>78</v>
      </c>
      <c r="R1" s="131" t="s">
        <v>79</v>
      </c>
      <c r="S1" s="131" t="s">
        <v>80</v>
      </c>
      <c r="T1" s="131" t="s">
        <v>81</v>
      </c>
      <c r="U1" s="131" t="s">
        <v>82</v>
      </c>
      <c r="V1" s="131" t="s">
        <v>46</v>
      </c>
      <c r="W1" s="131" t="s">
        <v>83</v>
      </c>
    </row>
    <row r="2" spans="1:23" x14ac:dyDescent="0.2">
      <c r="A2" s="133">
        <v>45086.499844768521</v>
      </c>
      <c r="B2" s="134" t="s">
        <v>33</v>
      </c>
      <c r="D2" s="134" t="s">
        <v>39</v>
      </c>
      <c r="E2" s="134" t="s">
        <v>84</v>
      </c>
      <c r="F2" s="134" t="s">
        <v>85</v>
      </c>
      <c r="G2" s="134" t="s">
        <v>85</v>
      </c>
      <c r="H2" s="134" t="s">
        <v>84</v>
      </c>
      <c r="I2" s="134" t="s">
        <v>84</v>
      </c>
      <c r="J2" s="134" t="s">
        <v>84</v>
      </c>
      <c r="L2" s="134">
        <v>5</v>
      </c>
      <c r="M2" s="134">
        <v>5</v>
      </c>
      <c r="N2" s="134">
        <v>5</v>
      </c>
      <c r="O2" s="134">
        <v>4</v>
      </c>
      <c r="P2" s="134">
        <v>4</v>
      </c>
      <c r="Q2" s="134">
        <v>5</v>
      </c>
      <c r="R2" s="134">
        <v>5</v>
      </c>
      <c r="S2" s="134">
        <v>5</v>
      </c>
      <c r="T2" s="134">
        <v>5</v>
      </c>
    </row>
    <row r="3" spans="1:23" x14ac:dyDescent="0.2">
      <c r="A3" s="133">
        <v>45086.499894872686</v>
      </c>
      <c r="B3" s="134" t="s">
        <v>32</v>
      </c>
      <c r="D3" s="134" t="s">
        <v>50</v>
      </c>
      <c r="E3" s="134" t="s">
        <v>85</v>
      </c>
      <c r="F3" s="134" t="s">
        <v>84</v>
      </c>
      <c r="G3" s="134" t="s">
        <v>85</v>
      </c>
      <c r="H3" s="134" t="s">
        <v>85</v>
      </c>
      <c r="I3" s="134" t="s">
        <v>84</v>
      </c>
      <c r="J3" s="134" t="s">
        <v>84</v>
      </c>
      <c r="L3" s="134">
        <v>5</v>
      </c>
      <c r="M3" s="134">
        <v>5</v>
      </c>
      <c r="N3" s="134">
        <v>5</v>
      </c>
      <c r="O3" s="134">
        <v>5</v>
      </c>
      <c r="P3" s="134">
        <v>5</v>
      </c>
      <c r="Q3" s="134">
        <v>5</v>
      </c>
      <c r="R3" s="134">
        <v>5</v>
      </c>
      <c r="S3" s="134">
        <v>5</v>
      </c>
      <c r="T3" s="134">
        <v>5</v>
      </c>
    </row>
    <row r="4" spans="1:23" x14ac:dyDescent="0.2">
      <c r="A4" s="133">
        <v>45086.499900219904</v>
      </c>
      <c r="B4" s="134" t="s">
        <v>32</v>
      </c>
      <c r="D4" s="134" t="s">
        <v>86</v>
      </c>
      <c r="E4" s="134" t="s">
        <v>85</v>
      </c>
      <c r="F4" s="134" t="s">
        <v>84</v>
      </c>
      <c r="G4" s="134" t="s">
        <v>85</v>
      </c>
      <c r="H4" s="134" t="s">
        <v>85</v>
      </c>
      <c r="I4" s="134" t="s">
        <v>85</v>
      </c>
      <c r="J4" s="134" t="s">
        <v>84</v>
      </c>
      <c r="L4" s="134">
        <v>4</v>
      </c>
      <c r="M4" s="134">
        <v>4</v>
      </c>
      <c r="N4" s="134">
        <v>5</v>
      </c>
      <c r="O4" s="134">
        <v>3</v>
      </c>
      <c r="P4" s="134">
        <v>3</v>
      </c>
      <c r="Q4" s="134">
        <v>3</v>
      </c>
      <c r="R4" s="134">
        <v>3</v>
      </c>
      <c r="S4" s="134">
        <v>5</v>
      </c>
      <c r="T4" s="134">
        <v>5</v>
      </c>
    </row>
    <row r="5" spans="1:23" x14ac:dyDescent="0.2">
      <c r="A5" s="133">
        <v>45086.499971747689</v>
      </c>
      <c r="B5" s="134" t="s">
        <v>32</v>
      </c>
      <c r="D5" s="134" t="s">
        <v>87</v>
      </c>
      <c r="E5" s="134" t="s">
        <v>84</v>
      </c>
      <c r="F5" s="134" t="s">
        <v>84</v>
      </c>
      <c r="G5" s="134" t="s">
        <v>84</v>
      </c>
      <c r="H5" s="134" t="s">
        <v>85</v>
      </c>
      <c r="I5" s="134" t="s">
        <v>84</v>
      </c>
      <c r="J5" s="134" t="s">
        <v>84</v>
      </c>
      <c r="L5" s="134">
        <v>5</v>
      </c>
      <c r="M5" s="134">
        <v>5</v>
      </c>
      <c r="N5" s="134">
        <v>5</v>
      </c>
      <c r="O5" s="134">
        <v>3</v>
      </c>
      <c r="P5" s="134">
        <v>3</v>
      </c>
      <c r="Q5" s="134">
        <v>3</v>
      </c>
      <c r="R5" s="134">
        <v>4</v>
      </c>
      <c r="S5" s="134">
        <v>4</v>
      </c>
      <c r="T5" s="134">
        <v>4</v>
      </c>
    </row>
    <row r="6" spans="1:23" x14ac:dyDescent="0.2">
      <c r="A6" s="133">
        <v>45086.500030277777</v>
      </c>
      <c r="B6" s="134" t="s">
        <v>32</v>
      </c>
      <c r="D6" s="134" t="s">
        <v>35</v>
      </c>
      <c r="E6" s="134" t="s">
        <v>84</v>
      </c>
      <c r="F6" s="134" t="s">
        <v>85</v>
      </c>
      <c r="G6" s="134" t="s">
        <v>85</v>
      </c>
      <c r="H6" s="134" t="s">
        <v>85</v>
      </c>
      <c r="I6" s="134" t="s">
        <v>84</v>
      </c>
      <c r="J6" s="134" t="s">
        <v>84</v>
      </c>
      <c r="L6" s="134">
        <v>5</v>
      </c>
      <c r="M6" s="134">
        <v>5</v>
      </c>
      <c r="N6" s="134">
        <v>5</v>
      </c>
      <c r="O6" s="134">
        <v>4</v>
      </c>
      <c r="P6" s="134">
        <v>4</v>
      </c>
      <c r="Q6" s="134">
        <v>4</v>
      </c>
      <c r="R6" s="134">
        <v>4</v>
      </c>
      <c r="S6" s="134">
        <v>4</v>
      </c>
      <c r="T6" s="134">
        <v>4</v>
      </c>
    </row>
    <row r="7" spans="1:23" x14ac:dyDescent="0.2">
      <c r="A7" s="133">
        <v>45086.500099861107</v>
      </c>
      <c r="B7" s="134" t="s">
        <v>29</v>
      </c>
      <c r="D7" s="134" t="s">
        <v>39</v>
      </c>
      <c r="E7" s="134" t="s">
        <v>85</v>
      </c>
      <c r="F7" s="134" t="s">
        <v>85</v>
      </c>
      <c r="G7" s="134" t="s">
        <v>85</v>
      </c>
      <c r="H7" s="134" t="s">
        <v>84</v>
      </c>
      <c r="I7" s="134" t="s">
        <v>84</v>
      </c>
      <c r="J7" s="134" t="s">
        <v>84</v>
      </c>
      <c r="L7" s="134">
        <v>5</v>
      </c>
      <c r="M7" s="134">
        <v>5</v>
      </c>
      <c r="N7" s="134">
        <v>5</v>
      </c>
      <c r="O7" s="134">
        <v>1</v>
      </c>
      <c r="P7" s="134">
        <v>1</v>
      </c>
      <c r="Q7" s="134">
        <v>1</v>
      </c>
      <c r="R7" s="134">
        <v>1</v>
      </c>
      <c r="S7" s="134">
        <v>5</v>
      </c>
      <c r="T7" s="134">
        <v>5</v>
      </c>
    </row>
    <row r="8" spans="1:23" x14ac:dyDescent="0.2">
      <c r="A8" s="133">
        <v>45086.500113680551</v>
      </c>
      <c r="B8" s="134" t="s">
        <v>32</v>
      </c>
      <c r="D8" s="134" t="s">
        <v>88</v>
      </c>
      <c r="E8" s="134" t="s">
        <v>85</v>
      </c>
      <c r="F8" s="134" t="s">
        <v>85</v>
      </c>
      <c r="G8" s="134" t="s">
        <v>85</v>
      </c>
      <c r="H8" s="134" t="s">
        <v>85</v>
      </c>
      <c r="I8" s="134" t="s">
        <v>85</v>
      </c>
      <c r="J8" s="134" t="s">
        <v>85</v>
      </c>
      <c r="L8" s="134">
        <v>5</v>
      </c>
      <c r="M8" s="134">
        <v>5</v>
      </c>
      <c r="N8" s="134">
        <v>5</v>
      </c>
      <c r="O8" s="134">
        <v>4</v>
      </c>
      <c r="P8" s="134">
        <v>4</v>
      </c>
      <c r="Q8" s="134">
        <v>5</v>
      </c>
      <c r="R8" s="134">
        <v>1</v>
      </c>
      <c r="S8" s="134">
        <v>5</v>
      </c>
      <c r="T8" s="134">
        <v>5</v>
      </c>
    </row>
    <row r="9" spans="1:23" x14ac:dyDescent="0.2">
      <c r="A9" s="133">
        <v>45086.500492118052</v>
      </c>
      <c r="B9" s="134" t="s">
        <v>29</v>
      </c>
      <c r="D9" s="134" t="s">
        <v>36</v>
      </c>
      <c r="E9" s="134" t="s">
        <v>85</v>
      </c>
      <c r="F9" s="134" t="s">
        <v>85</v>
      </c>
      <c r="G9" s="134" t="s">
        <v>85</v>
      </c>
      <c r="H9" s="134" t="s">
        <v>84</v>
      </c>
      <c r="I9" s="134" t="s">
        <v>85</v>
      </c>
      <c r="J9" s="134" t="s">
        <v>84</v>
      </c>
      <c r="L9" s="134">
        <v>5</v>
      </c>
      <c r="M9" s="134">
        <v>5</v>
      </c>
      <c r="N9" s="134">
        <v>5</v>
      </c>
      <c r="O9" s="134">
        <v>4</v>
      </c>
      <c r="P9" s="134">
        <v>4</v>
      </c>
      <c r="Q9" s="134">
        <v>5</v>
      </c>
      <c r="R9" s="134">
        <v>1</v>
      </c>
      <c r="S9" s="134">
        <v>5</v>
      </c>
      <c r="T9" s="134">
        <v>5</v>
      </c>
    </row>
    <row r="10" spans="1:23" x14ac:dyDescent="0.2">
      <c r="A10" s="133">
        <v>45086.500529270837</v>
      </c>
      <c r="B10" s="134" t="s">
        <v>32</v>
      </c>
      <c r="D10" s="134" t="s">
        <v>39</v>
      </c>
      <c r="E10" s="134" t="s">
        <v>84</v>
      </c>
      <c r="F10" s="134" t="s">
        <v>84</v>
      </c>
      <c r="G10" s="134" t="s">
        <v>85</v>
      </c>
      <c r="H10" s="134" t="s">
        <v>84</v>
      </c>
      <c r="I10" s="134" t="s">
        <v>84</v>
      </c>
      <c r="J10" s="134" t="s">
        <v>84</v>
      </c>
      <c r="L10" s="134">
        <v>5</v>
      </c>
      <c r="M10" s="134">
        <v>5</v>
      </c>
      <c r="N10" s="134">
        <v>5</v>
      </c>
      <c r="O10" s="134">
        <v>4</v>
      </c>
      <c r="P10" s="134">
        <v>4</v>
      </c>
      <c r="Q10" s="134">
        <v>2</v>
      </c>
      <c r="R10" s="134">
        <v>2</v>
      </c>
      <c r="S10" s="134">
        <v>4</v>
      </c>
      <c r="T10" s="134">
        <v>4</v>
      </c>
    </row>
    <row r="11" spans="1:23" x14ac:dyDescent="0.2">
      <c r="A11" s="133">
        <v>45086.500560914355</v>
      </c>
      <c r="B11" s="134" t="s">
        <v>32</v>
      </c>
      <c r="D11" s="134" t="s">
        <v>86</v>
      </c>
      <c r="E11" s="134" t="s">
        <v>84</v>
      </c>
      <c r="F11" s="134" t="s">
        <v>84</v>
      </c>
      <c r="G11" s="134" t="s">
        <v>85</v>
      </c>
      <c r="H11" s="134" t="s">
        <v>85</v>
      </c>
      <c r="I11" s="134" t="s">
        <v>84</v>
      </c>
      <c r="J11" s="134" t="s">
        <v>84</v>
      </c>
      <c r="L11" s="134">
        <v>5</v>
      </c>
      <c r="M11" s="134">
        <v>5</v>
      </c>
      <c r="N11" s="134">
        <v>5</v>
      </c>
      <c r="O11" s="134">
        <v>3</v>
      </c>
      <c r="P11" s="134">
        <v>3</v>
      </c>
      <c r="Q11" s="134">
        <v>4</v>
      </c>
      <c r="R11" s="134">
        <v>4</v>
      </c>
      <c r="S11" s="134">
        <v>4</v>
      </c>
      <c r="T11" s="134">
        <v>4</v>
      </c>
    </row>
    <row r="12" spans="1:23" x14ac:dyDescent="0.2">
      <c r="A12" s="133">
        <v>45086.500662025464</v>
      </c>
      <c r="B12" s="134" t="s">
        <v>32</v>
      </c>
      <c r="D12" s="134" t="s">
        <v>37</v>
      </c>
      <c r="E12" s="134" t="s">
        <v>84</v>
      </c>
      <c r="F12" s="134" t="s">
        <v>84</v>
      </c>
      <c r="G12" s="134" t="s">
        <v>85</v>
      </c>
      <c r="H12" s="134" t="s">
        <v>85</v>
      </c>
      <c r="I12" s="134" t="s">
        <v>85</v>
      </c>
      <c r="J12" s="134" t="s">
        <v>84</v>
      </c>
      <c r="L12" s="134">
        <v>5</v>
      </c>
      <c r="M12" s="134">
        <v>5</v>
      </c>
      <c r="N12" s="134">
        <v>5</v>
      </c>
      <c r="O12" s="134">
        <v>3</v>
      </c>
      <c r="P12" s="134">
        <v>3</v>
      </c>
      <c r="Q12" s="134">
        <v>4</v>
      </c>
      <c r="R12" s="134">
        <v>5</v>
      </c>
      <c r="S12" s="134">
        <v>5</v>
      </c>
      <c r="T12" s="134">
        <v>5</v>
      </c>
    </row>
    <row r="13" spans="1:23" x14ac:dyDescent="0.2">
      <c r="A13" s="133">
        <v>45086.500667071756</v>
      </c>
      <c r="B13" s="134" t="s">
        <v>32</v>
      </c>
      <c r="D13" s="134" t="s">
        <v>38</v>
      </c>
      <c r="E13" s="134" t="s">
        <v>84</v>
      </c>
      <c r="F13" s="134" t="s">
        <v>84</v>
      </c>
      <c r="G13" s="134" t="s">
        <v>85</v>
      </c>
      <c r="H13" s="134" t="s">
        <v>85</v>
      </c>
      <c r="I13" s="134" t="s">
        <v>84</v>
      </c>
      <c r="J13" s="134" t="s">
        <v>84</v>
      </c>
      <c r="L13" s="134">
        <v>5</v>
      </c>
      <c r="M13" s="134">
        <v>5</v>
      </c>
      <c r="N13" s="134">
        <v>5</v>
      </c>
      <c r="O13" s="134">
        <v>2</v>
      </c>
      <c r="P13" s="134">
        <v>4</v>
      </c>
      <c r="Q13" s="134">
        <v>4</v>
      </c>
      <c r="R13" s="134">
        <v>4</v>
      </c>
      <c r="S13" s="134">
        <v>4</v>
      </c>
      <c r="T13" s="134">
        <v>4</v>
      </c>
    </row>
    <row r="14" spans="1:23" x14ac:dyDescent="0.2">
      <c r="A14" s="133">
        <v>45086.500684710649</v>
      </c>
      <c r="B14" s="134" t="s">
        <v>32</v>
      </c>
      <c r="D14" s="134" t="s">
        <v>36</v>
      </c>
      <c r="E14" s="134" t="s">
        <v>84</v>
      </c>
      <c r="F14" s="134" t="s">
        <v>84</v>
      </c>
      <c r="G14" s="134" t="s">
        <v>85</v>
      </c>
      <c r="H14" s="134" t="s">
        <v>84</v>
      </c>
      <c r="I14" s="134" t="s">
        <v>85</v>
      </c>
      <c r="J14" s="134" t="s">
        <v>84</v>
      </c>
      <c r="L14" s="134">
        <v>5</v>
      </c>
      <c r="M14" s="134">
        <v>5</v>
      </c>
      <c r="N14" s="134">
        <v>5</v>
      </c>
      <c r="O14" s="134">
        <v>3</v>
      </c>
      <c r="P14" s="134">
        <v>4</v>
      </c>
      <c r="Q14" s="134">
        <v>4</v>
      </c>
      <c r="R14" s="134">
        <v>5</v>
      </c>
      <c r="S14" s="134">
        <v>5</v>
      </c>
      <c r="T14" s="134">
        <v>5</v>
      </c>
    </row>
    <row r="15" spans="1:23" x14ac:dyDescent="0.2">
      <c r="A15" s="133">
        <v>45086.500700787037</v>
      </c>
      <c r="B15" s="134" t="s">
        <v>32</v>
      </c>
      <c r="D15" s="134" t="s">
        <v>59</v>
      </c>
      <c r="E15" s="134" t="s">
        <v>84</v>
      </c>
      <c r="F15" s="134" t="s">
        <v>84</v>
      </c>
      <c r="G15" s="134" t="s">
        <v>85</v>
      </c>
      <c r="H15" s="134" t="s">
        <v>85</v>
      </c>
      <c r="I15" s="134" t="s">
        <v>84</v>
      </c>
      <c r="J15" s="134" t="s">
        <v>84</v>
      </c>
      <c r="L15" s="134">
        <v>5</v>
      </c>
      <c r="M15" s="134">
        <v>5</v>
      </c>
      <c r="N15" s="134">
        <v>5</v>
      </c>
      <c r="O15" s="134">
        <v>3</v>
      </c>
      <c r="P15" s="134">
        <v>3</v>
      </c>
      <c r="Q15" s="134">
        <v>4</v>
      </c>
      <c r="R15" s="134">
        <v>4</v>
      </c>
      <c r="S15" s="134">
        <v>4</v>
      </c>
      <c r="T15" s="134">
        <v>4</v>
      </c>
    </row>
    <row r="16" spans="1:23" x14ac:dyDescent="0.2">
      <c r="A16" s="133">
        <v>45086.500833136575</v>
      </c>
      <c r="B16" s="134" t="s">
        <v>32</v>
      </c>
      <c r="D16" s="134" t="s">
        <v>89</v>
      </c>
      <c r="E16" s="134" t="s">
        <v>84</v>
      </c>
      <c r="F16" s="134" t="s">
        <v>84</v>
      </c>
      <c r="G16" s="134" t="s">
        <v>85</v>
      </c>
      <c r="H16" s="134" t="s">
        <v>84</v>
      </c>
      <c r="I16" s="134" t="s">
        <v>85</v>
      </c>
      <c r="J16" s="134" t="s">
        <v>84</v>
      </c>
      <c r="L16" s="134">
        <v>5</v>
      </c>
      <c r="M16" s="134">
        <v>5</v>
      </c>
      <c r="N16" s="134">
        <v>5</v>
      </c>
      <c r="O16" s="134">
        <v>4</v>
      </c>
      <c r="P16" s="134">
        <v>4</v>
      </c>
      <c r="Q16" s="134">
        <v>5</v>
      </c>
      <c r="R16" s="134">
        <v>5</v>
      </c>
      <c r="S16" s="134">
        <v>5</v>
      </c>
      <c r="T16" s="134">
        <v>5</v>
      </c>
    </row>
    <row r="17" spans="1:23" x14ac:dyDescent="0.2">
      <c r="A17" s="133">
        <v>45086.501180983796</v>
      </c>
      <c r="B17" s="134" t="s">
        <v>32</v>
      </c>
      <c r="D17" s="134" t="s">
        <v>36</v>
      </c>
      <c r="E17" s="134" t="s">
        <v>84</v>
      </c>
      <c r="F17" s="134" t="s">
        <v>84</v>
      </c>
      <c r="G17" s="134" t="s">
        <v>85</v>
      </c>
      <c r="H17" s="134" t="s">
        <v>85</v>
      </c>
      <c r="I17" s="134" t="s">
        <v>85</v>
      </c>
      <c r="J17" s="134" t="s">
        <v>84</v>
      </c>
      <c r="L17" s="134">
        <v>5</v>
      </c>
      <c r="M17" s="134">
        <v>5</v>
      </c>
      <c r="N17" s="134">
        <v>5</v>
      </c>
      <c r="O17" s="134">
        <v>3</v>
      </c>
      <c r="P17" s="134">
        <v>3</v>
      </c>
      <c r="Q17" s="134">
        <v>4</v>
      </c>
      <c r="R17" s="134">
        <v>4</v>
      </c>
      <c r="S17" s="134">
        <v>5</v>
      </c>
      <c r="T17" s="134">
        <v>4</v>
      </c>
    </row>
    <row r="18" spans="1:23" x14ac:dyDescent="0.2">
      <c r="A18" s="133">
        <v>45086.501200347222</v>
      </c>
      <c r="B18" s="134" t="s">
        <v>32</v>
      </c>
      <c r="D18" s="134" t="s">
        <v>37</v>
      </c>
      <c r="E18" s="134" t="s">
        <v>84</v>
      </c>
      <c r="F18" s="134" t="s">
        <v>84</v>
      </c>
      <c r="G18" s="134" t="s">
        <v>85</v>
      </c>
      <c r="H18" s="134" t="s">
        <v>85</v>
      </c>
      <c r="I18" s="134" t="s">
        <v>84</v>
      </c>
      <c r="J18" s="134" t="s">
        <v>84</v>
      </c>
      <c r="L18" s="134">
        <v>5</v>
      </c>
      <c r="M18" s="134">
        <v>4</v>
      </c>
      <c r="N18" s="134">
        <v>5</v>
      </c>
      <c r="O18" s="134">
        <v>3</v>
      </c>
      <c r="P18" s="134">
        <v>3</v>
      </c>
      <c r="Q18" s="134">
        <v>5</v>
      </c>
      <c r="R18" s="134">
        <v>5</v>
      </c>
      <c r="S18" s="134">
        <v>4</v>
      </c>
      <c r="T18" s="134">
        <v>4</v>
      </c>
    </row>
    <row r="19" spans="1:23" x14ac:dyDescent="0.2">
      <c r="A19" s="133">
        <v>45086.501237662036</v>
      </c>
      <c r="B19" s="134" t="s">
        <v>32</v>
      </c>
      <c r="D19" s="134" t="s">
        <v>39</v>
      </c>
      <c r="E19" s="134" t="s">
        <v>84</v>
      </c>
      <c r="F19" s="134" t="s">
        <v>85</v>
      </c>
      <c r="G19" s="134" t="s">
        <v>85</v>
      </c>
      <c r="H19" s="134" t="s">
        <v>85</v>
      </c>
      <c r="I19" s="134" t="s">
        <v>84</v>
      </c>
      <c r="J19" s="134" t="s">
        <v>84</v>
      </c>
      <c r="L19" s="134">
        <v>5</v>
      </c>
      <c r="M19" s="134">
        <v>5</v>
      </c>
      <c r="N19" s="134">
        <v>5</v>
      </c>
      <c r="O19" s="134">
        <v>4</v>
      </c>
      <c r="P19" s="134">
        <v>4</v>
      </c>
      <c r="Q19" s="134">
        <v>5</v>
      </c>
      <c r="R19" s="134">
        <v>5</v>
      </c>
      <c r="S19" s="134">
        <v>5</v>
      </c>
      <c r="T19" s="134">
        <v>5</v>
      </c>
      <c r="U19" s="134" t="s">
        <v>90</v>
      </c>
      <c r="V19" s="134" t="s">
        <v>90</v>
      </c>
      <c r="W19" s="134" t="s">
        <v>90</v>
      </c>
    </row>
    <row r="20" spans="1:23" x14ac:dyDescent="0.2">
      <c r="A20" s="133">
        <v>45086.501314490743</v>
      </c>
      <c r="B20" s="134" t="s">
        <v>32</v>
      </c>
      <c r="D20" s="134" t="s">
        <v>36</v>
      </c>
      <c r="E20" s="134" t="s">
        <v>85</v>
      </c>
      <c r="F20" s="134" t="s">
        <v>85</v>
      </c>
      <c r="G20" s="134" t="s">
        <v>84</v>
      </c>
      <c r="H20" s="134" t="s">
        <v>85</v>
      </c>
      <c r="I20" s="134" t="s">
        <v>84</v>
      </c>
      <c r="J20" s="134" t="s">
        <v>84</v>
      </c>
      <c r="L20" s="134">
        <v>4</v>
      </c>
      <c r="M20" s="134">
        <v>5</v>
      </c>
      <c r="N20" s="134">
        <v>5</v>
      </c>
      <c r="O20" s="134">
        <v>3</v>
      </c>
      <c r="P20" s="134">
        <v>3</v>
      </c>
      <c r="Q20" s="134">
        <v>4</v>
      </c>
      <c r="R20" s="134">
        <v>4</v>
      </c>
      <c r="S20" s="134">
        <v>4</v>
      </c>
      <c r="T20" s="134">
        <v>4</v>
      </c>
    </row>
    <row r="21" spans="1:23" x14ac:dyDescent="0.2">
      <c r="A21" s="133">
        <v>45086.501340682866</v>
      </c>
      <c r="B21" s="134" t="s">
        <v>32</v>
      </c>
      <c r="D21" s="134" t="s">
        <v>39</v>
      </c>
      <c r="E21" s="134" t="s">
        <v>85</v>
      </c>
      <c r="F21" s="134" t="s">
        <v>85</v>
      </c>
      <c r="G21" s="134" t="s">
        <v>85</v>
      </c>
      <c r="H21" s="134" t="s">
        <v>85</v>
      </c>
      <c r="I21" s="134" t="s">
        <v>85</v>
      </c>
      <c r="J21" s="134" t="s">
        <v>85</v>
      </c>
      <c r="L21" s="134">
        <v>5</v>
      </c>
      <c r="M21" s="134">
        <v>5</v>
      </c>
      <c r="N21" s="134">
        <v>5</v>
      </c>
      <c r="O21" s="134">
        <v>5</v>
      </c>
      <c r="P21" s="134">
        <v>5</v>
      </c>
      <c r="Q21" s="134">
        <v>5</v>
      </c>
      <c r="R21" s="134">
        <v>5</v>
      </c>
      <c r="S21" s="134">
        <v>5</v>
      </c>
      <c r="T21" s="134">
        <v>5</v>
      </c>
    </row>
    <row r="22" spans="1:23" x14ac:dyDescent="0.2">
      <c r="A22" s="133">
        <v>45086.501491944444</v>
      </c>
      <c r="B22" s="134" t="s">
        <v>32</v>
      </c>
      <c r="D22" s="134" t="s">
        <v>89</v>
      </c>
      <c r="E22" s="134" t="s">
        <v>85</v>
      </c>
      <c r="F22" s="134" t="s">
        <v>85</v>
      </c>
      <c r="G22" s="134" t="s">
        <v>85</v>
      </c>
      <c r="H22" s="134" t="s">
        <v>85</v>
      </c>
      <c r="I22" s="134" t="s">
        <v>85</v>
      </c>
      <c r="J22" s="134" t="s">
        <v>85</v>
      </c>
      <c r="K22" s="134" t="s">
        <v>91</v>
      </c>
      <c r="L22" s="134">
        <v>5</v>
      </c>
      <c r="M22" s="134">
        <v>5</v>
      </c>
      <c r="N22" s="134">
        <v>4</v>
      </c>
      <c r="O22" s="134">
        <v>3</v>
      </c>
      <c r="P22" s="134">
        <v>5</v>
      </c>
      <c r="Q22" s="134">
        <v>5</v>
      </c>
      <c r="R22" s="134">
        <v>5</v>
      </c>
      <c r="S22" s="134">
        <v>5</v>
      </c>
      <c r="T22" s="134">
        <v>5</v>
      </c>
      <c r="V22" s="134" t="s">
        <v>92</v>
      </c>
    </row>
    <row r="23" spans="1:23" x14ac:dyDescent="0.2">
      <c r="A23" s="133">
        <v>45086.501531400463</v>
      </c>
      <c r="B23" s="134" t="s">
        <v>32</v>
      </c>
      <c r="D23" s="134" t="s">
        <v>36</v>
      </c>
      <c r="E23" s="134" t="s">
        <v>85</v>
      </c>
      <c r="F23" s="134" t="s">
        <v>85</v>
      </c>
      <c r="G23" s="134" t="s">
        <v>85</v>
      </c>
      <c r="H23" s="134" t="s">
        <v>85</v>
      </c>
      <c r="I23" s="134" t="s">
        <v>84</v>
      </c>
      <c r="J23" s="134" t="s">
        <v>84</v>
      </c>
      <c r="L23" s="134">
        <v>4</v>
      </c>
      <c r="M23" s="134">
        <v>4</v>
      </c>
      <c r="N23" s="134">
        <v>4</v>
      </c>
      <c r="O23" s="134">
        <v>3</v>
      </c>
      <c r="P23" s="134">
        <v>3</v>
      </c>
      <c r="Q23" s="134">
        <v>4</v>
      </c>
      <c r="R23" s="134">
        <v>4</v>
      </c>
      <c r="S23" s="134">
        <v>4</v>
      </c>
      <c r="T23" s="134">
        <v>4</v>
      </c>
    </row>
    <row r="24" spans="1:23" x14ac:dyDescent="0.2">
      <c r="A24" s="133">
        <v>45086.501849444445</v>
      </c>
      <c r="B24" s="134" t="s">
        <v>32</v>
      </c>
      <c r="D24" s="134" t="s">
        <v>39</v>
      </c>
      <c r="E24" s="134" t="s">
        <v>84</v>
      </c>
      <c r="F24" s="134" t="s">
        <v>84</v>
      </c>
      <c r="G24" s="134" t="s">
        <v>84</v>
      </c>
      <c r="H24" s="134" t="s">
        <v>84</v>
      </c>
      <c r="I24" s="134" t="s">
        <v>84</v>
      </c>
      <c r="J24" s="134" t="s">
        <v>84</v>
      </c>
      <c r="K24" s="134" t="s">
        <v>93</v>
      </c>
      <c r="L24" s="134">
        <v>5</v>
      </c>
      <c r="M24" s="134">
        <v>5</v>
      </c>
      <c r="N24" s="134">
        <v>5</v>
      </c>
      <c r="O24" s="134">
        <v>3</v>
      </c>
      <c r="P24" s="134">
        <v>3</v>
      </c>
      <c r="Q24" s="134">
        <v>5</v>
      </c>
      <c r="R24" s="134">
        <v>5</v>
      </c>
      <c r="S24" s="134">
        <v>4</v>
      </c>
      <c r="T24" s="134">
        <v>5</v>
      </c>
    </row>
    <row r="25" spans="1:23" x14ac:dyDescent="0.2">
      <c r="A25" s="133">
        <v>45086.501917384259</v>
      </c>
      <c r="B25" s="134" t="s">
        <v>33</v>
      </c>
      <c r="D25" s="134" t="s">
        <v>37</v>
      </c>
      <c r="E25" s="134" t="s">
        <v>84</v>
      </c>
      <c r="F25" s="134" t="s">
        <v>85</v>
      </c>
      <c r="G25" s="134" t="s">
        <v>84</v>
      </c>
      <c r="H25" s="134" t="s">
        <v>85</v>
      </c>
      <c r="I25" s="134" t="s">
        <v>84</v>
      </c>
      <c r="J25" s="134" t="s">
        <v>84</v>
      </c>
      <c r="L25" s="134">
        <v>5</v>
      </c>
      <c r="M25" s="134">
        <v>5</v>
      </c>
      <c r="N25" s="134">
        <v>5</v>
      </c>
      <c r="O25" s="134">
        <v>3</v>
      </c>
      <c r="P25" s="134">
        <v>3</v>
      </c>
      <c r="Q25" s="134">
        <v>4</v>
      </c>
      <c r="R25" s="134">
        <v>4</v>
      </c>
      <c r="S25" s="134">
        <v>5</v>
      </c>
      <c r="T25" s="134">
        <v>5</v>
      </c>
      <c r="W25" s="134" t="s">
        <v>94</v>
      </c>
    </row>
    <row r="26" spans="1:23" x14ac:dyDescent="0.2">
      <c r="A26" s="133">
        <v>45086.501951354163</v>
      </c>
      <c r="B26" s="134" t="s">
        <v>32</v>
      </c>
      <c r="D26" s="134" t="s">
        <v>35</v>
      </c>
      <c r="E26" s="134" t="s">
        <v>84</v>
      </c>
      <c r="F26" s="134" t="s">
        <v>84</v>
      </c>
      <c r="G26" s="134" t="s">
        <v>84</v>
      </c>
      <c r="H26" s="134" t="s">
        <v>85</v>
      </c>
      <c r="I26" s="134" t="s">
        <v>84</v>
      </c>
      <c r="J26" s="134" t="s">
        <v>84</v>
      </c>
      <c r="L26" s="134">
        <v>4</v>
      </c>
      <c r="M26" s="134">
        <v>4</v>
      </c>
      <c r="N26" s="134">
        <v>4</v>
      </c>
      <c r="O26" s="134">
        <v>2</v>
      </c>
      <c r="P26" s="134">
        <v>3</v>
      </c>
      <c r="Q26" s="134">
        <v>4</v>
      </c>
      <c r="R26" s="134">
        <v>4</v>
      </c>
      <c r="S26" s="134">
        <v>4</v>
      </c>
      <c r="T26" s="134">
        <v>4</v>
      </c>
    </row>
    <row r="27" spans="1:23" x14ac:dyDescent="0.2">
      <c r="A27" s="133">
        <v>45086.502001493056</v>
      </c>
      <c r="B27" s="134" t="s">
        <v>32</v>
      </c>
      <c r="D27" s="134" t="s">
        <v>35</v>
      </c>
      <c r="E27" s="134" t="s">
        <v>84</v>
      </c>
      <c r="F27" s="134" t="s">
        <v>84</v>
      </c>
      <c r="G27" s="134" t="s">
        <v>84</v>
      </c>
      <c r="H27" s="134" t="s">
        <v>85</v>
      </c>
      <c r="I27" s="134" t="s">
        <v>84</v>
      </c>
      <c r="J27" s="134" t="s">
        <v>84</v>
      </c>
      <c r="L27" s="134">
        <v>4</v>
      </c>
      <c r="M27" s="134">
        <v>4</v>
      </c>
      <c r="N27" s="134">
        <v>4</v>
      </c>
      <c r="O27" s="134">
        <v>2</v>
      </c>
      <c r="P27" s="134">
        <v>3</v>
      </c>
      <c r="Q27" s="134">
        <v>4</v>
      </c>
      <c r="R27" s="134">
        <v>4</v>
      </c>
      <c r="S27" s="134">
        <v>4</v>
      </c>
      <c r="T27" s="134">
        <v>4</v>
      </c>
    </row>
    <row r="28" spans="1:23" x14ac:dyDescent="0.2">
      <c r="A28" s="133">
        <v>45086.502184016208</v>
      </c>
      <c r="B28" s="134" t="s">
        <v>33</v>
      </c>
      <c r="D28" s="134" t="s">
        <v>35</v>
      </c>
      <c r="E28" s="134" t="s">
        <v>84</v>
      </c>
      <c r="F28" s="134" t="s">
        <v>84</v>
      </c>
      <c r="G28" s="134" t="s">
        <v>84</v>
      </c>
      <c r="H28" s="134" t="s">
        <v>85</v>
      </c>
      <c r="I28" s="134" t="s">
        <v>84</v>
      </c>
      <c r="J28" s="134" t="s">
        <v>84</v>
      </c>
      <c r="L28" s="134">
        <v>5</v>
      </c>
      <c r="M28" s="134">
        <v>4</v>
      </c>
      <c r="N28" s="134">
        <v>4</v>
      </c>
      <c r="O28" s="134">
        <v>4</v>
      </c>
      <c r="P28" s="134">
        <v>3</v>
      </c>
      <c r="Q28" s="134">
        <v>4</v>
      </c>
      <c r="R28" s="134">
        <v>4</v>
      </c>
      <c r="S28" s="134">
        <v>4</v>
      </c>
      <c r="T28" s="134">
        <v>4</v>
      </c>
      <c r="U28" s="134" t="s">
        <v>95</v>
      </c>
      <c r="V28" s="134" t="s">
        <v>96</v>
      </c>
      <c r="W28" s="134" t="s">
        <v>95</v>
      </c>
    </row>
    <row r="29" spans="1:23" x14ac:dyDescent="0.2">
      <c r="A29" s="133">
        <v>45086.502250057871</v>
      </c>
      <c r="B29" s="134" t="s">
        <v>32</v>
      </c>
      <c r="C29" s="134" t="s">
        <v>97</v>
      </c>
      <c r="D29" s="134" t="s">
        <v>88</v>
      </c>
      <c r="E29" s="134" t="s">
        <v>85</v>
      </c>
      <c r="F29" s="134" t="s">
        <v>85</v>
      </c>
      <c r="G29" s="134" t="s">
        <v>85</v>
      </c>
      <c r="H29" s="134" t="s">
        <v>85</v>
      </c>
      <c r="I29" s="134" t="s">
        <v>84</v>
      </c>
      <c r="J29" s="134" t="s">
        <v>84</v>
      </c>
      <c r="K29" s="134" t="s">
        <v>98</v>
      </c>
      <c r="L29" s="134">
        <v>5</v>
      </c>
      <c r="M29" s="134">
        <v>5</v>
      </c>
      <c r="N29" s="134">
        <v>5</v>
      </c>
      <c r="O29" s="134">
        <v>3</v>
      </c>
      <c r="P29" s="134">
        <v>3</v>
      </c>
      <c r="Q29" s="134">
        <v>3</v>
      </c>
      <c r="R29" s="134">
        <v>3</v>
      </c>
      <c r="S29" s="134">
        <v>5</v>
      </c>
      <c r="T29" s="134">
        <v>5</v>
      </c>
    </row>
    <row r="30" spans="1:23" x14ac:dyDescent="0.2">
      <c r="A30" s="133">
        <v>45086.502403958337</v>
      </c>
      <c r="B30" s="134" t="s">
        <v>32</v>
      </c>
      <c r="D30" s="134" t="s">
        <v>39</v>
      </c>
      <c r="E30" s="134" t="s">
        <v>85</v>
      </c>
      <c r="F30" s="134" t="s">
        <v>85</v>
      </c>
      <c r="G30" s="134" t="s">
        <v>85</v>
      </c>
      <c r="H30" s="134" t="s">
        <v>85</v>
      </c>
      <c r="I30" s="134" t="s">
        <v>85</v>
      </c>
      <c r="J30" s="134" t="s">
        <v>85</v>
      </c>
      <c r="L30" s="134">
        <v>5</v>
      </c>
      <c r="M30" s="134">
        <v>5</v>
      </c>
      <c r="N30" s="134">
        <v>5</v>
      </c>
      <c r="O30" s="134">
        <v>3</v>
      </c>
      <c r="P30" s="134">
        <v>3</v>
      </c>
      <c r="Q30" s="134">
        <v>5</v>
      </c>
      <c r="R30" s="134">
        <v>5</v>
      </c>
      <c r="S30" s="134">
        <v>5</v>
      </c>
      <c r="T30" s="134">
        <v>5</v>
      </c>
    </row>
    <row r="31" spans="1:23" x14ac:dyDescent="0.2">
      <c r="A31" s="133">
        <v>45086.502414317132</v>
      </c>
      <c r="B31" s="134" t="s">
        <v>29</v>
      </c>
      <c r="C31" s="134" t="s">
        <v>90</v>
      </c>
      <c r="D31" s="134" t="s">
        <v>39</v>
      </c>
      <c r="E31" s="134" t="s">
        <v>84</v>
      </c>
      <c r="F31" s="134" t="s">
        <v>84</v>
      </c>
      <c r="G31" s="134" t="s">
        <v>85</v>
      </c>
      <c r="H31" s="134" t="s">
        <v>84</v>
      </c>
      <c r="I31" s="134" t="s">
        <v>84</v>
      </c>
      <c r="J31" s="134" t="s">
        <v>84</v>
      </c>
      <c r="K31" s="134" t="s">
        <v>90</v>
      </c>
      <c r="L31" s="134">
        <v>5</v>
      </c>
      <c r="M31" s="134">
        <v>5</v>
      </c>
      <c r="N31" s="134">
        <v>5</v>
      </c>
      <c r="O31" s="134">
        <v>2</v>
      </c>
      <c r="P31" s="134">
        <v>3</v>
      </c>
      <c r="Q31" s="134">
        <v>4</v>
      </c>
      <c r="R31" s="134">
        <v>4</v>
      </c>
      <c r="S31" s="134">
        <v>5</v>
      </c>
      <c r="T31" s="134">
        <v>5</v>
      </c>
      <c r="U31" s="134" t="s">
        <v>90</v>
      </c>
      <c r="V31" s="134" t="s">
        <v>90</v>
      </c>
      <c r="W31" s="134" t="s">
        <v>90</v>
      </c>
    </row>
    <row r="32" spans="1:23" x14ac:dyDescent="0.2">
      <c r="A32" s="133">
        <v>45086.502441192133</v>
      </c>
      <c r="B32" s="134" t="s">
        <v>32</v>
      </c>
      <c r="D32" s="134" t="s">
        <v>99</v>
      </c>
      <c r="E32" s="134" t="s">
        <v>85</v>
      </c>
      <c r="F32" s="134" t="s">
        <v>85</v>
      </c>
      <c r="G32" s="134" t="s">
        <v>85</v>
      </c>
      <c r="H32" s="134" t="s">
        <v>85</v>
      </c>
      <c r="I32" s="134" t="s">
        <v>85</v>
      </c>
      <c r="J32" s="134" t="s">
        <v>85</v>
      </c>
      <c r="L32" s="134">
        <v>5</v>
      </c>
      <c r="M32" s="134">
        <v>5</v>
      </c>
      <c r="N32" s="134">
        <v>5</v>
      </c>
      <c r="O32" s="134">
        <v>3</v>
      </c>
      <c r="P32" s="134">
        <v>3</v>
      </c>
      <c r="Q32" s="134">
        <v>4</v>
      </c>
      <c r="R32" s="134">
        <v>4</v>
      </c>
      <c r="S32" s="134">
        <v>5</v>
      </c>
      <c r="T32" s="134">
        <v>5</v>
      </c>
      <c r="W32" s="134" t="s">
        <v>100</v>
      </c>
    </row>
    <row r="33" spans="1:23" x14ac:dyDescent="0.2">
      <c r="A33" s="133">
        <v>45086.502801539347</v>
      </c>
      <c r="B33" s="134" t="s">
        <v>32</v>
      </c>
      <c r="D33" s="134" t="s">
        <v>36</v>
      </c>
      <c r="E33" s="134" t="s">
        <v>84</v>
      </c>
      <c r="F33" s="134" t="s">
        <v>84</v>
      </c>
      <c r="G33" s="134" t="s">
        <v>85</v>
      </c>
      <c r="H33" s="134" t="s">
        <v>84</v>
      </c>
      <c r="I33" s="134" t="s">
        <v>84</v>
      </c>
      <c r="J33" s="134" t="s">
        <v>84</v>
      </c>
      <c r="L33" s="134">
        <v>5</v>
      </c>
      <c r="M33" s="134">
        <v>5</v>
      </c>
      <c r="N33" s="134">
        <v>5</v>
      </c>
      <c r="O33" s="134">
        <v>3</v>
      </c>
      <c r="P33" s="134">
        <v>4</v>
      </c>
      <c r="Q33" s="134">
        <v>4</v>
      </c>
      <c r="R33" s="134">
        <v>5</v>
      </c>
      <c r="S33" s="134">
        <v>5</v>
      </c>
      <c r="T33" s="134">
        <v>5</v>
      </c>
    </row>
    <row r="34" spans="1:23" x14ac:dyDescent="0.2">
      <c r="A34" s="133">
        <v>45086.504744976854</v>
      </c>
      <c r="B34" s="134" t="s">
        <v>32</v>
      </c>
      <c r="C34" s="134" t="s">
        <v>101</v>
      </c>
      <c r="D34" s="134" t="s">
        <v>39</v>
      </c>
      <c r="E34" s="134" t="s">
        <v>84</v>
      </c>
      <c r="F34" s="134" t="s">
        <v>84</v>
      </c>
      <c r="G34" s="134" t="s">
        <v>85</v>
      </c>
      <c r="H34" s="134" t="s">
        <v>84</v>
      </c>
      <c r="I34" s="134" t="s">
        <v>84</v>
      </c>
      <c r="J34" s="134" t="s">
        <v>85</v>
      </c>
      <c r="K34" s="134" t="s">
        <v>102</v>
      </c>
      <c r="L34" s="134">
        <v>5</v>
      </c>
      <c r="M34" s="134">
        <v>5</v>
      </c>
      <c r="N34" s="134">
        <v>5</v>
      </c>
      <c r="O34" s="134">
        <v>3</v>
      </c>
      <c r="P34" s="134">
        <v>2</v>
      </c>
      <c r="Q34" s="134">
        <v>4</v>
      </c>
      <c r="R34" s="134">
        <v>3</v>
      </c>
      <c r="S34" s="134">
        <v>4</v>
      </c>
      <c r="T34" s="134">
        <v>4</v>
      </c>
      <c r="U34" s="134" t="s">
        <v>103</v>
      </c>
      <c r="V34" s="134" t="s">
        <v>104</v>
      </c>
      <c r="W34" s="134" t="s">
        <v>105</v>
      </c>
    </row>
    <row r="35" spans="1:23" x14ac:dyDescent="0.2">
      <c r="A35" s="133">
        <v>45086.505254131946</v>
      </c>
      <c r="B35" s="134" t="s">
        <v>32</v>
      </c>
      <c r="C35" s="134" t="s">
        <v>106</v>
      </c>
      <c r="D35" s="134" t="s">
        <v>39</v>
      </c>
      <c r="E35" s="134" t="s">
        <v>84</v>
      </c>
      <c r="F35" s="134" t="s">
        <v>84</v>
      </c>
      <c r="G35" s="134" t="s">
        <v>85</v>
      </c>
      <c r="H35" s="134" t="s">
        <v>85</v>
      </c>
      <c r="I35" s="134" t="s">
        <v>84</v>
      </c>
      <c r="J35" s="134" t="s">
        <v>84</v>
      </c>
      <c r="K35" s="134" t="s">
        <v>102</v>
      </c>
      <c r="L35" s="134">
        <v>5</v>
      </c>
      <c r="M35" s="134">
        <v>5</v>
      </c>
      <c r="N35" s="134">
        <v>5</v>
      </c>
      <c r="O35" s="134">
        <v>3</v>
      </c>
      <c r="P35" s="134">
        <v>3</v>
      </c>
      <c r="Q35" s="134">
        <v>4</v>
      </c>
      <c r="R35" s="134">
        <v>4</v>
      </c>
      <c r="S35" s="134">
        <v>4</v>
      </c>
      <c r="T35" s="134">
        <v>4</v>
      </c>
      <c r="U35" s="134" t="s">
        <v>107</v>
      </c>
      <c r="W35" s="134" t="s">
        <v>108</v>
      </c>
    </row>
    <row r="36" spans="1:23" x14ac:dyDescent="0.2">
      <c r="A36" s="133">
        <v>45086.506150231478</v>
      </c>
      <c r="B36" s="134" t="s">
        <v>32</v>
      </c>
      <c r="D36" s="134" t="s">
        <v>39</v>
      </c>
      <c r="E36" s="134" t="s">
        <v>85</v>
      </c>
      <c r="F36" s="134" t="s">
        <v>85</v>
      </c>
      <c r="G36" s="134" t="s">
        <v>85</v>
      </c>
      <c r="H36" s="134" t="s">
        <v>85</v>
      </c>
      <c r="I36" s="134" t="s">
        <v>84</v>
      </c>
      <c r="J36" s="134" t="s">
        <v>84</v>
      </c>
      <c r="L36" s="134">
        <v>4</v>
      </c>
      <c r="M36" s="134">
        <v>4</v>
      </c>
      <c r="N36" s="134">
        <v>4</v>
      </c>
      <c r="O36" s="134">
        <v>4</v>
      </c>
      <c r="P36" s="134">
        <v>3</v>
      </c>
      <c r="Q36" s="134">
        <v>4</v>
      </c>
      <c r="R36" s="134">
        <v>4</v>
      </c>
      <c r="S36" s="134">
        <v>4</v>
      </c>
      <c r="T36" s="134">
        <v>5</v>
      </c>
    </row>
    <row r="37" spans="1:23" x14ac:dyDescent="0.2">
      <c r="A37" s="133">
        <v>45086.529360844906</v>
      </c>
      <c r="B37" s="134" t="s">
        <v>32</v>
      </c>
      <c r="D37" s="134" t="s">
        <v>35</v>
      </c>
      <c r="E37" s="134" t="s">
        <v>84</v>
      </c>
      <c r="F37" s="134" t="s">
        <v>84</v>
      </c>
      <c r="G37" s="134" t="s">
        <v>84</v>
      </c>
      <c r="H37" s="134" t="s">
        <v>85</v>
      </c>
      <c r="I37" s="134" t="s">
        <v>84</v>
      </c>
      <c r="J37" s="134" t="s">
        <v>84</v>
      </c>
      <c r="L37" s="134">
        <v>4</v>
      </c>
      <c r="M37" s="134">
        <v>4</v>
      </c>
      <c r="N37" s="134">
        <v>4</v>
      </c>
      <c r="O37" s="134">
        <v>2</v>
      </c>
      <c r="P37" s="134">
        <v>3</v>
      </c>
      <c r="Q37" s="134">
        <v>4</v>
      </c>
      <c r="R37" s="134">
        <v>4</v>
      </c>
      <c r="S37" s="134">
        <v>4</v>
      </c>
      <c r="T37" s="134">
        <v>4</v>
      </c>
    </row>
    <row r="38" spans="1:23" x14ac:dyDescent="0.2">
      <c r="A38" s="133">
        <v>45086.546229027779</v>
      </c>
      <c r="B38" s="134" t="s">
        <v>32</v>
      </c>
      <c r="D38" s="134" t="s">
        <v>39</v>
      </c>
      <c r="E38" s="134" t="s">
        <v>85</v>
      </c>
      <c r="F38" s="134" t="s">
        <v>84</v>
      </c>
      <c r="G38" s="134" t="s">
        <v>85</v>
      </c>
      <c r="H38" s="134" t="s">
        <v>84</v>
      </c>
      <c r="I38" s="134" t="s">
        <v>84</v>
      </c>
      <c r="J38" s="134" t="s">
        <v>84</v>
      </c>
      <c r="L38" s="134">
        <v>4</v>
      </c>
      <c r="M38" s="134">
        <v>4</v>
      </c>
      <c r="N38" s="134">
        <v>5</v>
      </c>
      <c r="O38" s="134">
        <v>3</v>
      </c>
      <c r="P38" s="134">
        <v>3</v>
      </c>
      <c r="Q38" s="134">
        <v>4</v>
      </c>
      <c r="R38" s="134">
        <v>4</v>
      </c>
      <c r="S38" s="134">
        <v>5</v>
      </c>
      <c r="T38" s="134">
        <v>5</v>
      </c>
      <c r="V38" s="134" t="s">
        <v>109</v>
      </c>
      <c r="W38" s="134" t="s">
        <v>110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3"/>
  <sheetViews>
    <sheetView topLeftCell="A34" zoomScaleNormal="100" workbookViewId="0">
      <selection activeCell="O43" sqref="O43"/>
    </sheetView>
  </sheetViews>
  <sheetFormatPr defaultColWidth="15" defaultRowHeight="24" x14ac:dyDescent="0.55000000000000004"/>
  <cols>
    <col min="1" max="1" width="4.375" style="13" bestFit="1" customWidth="1"/>
    <col min="2" max="2" width="17" style="13" customWidth="1"/>
    <col min="3" max="3" width="14.75" style="13" customWidth="1"/>
    <col min="4" max="9" width="7.25" style="13" customWidth="1"/>
    <col min="10" max="10" width="6.375" style="70" customWidth="1"/>
    <col min="11" max="12" width="7.75" style="70" customWidth="1"/>
    <col min="13" max="14" width="7.75" style="71" customWidth="1"/>
    <col min="15" max="16" width="7.75" style="72" customWidth="1"/>
    <col min="17" max="17" width="8.25" style="72" customWidth="1"/>
    <col min="18" max="18" width="7.75" style="72" customWidth="1"/>
    <col min="19" max="19" width="7.875" style="13" customWidth="1"/>
    <col min="20" max="20" width="5.625" style="13" bestFit="1" customWidth="1"/>
    <col min="21" max="16384" width="15" style="13"/>
  </cols>
  <sheetData>
    <row r="1" spans="1:18" s="137" customFormat="1" ht="21.75" customHeight="1" x14ac:dyDescent="0.2">
      <c r="A1" s="135"/>
      <c r="B1" s="136" t="s">
        <v>30</v>
      </c>
      <c r="C1" s="136" t="s">
        <v>0</v>
      </c>
      <c r="D1" s="138" t="s">
        <v>66</v>
      </c>
      <c r="E1" s="138" t="s">
        <v>67</v>
      </c>
      <c r="F1" s="138" t="s">
        <v>68</v>
      </c>
      <c r="G1" s="138" t="s">
        <v>69</v>
      </c>
      <c r="H1" s="138" t="s">
        <v>70</v>
      </c>
      <c r="I1" s="138" t="s">
        <v>71</v>
      </c>
      <c r="J1" s="141" t="s">
        <v>73</v>
      </c>
      <c r="K1" s="141" t="s">
        <v>74</v>
      </c>
      <c r="L1" s="141" t="s">
        <v>75</v>
      </c>
      <c r="M1" s="145" t="s">
        <v>76</v>
      </c>
      <c r="N1" s="145" t="s">
        <v>77</v>
      </c>
      <c r="O1" s="149" t="s">
        <v>78</v>
      </c>
      <c r="P1" s="149" t="s">
        <v>79</v>
      </c>
      <c r="Q1" s="153" t="s">
        <v>80</v>
      </c>
      <c r="R1" s="157" t="s">
        <v>81</v>
      </c>
    </row>
    <row r="2" spans="1:18" x14ac:dyDescent="0.55000000000000004">
      <c r="A2" s="81">
        <v>1</v>
      </c>
      <c r="B2" s="139" t="s">
        <v>33</v>
      </c>
      <c r="C2" s="139" t="s">
        <v>39</v>
      </c>
      <c r="D2" s="140">
        <v>0</v>
      </c>
      <c r="E2" s="140">
        <v>1</v>
      </c>
      <c r="F2" s="140">
        <v>1</v>
      </c>
      <c r="G2" s="140">
        <v>0</v>
      </c>
      <c r="H2" s="140">
        <v>0</v>
      </c>
      <c r="I2" s="140">
        <v>0</v>
      </c>
      <c r="J2" s="142">
        <v>5</v>
      </c>
      <c r="K2" s="142">
        <v>5</v>
      </c>
      <c r="L2" s="142">
        <v>5</v>
      </c>
      <c r="M2" s="146">
        <v>4</v>
      </c>
      <c r="N2" s="146">
        <v>4</v>
      </c>
      <c r="O2" s="150">
        <v>5</v>
      </c>
      <c r="P2" s="150">
        <v>5</v>
      </c>
      <c r="Q2" s="154">
        <v>5</v>
      </c>
      <c r="R2" s="158">
        <v>5</v>
      </c>
    </row>
    <row r="3" spans="1:18" x14ac:dyDescent="0.55000000000000004">
      <c r="A3" s="74">
        <v>2</v>
      </c>
      <c r="B3" s="139" t="s">
        <v>32</v>
      </c>
      <c r="C3" s="139" t="s">
        <v>50</v>
      </c>
      <c r="D3" s="140">
        <v>1</v>
      </c>
      <c r="E3" s="140">
        <v>0</v>
      </c>
      <c r="F3" s="140">
        <v>1</v>
      </c>
      <c r="G3" s="140">
        <v>1</v>
      </c>
      <c r="H3" s="140">
        <v>0</v>
      </c>
      <c r="I3" s="140">
        <v>0</v>
      </c>
      <c r="J3" s="142">
        <v>5</v>
      </c>
      <c r="K3" s="142">
        <v>5</v>
      </c>
      <c r="L3" s="142">
        <v>5</v>
      </c>
      <c r="M3" s="146">
        <v>5</v>
      </c>
      <c r="N3" s="146">
        <v>5</v>
      </c>
      <c r="O3" s="150">
        <v>5</v>
      </c>
      <c r="P3" s="150">
        <v>5</v>
      </c>
      <c r="Q3" s="154">
        <v>5</v>
      </c>
      <c r="R3" s="158">
        <v>5</v>
      </c>
    </row>
    <row r="4" spans="1:18" x14ac:dyDescent="0.55000000000000004">
      <c r="A4" s="81">
        <v>3</v>
      </c>
      <c r="B4" s="139" t="s">
        <v>32</v>
      </c>
      <c r="C4" s="139" t="s">
        <v>86</v>
      </c>
      <c r="D4" s="140">
        <v>1</v>
      </c>
      <c r="E4" s="140">
        <v>0</v>
      </c>
      <c r="F4" s="140">
        <v>1</v>
      </c>
      <c r="G4" s="140">
        <v>1</v>
      </c>
      <c r="H4" s="140">
        <v>1</v>
      </c>
      <c r="I4" s="140">
        <v>0</v>
      </c>
      <c r="J4" s="142">
        <v>4</v>
      </c>
      <c r="K4" s="142">
        <v>4</v>
      </c>
      <c r="L4" s="142">
        <v>5</v>
      </c>
      <c r="M4" s="146">
        <v>3</v>
      </c>
      <c r="N4" s="146">
        <v>3</v>
      </c>
      <c r="O4" s="150">
        <v>3</v>
      </c>
      <c r="P4" s="150">
        <v>3</v>
      </c>
      <c r="Q4" s="154">
        <v>5</v>
      </c>
      <c r="R4" s="158">
        <v>5</v>
      </c>
    </row>
    <row r="5" spans="1:18" x14ac:dyDescent="0.55000000000000004">
      <c r="A5" s="74">
        <v>4</v>
      </c>
      <c r="B5" s="139" t="s">
        <v>32</v>
      </c>
      <c r="C5" s="139" t="s">
        <v>87</v>
      </c>
      <c r="D5" s="140">
        <v>0</v>
      </c>
      <c r="E5" s="140">
        <v>0</v>
      </c>
      <c r="F5" s="140">
        <v>0</v>
      </c>
      <c r="G5" s="140">
        <v>1</v>
      </c>
      <c r="H5" s="140">
        <v>0</v>
      </c>
      <c r="I5" s="140">
        <v>0</v>
      </c>
      <c r="J5" s="142">
        <v>5</v>
      </c>
      <c r="K5" s="142">
        <v>5</v>
      </c>
      <c r="L5" s="142">
        <v>5</v>
      </c>
      <c r="M5" s="146">
        <v>3</v>
      </c>
      <c r="N5" s="146">
        <v>3</v>
      </c>
      <c r="O5" s="150">
        <v>3</v>
      </c>
      <c r="P5" s="150">
        <v>4</v>
      </c>
      <c r="Q5" s="154">
        <v>4</v>
      </c>
      <c r="R5" s="158">
        <v>4</v>
      </c>
    </row>
    <row r="6" spans="1:18" x14ac:dyDescent="0.55000000000000004">
      <c r="A6" s="81">
        <v>5</v>
      </c>
      <c r="B6" s="139" t="s">
        <v>32</v>
      </c>
      <c r="C6" s="139" t="s">
        <v>35</v>
      </c>
      <c r="D6" s="140">
        <v>0</v>
      </c>
      <c r="E6" s="140">
        <v>1</v>
      </c>
      <c r="F6" s="140">
        <v>1</v>
      </c>
      <c r="G6" s="140">
        <v>1</v>
      </c>
      <c r="H6" s="140">
        <v>0</v>
      </c>
      <c r="I6" s="140">
        <v>0</v>
      </c>
      <c r="J6" s="142">
        <v>5</v>
      </c>
      <c r="K6" s="142">
        <v>5</v>
      </c>
      <c r="L6" s="142">
        <v>5</v>
      </c>
      <c r="M6" s="146">
        <v>4</v>
      </c>
      <c r="N6" s="146">
        <v>4</v>
      </c>
      <c r="O6" s="150">
        <v>4</v>
      </c>
      <c r="P6" s="150">
        <v>4</v>
      </c>
      <c r="Q6" s="154">
        <v>4</v>
      </c>
      <c r="R6" s="158">
        <v>4</v>
      </c>
    </row>
    <row r="7" spans="1:18" x14ac:dyDescent="0.55000000000000004">
      <c r="A7" s="74">
        <v>6</v>
      </c>
      <c r="B7" s="139" t="s">
        <v>29</v>
      </c>
      <c r="C7" s="139" t="s">
        <v>39</v>
      </c>
      <c r="D7" s="140">
        <v>1</v>
      </c>
      <c r="E7" s="140">
        <v>1</v>
      </c>
      <c r="F7" s="140">
        <v>1</v>
      </c>
      <c r="G7" s="140">
        <v>0</v>
      </c>
      <c r="H7" s="140">
        <v>0</v>
      </c>
      <c r="I7" s="140">
        <v>0</v>
      </c>
      <c r="J7" s="142">
        <v>5</v>
      </c>
      <c r="K7" s="142">
        <v>5</v>
      </c>
      <c r="L7" s="142">
        <v>5</v>
      </c>
      <c r="M7" s="146">
        <v>1</v>
      </c>
      <c r="N7" s="146">
        <v>1</v>
      </c>
      <c r="O7" s="150">
        <v>1</v>
      </c>
      <c r="P7" s="150">
        <v>1</v>
      </c>
      <c r="Q7" s="154">
        <v>5</v>
      </c>
      <c r="R7" s="158">
        <v>5</v>
      </c>
    </row>
    <row r="8" spans="1:18" x14ac:dyDescent="0.55000000000000004">
      <c r="A8" s="81">
        <v>7</v>
      </c>
      <c r="B8" s="139" t="s">
        <v>32</v>
      </c>
      <c r="C8" s="139" t="s">
        <v>88</v>
      </c>
      <c r="D8" s="140">
        <v>1</v>
      </c>
      <c r="E8" s="140">
        <v>1</v>
      </c>
      <c r="F8" s="140">
        <v>1</v>
      </c>
      <c r="G8" s="140">
        <v>1</v>
      </c>
      <c r="H8" s="140">
        <v>1</v>
      </c>
      <c r="I8" s="140">
        <v>1</v>
      </c>
      <c r="J8" s="142">
        <v>5</v>
      </c>
      <c r="K8" s="142">
        <v>5</v>
      </c>
      <c r="L8" s="142">
        <v>5</v>
      </c>
      <c r="M8" s="146">
        <v>4</v>
      </c>
      <c r="N8" s="146">
        <v>4</v>
      </c>
      <c r="O8" s="150">
        <v>5</v>
      </c>
      <c r="P8" s="150">
        <v>1</v>
      </c>
      <c r="Q8" s="154">
        <v>5</v>
      </c>
      <c r="R8" s="158">
        <v>5</v>
      </c>
    </row>
    <row r="9" spans="1:18" x14ac:dyDescent="0.55000000000000004">
      <c r="A9" s="74">
        <v>8</v>
      </c>
      <c r="B9" s="139" t="s">
        <v>29</v>
      </c>
      <c r="C9" s="139" t="s">
        <v>36</v>
      </c>
      <c r="D9" s="140">
        <v>1</v>
      </c>
      <c r="E9" s="140">
        <v>1</v>
      </c>
      <c r="F9" s="140">
        <v>1</v>
      </c>
      <c r="G9" s="140">
        <v>0</v>
      </c>
      <c r="H9" s="140">
        <v>1</v>
      </c>
      <c r="I9" s="140">
        <v>0</v>
      </c>
      <c r="J9" s="142">
        <v>5</v>
      </c>
      <c r="K9" s="142">
        <v>5</v>
      </c>
      <c r="L9" s="142">
        <v>5</v>
      </c>
      <c r="M9" s="146">
        <v>4</v>
      </c>
      <c r="N9" s="146">
        <v>4</v>
      </c>
      <c r="O9" s="150">
        <v>5</v>
      </c>
      <c r="P9" s="150">
        <v>1</v>
      </c>
      <c r="Q9" s="154">
        <v>5</v>
      </c>
      <c r="R9" s="158">
        <v>5</v>
      </c>
    </row>
    <row r="10" spans="1:18" x14ac:dyDescent="0.55000000000000004">
      <c r="A10" s="81">
        <v>9</v>
      </c>
      <c r="B10" s="139" t="s">
        <v>32</v>
      </c>
      <c r="C10" s="139" t="s">
        <v>39</v>
      </c>
      <c r="D10" s="140">
        <v>0</v>
      </c>
      <c r="E10" s="140">
        <v>0</v>
      </c>
      <c r="F10" s="140">
        <v>1</v>
      </c>
      <c r="G10" s="140">
        <v>0</v>
      </c>
      <c r="H10" s="140">
        <v>0</v>
      </c>
      <c r="I10" s="140">
        <v>0</v>
      </c>
      <c r="J10" s="142">
        <v>5</v>
      </c>
      <c r="K10" s="142">
        <v>5</v>
      </c>
      <c r="L10" s="142">
        <v>5</v>
      </c>
      <c r="M10" s="146">
        <v>4</v>
      </c>
      <c r="N10" s="146">
        <v>4</v>
      </c>
      <c r="O10" s="150">
        <v>2</v>
      </c>
      <c r="P10" s="150">
        <v>2</v>
      </c>
      <c r="Q10" s="154">
        <v>4</v>
      </c>
      <c r="R10" s="158">
        <v>4</v>
      </c>
    </row>
    <row r="11" spans="1:18" x14ac:dyDescent="0.55000000000000004">
      <c r="A11" s="74">
        <v>10</v>
      </c>
      <c r="B11" s="139" t="s">
        <v>32</v>
      </c>
      <c r="C11" s="139" t="s">
        <v>86</v>
      </c>
      <c r="D11" s="140">
        <v>0</v>
      </c>
      <c r="E11" s="140">
        <v>0</v>
      </c>
      <c r="F11" s="140">
        <v>1</v>
      </c>
      <c r="G11" s="140">
        <v>1</v>
      </c>
      <c r="H11" s="140">
        <v>0</v>
      </c>
      <c r="I11" s="140">
        <v>0</v>
      </c>
      <c r="J11" s="142">
        <v>5</v>
      </c>
      <c r="K11" s="142">
        <v>5</v>
      </c>
      <c r="L11" s="142">
        <v>5</v>
      </c>
      <c r="M11" s="146">
        <v>3</v>
      </c>
      <c r="N11" s="146">
        <v>3</v>
      </c>
      <c r="O11" s="150">
        <v>4</v>
      </c>
      <c r="P11" s="150">
        <v>4</v>
      </c>
      <c r="Q11" s="154">
        <v>4</v>
      </c>
      <c r="R11" s="158">
        <v>4</v>
      </c>
    </row>
    <row r="12" spans="1:18" x14ac:dyDescent="0.55000000000000004">
      <c r="A12" s="81">
        <v>11</v>
      </c>
      <c r="B12" s="139" t="s">
        <v>32</v>
      </c>
      <c r="C12" s="139" t="s">
        <v>37</v>
      </c>
      <c r="D12" s="140">
        <v>0</v>
      </c>
      <c r="E12" s="140">
        <v>0</v>
      </c>
      <c r="F12" s="140">
        <v>1</v>
      </c>
      <c r="G12" s="140">
        <v>1</v>
      </c>
      <c r="H12" s="140">
        <v>1</v>
      </c>
      <c r="I12" s="140">
        <v>0</v>
      </c>
      <c r="J12" s="142">
        <v>5</v>
      </c>
      <c r="K12" s="142">
        <v>5</v>
      </c>
      <c r="L12" s="142">
        <v>5</v>
      </c>
      <c r="M12" s="146">
        <v>3</v>
      </c>
      <c r="N12" s="146">
        <v>3</v>
      </c>
      <c r="O12" s="150">
        <v>4</v>
      </c>
      <c r="P12" s="150">
        <v>5</v>
      </c>
      <c r="Q12" s="154">
        <v>5</v>
      </c>
      <c r="R12" s="158">
        <v>5</v>
      </c>
    </row>
    <row r="13" spans="1:18" x14ac:dyDescent="0.55000000000000004">
      <c r="A13" s="74">
        <v>12</v>
      </c>
      <c r="B13" s="139" t="s">
        <v>32</v>
      </c>
      <c r="C13" s="139" t="s">
        <v>38</v>
      </c>
      <c r="D13" s="140">
        <v>0</v>
      </c>
      <c r="E13" s="140">
        <v>0</v>
      </c>
      <c r="F13" s="140">
        <v>1</v>
      </c>
      <c r="G13" s="140">
        <v>1</v>
      </c>
      <c r="H13" s="140">
        <v>0</v>
      </c>
      <c r="I13" s="140">
        <v>0</v>
      </c>
      <c r="J13" s="142">
        <v>5</v>
      </c>
      <c r="K13" s="142">
        <v>5</v>
      </c>
      <c r="L13" s="142">
        <v>5</v>
      </c>
      <c r="M13" s="146">
        <v>2</v>
      </c>
      <c r="N13" s="146">
        <v>4</v>
      </c>
      <c r="O13" s="150">
        <v>4</v>
      </c>
      <c r="P13" s="150">
        <v>4</v>
      </c>
      <c r="Q13" s="154">
        <v>4</v>
      </c>
      <c r="R13" s="158">
        <v>4</v>
      </c>
    </row>
    <row r="14" spans="1:18" x14ac:dyDescent="0.55000000000000004">
      <c r="A14" s="81">
        <v>13</v>
      </c>
      <c r="B14" s="139" t="s">
        <v>32</v>
      </c>
      <c r="C14" s="139" t="s">
        <v>36</v>
      </c>
      <c r="D14" s="140">
        <v>0</v>
      </c>
      <c r="E14" s="140">
        <v>0</v>
      </c>
      <c r="F14" s="140">
        <v>1</v>
      </c>
      <c r="G14" s="140">
        <v>0</v>
      </c>
      <c r="H14" s="140">
        <v>1</v>
      </c>
      <c r="I14" s="140">
        <v>0</v>
      </c>
      <c r="J14" s="142">
        <v>5</v>
      </c>
      <c r="K14" s="142">
        <v>5</v>
      </c>
      <c r="L14" s="142">
        <v>5</v>
      </c>
      <c r="M14" s="146">
        <v>3</v>
      </c>
      <c r="N14" s="146">
        <v>4</v>
      </c>
      <c r="O14" s="150">
        <v>4</v>
      </c>
      <c r="P14" s="150">
        <v>5</v>
      </c>
      <c r="Q14" s="154">
        <v>5</v>
      </c>
      <c r="R14" s="158">
        <v>5</v>
      </c>
    </row>
    <row r="15" spans="1:18" x14ac:dyDescent="0.55000000000000004">
      <c r="A15" s="74">
        <v>14</v>
      </c>
      <c r="B15" s="139" t="s">
        <v>32</v>
      </c>
      <c r="C15" s="139" t="s">
        <v>59</v>
      </c>
      <c r="D15" s="140">
        <v>0</v>
      </c>
      <c r="E15" s="140">
        <v>0</v>
      </c>
      <c r="F15" s="140">
        <v>1</v>
      </c>
      <c r="G15" s="140">
        <v>1</v>
      </c>
      <c r="H15" s="140">
        <v>0</v>
      </c>
      <c r="I15" s="140">
        <v>0</v>
      </c>
      <c r="J15" s="142">
        <v>5</v>
      </c>
      <c r="K15" s="142">
        <v>5</v>
      </c>
      <c r="L15" s="142">
        <v>5</v>
      </c>
      <c r="M15" s="146">
        <v>3</v>
      </c>
      <c r="N15" s="146">
        <v>3</v>
      </c>
      <c r="O15" s="150">
        <v>4</v>
      </c>
      <c r="P15" s="150">
        <v>4</v>
      </c>
      <c r="Q15" s="154">
        <v>4</v>
      </c>
      <c r="R15" s="158">
        <v>4</v>
      </c>
    </row>
    <row r="16" spans="1:18" x14ac:dyDescent="0.55000000000000004">
      <c r="A16" s="81">
        <v>15</v>
      </c>
      <c r="B16" s="139" t="s">
        <v>32</v>
      </c>
      <c r="C16" s="139" t="s">
        <v>89</v>
      </c>
      <c r="D16" s="140">
        <v>0</v>
      </c>
      <c r="E16" s="140">
        <v>0</v>
      </c>
      <c r="F16" s="140">
        <v>1</v>
      </c>
      <c r="G16" s="140">
        <v>0</v>
      </c>
      <c r="H16" s="140">
        <v>1</v>
      </c>
      <c r="I16" s="140">
        <v>0</v>
      </c>
      <c r="J16" s="142">
        <v>5</v>
      </c>
      <c r="K16" s="142">
        <v>5</v>
      </c>
      <c r="L16" s="142">
        <v>5</v>
      </c>
      <c r="M16" s="146">
        <v>4</v>
      </c>
      <c r="N16" s="146">
        <v>4</v>
      </c>
      <c r="O16" s="150">
        <v>5</v>
      </c>
      <c r="P16" s="150">
        <v>5</v>
      </c>
      <c r="Q16" s="154">
        <v>5</v>
      </c>
      <c r="R16" s="158">
        <v>5</v>
      </c>
    </row>
    <row r="17" spans="1:18" x14ac:dyDescent="0.55000000000000004">
      <c r="A17" s="74">
        <v>16</v>
      </c>
      <c r="B17" s="139" t="s">
        <v>32</v>
      </c>
      <c r="C17" s="139" t="s">
        <v>36</v>
      </c>
      <c r="D17" s="140">
        <v>0</v>
      </c>
      <c r="E17" s="140">
        <v>0</v>
      </c>
      <c r="F17" s="140">
        <v>1</v>
      </c>
      <c r="G17" s="140">
        <v>1</v>
      </c>
      <c r="H17" s="140">
        <v>1</v>
      </c>
      <c r="I17" s="140">
        <v>0</v>
      </c>
      <c r="J17" s="142">
        <v>5</v>
      </c>
      <c r="K17" s="142">
        <v>5</v>
      </c>
      <c r="L17" s="142">
        <v>5</v>
      </c>
      <c r="M17" s="146">
        <v>3</v>
      </c>
      <c r="N17" s="146">
        <v>3</v>
      </c>
      <c r="O17" s="150">
        <v>4</v>
      </c>
      <c r="P17" s="150">
        <v>4</v>
      </c>
      <c r="Q17" s="154">
        <v>5</v>
      </c>
      <c r="R17" s="158">
        <v>4</v>
      </c>
    </row>
    <row r="18" spans="1:18" x14ac:dyDescent="0.55000000000000004">
      <c r="A18" s="81">
        <v>17</v>
      </c>
      <c r="B18" s="139" t="s">
        <v>32</v>
      </c>
      <c r="C18" s="139" t="s">
        <v>37</v>
      </c>
      <c r="D18" s="140">
        <v>0</v>
      </c>
      <c r="E18" s="140">
        <v>0</v>
      </c>
      <c r="F18" s="140">
        <v>1</v>
      </c>
      <c r="G18" s="140">
        <v>1</v>
      </c>
      <c r="H18" s="140">
        <v>0</v>
      </c>
      <c r="I18" s="140">
        <v>0</v>
      </c>
      <c r="J18" s="142">
        <v>5</v>
      </c>
      <c r="K18" s="142">
        <v>4</v>
      </c>
      <c r="L18" s="142">
        <v>5</v>
      </c>
      <c r="M18" s="146">
        <v>3</v>
      </c>
      <c r="N18" s="146">
        <v>3</v>
      </c>
      <c r="O18" s="150">
        <v>5</v>
      </c>
      <c r="P18" s="150">
        <v>5</v>
      </c>
      <c r="Q18" s="154">
        <v>4</v>
      </c>
      <c r="R18" s="158">
        <v>4</v>
      </c>
    </row>
    <row r="19" spans="1:18" x14ac:dyDescent="0.55000000000000004">
      <c r="A19" s="74">
        <v>18</v>
      </c>
      <c r="B19" s="139" t="s">
        <v>32</v>
      </c>
      <c r="C19" s="139" t="s">
        <v>39</v>
      </c>
      <c r="D19" s="140">
        <v>0</v>
      </c>
      <c r="E19" s="140">
        <v>1</v>
      </c>
      <c r="F19" s="140">
        <v>1</v>
      </c>
      <c r="G19" s="140">
        <v>1</v>
      </c>
      <c r="H19" s="140">
        <v>0</v>
      </c>
      <c r="I19" s="140">
        <v>0</v>
      </c>
      <c r="J19" s="142">
        <v>5</v>
      </c>
      <c r="K19" s="142">
        <v>5</v>
      </c>
      <c r="L19" s="142">
        <v>5</v>
      </c>
      <c r="M19" s="146">
        <v>4</v>
      </c>
      <c r="N19" s="146">
        <v>4</v>
      </c>
      <c r="O19" s="150">
        <v>5</v>
      </c>
      <c r="P19" s="150">
        <v>5</v>
      </c>
      <c r="Q19" s="154">
        <v>5</v>
      </c>
      <c r="R19" s="158">
        <v>5</v>
      </c>
    </row>
    <row r="20" spans="1:18" x14ac:dyDescent="0.55000000000000004">
      <c r="A20" s="81">
        <v>19</v>
      </c>
      <c r="B20" s="139" t="s">
        <v>32</v>
      </c>
      <c r="C20" s="139" t="s">
        <v>36</v>
      </c>
      <c r="D20" s="140">
        <v>1</v>
      </c>
      <c r="E20" s="140">
        <v>1</v>
      </c>
      <c r="F20" s="140">
        <v>1</v>
      </c>
      <c r="G20" s="140">
        <v>1</v>
      </c>
      <c r="H20" s="140">
        <v>0</v>
      </c>
      <c r="I20" s="140">
        <v>0</v>
      </c>
      <c r="J20" s="142">
        <v>4</v>
      </c>
      <c r="K20" s="142">
        <v>5</v>
      </c>
      <c r="L20" s="142">
        <v>5</v>
      </c>
      <c r="M20" s="146">
        <v>3</v>
      </c>
      <c r="N20" s="146">
        <v>3</v>
      </c>
      <c r="O20" s="150">
        <v>4</v>
      </c>
      <c r="P20" s="150">
        <v>4</v>
      </c>
      <c r="Q20" s="154">
        <v>4</v>
      </c>
      <c r="R20" s="158">
        <v>4</v>
      </c>
    </row>
    <row r="21" spans="1:18" x14ac:dyDescent="0.55000000000000004">
      <c r="A21" s="74">
        <v>20</v>
      </c>
      <c r="B21" s="139" t="s">
        <v>32</v>
      </c>
      <c r="C21" s="139" t="s">
        <v>39</v>
      </c>
      <c r="D21" s="140">
        <v>1</v>
      </c>
      <c r="E21" s="140">
        <v>1</v>
      </c>
      <c r="F21" s="140">
        <v>1</v>
      </c>
      <c r="G21" s="140">
        <v>1</v>
      </c>
      <c r="H21" s="140">
        <v>1</v>
      </c>
      <c r="I21" s="140">
        <v>1</v>
      </c>
      <c r="J21" s="142">
        <v>5</v>
      </c>
      <c r="K21" s="142">
        <v>5</v>
      </c>
      <c r="L21" s="142">
        <v>5</v>
      </c>
      <c r="M21" s="146">
        <v>5</v>
      </c>
      <c r="N21" s="146">
        <v>5</v>
      </c>
      <c r="O21" s="150">
        <v>5</v>
      </c>
      <c r="P21" s="150">
        <v>5</v>
      </c>
      <c r="Q21" s="154">
        <v>5</v>
      </c>
      <c r="R21" s="158">
        <v>5</v>
      </c>
    </row>
    <row r="22" spans="1:18" s="98" customFormat="1" x14ac:dyDescent="0.55000000000000004">
      <c r="A22" s="81">
        <v>21</v>
      </c>
      <c r="B22" s="139" t="s">
        <v>32</v>
      </c>
      <c r="C22" s="139" t="s">
        <v>89</v>
      </c>
      <c r="D22" s="140">
        <v>1</v>
      </c>
      <c r="E22" s="140">
        <v>1</v>
      </c>
      <c r="F22" s="140">
        <v>1</v>
      </c>
      <c r="G22" s="140">
        <v>1</v>
      </c>
      <c r="H22" s="140">
        <v>1</v>
      </c>
      <c r="I22" s="140">
        <v>1</v>
      </c>
      <c r="J22" s="142">
        <v>5</v>
      </c>
      <c r="K22" s="142">
        <v>5</v>
      </c>
      <c r="L22" s="142">
        <v>4</v>
      </c>
      <c r="M22" s="146">
        <v>3</v>
      </c>
      <c r="N22" s="146">
        <v>5</v>
      </c>
      <c r="O22" s="150">
        <v>5</v>
      </c>
      <c r="P22" s="150">
        <v>5</v>
      </c>
      <c r="Q22" s="154">
        <v>5</v>
      </c>
      <c r="R22" s="158">
        <v>5</v>
      </c>
    </row>
    <row r="23" spans="1:18" x14ac:dyDescent="0.55000000000000004">
      <c r="A23" s="74">
        <v>22</v>
      </c>
      <c r="B23" s="139" t="s">
        <v>32</v>
      </c>
      <c r="C23" s="139" t="s">
        <v>36</v>
      </c>
      <c r="D23" s="140">
        <v>1</v>
      </c>
      <c r="E23" s="140">
        <v>1</v>
      </c>
      <c r="F23" s="140">
        <v>1</v>
      </c>
      <c r="G23" s="140">
        <v>1</v>
      </c>
      <c r="H23" s="140">
        <v>0</v>
      </c>
      <c r="I23" s="140">
        <v>0</v>
      </c>
      <c r="J23" s="142">
        <v>4</v>
      </c>
      <c r="K23" s="142">
        <v>4</v>
      </c>
      <c r="L23" s="142">
        <v>4</v>
      </c>
      <c r="M23" s="146">
        <v>3</v>
      </c>
      <c r="N23" s="146">
        <v>3</v>
      </c>
      <c r="O23" s="150">
        <v>4</v>
      </c>
      <c r="P23" s="150">
        <v>4</v>
      </c>
      <c r="Q23" s="154">
        <v>4</v>
      </c>
      <c r="R23" s="158">
        <v>4</v>
      </c>
    </row>
    <row r="24" spans="1:18" x14ac:dyDescent="0.55000000000000004">
      <c r="A24" s="81">
        <v>23</v>
      </c>
      <c r="B24" s="139" t="s">
        <v>32</v>
      </c>
      <c r="C24" s="139" t="s">
        <v>39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2">
        <v>5</v>
      </c>
      <c r="K24" s="142">
        <v>5</v>
      </c>
      <c r="L24" s="142">
        <v>5</v>
      </c>
      <c r="M24" s="146">
        <v>3</v>
      </c>
      <c r="N24" s="146">
        <v>3</v>
      </c>
      <c r="O24" s="150">
        <v>5</v>
      </c>
      <c r="P24" s="150">
        <v>5</v>
      </c>
      <c r="Q24" s="154">
        <v>4</v>
      </c>
      <c r="R24" s="158">
        <v>5</v>
      </c>
    </row>
    <row r="25" spans="1:18" x14ac:dyDescent="0.55000000000000004">
      <c r="A25" s="74">
        <v>24</v>
      </c>
      <c r="B25" s="139" t="s">
        <v>33</v>
      </c>
      <c r="C25" s="139" t="s">
        <v>37</v>
      </c>
      <c r="D25" s="140">
        <v>0</v>
      </c>
      <c r="E25" s="140">
        <v>1</v>
      </c>
      <c r="F25" s="140">
        <v>0</v>
      </c>
      <c r="G25" s="140">
        <v>1</v>
      </c>
      <c r="H25" s="140">
        <v>0</v>
      </c>
      <c r="I25" s="140">
        <v>0</v>
      </c>
      <c r="J25" s="142">
        <v>5</v>
      </c>
      <c r="K25" s="142">
        <v>5</v>
      </c>
      <c r="L25" s="142">
        <v>5</v>
      </c>
      <c r="M25" s="146">
        <v>3</v>
      </c>
      <c r="N25" s="146">
        <v>3</v>
      </c>
      <c r="O25" s="150">
        <v>4</v>
      </c>
      <c r="P25" s="150">
        <v>4</v>
      </c>
      <c r="Q25" s="154">
        <v>5</v>
      </c>
      <c r="R25" s="158">
        <v>5</v>
      </c>
    </row>
    <row r="26" spans="1:18" x14ac:dyDescent="0.55000000000000004">
      <c r="A26" s="81">
        <v>25</v>
      </c>
      <c r="B26" s="139" t="s">
        <v>32</v>
      </c>
      <c r="C26" s="139" t="s">
        <v>35</v>
      </c>
      <c r="D26" s="140">
        <v>0</v>
      </c>
      <c r="E26" s="140">
        <v>0</v>
      </c>
      <c r="F26" s="140">
        <v>0</v>
      </c>
      <c r="G26" s="140">
        <v>1</v>
      </c>
      <c r="H26" s="140">
        <v>0</v>
      </c>
      <c r="I26" s="140">
        <v>0</v>
      </c>
      <c r="J26" s="142">
        <v>4</v>
      </c>
      <c r="K26" s="142">
        <v>4</v>
      </c>
      <c r="L26" s="142">
        <v>4</v>
      </c>
      <c r="M26" s="146">
        <v>2</v>
      </c>
      <c r="N26" s="146">
        <v>3</v>
      </c>
      <c r="O26" s="150">
        <v>4</v>
      </c>
      <c r="P26" s="150">
        <v>4</v>
      </c>
      <c r="Q26" s="154">
        <v>4</v>
      </c>
      <c r="R26" s="158">
        <v>4</v>
      </c>
    </row>
    <row r="27" spans="1:18" x14ac:dyDescent="0.55000000000000004">
      <c r="A27" s="74">
        <v>26</v>
      </c>
      <c r="B27" s="139" t="s">
        <v>32</v>
      </c>
      <c r="C27" s="139" t="s">
        <v>35</v>
      </c>
      <c r="D27" s="140">
        <v>0</v>
      </c>
      <c r="E27" s="140">
        <v>0</v>
      </c>
      <c r="F27" s="140">
        <v>0</v>
      </c>
      <c r="G27" s="140">
        <v>1</v>
      </c>
      <c r="H27" s="140">
        <v>0</v>
      </c>
      <c r="I27" s="140">
        <v>0</v>
      </c>
      <c r="J27" s="142">
        <v>4</v>
      </c>
      <c r="K27" s="142">
        <v>4</v>
      </c>
      <c r="L27" s="142">
        <v>4</v>
      </c>
      <c r="M27" s="146">
        <v>2</v>
      </c>
      <c r="N27" s="146">
        <v>3</v>
      </c>
      <c r="O27" s="150">
        <v>4</v>
      </c>
      <c r="P27" s="150">
        <v>4</v>
      </c>
      <c r="Q27" s="154">
        <v>4</v>
      </c>
      <c r="R27" s="158">
        <v>4</v>
      </c>
    </row>
    <row r="28" spans="1:18" x14ac:dyDescent="0.55000000000000004">
      <c r="A28" s="81">
        <v>27</v>
      </c>
      <c r="B28" s="139" t="s">
        <v>33</v>
      </c>
      <c r="C28" s="139" t="s">
        <v>35</v>
      </c>
      <c r="D28" s="140">
        <v>0</v>
      </c>
      <c r="E28" s="140">
        <v>0</v>
      </c>
      <c r="F28" s="140">
        <v>0</v>
      </c>
      <c r="G28" s="140">
        <v>1</v>
      </c>
      <c r="H28" s="140">
        <v>0</v>
      </c>
      <c r="I28" s="140">
        <v>0</v>
      </c>
      <c r="J28" s="142">
        <v>5</v>
      </c>
      <c r="K28" s="142">
        <v>4</v>
      </c>
      <c r="L28" s="142">
        <v>4</v>
      </c>
      <c r="M28" s="146">
        <v>4</v>
      </c>
      <c r="N28" s="146">
        <v>3</v>
      </c>
      <c r="O28" s="150">
        <v>4</v>
      </c>
      <c r="P28" s="150">
        <v>4</v>
      </c>
      <c r="Q28" s="154">
        <v>4</v>
      </c>
      <c r="R28" s="158">
        <v>4</v>
      </c>
    </row>
    <row r="29" spans="1:18" x14ac:dyDescent="0.55000000000000004">
      <c r="A29" s="74">
        <v>28</v>
      </c>
      <c r="B29" s="139" t="s">
        <v>32</v>
      </c>
      <c r="C29" s="139" t="s">
        <v>88</v>
      </c>
      <c r="D29" s="140">
        <v>1</v>
      </c>
      <c r="E29" s="140">
        <v>1</v>
      </c>
      <c r="F29" s="140">
        <v>1</v>
      </c>
      <c r="G29" s="140">
        <v>1</v>
      </c>
      <c r="H29" s="140">
        <v>0</v>
      </c>
      <c r="I29" s="140">
        <v>0</v>
      </c>
      <c r="J29" s="142">
        <v>5</v>
      </c>
      <c r="K29" s="142">
        <v>5</v>
      </c>
      <c r="L29" s="142">
        <v>5</v>
      </c>
      <c r="M29" s="146">
        <v>3</v>
      </c>
      <c r="N29" s="146">
        <v>3</v>
      </c>
      <c r="O29" s="150">
        <v>3</v>
      </c>
      <c r="P29" s="150">
        <v>3</v>
      </c>
      <c r="Q29" s="154">
        <v>5</v>
      </c>
      <c r="R29" s="158">
        <v>5</v>
      </c>
    </row>
    <row r="30" spans="1:18" x14ac:dyDescent="0.55000000000000004">
      <c r="A30" s="81">
        <v>29</v>
      </c>
      <c r="B30" s="139" t="s">
        <v>32</v>
      </c>
      <c r="C30" s="139" t="s">
        <v>39</v>
      </c>
      <c r="D30" s="140">
        <v>1</v>
      </c>
      <c r="E30" s="140">
        <v>1</v>
      </c>
      <c r="F30" s="140">
        <v>1</v>
      </c>
      <c r="G30" s="140">
        <v>1</v>
      </c>
      <c r="H30" s="140">
        <v>1</v>
      </c>
      <c r="I30" s="140">
        <v>1</v>
      </c>
      <c r="J30" s="142">
        <v>5</v>
      </c>
      <c r="K30" s="142">
        <v>5</v>
      </c>
      <c r="L30" s="142">
        <v>5</v>
      </c>
      <c r="M30" s="146">
        <v>3</v>
      </c>
      <c r="N30" s="146">
        <v>3</v>
      </c>
      <c r="O30" s="150">
        <v>5</v>
      </c>
      <c r="P30" s="150">
        <v>5</v>
      </c>
      <c r="Q30" s="154">
        <v>5</v>
      </c>
      <c r="R30" s="158">
        <v>5</v>
      </c>
    </row>
    <row r="31" spans="1:18" x14ac:dyDescent="0.55000000000000004">
      <c r="A31" s="74">
        <v>30</v>
      </c>
      <c r="B31" s="139" t="s">
        <v>29</v>
      </c>
      <c r="C31" s="139" t="s">
        <v>39</v>
      </c>
      <c r="D31" s="140">
        <v>0</v>
      </c>
      <c r="E31" s="140">
        <v>0</v>
      </c>
      <c r="F31" s="140">
        <v>1</v>
      </c>
      <c r="G31" s="140">
        <v>0</v>
      </c>
      <c r="H31" s="140">
        <v>0</v>
      </c>
      <c r="I31" s="140">
        <v>0</v>
      </c>
      <c r="J31" s="142">
        <v>5</v>
      </c>
      <c r="K31" s="142">
        <v>5</v>
      </c>
      <c r="L31" s="142">
        <v>5</v>
      </c>
      <c r="M31" s="146">
        <v>2</v>
      </c>
      <c r="N31" s="146">
        <v>3</v>
      </c>
      <c r="O31" s="150">
        <v>4</v>
      </c>
      <c r="P31" s="150">
        <v>4</v>
      </c>
      <c r="Q31" s="154">
        <v>5</v>
      </c>
      <c r="R31" s="158">
        <v>5</v>
      </c>
    </row>
    <row r="32" spans="1:18" x14ac:dyDescent="0.55000000000000004">
      <c r="A32" s="81">
        <v>31</v>
      </c>
      <c r="B32" s="139" t="s">
        <v>32</v>
      </c>
      <c r="C32" s="139" t="s">
        <v>99</v>
      </c>
      <c r="D32" s="140">
        <v>1</v>
      </c>
      <c r="E32" s="140">
        <v>1</v>
      </c>
      <c r="F32" s="140">
        <v>1</v>
      </c>
      <c r="G32" s="140">
        <v>1</v>
      </c>
      <c r="H32" s="140">
        <v>1</v>
      </c>
      <c r="I32" s="140">
        <v>1</v>
      </c>
      <c r="J32" s="142">
        <v>5</v>
      </c>
      <c r="K32" s="142">
        <v>5</v>
      </c>
      <c r="L32" s="142">
        <v>5</v>
      </c>
      <c r="M32" s="146">
        <v>3</v>
      </c>
      <c r="N32" s="146">
        <v>3</v>
      </c>
      <c r="O32" s="150">
        <v>4</v>
      </c>
      <c r="P32" s="150">
        <v>4</v>
      </c>
      <c r="Q32" s="154">
        <v>5</v>
      </c>
      <c r="R32" s="158">
        <v>5</v>
      </c>
    </row>
    <row r="33" spans="1:46" x14ac:dyDescent="0.55000000000000004">
      <c r="A33" s="74">
        <v>32</v>
      </c>
      <c r="B33" s="139" t="s">
        <v>32</v>
      </c>
      <c r="C33" s="139" t="s">
        <v>36</v>
      </c>
      <c r="D33" s="140">
        <v>0</v>
      </c>
      <c r="E33" s="140">
        <v>0</v>
      </c>
      <c r="F33" s="140">
        <v>1</v>
      </c>
      <c r="G33" s="140">
        <v>0</v>
      </c>
      <c r="H33" s="140">
        <v>0</v>
      </c>
      <c r="I33" s="140">
        <v>0</v>
      </c>
      <c r="J33" s="142">
        <v>5</v>
      </c>
      <c r="K33" s="142">
        <v>5</v>
      </c>
      <c r="L33" s="142">
        <v>5</v>
      </c>
      <c r="M33" s="146">
        <v>3</v>
      </c>
      <c r="N33" s="146">
        <v>4</v>
      </c>
      <c r="O33" s="150">
        <v>4</v>
      </c>
      <c r="P33" s="150">
        <v>5</v>
      </c>
      <c r="Q33" s="154">
        <v>5</v>
      </c>
      <c r="R33" s="158">
        <v>5</v>
      </c>
    </row>
    <row r="34" spans="1:46" x14ac:dyDescent="0.55000000000000004">
      <c r="A34" s="81">
        <v>33</v>
      </c>
      <c r="B34" s="139" t="s">
        <v>32</v>
      </c>
      <c r="C34" s="139" t="s">
        <v>39</v>
      </c>
      <c r="D34" s="140">
        <v>0</v>
      </c>
      <c r="E34" s="140">
        <v>0</v>
      </c>
      <c r="F34" s="140">
        <v>1</v>
      </c>
      <c r="G34" s="140">
        <v>0</v>
      </c>
      <c r="H34" s="140">
        <v>0</v>
      </c>
      <c r="I34" s="140">
        <v>1</v>
      </c>
      <c r="J34" s="142">
        <v>5</v>
      </c>
      <c r="K34" s="142">
        <v>5</v>
      </c>
      <c r="L34" s="142">
        <v>5</v>
      </c>
      <c r="M34" s="146">
        <v>3</v>
      </c>
      <c r="N34" s="146">
        <v>2</v>
      </c>
      <c r="O34" s="150">
        <v>4</v>
      </c>
      <c r="P34" s="150">
        <v>3</v>
      </c>
      <c r="Q34" s="154">
        <v>4</v>
      </c>
      <c r="R34" s="158">
        <v>4</v>
      </c>
    </row>
    <row r="35" spans="1:46" x14ac:dyDescent="0.55000000000000004">
      <c r="A35" s="74">
        <v>34</v>
      </c>
      <c r="B35" s="139" t="s">
        <v>32</v>
      </c>
      <c r="C35" s="139" t="s">
        <v>39</v>
      </c>
      <c r="D35" s="140">
        <v>0</v>
      </c>
      <c r="E35" s="140">
        <v>0</v>
      </c>
      <c r="F35" s="140">
        <v>1</v>
      </c>
      <c r="G35" s="140">
        <v>1</v>
      </c>
      <c r="H35" s="140">
        <v>0</v>
      </c>
      <c r="I35" s="140">
        <v>0</v>
      </c>
      <c r="J35" s="142">
        <v>5</v>
      </c>
      <c r="K35" s="142">
        <v>5</v>
      </c>
      <c r="L35" s="142">
        <v>5</v>
      </c>
      <c r="M35" s="146">
        <v>3</v>
      </c>
      <c r="N35" s="146">
        <v>3</v>
      </c>
      <c r="O35" s="150">
        <v>4</v>
      </c>
      <c r="P35" s="150">
        <v>4</v>
      </c>
      <c r="Q35" s="154">
        <v>4</v>
      </c>
      <c r="R35" s="158">
        <v>4</v>
      </c>
    </row>
    <row r="36" spans="1:46" x14ac:dyDescent="0.55000000000000004">
      <c r="A36" s="81">
        <v>35</v>
      </c>
      <c r="B36" s="139" t="s">
        <v>32</v>
      </c>
      <c r="C36" s="139" t="s">
        <v>39</v>
      </c>
      <c r="D36" s="140">
        <v>1</v>
      </c>
      <c r="E36" s="140">
        <v>1</v>
      </c>
      <c r="F36" s="140">
        <v>1</v>
      </c>
      <c r="G36" s="140">
        <v>1</v>
      </c>
      <c r="H36" s="140">
        <v>0</v>
      </c>
      <c r="I36" s="140">
        <v>0</v>
      </c>
      <c r="J36" s="142">
        <v>4</v>
      </c>
      <c r="K36" s="142">
        <v>4</v>
      </c>
      <c r="L36" s="142">
        <v>4</v>
      </c>
      <c r="M36" s="146">
        <v>4</v>
      </c>
      <c r="N36" s="146">
        <v>3</v>
      </c>
      <c r="O36" s="150">
        <v>4</v>
      </c>
      <c r="P36" s="150">
        <v>4</v>
      </c>
      <c r="Q36" s="154">
        <v>4</v>
      </c>
      <c r="R36" s="158">
        <v>5</v>
      </c>
    </row>
    <row r="37" spans="1:46" x14ac:dyDescent="0.55000000000000004">
      <c r="A37" s="74">
        <v>36</v>
      </c>
      <c r="B37" s="139" t="s">
        <v>32</v>
      </c>
      <c r="C37" s="139" t="s">
        <v>35</v>
      </c>
      <c r="D37" s="140">
        <v>0</v>
      </c>
      <c r="E37" s="140">
        <v>0</v>
      </c>
      <c r="F37" s="140">
        <v>0</v>
      </c>
      <c r="G37" s="140">
        <v>1</v>
      </c>
      <c r="H37" s="140">
        <v>0</v>
      </c>
      <c r="I37" s="140">
        <v>0</v>
      </c>
      <c r="J37" s="142">
        <v>4</v>
      </c>
      <c r="K37" s="142">
        <v>4</v>
      </c>
      <c r="L37" s="142">
        <v>4</v>
      </c>
      <c r="M37" s="146">
        <v>2</v>
      </c>
      <c r="N37" s="146">
        <v>3</v>
      </c>
      <c r="O37" s="150">
        <v>4</v>
      </c>
      <c r="P37" s="150">
        <v>4</v>
      </c>
      <c r="Q37" s="154">
        <v>4</v>
      </c>
      <c r="R37" s="158">
        <v>4</v>
      </c>
    </row>
    <row r="38" spans="1:46" x14ac:dyDescent="0.55000000000000004">
      <c r="A38" s="81">
        <v>37</v>
      </c>
      <c r="B38" s="139" t="s">
        <v>32</v>
      </c>
      <c r="C38" s="139" t="s">
        <v>39</v>
      </c>
      <c r="D38" s="140">
        <v>1</v>
      </c>
      <c r="E38" s="140">
        <v>0</v>
      </c>
      <c r="F38" s="140">
        <v>1</v>
      </c>
      <c r="G38" s="140">
        <v>0</v>
      </c>
      <c r="H38" s="140">
        <v>0</v>
      </c>
      <c r="I38" s="140">
        <v>0</v>
      </c>
      <c r="J38" s="142">
        <v>4</v>
      </c>
      <c r="K38" s="142">
        <v>4</v>
      </c>
      <c r="L38" s="142">
        <v>5</v>
      </c>
      <c r="M38" s="146">
        <v>3</v>
      </c>
      <c r="N38" s="146">
        <v>3</v>
      </c>
      <c r="O38" s="150">
        <v>4</v>
      </c>
      <c r="P38" s="150">
        <v>4</v>
      </c>
      <c r="Q38" s="154">
        <v>5</v>
      </c>
      <c r="R38" s="158">
        <v>5</v>
      </c>
    </row>
    <row r="39" spans="1:46" s="73" customFormat="1" x14ac:dyDescent="0.55000000000000004">
      <c r="A39" s="13"/>
      <c r="B39" s="13"/>
      <c r="C39" s="13"/>
      <c r="D39" s="80">
        <f>COUNTIF(D2:D38,1)</f>
        <v>14</v>
      </c>
      <c r="E39" s="80">
        <f t="shared" ref="E39:I39" si="0">COUNTIF(E2:E38,1)</f>
        <v>15</v>
      </c>
      <c r="F39" s="80">
        <f t="shared" si="0"/>
        <v>30</v>
      </c>
      <c r="G39" s="80">
        <f t="shared" si="0"/>
        <v>26</v>
      </c>
      <c r="H39" s="80">
        <f t="shared" si="0"/>
        <v>11</v>
      </c>
      <c r="I39" s="80">
        <f t="shared" si="0"/>
        <v>6</v>
      </c>
      <c r="J39" s="143">
        <f>AVERAGE(J2:J38)</f>
        <v>4.7837837837837842</v>
      </c>
      <c r="K39" s="143">
        <f t="shared" ref="K39:R39" si="1">AVERAGE(K2:K38)</f>
        <v>4.756756756756757</v>
      </c>
      <c r="L39" s="143">
        <f t="shared" si="1"/>
        <v>4.8108108108108105</v>
      </c>
      <c r="M39" s="147">
        <f t="shared" si="1"/>
        <v>3.1621621621621623</v>
      </c>
      <c r="N39" s="147">
        <f t="shared" si="1"/>
        <v>3.3513513513513513</v>
      </c>
      <c r="O39" s="151">
        <f>AVERAGE(O2:O38)</f>
        <v>4.0810810810810807</v>
      </c>
      <c r="P39" s="151">
        <f t="shared" si="1"/>
        <v>3.9459459459459461</v>
      </c>
      <c r="Q39" s="155">
        <f t="shared" si="1"/>
        <v>4.5405405405405403</v>
      </c>
      <c r="R39" s="159">
        <f t="shared" si="1"/>
        <v>4.5675675675675675</v>
      </c>
      <c r="S39" s="75">
        <f>AVERAGE(J39:L39,Q39:R39)</f>
        <v>4.6918918918918919</v>
      </c>
      <c r="T39" s="75">
        <f>AVERAGE(J39:L39,O39:R39)</f>
        <v>4.4980694980694986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73" customFormat="1" x14ac:dyDescent="0.55000000000000004">
      <c r="A40" s="13"/>
      <c r="B40" s="13"/>
      <c r="C40" s="13"/>
      <c r="D40" s="75">
        <f>STDEV(D2:D38)</f>
        <v>0.4916723926983716</v>
      </c>
      <c r="E40" s="75">
        <f t="shared" ref="E40:I40" si="2">STDEV(E2:E38)</f>
        <v>0.49774265212833407</v>
      </c>
      <c r="F40" s="75">
        <f t="shared" si="2"/>
        <v>0.39706127695565796</v>
      </c>
      <c r="G40" s="75">
        <f t="shared" si="2"/>
        <v>0.46337319162281571</v>
      </c>
      <c r="H40" s="75">
        <f t="shared" si="2"/>
        <v>0.46337319162281571</v>
      </c>
      <c r="I40" s="75">
        <f t="shared" si="2"/>
        <v>0.37368387661182234</v>
      </c>
      <c r="J40" s="144">
        <f>STDEV(J2:J38)</f>
        <v>0.41734179538380078</v>
      </c>
      <c r="K40" s="144">
        <f t="shared" ref="K40:R40" si="3">STDEV(K2:K38)</f>
        <v>0.43495883620084008</v>
      </c>
      <c r="L40" s="144">
        <f t="shared" si="3"/>
        <v>0.39706127695565779</v>
      </c>
      <c r="M40" s="148">
        <f t="shared" si="3"/>
        <v>0.83378366210618171</v>
      </c>
      <c r="N40" s="148">
        <f t="shared" si="3"/>
        <v>0.78938148136571051</v>
      </c>
      <c r="O40" s="152">
        <f>STDEV(O2:O38)</f>
        <v>0.86211556258035593</v>
      </c>
      <c r="P40" s="152">
        <f t="shared" si="3"/>
        <v>1.1290592432528836</v>
      </c>
      <c r="Q40" s="156">
        <f t="shared" si="3"/>
        <v>0.50522792406522277</v>
      </c>
      <c r="R40" s="160">
        <f t="shared" si="3"/>
        <v>0.50224720233392151</v>
      </c>
      <c r="S40" s="75">
        <f>AVERAGE(J40:L40,O40:R40)</f>
        <v>0.60685883439609756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x14ac:dyDescent="0.55000000000000004">
      <c r="J41" s="13"/>
      <c r="K41" s="13"/>
      <c r="L41" s="82">
        <f>STDEV(J2:L38)</f>
        <v>0.41353037495131001</v>
      </c>
      <c r="M41" s="13"/>
      <c r="N41" s="82">
        <f>STDEVA(M2:N38)</f>
        <v>0.81191150760818653</v>
      </c>
      <c r="O41" s="13"/>
      <c r="P41" s="82">
        <f>STDEVA(O2:P38)</f>
        <v>0.99990743740434629</v>
      </c>
      <c r="Q41" s="82"/>
      <c r="R41" s="82">
        <f>STDEVA(Q2:R38)</f>
        <v>0.50046257758066337</v>
      </c>
    </row>
    <row r="42" spans="1:46" x14ac:dyDescent="0.55000000000000004">
      <c r="J42" s="13"/>
      <c r="K42" s="13"/>
      <c r="L42" s="83">
        <f>AVERAGE(J2:L38)</f>
        <v>4.7837837837837842</v>
      </c>
      <c r="M42" s="13"/>
      <c r="N42" s="83">
        <f>AVERAGE(M2:N38)</f>
        <v>3.2567567567567566</v>
      </c>
      <c r="O42" s="13"/>
      <c r="P42" s="83">
        <f>AVERAGE(O2:P38)</f>
        <v>4.0135135135135132</v>
      </c>
      <c r="Q42" s="83"/>
      <c r="R42" s="83">
        <f>AVERAGE(Q2:R38)</f>
        <v>4.5540540540540544</v>
      </c>
    </row>
    <row r="43" spans="1:46" ht="25.5" x14ac:dyDescent="0.55000000000000004">
      <c r="B43" s="166" t="s">
        <v>32</v>
      </c>
      <c r="C43" s="163">
        <f>COUNTIF(B2:B38,"คณาจารย์บัณฑิตศึกษา")</f>
        <v>31</v>
      </c>
      <c r="J43" s="13"/>
      <c r="K43" s="13"/>
      <c r="L43" s="13"/>
      <c r="M43" s="13"/>
      <c r="N43" s="13"/>
      <c r="O43" s="13"/>
      <c r="P43" s="13"/>
      <c r="Q43" s="13"/>
      <c r="R43" s="13"/>
    </row>
    <row r="44" spans="1:46" x14ac:dyDescent="0.55000000000000004">
      <c r="B44" s="165" t="s">
        <v>29</v>
      </c>
      <c r="C44" s="163">
        <f>COUNTIF(B2:B38,"ผู้บริหาร")</f>
        <v>3</v>
      </c>
      <c r="J44" s="13"/>
      <c r="K44" s="13"/>
      <c r="L44" s="13"/>
      <c r="M44" s="13"/>
      <c r="N44" s="13"/>
      <c r="O44" s="13"/>
      <c r="P44" s="13"/>
      <c r="Q44" s="13"/>
      <c r="R44" s="13"/>
    </row>
    <row r="45" spans="1:46" x14ac:dyDescent="0.55000000000000004">
      <c r="B45" s="165" t="s">
        <v>33</v>
      </c>
      <c r="C45" s="163">
        <f>COUNTIF(B2:B38,"ประธานหลักสูตร")</f>
        <v>3</v>
      </c>
      <c r="J45" s="13"/>
      <c r="K45" s="13"/>
      <c r="L45" s="13"/>
      <c r="M45" s="13"/>
      <c r="N45" s="13"/>
      <c r="O45" s="13"/>
      <c r="P45" s="13"/>
      <c r="Q45" s="13"/>
      <c r="R45" s="13"/>
    </row>
    <row r="46" spans="1:46" x14ac:dyDescent="0.55000000000000004">
      <c r="C46" s="163">
        <f>SUM(C43:C45)</f>
        <v>37</v>
      </c>
      <c r="J46" s="13"/>
      <c r="K46" s="13"/>
      <c r="L46" s="13"/>
      <c r="M46" s="13"/>
      <c r="N46" s="13"/>
      <c r="O46" s="13"/>
      <c r="P46" s="13"/>
      <c r="Q46" s="13"/>
      <c r="R46" s="13"/>
    </row>
    <row r="47" spans="1:46" x14ac:dyDescent="0.55000000000000004">
      <c r="J47" s="13"/>
      <c r="K47" s="13"/>
      <c r="L47" s="13"/>
      <c r="M47" s="13"/>
      <c r="N47" s="13"/>
      <c r="O47" s="13"/>
      <c r="P47" s="13"/>
      <c r="Q47" s="13"/>
      <c r="R47" s="13"/>
    </row>
    <row r="48" spans="1:46" x14ac:dyDescent="0.55000000000000004">
      <c r="B48" s="161" t="s">
        <v>39</v>
      </c>
      <c r="C48" s="164">
        <f>COUNTIF(C2:C38,"คณะมนุษยศาสตร์")</f>
        <v>12</v>
      </c>
      <c r="J48" s="13"/>
      <c r="K48" s="13"/>
      <c r="L48" s="13"/>
      <c r="M48" s="13"/>
      <c r="N48" s="13"/>
      <c r="O48" s="13"/>
      <c r="P48" s="13"/>
      <c r="Q48" s="13"/>
      <c r="R48" s="13"/>
    </row>
    <row r="49" spans="2:18" x14ac:dyDescent="0.55000000000000004">
      <c r="B49" s="161" t="s">
        <v>50</v>
      </c>
      <c r="C49" s="164">
        <f>COUNTIF(C2:C39,"คณะทันตแพทยศาสตร์")</f>
        <v>1</v>
      </c>
      <c r="J49" s="13"/>
      <c r="K49" s="13"/>
      <c r="L49" s="13"/>
      <c r="M49" s="13"/>
      <c r="N49" s="13"/>
      <c r="O49" s="13"/>
      <c r="P49" s="13"/>
      <c r="Q49" s="13"/>
      <c r="R49" s="13"/>
    </row>
    <row r="50" spans="2:18" x14ac:dyDescent="0.55000000000000004">
      <c r="B50" s="161" t="s">
        <v>86</v>
      </c>
      <c r="C50" s="164">
        <f>COUNTIF(C2:C40,"คณะสาธารณสุขศาสตร์")</f>
        <v>2</v>
      </c>
      <c r="J50" s="13"/>
      <c r="K50" s="13"/>
      <c r="L50" s="13"/>
      <c r="M50" s="13"/>
      <c r="N50" s="13"/>
      <c r="O50" s="13"/>
      <c r="P50" s="13"/>
      <c r="Q50" s="13"/>
      <c r="R50" s="13"/>
    </row>
    <row r="51" spans="2:18" x14ac:dyDescent="0.55000000000000004">
      <c r="B51" s="161" t="s">
        <v>87</v>
      </c>
      <c r="C51" s="164">
        <f>COUNTIF(C2:C41,"คณะพยาบาลศาสตร์")</f>
        <v>1</v>
      </c>
      <c r="J51" s="13"/>
      <c r="K51" s="13"/>
      <c r="L51" s="13"/>
      <c r="M51" s="13"/>
      <c r="N51" s="13"/>
      <c r="O51" s="13"/>
      <c r="P51" s="13"/>
      <c r="Q51" s="13"/>
      <c r="R51" s="13"/>
    </row>
    <row r="52" spans="2:18" x14ac:dyDescent="0.55000000000000004">
      <c r="B52" s="161" t="s">
        <v>35</v>
      </c>
      <c r="C52" s="164">
        <f>COUNTIF(C2:C42,"คณะวิทยาศาสตร์")</f>
        <v>5</v>
      </c>
      <c r="J52" s="13"/>
      <c r="K52" s="13"/>
      <c r="L52" s="13"/>
      <c r="M52" s="13"/>
      <c r="N52" s="13"/>
      <c r="O52" s="13"/>
      <c r="P52" s="13"/>
      <c r="Q52" s="13"/>
      <c r="R52" s="13"/>
    </row>
    <row r="53" spans="2:18" x14ac:dyDescent="0.55000000000000004">
      <c r="B53" s="161" t="s">
        <v>88</v>
      </c>
      <c r="C53" s="164">
        <f>COUNTIF(C2:C44,"วิทยาลัยพลังงานทดแทนและสมาร์ตกริดเทคโนโลยี")</f>
        <v>2</v>
      </c>
      <c r="J53" s="13"/>
      <c r="K53" s="13"/>
      <c r="L53" s="13"/>
      <c r="M53" s="13"/>
      <c r="N53" s="13"/>
      <c r="O53" s="13"/>
      <c r="P53" s="13"/>
      <c r="Q53" s="13"/>
      <c r="R53" s="13"/>
    </row>
    <row r="54" spans="2:18" x14ac:dyDescent="0.55000000000000004">
      <c r="B54" s="161" t="s">
        <v>36</v>
      </c>
      <c r="C54" s="164">
        <f>COUNTIF(C2:C45,"คณะวิทยาศาสตร์การแพทย์")</f>
        <v>6</v>
      </c>
      <c r="J54" s="13"/>
      <c r="K54" s="13"/>
      <c r="L54" s="13"/>
      <c r="M54" s="13"/>
      <c r="N54" s="13"/>
      <c r="O54" s="13"/>
      <c r="P54" s="13"/>
      <c r="Q54" s="13"/>
      <c r="R54" s="13"/>
    </row>
    <row r="55" spans="2:18" x14ac:dyDescent="0.55000000000000004">
      <c r="B55" s="161" t="s">
        <v>99</v>
      </c>
      <c r="C55" s="164">
        <f>COUNTIF(C2:C46,"คณะสถาปัตยกรรมศาสตร์ ศิลปะและการออกแบบ")</f>
        <v>1</v>
      </c>
      <c r="J55" s="13"/>
      <c r="K55" s="13"/>
      <c r="L55" s="13"/>
      <c r="M55" s="13"/>
      <c r="N55" s="13"/>
      <c r="O55" s="13"/>
      <c r="P55" s="13"/>
      <c r="Q55" s="13"/>
      <c r="R55" s="13"/>
    </row>
    <row r="56" spans="2:18" x14ac:dyDescent="0.55000000000000004">
      <c r="B56" s="161" t="s">
        <v>37</v>
      </c>
      <c r="C56" s="164">
        <f>COUNTIF(C2:C47,"คณะสหเวชศาสตร์")</f>
        <v>3</v>
      </c>
      <c r="J56" s="13"/>
      <c r="K56" s="13"/>
      <c r="L56" s="13"/>
      <c r="M56" s="13"/>
      <c r="N56" s="13"/>
      <c r="O56" s="13"/>
      <c r="P56" s="13"/>
      <c r="Q56" s="13"/>
      <c r="R56" s="13"/>
    </row>
    <row r="57" spans="2:18" x14ac:dyDescent="0.55000000000000004">
      <c r="B57" s="161" t="s">
        <v>59</v>
      </c>
      <c r="C57" s="164">
        <f>COUNTIF(C2:C48,"คณะวิศวกรรมศาสตร์")</f>
        <v>1</v>
      </c>
      <c r="J57" s="13"/>
      <c r="K57" s="13"/>
      <c r="L57" s="13"/>
      <c r="M57" s="13"/>
      <c r="N57" s="13"/>
      <c r="O57" s="13"/>
      <c r="P57" s="13"/>
      <c r="Q57" s="13"/>
      <c r="R57" s="13"/>
    </row>
    <row r="58" spans="2:18" x14ac:dyDescent="0.55000000000000004">
      <c r="B58" s="162" t="s">
        <v>89</v>
      </c>
      <c r="C58" s="164">
        <f>COUNTIF(C2:C49,"คณะบริหารธุรกิจ เศรษฐศาสตร์ และการสื่อสาร")</f>
        <v>2</v>
      </c>
      <c r="J58" s="13"/>
      <c r="K58" s="13"/>
      <c r="L58" s="13"/>
      <c r="M58" s="13"/>
      <c r="N58" s="13"/>
      <c r="O58" s="13"/>
      <c r="P58" s="13"/>
      <c r="Q58" s="13"/>
      <c r="R58" s="13"/>
    </row>
    <row r="59" spans="2:18" x14ac:dyDescent="0.55000000000000004">
      <c r="B59" s="161" t="s">
        <v>38</v>
      </c>
      <c r="C59" s="164">
        <f>COUNTIF(C2:C50,"คณะศึกษาศาสตร์")</f>
        <v>1</v>
      </c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55000000000000004">
      <c r="C60" s="163">
        <f>SUM(C48:C59)</f>
        <v>37</v>
      </c>
      <c r="J60" s="13"/>
      <c r="K60" s="13"/>
      <c r="L60" s="13"/>
      <c r="M60" s="13"/>
      <c r="N60" s="13"/>
      <c r="O60" s="13"/>
      <c r="P60" s="13"/>
      <c r="Q60" s="13"/>
      <c r="R60" s="13"/>
    </row>
    <row r="61" spans="2:18" x14ac:dyDescent="0.55000000000000004">
      <c r="J61" s="13"/>
      <c r="K61" s="13"/>
      <c r="L61" s="13"/>
      <c r="M61" s="13"/>
      <c r="N61" s="13"/>
      <c r="O61" s="13"/>
      <c r="P61" s="13"/>
      <c r="Q61" s="13"/>
      <c r="R61" s="13"/>
    </row>
    <row r="62" spans="2:18" x14ac:dyDescent="0.55000000000000004">
      <c r="J62" s="13"/>
      <c r="K62" s="13"/>
      <c r="L62" s="13"/>
      <c r="M62" s="13"/>
      <c r="N62" s="13"/>
      <c r="O62" s="13"/>
      <c r="P62" s="13"/>
      <c r="Q62" s="13"/>
      <c r="R62" s="13"/>
    </row>
    <row r="63" spans="2:18" x14ac:dyDescent="0.55000000000000004"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55000000000000004">
      <c r="J64" s="13"/>
      <c r="K64" s="13"/>
      <c r="L64" s="13"/>
      <c r="M64" s="13"/>
      <c r="N64" s="13"/>
      <c r="O64" s="13"/>
      <c r="P64" s="13"/>
      <c r="Q64" s="13"/>
      <c r="R64" s="13"/>
    </row>
    <row r="65" spans="10:18" x14ac:dyDescent="0.55000000000000004">
      <c r="J65" s="13"/>
      <c r="K65" s="13"/>
      <c r="L65" s="13"/>
      <c r="M65" s="13"/>
      <c r="N65" s="13"/>
      <c r="O65" s="13"/>
      <c r="P65" s="13"/>
      <c r="Q65" s="13"/>
      <c r="R65" s="13"/>
    </row>
    <row r="66" spans="10:18" x14ac:dyDescent="0.55000000000000004">
      <c r="J66" s="13"/>
      <c r="K66" s="13"/>
      <c r="L66" s="13"/>
      <c r="M66" s="13"/>
      <c r="N66" s="13"/>
      <c r="O66" s="13"/>
      <c r="P66" s="13"/>
      <c r="Q66" s="13"/>
      <c r="R66" s="13"/>
    </row>
    <row r="67" spans="10:18" x14ac:dyDescent="0.55000000000000004">
      <c r="J67" s="13"/>
      <c r="K67" s="13"/>
      <c r="L67" s="13"/>
      <c r="M67" s="13"/>
      <c r="N67" s="13"/>
      <c r="O67" s="13"/>
      <c r="P67" s="13"/>
      <c r="Q67" s="13"/>
      <c r="R67" s="13"/>
    </row>
    <row r="68" spans="10:18" x14ac:dyDescent="0.55000000000000004">
      <c r="J68" s="13"/>
      <c r="K68" s="13"/>
      <c r="L68" s="13"/>
      <c r="M68" s="13"/>
      <c r="N68" s="13"/>
      <c r="O68" s="13"/>
      <c r="P68" s="13"/>
      <c r="Q68" s="13"/>
      <c r="R68" s="13"/>
    </row>
    <row r="69" spans="10:18" x14ac:dyDescent="0.55000000000000004">
      <c r="J69" s="13"/>
      <c r="K69" s="13"/>
      <c r="L69" s="13"/>
      <c r="M69" s="13"/>
      <c r="N69" s="13"/>
      <c r="O69" s="13"/>
      <c r="P69" s="13"/>
      <c r="Q69" s="13"/>
      <c r="R69" s="13"/>
    </row>
    <row r="70" spans="10:18" x14ac:dyDescent="0.55000000000000004">
      <c r="J70" s="13"/>
      <c r="K70" s="13"/>
      <c r="L70" s="13"/>
      <c r="M70" s="13"/>
      <c r="N70" s="13"/>
      <c r="O70" s="13"/>
      <c r="P70" s="13"/>
      <c r="Q70" s="13"/>
      <c r="R70" s="13"/>
    </row>
    <row r="71" spans="10:18" x14ac:dyDescent="0.55000000000000004">
      <c r="J71" s="13"/>
      <c r="K71" s="13"/>
      <c r="L71" s="13"/>
      <c r="M71" s="13"/>
      <c r="N71" s="13"/>
      <c r="O71" s="13"/>
      <c r="P71" s="13"/>
      <c r="Q71" s="13"/>
      <c r="R71" s="13"/>
    </row>
    <row r="72" spans="10:18" x14ac:dyDescent="0.55000000000000004">
      <c r="J72" s="13"/>
      <c r="K72" s="13"/>
      <c r="L72" s="13"/>
      <c r="M72" s="13"/>
      <c r="N72" s="13"/>
      <c r="O72" s="13"/>
      <c r="P72" s="13"/>
      <c r="Q72" s="13"/>
      <c r="R72" s="13"/>
    </row>
    <row r="73" spans="10:18" x14ac:dyDescent="0.55000000000000004">
      <c r="J73" s="13"/>
      <c r="K73" s="13"/>
      <c r="L73" s="13"/>
      <c r="M73" s="13"/>
      <c r="N73" s="13"/>
      <c r="O73" s="13"/>
      <c r="P73" s="13"/>
      <c r="Q73" s="13"/>
      <c r="R73" s="13"/>
    </row>
    <row r="74" spans="10:18" x14ac:dyDescent="0.55000000000000004">
      <c r="J74" s="13"/>
      <c r="K74" s="13"/>
      <c r="L74" s="13"/>
      <c r="M74" s="13"/>
      <c r="N74" s="13"/>
      <c r="O74" s="13"/>
      <c r="P74" s="13"/>
      <c r="Q74" s="13"/>
      <c r="R74" s="13"/>
    </row>
    <row r="75" spans="10:18" x14ac:dyDescent="0.55000000000000004">
      <c r="J75" s="13"/>
      <c r="K75" s="13"/>
      <c r="L75" s="13"/>
      <c r="M75" s="13"/>
      <c r="N75" s="13"/>
      <c r="O75" s="13"/>
      <c r="P75" s="13"/>
      <c r="Q75" s="13"/>
      <c r="R75" s="13"/>
    </row>
    <row r="76" spans="10:18" x14ac:dyDescent="0.55000000000000004">
      <c r="J76" s="13"/>
      <c r="K76" s="13"/>
      <c r="L76" s="13"/>
      <c r="M76" s="13"/>
      <c r="N76" s="13"/>
      <c r="O76" s="13"/>
      <c r="P76" s="13"/>
      <c r="Q76" s="13"/>
      <c r="R76" s="13"/>
    </row>
    <row r="77" spans="10:18" x14ac:dyDescent="0.55000000000000004">
      <c r="J77" s="13"/>
      <c r="K77" s="13"/>
      <c r="L77" s="13"/>
      <c r="M77" s="13"/>
      <c r="N77" s="13"/>
      <c r="O77" s="13"/>
      <c r="P77" s="13"/>
      <c r="Q77" s="13"/>
      <c r="R77" s="13"/>
    </row>
    <row r="78" spans="10:18" x14ac:dyDescent="0.55000000000000004">
      <c r="J78" s="13"/>
      <c r="K78" s="13"/>
      <c r="L78" s="13"/>
      <c r="M78" s="13"/>
      <c r="N78" s="13"/>
      <c r="O78" s="13"/>
      <c r="P78" s="13"/>
      <c r="Q78" s="13"/>
      <c r="R78" s="13"/>
    </row>
    <row r="79" spans="10:18" x14ac:dyDescent="0.55000000000000004">
      <c r="J79" s="13"/>
      <c r="K79" s="13"/>
      <c r="L79" s="13"/>
      <c r="M79" s="13"/>
      <c r="N79" s="13"/>
      <c r="O79" s="13"/>
      <c r="P79" s="13"/>
      <c r="Q79" s="13"/>
      <c r="R79" s="13"/>
    </row>
    <row r="80" spans="10:18" x14ac:dyDescent="0.55000000000000004">
      <c r="J80" s="13"/>
      <c r="K80" s="13"/>
      <c r="L80" s="13"/>
      <c r="M80" s="13"/>
      <c r="N80" s="13"/>
      <c r="O80" s="13"/>
      <c r="P80" s="13"/>
      <c r="Q80" s="13"/>
      <c r="R80" s="13"/>
    </row>
    <row r="81" spans="10:18" x14ac:dyDescent="0.55000000000000004">
      <c r="J81" s="13"/>
      <c r="K81" s="13"/>
      <c r="L81" s="13"/>
      <c r="M81" s="13"/>
      <c r="N81" s="13"/>
      <c r="O81" s="13"/>
      <c r="P81" s="13"/>
      <c r="Q81" s="13"/>
      <c r="R81" s="13"/>
    </row>
    <row r="82" spans="10:18" x14ac:dyDescent="0.55000000000000004">
      <c r="J82" s="13"/>
      <c r="K82" s="13"/>
      <c r="L82" s="13"/>
      <c r="M82" s="13"/>
      <c r="N82" s="13"/>
      <c r="O82" s="13"/>
      <c r="P82" s="13"/>
      <c r="Q82" s="13"/>
      <c r="R82" s="13"/>
    </row>
    <row r="83" spans="10:18" x14ac:dyDescent="0.55000000000000004">
      <c r="J83" s="13"/>
      <c r="K83" s="13"/>
      <c r="L83" s="13"/>
      <c r="M83" s="13"/>
      <c r="N83" s="13"/>
      <c r="O83" s="13"/>
      <c r="P83" s="13"/>
      <c r="Q83" s="13"/>
      <c r="R83" s="13"/>
    </row>
    <row r="84" spans="10:18" x14ac:dyDescent="0.55000000000000004">
      <c r="J84" s="13"/>
      <c r="K84" s="13"/>
      <c r="L84" s="13"/>
      <c r="M84" s="13"/>
      <c r="N84" s="13"/>
      <c r="O84" s="13"/>
      <c r="P84" s="13"/>
      <c r="Q84" s="13"/>
      <c r="R84" s="13"/>
    </row>
    <row r="85" spans="10:18" x14ac:dyDescent="0.55000000000000004">
      <c r="J85" s="13"/>
      <c r="K85" s="13"/>
      <c r="L85" s="13"/>
      <c r="M85" s="13"/>
      <c r="N85" s="13"/>
      <c r="O85" s="13"/>
      <c r="P85" s="13"/>
      <c r="Q85" s="13"/>
      <c r="R85" s="13"/>
    </row>
    <row r="86" spans="10:18" x14ac:dyDescent="0.55000000000000004">
      <c r="J86" s="13"/>
      <c r="K86" s="13"/>
      <c r="L86" s="13"/>
      <c r="M86" s="13"/>
      <c r="N86" s="13"/>
      <c r="O86" s="13"/>
      <c r="P86" s="13"/>
      <c r="Q86" s="13"/>
      <c r="R86" s="13"/>
    </row>
    <row r="87" spans="10:18" x14ac:dyDescent="0.55000000000000004">
      <c r="J87" s="13"/>
      <c r="K87" s="13"/>
      <c r="L87" s="13"/>
      <c r="M87" s="13"/>
      <c r="N87" s="13"/>
      <c r="O87" s="13"/>
      <c r="P87" s="13"/>
      <c r="Q87" s="13"/>
      <c r="R87" s="13"/>
    </row>
    <row r="88" spans="10:18" x14ac:dyDescent="0.55000000000000004">
      <c r="J88" s="13"/>
      <c r="K88" s="13"/>
      <c r="L88" s="13"/>
      <c r="M88" s="13"/>
      <c r="N88" s="13"/>
      <c r="O88" s="13"/>
      <c r="P88" s="13"/>
      <c r="Q88" s="13"/>
      <c r="R88" s="13"/>
    </row>
    <row r="89" spans="10:18" x14ac:dyDescent="0.55000000000000004">
      <c r="J89" s="13"/>
      <c r="K89" s="13"/>
      <c r="L89" s="13"/>
      <c r="M89" s="13"/>
      <c r="N89" s="13"/>
      <c r="O89" s="13"/>
      <c r="P89" s="13"/>
      <c r="Q89" s="13"/>
      <c r="R89" s="13"/>
    </row>
    <row r="90" spans="10:18" x14ac:dyDescent="0.55000000000000004">
      <c r="J90" s="13"/>
      <c r="K90" s="13"/>
      <c r="L90" s="13"/>
      <c r="M90" s="13"/>
      <c r="N90" s="13"/>
      <c r="O90" s="13"/>
      <c r="P90" s="13"/>
      <c r="Q90" s="13"/>
      <c r="R90" s="13"/>
    </row>
    <row r="91" spans="10:18" x14ac:dyDescent="0.55000000000000004">
      <c r="J91" s="13"/>
      <c r="K91" s="13"/>
      <c r="L91" s="13"/>
      <c r="M91" s="13"/>
      <c r="N91" s="13"/>
      <c r="O91" s="13"/>
      <c r="P91" s="13"/>
      <c r="Q91" s="13"/>
      <c r="R91" s="13"/>
    </row>
    <row r="92" spans="10:18" x14ac:dyDescent="0.55000000000000004">
      <c r="J92" s="13"/>
      <c r="K92" s="13"/>
      <c r="L92" s="13"/>
      <c r="M92" s="13"/>
      <c r="N92" s="13"/>
      <c r="O92" s="13"/>
      <c r="P92" s="13"/>
      <c r="Q92" s="13"/>
      <c r="R92" s="13"/>
    </row>
    <row r="93" spans="10:18" x14ac:dyDescent="0.55000000000000004">
      <c r="J93" s="13"/>
      <c r="K93" s="13"/>
      <c r="L93" s="13"/>
      <c r="M93" s="13"/>
      <c r="N93" s="13"/>
      <c r="O93" s="13"/>
      <c r="P93" s="13"/>
      <c r="Q93" s="13"/>
      <c r="R93" s="13"/>
    </row>
    <row r="94" spans="10:18" x14ac:dyDescent="0.55000000000000004">
      <c r="J94" s="13"/>
      <c r="K94" s="13"/>
      <c r="L94" s="13"/>
      <c r="M94" s="13"/>
      <c r="N94" s="13"/>
      <c r="O94" s="13"/>
      <c r="P94" s="13"/>
      <c r="Q94" s="13"/>
      <c r="R94" s="13"/>
    </row>
    <row r="95" spans="10:18" x14ac:dyDescent="0.55000000000000004">
      <c r="J95" s="13"/>
      <c r="K95" s="13"/>
      <c r="L95" s="13"/>
      <c r="M95" s="13"/>
      <c r="N95" s="13"/>
      <c r="O95" s="13"/>
      <c r="P95" s="13"/>
      <c r="Q95" s="13"/>
      <c r="R95" s="13"/>
    </row>
    <row r="96" spans="10:18" x14ac:dyDescent="0.55000000000000004">
      <c r="J96" s="13"/>
      <c r="K96" s="13"/>
      <c r="L96" s="13"/>
      <c r="M96" s="13"/>
      <c r="N96" s="13"/>
      <c r="O96" s="13"/>
      <c r="P96" s="13"/>
      <c r="Q96" s="13"/>
      <c r="R96" s="13"/>
    </row>
    <row r="97" spans="10:18" x14ac:dyDescent="0.55000000000000004">
      <c r="J97" s="13"/>
      <c r="K97" s="13"/>
      <c r="L97" s="13"/>
      <c r="M97" s="13"/>
      <c r="N97" s="13"/>
      <c r="O97" s="13"/>
      <c r="P97" s="13"/>
      <c r="Q97" s="13"/>
      <c r="R97" s="13"/>
    </row>
    <row r="98" spans="10:18" x14ac:dyDescent="0.55000000000000004">
      <c r="J98" s="13"/>
      <c r="K98" s="13"/>
      <c r="L98" s="13"/>
      <c r="M98" s="13"/>
      <c r="N98" s="13"/>
      <c r="O98" s="13"/>
      <c r="P98" s="13"/>
      <c r="Q98" s="13"/>
      <c r="R98" s="13"/>
    </row>
    <row r="99" spans="10:18" x14ac:dyDescent="0.55000000000000004">
      <c r="J99" s="13"/>
      <c r="K99" s="13"/>
      <c r="L99" s="13"/>
      <c r="M99" s="13"/>
      <c r="N99" s="13"/>
      <c r="O99" s="13"/>
      <c r="P99" s="13"/>
      <c r="Q99" s="13"/>
      <c r="R99" s="13"/>
    </row>
    <row r="100" spans="10:18" x14ac:dyDescent="0.55000000000000004"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0:18" x14ac:dyDescent="0.55000000000000004"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0:18" x14ac:dyDescent="0.55000000000000004"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0:18" x14ac:dyDescent="0.55000000000000004"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0:18" x14ac:dyDescent="0.55000000000000004"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0:18" x14ac:dyDescent="0.55000000000000004"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0:18" x14ac:dyDescent="0.55000000000000004"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0:18" x14ac:dyDescent="0.55000000000000004"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0:18" x14ac:dyDescent="0.55000000000000004"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0:18" x14ac:dyDescent="0.55000000000000004"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0:18" x14ac:dyDescent="0.55000000000000004"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0:18" x14ac:dyDescent="0.55000000000000004"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0:18" x14ac:dyDescent="0.55000000000000004"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0:18" x14ac:dyDescent="0.55000000000000004"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0:18" x14ac:dyDescent="0.55000000000000004"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0:18" x14ac:dyDescent="0.55000000000000004"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0:18" x14ac:dyDescent="0.55000000000000004"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0:18" x14ac:dyDescent="0.55000000000000004"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0:18" x14ac:dyDescent="0.55000000000000004"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0:18" x14ac:dyDescent="0.55000000000000004"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0:18" x14ac:dyDescent="0.55000000000000004"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0:18" x14ac:dyDescent="0.55000000000000004"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0:18" x14ac:dyDescent="0.55000000000000004"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0:18" x14ac:dyDescent="0.55000000000000004"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0:18" x14ac:dyDescent="0.55000000000000004"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0:18" x14ac:dyDescent="0.55000000000000004"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0:18" x14ac:dyDescent="0.55000000000000004"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0:18" x14ac:dyDescent="0.55000000000000004"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0:18" x14ac:dyDescent="0.55000000000000004"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0:18" x14ac:dyDescent="0.55000000000000004"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0:18" x14ac:dyDescent="0.55000000000000004"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0:18" x14ac:dyDescent="0.55000000000000004"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0:18" x14ac:dyDescent="0.55000000000000004"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0:18" x14ac:dyDescent="0.55000000000000004"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0:18" x14ac:dyDescent="0.55000000000000004"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0:18" x14ac:dyDescent="0.55000000000000004"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0:18" x14ac:dyDescent="0.55000000000000004"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0:18" x14ac:dyDescent="0.55000000000000004"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0:18" x14ac:dyDescent="0.55000000000000004"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0:18" x14ac:dyDescent="0.55000000000000004"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0:18" x14ac:dyDescent="0.55000000000000004"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0:18" x14ac:dyDescent="0.55000000000000004"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0:18" x14ac:dyDescent="0.55000000000000004"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0:18" x14ac:dyDescent="0.55000000000000004"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0:18" x14ac:dyDescent="0.55000000000000004"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0:18" x14ac:dyDescent="0.55000000000000004"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0:18" x14ac:dyDescent="0.55000000000000004"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0:18" x14ac:dyDescent="0.55000000000000004"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0:18" x14ac:dyDescent="0.55000000000000004"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0:18" x14ac:dyDescent="0.55000000000000004"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0:18" x14ac:dyDescent="0.55000000000000004"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0:18" x14ac:dyDescent="0.55000000000000004"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0:18" x14ac:dyDescent="0.55000000000000004"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0:18" x14ac:dyDescent="0.55000000000000004"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0:18" x14ac:dyDescent="0.55000000000000004"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0:18" x14ac:dyDescent="0.55000000000000004"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0:18" x14ac:dyDescent="0.55000000000000004"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0:18" x14ac:dyDescent="0.55000000000000004"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0:18" x14ac:dyDescent="0.55000000000000004"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0:18" x14ac:dyDescent="0.55000000000000004"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0:18" x14ac:dyDescent="0.55000000000000004"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0:18" x14ac:dyDescent="0.55000000000000004"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0:18" x14ac:dyDescent="0.55000000000000004"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0:18" x14ac:dyDescent="0.55000000000000004"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0:18" x14ac:dyDescent="0.55000000000000004"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0:18" x14ac:dyDescent="0.55000000000000004"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0:18" x14ac:dyDescent="0.55000000000000004"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0:18" x14ac:dyDescent="0.55000000000000004"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0:18" x14ac:dyDescent="0.55000000000000004"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0:18" x14ac:dyDescent="0.55000000000000004"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0:18" x14ac:dyDescent="0.55000000000000004"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0:18" x14ac:dyDescent="0.55000000000000004"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0:18" x14ac:dyDescent="0.55000000000000004"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0:18" x14ac:dyDescent="0.55000000000000004"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0:18" x14ac:dyDescent="0.55000000000000004"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0:18" x14ac:dyDescent="0.55000000000000004"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0:18" x14ac:dyDescent="0.55000000000000004"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0:18" x14ac:dyDescent="0.55000000000000004"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0:18" x14ac:dyDescent="0.55000000000000004"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0:18" x14ac:dyDescent="0.55000000000000004"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0:18" x14ac:dyDescent="0.55000000000000004"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0:18" x14ac:dyDescent="0.55000000000000004"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0:18" x14ac:dyDescent="0.55000000000000004"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0:18" x14ac:dyDescent="0.55000000000000004"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0:18" x14ac:dyDescent="0.55000000000000004"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0:18" x14ac:dyDescent="0.55000000000000004"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0:18" x14ac:dyDescent="0.55000000000000004"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0:18" x14ac:dyDescent="0.55000000000000004"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0:18" x14ac:dyDescent="0.55000000000000004"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0:18" x14ac:dyDescent="0.55000000000000004"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0:18" x14ac:dyDescent="0.55000000000000004"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0:18" x14ac:dyDescent="0.55000000000000004"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0:18" x14ac:dyDescent="0.55000000000000004"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0:18" x14ac:dyDescent="0.55000000000000004"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0:18" x14ac:dyDescent="0.55000000000000004"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0:18" x14ac:dyDescent="0.55000000000000004"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0:18" x14ac:dyDescent="0.55000000000000004"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0:18" x14ac:dyDescent="0.55000000000000004"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0:18" x14ac:dyDescent="0.55000000000000004"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0:18" x14ac:dyDescent="0.55000000000000004"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0:18" x14ac:dyDescent="0.55000000000000004"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0:18" x14ac:dyDescent="0.55000000000000004"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0:18" x14ac:dyDescent="0.55000000000000004"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0:18" x14ac:dyDescent="0.55000000000000004">
      <c r="J203" s="13"/>
      <c r="K203" s="13"/>
      <c r="L203" s="13"/>
      <c r="M203" s="13"/>
      <c r="N203" s="13"/>
      <c r="O203" s="13"/>
      <c r="P203" s="13"/>
      <c r="Q203" s="13"/>
      <c r="R203" s="13"/>
    </row>
  </sheetData>
  <autoFilter ref="C1:C203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topLeftCell="A31" zoomScaleNormal="100" workbookViewId="0">
      <selection activeCell="D49" sqref="D49"/>
    </sheetView>
  </sheetViews>
  <sheetFormatPr defaultColWidth="9.125" defaultRowHeight="14.25" x14ac:dyDescent="0.2"/>
  <cols>
    <col min="1" max="1" width="1.75" style="48" customWidth="1"/>
    <col min="2" max="2" width="9.25" style="48" customWidth="1"/>
    <col min="3" max="4" width="9.125" style="48"/>
    <col min="5" max="5" width="9.125" style="48" customWidth="1"/>
    <col min="6" max="6" width="57.25" style="48" customWidth="1"/>
    <col min="7" max="16384" width="9.125" style="48"/>
  </cols>
  <sheetData>
    <row r="1" spans="1:14" s="47" customFormat="1" ht="27.75" x14ac:dyDescent="0.65">
      <c r="A1" s="184" t="s">
        <v>18</v>
      </c>
      <c r="B1" s="184"/>
      <c r="C1" s="184"/>
      <c r="D1" s="184"/>
      <c r="E1" s="184"/>
      <c r="F1" s="184"/>
    </row>
    <row r="2" spans="1:14" s="47" customFormat="1" ht="27.75" x14ac:dyDescent="0.65">
      <c r="A2" s="184" t="s">
        <v>34</v>
      </c>
      <c r="B2" s="184"/>
      <c r="C2" s="184"/>
      <c r="D2" s="184"/>
      <c r="E2" s="184"/>
      <c r="F2" s="184"/>
    </row>
    <row r="3" spans="1:14" s="47" customFormat="1" ht="27.75" x14ac:dyDescent="0.65">
      <c r="A3" s="184" t="s">
        <v>61</v>
      </c>
      <c r="B3" s="184"/>
      <c r="C3" s="184"/>
      <c r="D3" s="184"/>
      <c r="E3" s="184"/>
      <c r="F3" s="184"/>
    </row>
    <row r="4" spans="1:14" s="47" customFormat="1" ht="27.75" x14ac:dyDescent="0.65">
      <c r="A4" s="187" t="s">
        <v>111</v>
      </c>
      <c r="B4" s="187"/>
      <c r="C4" s="187"/>
      <c r="D4" s="187"/>
      <c r="E4" s="187"/>
      <c r="F4" s="187"/>
      <c r="G4" s="68"/>
    </row>
    <row r="5" spans="1:14" ht="24" x14ac:dyDescent="0.55000000000000004">
      <c r="A5" s="185"/>
      <c r="B5" s="185"/>
      <c r="C5" s="185"/>
      <c r="D5" s="185"/>
      <c r="E5" s="185"/>
      <c r="F5" s="185"/>
    </row>
    <row r="6" spans="1:14" s="49" customFormat="1" ht="24" x14ac:dyDescent="0.55000000000000004">
      <c r="A6" s="64" t="s">
        <v>175</v>
      </c>
      <c r="B6" s="64"/>
      <c r="C6" s="64"/>
      <c r="D6" s="64"/>
      <c r="E6" s="64"/>
      <c r="F6" s="64"/>
    </row>
    <row r="7" spans="1:14" s="49" customFormat="1" ht="24" x14ac:dyDescent="0.55000000000000004">
      <c r="A7" s="186" t="s">
        <v>160</v>
      </c>
      <c r="B7" s="186"/>
      <c r="C7" s="186"/>
      <c r="D7" s="186"/>
      <c r="E7" s="186"/>
      <c r="F7" s="186"/>
    </row>
    <row r="8" spans="1:14" s="49" customFormat="1" ht="24" x14ac:dyDescent="0.55000000000000004">
      <c r="A8" s="186" t="s">
        <v>161</v>
      </c>
      <c r="B8" s="186"/>
      <c r="C8" s="186"/>
      <c r="D8" s="186"/>
      <c r="E8" s="186"/>
      <c r="F8" s="186"/>
    </row>
    <row r="9" spans="1:14" s="49" customFormat="1" ht="24" x14ac:dyDescent="0.55000000000000004">
      <c r="A9" s="186" t="s">
        <v>163</v>
      </c>
      <c r="B9" s="186"/>
      <c r="C9" s="186"/>
      <c r="D9" s="186"/>
      <c r="E9" s="186"/>
      <c r="F9" s="186"/>
    </row>
    <row r="10" spans="1:14" s="49" customFormat="1" ht="24" x14ac:dyDescent="0.55000000000000004">
      <c r="A10" s="14"/>
      <c r="B10" s="14" t="s">
        <v>162</v>
      </c>
      <c r="C10" s="14"/>
      <c r="D10" s="14"/>
      <c r="E10" s="14"/>
      <c r="F10" s="14"/>
    </row>
    <row r="11" spans="1:14" s="84" customFormat="1" ht="24" x14ac:dyDescent="0.55000000000000004">
      <c r="B11" s="85" t="s">
        <v>170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s="49" customFormat="1" ht="24" x14ac:dyDescent="0.55000000000000004">
      <c r="A12" s="14" t="s">
        <v>150</v>
      </c>
      <c r="B12" s="186" t="s">
        <v>164</v>
      </c>
      <c r="C12" s="186"/>
      <c r="D12" s="186"/>
      <c r="E12" s="186"/>
      <c r="F12" s="186"/>
    </row>
    <row r="13" spans="1:14" s="8" customFormat="1" ht="24" x14ac:dyDescent="0.55000000000000004">
      <c r="A13" s="14"/>
      <c r="B13" s="8" t="s">
        <v>173</v>
      </c>
      <c r="E13" s="76"/>
      <c r="F13" s="76"/>
      <c r="G13" s="76"/>
    </row>
    <row r="14" spans="1:14" s="8" customFormat="1" ht="24" x14ac:dyDescent="0.55000000000000004">
      <c r="A14" s="8" t="s">
        <v>151</v>
      </c>
      <c r="B14" s="8" t="s">
        <v>174</v>
      </c>
      <c r="F14" s="125"/>
      <c r="G14" s="125"/>
      <c r="H14" s="125"/>
    </row>
    <row r="15" spans="1:14" s="8" customFormat="1" ht="24" x14ac:dyDescent="0.55000000000000004">
      <c r="A15" s="14"/>
      <c r="B15" s="8" t="s">
        <v>147</v>
      </c>
      <c r="E15" s="76"/>
      <c r="F15" s="76"/>
      <c r="G15" s="76"/>
    </row>
    <row r="16" spans="1:14" s="8" customFormat="1" ht="24" x14ac:dyDescent="0.55000000000000004">
      <c r="A16" s="8" t="s">
        <v>152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s="8" customFormat="1" ht="24" x14ac:dyDescent="0.55000000000000004">
      <c r="A17" s="14" t="s">
        <v>148</v>
      </c>
      <c r="B17" s="14"/>
      <c r="C17" s="14"/>
      <c r="D17" s="14"/>
      <c r="E17" s="14"/>
      <c r="F17" s="14"/>
    </row>
    <row r="18" spans="1:10" s="8" customFormat="1" ht="24" x14ac:dyDescent="0.55000000000000004">
      <c r="A18" s="8" t="s">
        <v>146</v>
      </c>
      <c r="B18" s="14" t="s">
        <v>153</v>
      </c>
      <c r="C18" s="14"/>
      <c r="D18" s="14"/>
      <c r="E18" s="14"/>
      <c r="F18" s="14"/>
      <c r="G18" s="14"/>
      <c r="H18" s="14"/>
      <c r="I18" s="14"/>
      <c r="J18" s="14"/>
    </row>
    <row r="19" spans="1:10" s="8" customFormat="1" ht="24" x14ac:dyDescent="0.55000000000000004">
      <c r="B19" s="14" t="s">
        <v>154</v>
      </c>
      <c r="C19" s="14"/>
      <c r="D19" s="14"/>
      <c r="E19" s="14"/>
      <c r="F19" s="14"/>
      <c r="G19" s="14"/>
      <c r="H19" s="14"/>
      <c r="I19" s="14"/>
      <c r="J19" s="14"/>
    </row>
    <row r="20" spans="1:10" s="8" customFormat="1" ht="24" x14ac:dyDescent="0.55000000000000004">
      <c r="A20" s="14" t="s">
        <v>149</v>
      </c>
      <c r="B20" s="14"/>
      <c r="C20" s="14"/>
      <c r="D20" s="14"/>
      <c r="E20" s="14"/>
      <c r="F20" s="14"/>
    </row>
    <row r="21" spans="1:10" s="50" customFormat="1" ht="24" x14ac:dyDescent="0.2">
      <c r="A21" s="50" t="s">
        <v>155</v>
      </c>
    </row>
    <row r="22" spans="1:10" s="8" customFormat="1" ht="24" x14ac:dyDescent="0.55000000000000004">
      <c r="B22" s="182" t="s">
        <v>156</v>
      </c>
      <c r="C22" s="182"/>
      <c r="D22" s="182"/>
      <c r="E22" s="182"/>
      <c r="F22" s="182"/>
      <c r="G22" s="182"/>
      <c r="H22" s="182"/>
    </row>
    <row r="23" spans="1:10" s="8" customFormat="1" ht="24" x14ac:dyDescent="0.55000000000000004">
      <c r="B23" s="182" t="s">
        <v>157</v>
      </c>
      <c r="C23" s="183"/>
      <c r="D23" s="183"/>
      <c r="E23" s="183"/>
      <c r="F23" s="183"/>
      <c r="G23" s="183"/>
      <c r="H23" s="183"/>
    </row>
    <row r="24" spans="1:10" s="8" customFormat="1" ht="24" x14ac:dyDescent="0.55000000000000004">
      <c r="B24" s="182" t="s">
        <v>158</v>
      </c>
      <c r="C24" s="183"/>
      <c r="D24" s="183"/>
      <c r="E24" s="183"/>
      <c r="F24" s="183"/>
      <c r="G24" s="183"/>
      <c r="H24" s="183"/>
    </row>
    <row r="25" spans="1:10" s="8" customFormat="1" ht="24" x14ac:dyDescent="0.55000000000000004">
      <c r="B25" s="8" t="s">
        <v>159</v>
      </c>
    </row>
    <row r="26" spans="1:10" s="8" customFormat="1" ht="24" x14ac:dyDescent="0.55000000000000004"/>
    <row r="27" spans="1:10" s="8" customFormat="1" ht="24" x14ac:dyDescent="0.55000000000000004"/>
    <row r="28" spans="1:10" s="8" customFormat="1" ht="24" x14ac:dyDescent="0.55000000000000004"/>
    <row r="29" spans="1:10" s="8" customFormat="1" ht="24" x14ac:dyDescent="0.55000000000000004"/>
    <row r="30" spans="1:10" s="8" customFormat="1" ht="24" x14ac:dyDescent="0.55000000000000004"/>
    <row r="31" spans="1:10" s="8" customFormat="1" ht="24" x14ac:dyDescent="0.55000000000000004"/>
    <row r="32" spans="1:10" s="8" customFormat="1" ht="24" x14ac:dyDescent="0.55000000000000004"/>
    <row r="33" spans="1:6" s="8" customFormat="1" ht="24" x14ac:dyDescent="0.55000000000000004"/>
    <row r="34" spans="1:6" s="8" customFormat="1" ht="24" x14ac:dyDescent="0.55000000000000004"/>
    <row r="35" spans="1:6" ht="24" x14ac:dyDescent="0.55000000000000004">
      <c r="A35" s="8"/>
      <c r="B35" s="67" t="s">
        <v>47</v>
      </c>
      <c r="C35" s="67"/>
      <c r="D35" s="8"/>
      <c r="E35" s="8"/>
      <c r="F35" s="8"/>
    </row>
    <row r="36" spans="1:6" s="99" customFormat="1" ht="24" x14ac:dyDescent="0.55000000000000004">
      <c r="B36" s="124" t="s">
        <v>165</v>
      </c>
    </row>
    <row r="37" spans="1:6" s="99" customFormat="1" ht="24" x14ac:dyDescent="0.55000000000000004">
      <c r="B37" s="117" t="s">
        <v>166</v>
      </c>
    </row>
    <row r="38" spans="1:6" ht="24" x14ac:dyDescent="0.55000000000000004">
      <c r="B38" s="117"/>
    </row>
    <row r="39" spans="1:6" s="99" customFormat="1" ht="24" x14ac:dyDescent="0.55000000000000004">
      <c r="B39" s="100" t="s">
        <v>48</v>
      </c>
    </row>
    <row r="40" spans="1:6" s="99" customFormat="1" ht="24" x14ac:dyDescent="0.55000000000000004">
      <c r="B40" s="106" t="s">
        <v>167</v>
      </c>
    </row>
    <row r="41" spans="1:6" s="99" customFormat="1" ht="24" x14ac:dyDescent="0.55000000000000004">
      <c r="B41" s="117" t="s">
        <v>168</v>
      </c>
    </row>
    <row r="42" spans="1:6" ht="24" x14ac:dyDescent="0.55000000000000004">
      <c r="B42" s="117" t="s">
        <v>176</v>
      </c>
    </row>
    <row r="43" spans="1:6" ht="24" x14ac:dyDescent="0.55000000000000004">
      <c r="B43" s="117" t="s">
        <v>169</v>
      </c>
    </row>
  </sheetData>
  <mergeCells count="12">
    <mergeCell ref="B24:H24"/>
    <mergeCell ref="B23:H23"/>
    <mergeCell ref="A1:F1"/>
    <mergeCell ref="A2:F2"/>
    <mergeCell ref="A5:F5"/>
    <mergeCell ref="A9:F9"/>
    <mergeCell ref="A4:F4"/>
    <mergeCell ref="A3:F3"/>
    <mergeCell ref="A7:F7"/>
    <mergeCell ref="A8:F8"/>
    <mergeCell ref="B22:H22"/>
    <mergeCell ref="B12:F12"/>
  </mergeCells>
  <pageMargins left="0.31496062992125984" right="0" top="0.74803149606299213" bottom="0.23622047244094491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"/>
  <sheetViews>
    <sheetView zoomScale="90" zoomScaleNormal="90" workbookViewId="0">
      <selection activeCell="C60" sqref="C60"/>
    </sheetView>
  </sheetViews>
  <sheetFormatPr defaultRowHeight="23.25" x14ac:dyDescent="0.55000000000000004"/>
  <cols>
    <col min="1" max="1" width="3.375" style="1" customWidth="1"/>
    <col min="2" max="2" width="7.75" style="1" customWidth="1"/>
    <col min="3" max="3" width="9" style="1"/>
    <col min="4" max="4" width="15.375" style="1" customWidth="1"/>
    <col min="5" max="5" width="25.75" style="1" customWidth="1"/>
    <col min="6" max="6" width="8" style="3" customWidth="1"/>
    <col min="7" max="7" width="7.375" style="3" bestFit="1" customWidth="1"/>
    <col min="8" max="8" width="15.375" style="3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1:8" x14ac:dyDescent="0.55000000000000004">
      <c r="A1" s="194" t="s">
        <v>1</v>
      </c>
      <c r="B1" s="194"/>
      <c r="C1" s="194"/>
      <c r="D1" s="194"/>
      <c r="E1" s="194"/>
      <c r="F1" s="194"/>
      <c r="G1" s="194"/>
      <c r="H1" s="194"/>
    </row>
    <row r="2" spans="1:8" x14ac:dyDescent="0.55000000000000004">
      <c r="B2" s="2"/>
      <c r="C2" s="2"/>
      <c r="D2" s="2"/>
      <c r="E2" s="2"/>
      <c r="F2" s="2"/>
      <c r="G2" s="2"/>
      <c r="H2" s="2"/>
    </row>
    <row r="3" spans="1:8" s="47" customFormat="1" ht="27.75" x14ac:dyDescent="0.65">
      <c r="A3" s="184" t="s">
        <v>34</v>
      </c>
      <c r="B3" s="184"/>
      <c r="C3" s="184"/>
      <c r="D3" s="184"/>
      <c r="E3" s="184"/>
      <c r="F3" s="184"/>
      <c r="G3" s="184"/>
      <c r="H3" s="184"/>
    </row>
    <row r="4" spans="1:8" s="47" customFormat="1" ht="27.75" x14ac:dyDescent="0.65">
      <c r="A4" s="184" t="s">
        <v>61</v>
      </c>
      <c r="B4" s="184"/>
      <c r="C4" s="184"/>
      <c r="D4" s="184"/>
      <c r="E4" s="184"/>
      <c r="F4" s="184"/>
      <c r="G4" s="184"/>
      <c r="H4" s="184"/>
    </row>
    <row r="5" spans="1:8" s="47" customFormat="1" ht="27.75" x14ac:dyDescent="0.65">
      <c r="A5" s="187" t="s">
        <v>111</v>
      </c>
      <c r="B5" s="187"/>
      <c r="C5" s="187"/>
      <c r="D5" s="187"/>
      <c r="E5" s="187"/>
      <c r="F5" s="187"/>
      <c r="G5" s="187"/>
      <c r="H5" s="187"/>
    </row>
    <row r="6" spans="1:8" x14ac:dyDescent="0.55000000000000004">
      <c r="B6" s="201"/>
      <c r="C6" s="201"/>
      <c r="D6" s="201"/>
      <c r="E6" s="201"/>
      <c r="F6" s="201"/>
      <c r="G6" s="201"/>
      <c r="H6" s="201"/>
    </row>
    <row r="7" spans="1:8" s="8" customFormat="1" ht="24" x14ac:dyDescent="0.55000000000000004">
      <c r="B7" s="9" t="s">
        <v>22</v>
      </c>
      <c r="F7" s="16"/>
      <c r="G7" s="16"/>
      <c r="H7" s="16"/>
    </row>
    <row r="8" spans="1:8" s="8" customFormat="1" ht="24.75" thickBot="1" x14ac:dyDescent="0.6">
      <c r="B8" s="17" t="s">
        <v>49</v>
      </c>
      <c r="C8" s="90"/>
      <c r="D8" s="90"/>
      <c r="E8" s="90"/>
      <c r="F8" s="56"/>
      <c r="G8" s="56"/>
      <c r="H8" s="16"/>
    </row>
    <row r="9" spans="1:8" s="8" customFormat="1" ht="25.5" thickTop="1" thickBot="1" x14ac:dyDescent="0.6">
      <c r="B9" s="17"/>
      <c r="C9" s="202" t="s">
        <v>2</v>
      </c>
      <c r="D9" s="202"/>
      <c r="E9" s="202"/>
      <c r="F9" s="61" t="s">
        <v>3</v>
      </c>
      <c r="G9" s="61" t="s">
        <v>4</v>
      </c>
      <c r="H9" s="16"/>
    </row>
    <row r="10" spans="1:8" s="8" customFormat="1" ht="24.75" thickTop="1" x14ac:dyDescent="0.55000000000000004">
      <c r="B10" s="17"/>
      <c r="C10" s="108" t="s">
        <v>56</v>
      </c>
      <c r="D10" s="109"/>
      <c r="E10" s="110"/>
      <c r="F10" s="59">
        <f>คีย์ข้อมูล!C43</f>
        <v>31</v>
      </c>
      <c r="G10" s="60">
        <f>F10*100/F$13</f>
        <v>83.78378378378379</v>
      </c>
      <c r="H10" s="101"/>
    </row>
    <row r="11" spans="1:8" s="8" customFormat="1" ht="24" x14ac:dyDescent="0.55000000000000004">
      <c r="B11" s="17"/>
      <c r="C11" s="108" t="s">
        <v>55</v>
      </c>
      <c r="D11" s="109"/>
      <c r="E11" s="110"/>
      <c r="F11" s="59">
        <f>คีย์ข้อมูล!C44</f>
        <v>3</v>
      </c>
      <c r="G11" s="60">
        <f>F11*100/F$13</f>
        <v>8.1081081081081088</v>
      </c>
      <c r="H11" s="101"/>
    </row>
    <row r="12" spans="1:8" s="8" customFormat="1" ht="24" x14ac:dyDescent="0.55000000000000004">
      <c r="B12" s="17"/>
      <c r="C12" s="108" t="s">
        <v>54</v>
      </c>
      <c r="D12" s="109"/>
      <c r="E12" s="110"/>
      <c r="F12" s="59">
        <f>คีย์ข้อมูล!C44</f>
        <v>3</v>
      </c>
      <c r="G12" s="60">
        <f>F12*100/F$13</f>
        <v>8.1081081081081088</v>
      </c>
      <c r="H12" s="101"/>
    </row>
    <row r="13" spans="1:8" s="8" customFormat="1" ht="24.75" thickBot="1" x14ac:dyDescent="0.6">
      <c r="B13" s="17"/>
      <c r="C13" s="197" t="s">
        <v>5</v>
      </c>
      <c r="D13" s="198"/>
      <c r="E13" s="199"/>
      <c r="F13" s="115">
        <f>SUM(F10:F12)</f>
        <v>37</v>
      </c>
      <c r="G13" s="46">
        <f>F13*100/F$13</f>
        <v>100</v>
      </c>
      <c r="H13" s="107"/>
    </row>
    <row r="14" spans="1:8" s="8" customFormat="1" ht="24.75" thickTop="1" x14ac:dyDescent="0.55000000000000004">
      <c r="B14" s="17"/>
      <c r="C14" s="18"/>
      <c r="D14" s="18"/>
      <c r="E14" s="18"/>
      <c r="F14" s="19"/>
      <c r="G14" s="20"/>
    </row>
    <row r="15" spans="1:8" s="8" customFormat="1" ht="24" x14ac:dyDescent="0.55000000000000004">
      <c r="B15" s="17"/>
      <c r="C15" s="8" t="s">
        <v>140</v>
      </c>
      <c r="F15" s="16"/>
      <c r="G15" s="16"/>
    </row>
    <row r="16" spans="1:8" s="8" customFormat="1" ht="24" x14ac:dyDescent="0.55000000000000004">
      <c r="B16" s="8" t="s">
        <v>141</v>
      </c>
      <c r="F16" s="76"/>
      <c r="G16" s="76"/>
      <c r="H16" s="76"/>
    </row>
    <row r="17" spans="2:8" s="8" customFormat="1" ht="24" x14ac:dyDescent="0.55000000000000004">
      <c r="B17" s="8" t="s">
        <v>142</v>
      </c>
      <c r="F17" s="107"/>
      <c r="G17" s="107"/>
      <c r="H17" s="107"/>
    </row>
    <row r="18" spans="2:8" s="8" customFormat="1" ht="24" x14ac:dyDescent="0.55000000000000004">
      <c r="F18" s="76"/>
      <c r="G18" s="76"/>
      <c r="H18" s="76"/>
    </row>
    <row r="19" spans="2:8" s="8" customFormat="1" ht="24" x14ac:dyDescent="0.55000000000000004">
      <c r="F19" s="76"/>
      <c r="G19" s="76"/>
      <c r="H19" s="76"/>
    </row>
    <row r="20" spans="2:8" s="8" customFormat="1" ht="24" x14ac:dyDescent="0.55000000000000004">
      <c r="F20" s="76"/>
      <c r="G20" s="76"/>
      <c r="H20" s="76"/>
    </row>
    <row r="21" spans="2:8" s="8" customFormat="1" ht="24" x14ac:dyDescent="0.55000000000000004">
      <c r="F21" s="125"/>
      <c r="G21" s="125"/>
      <c r="H21" s="125"/>
    </row>
    <row r="22" spans="2:8" s="8" customFormat="1" ht="24" x14ac:dyDescent="0.55000000000000004">
      <c r="F22" s="125"/>
      <c r="G22" s="125"/>
      <c r="H22" s="125"/>
    </row>
    <row r="23" spans="2:8" s="8" customFormat="1" ht="24" x14ac:dyDescent="0.55000000000000004">
      <c r="F23" s="125"/>
      <c r="G23" s="125"/>
      <c r="H23" s="125"/>
    </row>
    <row r="24" spans="2:8" s="8" customFormat="1" ht="24" x14ac:dyDescent="0.55000000000000004">
      <c r="F24" s="125"/>
      <c r="G24" s="125"/>
      <c r="H24" s="125"/>
    </row>
    <row r="25" spans="2:8" s="8" customFormat="1" ht="24" x14ac:dyDescent="0.55000000000000004">
      <c r="F25" s="125"/>
      <c r="G25" s="125"/>
      <c r="H25" s="125"/>
    </row>
    <row r="26" spans="2:8" s="8" customFormat="1" ht="24" x14ac:dyDescent="0.55000000000000004">
      <c r="F26" s="125"/>
      <c r="G26" s="125"/>
      <c r="H26" s="125"/>
    </row>
    <row r="27" spans="2:8" s="8" customFormat="1" ht="24" x14ac:dyDescent="0.55000000000000004">
      <c r="F27" s="125"/>
      <c r="G27" s="125"/>
      <c r="H27" s="125"/>
    </row>
    <row r="28" spans="2:8" s="8" customFormat="1" ht="24" x14ac:dyDescent="0.55000000000000004">
      <c r="F28" s="125"/>
      <c r="G28" s="125"/>
      <c r="H28" s="125"/>
    </row>
    <row r="29" spans="2:8" s="8" customFormat="1" ht="24" x14ac:dyDescent="0.55000000000000004">
      <c r="F29" s="125"/>
      <c r="G29" s="125"/>
      <c r="H29" s="125"/>
    </row>
    <row r="30" spans="2:8" s="8" customFormat="1" ht="24" x14ac:dyDescent="0.55000000000000004">
      <c r="F30" s="125"/>
      <c r="G30" s="125"/>
      <c r="H30" s="125"/>
    </row>
    <row r="31" spans="2:8" s="8" customFormat="1" ht="24" x14ac:dyDescent="0.55000000000000004">
      <c r="F31" s="125"/>
      <c r="G31" s="125"/>
      <c r="H31" s="125"/>
    </row>
    <row r="32" spans="2:8" s="8" customFormat="1" ht="24" x14ac:dyDescent="0.55000000000000004">
      <c r="F32" s="125"/>
      <c r="G32" s="125"/>
      <c r="H32" s="125"/>
    </row>
    <row r="33" spans="1:8" s="8" customFormat="1" ht="24" x14ac:dyDescent="0.55000000000000004">
      <c r="F33" s="125"/>
      <c r="G33" s="125"/>
      <c r="H33" s="125"/>
    </row>
    <row r="34" spans="1:8" s="8" customFormat="1" ht="24" x14ac:dyDescent="0.55000000000000004">
      <c r="A34" s="194" t="s">
        <v>20</v>
      </c>
      <c r="B34" s="194"/>
      <c r="C34" s="194"/>
      <c r="D34" s="194"/>
      <c r="E34" s="194"/>
      <c r="F34" s="194"/>
      <c r="G34" s="194"/>
      <c r="H34" s="194"/>
    </row>
    <row r="35" spans="1:8" s="8" customFormat="1" ht="24" x14ac:dyDescent="0.55000000000000004">
      <c r="A35" s="77"/>
      <c r="B35" s="77"/>
      <c r="C35" s="77"/>
      <c r="D35" s="77"/>
      <c r="E35" s="77"/>
      <c r="F35" s="77"/>
      <c r="G35" s="77"/>
      <c r="H35" s="77"/>
    </row>
    <row r="36" spans="1:8" s="8" customFormat="1" ht="24" x14ac:dyDescent="0.55000000000000004">
      <c r="A36" s="17" t="s">
        <v>58</v>
      </c>
      <c r="B36" s="10"/>
      <c r="C36" s="10"/>
      <c r="D36" s="10"/>
      <c r="E36" s="30"/>
      <c r="F36" s="30"/>
      <c r="G36" s="30"/>
      <c r="H36" s="10"/>
    </row>
    <row r="37" spans="1:8" s="8" customFormat="1" ht="24.75" thickBot="1" x14ac:dyDescent="0.6">
      <c r="A37" s="17"/>
      <c r="B37" s="8" t="s">
        <v>60</v>
      </c>
      <c r="C37" s="90"/>
      <c r="D37" s="90"/>
      <c r="E37" s="56"/>
      <c r="F37" s="56"/>
      <c r="G37" s="118"/>
    </row>
    <row r="38" spans="1:8" ht="25.5" thickTop="1" thickBot="1" x14ac:dyDescent="0.6">
      <c r="C38" s="195" t="s">
        <v>43</v>
      </c>
      <c r="D38" s="195"/>
      <c r="E38" s="195"/>
      <c r="F38" s="88" t="s">
        <v>3</v>
      </c>
      <c r="G38" s="78" t="s">
        <v>4</v>
      </c>
      <c r="H38" s="1"/>
    </row>
    <row r="39" spans="1:8" ht="24.75" thickTop="1" x14ac:dyDescent="0.55000000000000004">
      <c r="B39" s="1" t="s">
        <v>57</v>
      </c>
      <c r="C39" s="179" t="s">
        <v>39</v>
      </c>
      <c r="D39" s="180"/>
      <c r="E39" s="181"/>
      <c r="F39" s="171">
        <v>12</v>
      </c>
      <c r="G39" s="60">
        <f>F39*100/F$51</f>
        <v>32.432432432432435</v>
      </c>
      <c r="H39" s="1"/>
    </row>
    <row r="40" spans="1:8" ht="24" x14ac:dyDescent="0.55000000000000004">
      <c r="C40" s="168" t="s">
        <v>50</v>
      </c>
      <c r="D40" s="169"/>
      <c r="E40" s="170"/>
      <c r="F40" s="87">
        <v>1</v>
      </c>
      <c r="G40" s="60">
        <f t="shared" ref="G40:G50" si="0">F40*100/F$51</f>
        <v>2.7027027027027026</v>
      </c>
      <c r="H40" s="1"/>
    </row>
    <row r="41" spans="1:8" ht="24" x14ac:dyDescent="0.55000000000000004">
      <c r="C41" s="168" t="s">
        <v>86</v>
      </c>
      <c r="D41" s="169"/>
      <c r="E41" s="170"/>
      <c r="F41" s="87">
        <v>2</v>
      </c>
      <c r="G41" s="60">
        <f t="shared" si="0"/>
        <v>5.4054054054054053</v>
      </c>
      <c r="H41" s="1"/>
    </row>
    <row r="42" spans="1:8" ht="24" x14ac:dyDescent="0.55000000000000004">
      <c r="C42" s="168" t="s">
        <v>87</v>
      </c>
      <c r="D42" s="169"/>
      <c r="E42" s="170"/>
      <c r="F42" s="87">
        <v>1</v>
      </c>
      <c r="G42" s="60">
        <f t="shared" si="0"/>
        <v>2.7027027027027026</v>
      </c>
      <c r="H42" s="1"/>
    </row>
    <row r="43" spans="1:8" ht="24" x14ac:dyDescent="0.55000000000000004">
      <c r="C43" s="168" t="s">
        <v>35</v>
      </c>
      <c r="D43" s="169"/>
      <c r="E43" s="170"/>
      <c r="F43" s="87">
        <v>5</v>
      </c>
      <c r="G43" s="60">
        <f t="shared" si="0"/>
        <v>13.513513513513514</v>
      </c>
      <c r="H43" s="1"/>
    </row>
    <row r="44" spans="1:8" ht="24" x14ac:dyDescent="0.55000000000000004">
      <c r="C44" s="167" t="s">
        <v>88</v>
      </c>
      <c r="D44" s="126"/>
      <c r="E44" s="126"/>
      <c r="F44" s="87">
        <v>2</v>
      </c>
      <c r="G44" s="60">
        <f t="shared" si="0"/>
        <v>5.4054054054054053</v>
      </c>
      <c r="H44" s="1"/>
    </row>
    <row r="45" spans="1:8" ht="24" x14ac:dyDescent="0.55000000000000004">
      <c r="C45" s="168" t="s">
        <v>36</v>
      </c>
      <c r="D45" s="169"/>
      <c r="E45" s="170"/>
      <c r="F45" s="87">
        <v>6</v>
      </c>
      <c r="G45" s="60">
        <f t="shared" si="0"/>
        <v>16.216216216216218</v>
      </c>
      <c r="H45" s="1"/>
    </row>
    <row r="46" spans="1:8" ht="24" x14ac:dyDescent="0.55000000000000004">
      <c r="C46" s="167" t="s">
        <v>99</v>
      </c>
      <c r="D46" s="126"/>
      <c r="E46" s="126"/>
      <c r="F46" s="87">
        <v>1</v>
      </c>
      <c r="G46" s="60">
        <f t="shared" si="0"/>
        <v>2.7027027027027026</v>
      </c>
      <c r="H46" s="1"/>
    </row>
    <row r="47" spans="1:8" ht="24" x14ac:dyDescent="0.55000000000000004">
      <c r="C47" s="168" t="s">
        <v>37</v>
      </c>
      <c r="D47" s="169"/>
      <c r="E47" s="170"/>
      <c r="F47" s="87">
        <v>3</v>
      </c>
      <c r="G47" s="60">
        <f t="shared" si="0"/>
        <v>8.1081081081081088</v>
      </c>
      <c r="H47" s="1"/>
    </row>
    <row r="48" spans="1:8" ht="24" x14ac:dyDescent="0.55000000000000004">
      <c r="C48" s="168" t="s">
        <v>59</v>
      </c>
      <c r="D48" s="169"/>
      <c r="E48" s="170"/>
      <c r="F48" s="87">
        <v>1</v>
      </c>
      <c r="G48" s="60">
        <f t="shared" si="0"/>
        <v>2.7027027027027026</v>
      </c>
      <c r="H48" s="1"/>
    </row>
    <row r="49" spans="1:8" ht="24" x14ac:dyDescent="0.55000000000000004">
      <c r="C49" s="167" t="s">
        <v>89</v>
      </c>
      <c r="D49" s="126"/>
      <c r="E49" s="126"/>
      <c r="F49" s="87">
        <v>2</v>
      </c>
      <c r="G49" s="60">
        <f t="shared" si="0"/>
        <v>5.4054054054054053</v>
      </c>
      <c r="H49" s="1"/>
    </row>
    <row r="50" spans="1:8" ht="24" x14ac:dyDescent="0.55000000000000004">
      <c r="C50" s="168" t="s">
        <v>38</v>
      </c>
      <c r="D50" s="169"/>
      <c r="E50" s="170"/>
      <c r="F50" s="87">
        <v>1</v>
      </c>
      <c r="G50" s="60">
        <f t="shared" si="0"/>
        <v>2.7027027027027026</v>
      </c>
      <c r="H50" s="1"/>
    </row>
    <row r="51" spans="1:8" ht="24.75" thickBot="1" x14ac:dyDescent="0.6">
      <c r="C51" s="197" t="s">
        <v>5</v>
      </c>
      <c r="D51" s="198"/>
      <c r="E51" s="199"/>
      <c r="F51" s="115">
        <f>SUM(F39:F50)</f>
        <v>37</v>
      </c>
      <c r="G51" s="116">
        <f>F51*100/F$51</f>
        <v>100</v>
      </c>
      <c r="H51" s="1"/>
    </row>
    <row r="52" spans="1:8" ht="24" thickTop="1" x14ac:dyDescent="0.55000000000000004">
      <c r="C52" s="4"/>
      <c r="D52" s="4"/>
      <c r="E52" s="5"/>
      <c r="G52" s="1"/>
      <c r="H52" s="1"/>
    </row>
    <row r="53" spans="1:8" x14ac:dyDescent="0.55000000000000004">
      <c r="C53" s="4"/>
      <c r="D53" s="4"/>
      <c r="E53" s="5"/>
      <c r="G53" s="1"/>
      <c r="H53" s="1"/>
    </row>
    <row r="54" spans="1:8" s="8" customFormat="1" ht="24" x14ac:dyDescent="0.55000000000000004">
      <c r="A54" s="14"/>
      <c r="B54" s="8" t="s">
        <v>145</v>
      </c>
      <c r="E54" s="62"/>
      <c r="F54" s="62"/>
      <c r="G54" s="62"/>
    </row>
    <row r="55" spans="1:8" s="8" customFormat="1" ht="24" x14ac:dyDescent="0.55000000000000004">
      <c r="A55" s="8" t="s">
        <v>171</v>
      </c>
      <c r="E55" s="62"/>
      <c r="F55" s="62"/>
      <c r="G55" s="62"/>
    </row>
    <row r="56" spans="1:8" s="8" customFormat="1" ht="24" x14ac:dyDescent="0.55000000000000004">
      <c r="B56" s="8" t="s">
        <v>172</v>
      </c>
      <c r="F56" s="62"/>
      <c r="G56" s="62"/>
      <c r="H56" s="62"/>
    </row>
    <row r="57" spans="1:8" s="8" customFormat="1" ht="24" x14ac:dyDescent="0.55000000000000004">
      <c r="F57" s="62"/>
      <c r="G57" s="62"/>
      <c r="H57" s="62"/>
    </row>
    <row r="58" spans="1:8" s="8" customFormat="1" ht="24" x14ac:dyDescent="0.55000000000000004">
      <c r="A58" s="63"/>
      <c r="B58" s="63"/>
      <c r="C58" s="63"/>
      <c r="D58" s="63"/>
      <c r="E58" s="63"/>
      <c r="F58" s="63"/>
      <c r="G58" s="63"/>
      <c r="H58" s="63"/>
    </row>
    <row r="59" spans="1:8" s="8" customFormat="1" ht="24" x14ac:dyDescent="0.55000000000000004">
      <c r="A59" s="130"/>
      <c r="B59" s="130"/>
      <c r="C59" s="130"/>
      <c r="D59" s="130"/>
      <c r="E59" s="130"/>
      <c r="F59" s="130"/>
      <c r="G59" s="130"/>
      <c r="H59" s="130"/>
    </row>
    <row r="60" spans="1:8" s="8" customFormat="1" ht="24" x14ac:dyDescent="0.55000000000000004">
      <c r="A60" s="130"/>
      <c r="B60" s="130"/>
      <c r="C60" s="130"/>
      <c r="D60" s="130"/>
      <c r="E60" s="130"/>
      <c r="F60" s="130"/>
      <c r="G60" s="130"/>
      <c r="H60" s="130"/>
    </row>
    <row r="61" spans="1:8" s="8" customFormat="1" ht="24" x14ac:dyDescent="0.55000000000000004">
      <c r="A61" s="130"/>
      <c r="B61" s="130"/>
      <c r="C61" s="130"/>
      <c r="D61" s="130"/>
      <c r="E61" s="130"/>
      <c r="F61" s="130"/>
      <c r="G61" s="130"/>
      <c r="H61" s="130"/>
    </row>
    <row r="62" spans="1:8" s="8" customFormat="1" ht="24" x14ac:dyDescent="0.55000000000000004">
      <c r="A62" s="130"/>
      <c r="B62" s="130"/>
      <c r="C62" s="130"/>
      <c r="D62" s="130"/>
      <c r="E62" s="130"/>
      <c r="F62" s="130"/>
      <c r="G62" s="130"/>
      <c r="H62" s="130"/>
    </row>
    <row r="63" spans="1:8" s="8" customFormat="1" ht="24" x14ac:dyDescent="0.55000000000000004">
      <c r="A63" s="130"/>
      <c r="B63" s="130"/>
      <c r="C63" s="130"/>
      <c r="D63" s="130"/>
      <c r="E63" s="130"/>
      <c r="F63" s="130"/>
      <c r="G63" s="130"/>
      <c r="H63" s="130"/>
    </row>
    <row r="64" spans="1:8" s="8" customFormat="1" ht="24" x14ac:dyDescent="0.55000000000000004">
      <c r="A64" s="130"/>
      <c r="B64" s="130"/>
      <c r="C64" s="130"/>
      <c r="D64" s="130"/>
      <c r="E64" s="130"/>
      <c r="F64" s="130"/>
      <c r="G64" s="130"/>
      <c r="H64" s="130"/>
    </row>
    <row r="65" spans="1:8" s="8" customFormat="1" ht="24" x14ac:dyDescent="0.55000000000000004">
      <c r="A65" s="130"/>
      <c r="B65" s="130"/>
      <c r="C65" s="130"/>
      <c r="D65" s="130"/>
      <c r="E65" s="130"/>
      <c r="F65" s="130"/>
      <c r="G65" s="130"/>
      <c r="H65" s="130"/>
    </row>
    <row r="66" spans="1:8" s="8" customFormat="1" ht="24" x14ac:dyDescent="0.55000000000000004">
      <c r="A66" s="130"/>
      <c r="B66" s="130"/>
      <c r="C66" s="130"/>
      <c r="D66" s="130"/>
      <c r="E66" s="130"/>
      <c r="F66" s="130"/>
      <c r="G66" s="130"/>
      <c r="H66" s="130"/>
    </row>
    <row r="67" spans="1:8" s="8" customFormat="1" ht="24" x14ac:dyDescent="0.55000000000000004">
      <c r="A67" s="130"/>
      <c r="B67" s="130"/>
      <c r="C67" s="130"/>
      <c r="D67" s="130"/>
      <c r="E67" s="130"/>
      <c r="F67" s="130"/>
      <c r="G67" s="130"/>
      <c r="H67" s="130"/>
    </row>
    <row r="68" spans="1:8" s="8" customFormat="1" ht="24" x14ac:dyDescent="0.55000000000000004">
      <c r="A68" s="194" t="s">
        <v>19</v>
      </c>
      <c r="B68" s="194"/>
      <c r="C68" s="194"/>
      <c r="D68" s="194"/>
      <c r="E68" s="194"/>
      <c r="F68" s="194"/>
      <c r="G68" s="194"/>
      <c r="H68" s="194"/>
    </row>
    <row r="69" spans="1:8" s="8" customFormat="1" ht="24" x14ac:dyDescent="0.55000000000000004">
      <c r="A69" s="130"/>
      <c r="B69" s="130"/>
      <c r="C69" s="130"/>
      <c r="D69" s="130"/>
      <c r="E69" s="130"/>
      <c r="F69" s="130"/>
      <c r="G69" s="130"/>
      <c r="H69" s="130"/>
    </row>
    <row r="70" spans="1:8" s="8" customFormat="1" ht="24" x14ac:dyDescent="0.55000000000000004">
      <c r="A70" s="17" t="s">
        <v>52</v>
      </c>
      <c r="E70" s="62"/>
      <c r="F70" s="62"/>
      <c r="G70" s="62"/>
    </row>
    <row r="71" spans="1:8" s="8" customFormat="1" ht="24.75" thickBot="1" x14ac:dyDescent="0.6">
      <c r="B71" s="8" t="s">
        <v>53</v>
      </c>
      <c r="F71" s="16"/>
      <c r="G71" s="16"/>
      <c r="H71" s="16"/>
    </row>
    <row r="72" spans="1:8" s="8" customFormat="1" ht="24.75" thickTop="1" x14ac:dyDescent="0.55000000000000004">
      <c r="C72" s="200" t="s">
        <v>6</v>
      </c>
      <c r="D72" s="200"/>
      <c r="E72" s="200"/>
      <c r="F72" s="86" t="s">
        <v>3</v>
      </c>
      <c r="G72" s="89" t="s">
        <v>4</v>
      </c>
      <c r="H72" s="54"/>
    </row>
    <row r="73" spans="1:8" s="8" customFormat="1" ht="24" x14ac:dyDescent="0.55000000000000004">
      <c r="C73" s="191" t="s">
        <v>7</v>
      </c>
      <c r="D73" s="192"/>
      <c r="E73" s="193"/>
      <c r="F73" s="87">
        <v>30</v>
      </c>
      <c r="G73" s="60">
        <f t="shared" ref="G73:G79" si="1">F73*100/F$79</f>
        <v>29.411764705882351</v>
      </c>
      <c r="H73" s="76"/>
    </row>
    <row r="74" spans="1:8" s="8" customFormat="1" ht="24" x14ac:dyDescent="0.55000000000000004">
      <c r="C74" s="191" t="s">
        <v>51</v>
      </c>
      <c r="D74" s="192"/>
      <c r="E74" s="193"/>
      <c r="F74" s="87">
        <v>26</v>
      </c>
      <c r="G74" s="60">
        <f t="shared" si="1"/>
        <v>25.490196078431371</v>
      </c>
      <c r="H74" s="125"/>
    </row>
    <row r="75" spans="1:8" s="8" customFormat="1" ht="24" x14ac:dyDescent="0.55000000000000004">
      <c r="C75" s="191" t="s">
        <v>40</v>
      </c>
      <c r="D75" s="192"/>
      <c r="E75" s="193"/>
      <c r="F75" s="87">
        <v>15</v>
      </c>
      <c r="G75" s="60">
        <f t="shared" si="1"/>
        <v>14.705882352941176</v>
      </c>
      <c r="H75" s="76"/>
    </row>
    <row r="76" spans="1:8" s="8" customFormat="1" ht="24" x14ac:dyDescent="0.55000000000000004">
      <c r="C76" s="191" t="s">
        <v>25</v>
      </c>
      <c r="D76" s="192"/>
      <c r="E76" s="193"/>
      <c r="F76" s="87">
        <v>14</v>
      </c>
      <c r="G76" s="60">
        <f t="shared" si="1"/>
        <v>13.725490196078431</v>
      </c>
      <c r="H76" s="76"/>
    </row>
    <row r="77" spans="1:8" s="8" customFormat="1" ht="24" x14ac:dyDescent="0.55000000000000004">
      <c r="C77" s="191" t="s">
        <v>31</v>
      </c>
      <c r="D77" s="192"/>
      <c r="E77" s="193"/>
      <c r="F77" s="65">
        <v>11</v>
      </c>
      <c r="G77" s="60">
        <f t="shared" si="1"/>
        <v>10.784313725490197</v>
      </c>
      <c r="H77" s="54"/>
    </row>
    <row r="78" spans="1:8" s="8" customFormat="1" ht="24" x14ac:dyDescent="0.55000000000000004">
      <c r="C78" s="196" t="s">
        <v>28</v>
      </c>
      <c r="D78" s="196"/>
      <c r="E78" s="196"/>
      <c r="F78" s="66">
        <v>6</v>
      </c>
      <c r="G78" s="60">
        <f t="shared" si="1"/>
        <v>5.882352941176471</v>
      </c>
      <c r="H78" s="62"/>
    </row>
    <row r="79" spans="1:8" s="8" customFormat="1" ht="24.75" thickBot="1" x14ac:dyDescent="0.6">
      <c r="C79" s="188" t="s">
        <v>5</v>
      </c>
      <c r="D79" s="189"/>
      <c r="E79" s="190"/>
      <c r="F79" s="21">
        <f>SUM(F73:F78)</f>
        <v>102</v>
      </c>
      <c r="G79" s="46">
        <f t="shared" si="1"/>
        <v>100</v>
      </c>
      <c r="H79" s="54"/>
    </row>
    <row r="80" spans="1:8" s="8" customFormat="1" ht="24.75" thickTop="1" x14ac:dyDescent="0.55000000000000004">
      <c r="F80" s="54"/>
      <c r="G80" s="54"/>
      <c r="H80" s="54"/>
    </row>
    <row r="81" spans="1:9" s="8" customFormat="1" ht="24" x14ac:dyDescent="0.55000000000000004">
      <c r="A81" s="14"/>
      <c r="B81" s="8" t="s">
        <v>26</v>
      </c>
      <c r="E81" s="76"/>
      <c r="F81" s="76"/>
      <c r="G81" s="76"/>
    </row>
    <row r="82" spans="1:9" s="8" customFormat="1" ht="24" x14ac:dyDescent="0.55000000000000004">
      <c r="A82" s="8" t="s">
        <v>143</v>
      </c>
      <c r="E82" s="76"/>
      <c r="F82" s="76"/>
      <c r="G82" s="76"/>
    </row>
    <row r="83" spans="1:9" s="8" customFormat="1" ht="24" x14ac:dyDescent="0.55000000000000004">
      <c r="B83" s="8" t="s">
        <v>122</v>
      </c>
      <c r="F83" s="76"/>
      <c r="G83" s="76"/>
      <c r="H83" s="76"/>
    </row>
    <row r="84" spans="1:9" x14ac:dyDescent="0.55000000000000004">
      <c r="B84" s="3"/>
      <c r="C84" s="3"/>
      <c r="D84" s="3"/>
      <c r="E84" s="3"/>
      <c r="I84" s="6"/>
    </row>
    <row r="85" spans="1:9" x14ac:dyDescent="0.55000000000000004">
      <c r="B85" s="3"/>
      <c r="C85" s="3"/>
      <c r="D85" s="3"/>
      <c r="E85" s="3"/>
      <c r="I85" s="6"/>
    </row>
    <row r="86" spans="1:9" x14ac:dyDescent="0.55000000000000004">
      <c r="B86" s="3"/>
      <c r="C86" s="3"/>
      <c r="D86" s="3"/>
      <c r="E86" s="3"/>
      <c r="I86" s="6"/>
    </row>
    <row r="87" spans="1:9" x14ac:dyDescent="0.55000000000000004">
      <c r="B87" s="3"/>
      <c r="C87" s="3"/>
      <c r="D87" s="3"/>
      <c r="E87" s="3"/>
      <c r="I87" s="6"/>
    </row>
    <row r="88" spans="1:9" x14ac:dyDescent="0.55000000000000004">
      <c r="B88" s="3"/>
      <c r="C88" s="3"/>
      <c r="D88" s="3"/>
      <c r="E88" s="3"/>
      <c r="I88" s="6"/>
    </row>
    <row r="89" spans="1:9" x14ac:dyDescent="0.55000000000000004">
      <c r="B89" s="3"/>
      <c r="C89" s="3"/>
      <c r="D89" s="3"/>
      <c r="E89" s="3"/>
      <c r="I89" s="6"/>
    </row>
    <row r="90" spans="1:9" x14ac:dyDescent="0.55000000000000004">
      <c r="B90" s="3"/>
      <c r="C90" s="3"/>
      <c r="D90" s="3"/>
      <c r="E90" s="3"/>
      <c r="I90" s="6"/>
    </row>
    <row r="91" spans="1:9" x14ac:dyDescent="0.55000000000000004">
      <c r="B91" s="3"/>
      <c r="C91" s="3"/>
      <c r="D91" s="3"/>
      <c r="E91" s="3"/>
      <c r="I91" s="6"/>
    </row>
    <row r="92" spans="1:9" x14ac:dyDescent="0.55000000000000004">
      <c r="B92" s="3"/>
      <c r="C92" s="3"/>
      <c r="D92" s="3"/>
      <c r="E92" s="3"/>
      <c r="I92" s="6"/>
    </row>
    <row r="93" spans="1:9" x14ac:dyDescent="0.55000000000000004">
      <c r="B93" s="3"/>
      <c r="C93" s="3"/>
      <c r="D93" s="3"/>
      <c r="E93" s="3"/>
      <c r="I93" s="6"/>
    </row>
    <row r="94" spans="1:9" x14ac:dyDescent="0.55000000000000004">
      <c r="B94" s="3"/>
      <c r="C94" s="3"/>
      <c r="D94" s="3"/>
      <c r="E94" s="3"/>
      <c r="I94" s="6"/>
    </row>
    <row r="95" spans="1:9" x14ac:dyDescent="0.55000000000000004">
      <c r="B95" s="3"/>
      <c r="C95" s="3"/>
      <c r="D95" s="3"/>
      <c r="E95" s="3"/>
      <c r="I95" s="6"/>
    </row>
    <row r="96" spans="1:9" x14ac:dyDescent="0.55000000000000004">
      <c r="B96" s="3"/>
      <c r="C96" s="3"/>
      <c r="D96" s="3"/>
      <c r="E96" s="3"/>
      <c r="I96" s="6"/>
    </row>
    <row r="97" spans="2:9" x14ac:dyDescent="0.55000000000000004">
      <c r="B97" s="3"/>
      <c r="C97" s="3"/>
      <c r="D97" s="3"/>
      <c r="E97" s="3"/>
      <c r="I97" s="6"/>
    </row>
    <row r="98" spans="2:9" x14ac:dyDescent="0.55000000000000004">
      <c r="B98" s="3"/>
      <c r="C98" s="3"/>
      <c r="D98" s="3"/>
      <c r="E98" s="3"/>
      <c r="I98" s="6"/>
    </row>
    <row r="99" spans="2:9" x14ac:dyDescent="0.55000000000000004">
      <c r="B99" s="3"/>
      <c r="C99" s="3"/>
      <c r="D99" s="3"/>
      <c r="E99" s="3"/>
      <c r="I99" s="6"/>
    </row>
    <row r="100" spans="2:9" x14ac:dyDescent="0.55000000000000004">
      <c r="B100" s="3"/>
      <c r="C100" s="3"/>
      <c r="D100" s="3"/>
      <c r="E100" s="3"/>
      <c r="I100" s="6"/>
    </row>
  </sheetData>
  <mergeCells count="19">
    <mergeCell ref="A5:H5"/>
    <mergeCell ref="B6:H6"/>
    <mergeCell ref="C9:E9"/>
    <mergeCell ref="C79:E79"/>
    <mergeCell ref="C75:E75"/>
    <mergeCell ref="A1:H1"/>
    <mergeCell ref="C77:E77"/>
    <mergeCell ref="C38:E38"/>
    <mergeCell ref="C78:E78"/>
    <mergeCell ref="C51:E51"/>
    <mergeCell ref="A34:H34"/>
    <mergeCell ref="C74:E74"/>
    <mergeCell ref="C73:E73"/>
    <mergeCell ref="C76:E76"/>
    <mergeCell ref="C72:E72"/>
    <mergeCell ref="A68:H68"/>
    <mergeCell ref="C13:E13"/>
    <mergeCell ref="A3:H3"/>
    <mergeCell ref="A4:H4"/>
  </mergeCells>
  <pageMargins left="0.5" right="0" top="0.5" bottom="0.25" header="0.31496062992126" footer="0.31496062992126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3F82-7503-4CEA-8159-D33EF7F72998}">
  <dimension ref="A1:J95"/>
  <sheetViews>
    <sheetView topLeftCell="A4" workbookViewId="0">
      <selection activeCell="A53" sqref="A53:XFD56"/>
    </sheetView>
  </sheetViews>
  <sheetFormatPr defaultRowHeight="23.25" x14ac:dyDescent="0.55000000000000004"/>
  <cols>
    <col min="1" max="1" width="3.375" style="1" customWidth="1"/>
    <col min="2" max="2" width="7.75" style="1" customWidth="1"/>
    <col min="3" max="3" width="9" style="1"/>
    <col min="4" max="4" width="15.375" style="1" customWidth="1"/>
    <col min="5" max="5" width="25.875" style="1" customWidth="1"/>
    <col min="6" max="6" width="7.375" style="3" customWidth="1"/>
    <col min="7" max="7" width="7.75" style="3" customWidth="1"/>
    <col min="8" max="8" width="15.375" style="3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1:9" x14ac:dyDescent="0.55000000000000004">
      <c r="A1" s="194" t="s">
        <v>24</v>
      </c>
      <c r="B1" s="194"/>
      <c r="C1" s="194"/>
      <c r="D1" s="194"/>
      <c r="E1" s="194"/>
      <c r="F1" s="194"/>
      <c r="G1" s="194"/>
      <c r="H1" s="194"/>
      <c r="I1" s="79"/>
    </row>
    <row r="2" spans="1:9" x14ac:dyDescent="0.55000000000000004">
      <c r="A2" s="130"/>
      <c r="B2" s="130"/>
      <c r="C2" s="130"/>
      <c r="D2" s="130"/>
      <c r="E2" s="130"/>
      <c r="F2" s="130"/>
      <c r="G2" s="130"/>
      <c r="H2" s="130"/>
      <c r="I2" s="79"/>
    </row>
    <row r="3" spans="1:9" s="8" customFormat="1" ht="24" x14ac:dyDescent="0.55000000000000004">
      <c r="B3" s="9" t="s">
        <v>23</v>
      </c>
      <c r="F3" s="125"/>
      <c r="G3" s="125"/>
      <c r="H3" s="125"/>
    </row>
    <row r="4" spans="1:9" s="14" customFormat="1" ht="25.5" customHeight="1" thickBot="1" x14ac:dyDescent="0.6">
      <c r="B4" s="45" t="s">
        <v>126</v>
      </c>
      <c r="F4" s="56"/>
      <c r="G4" s="56"/>
      <c r="H4" s="56"/>
    </row>
    <row r="5" spans="1:9" s="8" customFormat="1" ht="24.75" thickTop="1" x14ac:dyDescent="0.55000000000000004">
      <c r="B5" s="203" t="s">
        <v>8</v>
      </c>
      <c r="C5" s="204"/>
      <c r="D5" s="204"/>
      <c r="E5" s="205"/>
      <c r="F5" s="209"/>
      <c r="G5" s="211" t="s">
        <v>9</v>
      </c>
      <c r="H5" s="211" t="s">
        <v>10</v>
      </c>
    </row>
    <row r="6" spans="1:9" s="8" customFormat="1" ht="24.75" thickBot="1" x14ac:dyDescent="0.6">
      <c r="B6" s="206"/>
      <c r="C6" s="207"/>
      <c r="D6" s="207"/>
      <c r="E6" s="208"/>
      <c r="F6" s="210"/>
      <c r="G6" s="212"/>
      <c r="H6" s="212"/>
    </row>
    <row r="7" spans="1:9" s="8" customFormat="1" ht="24.75" thickTop="1" x14ac:dyDescent="0.55000000000000004">
      <c r="B7" s="172" t="s">
        <v>15</v>
      </c>
      <c r="C7" s="127"/>
      <c r="D7" s="127"/>
      <c r="E7" s="128"/>
      <c r="F7" s="55"/>
      <c r="G7" s="18"/>
      <c r="H7" s="55"/>
      <c r="I7" s="10"/>
    </row>
    <row r="8" spans="1:9" s="8" customFormat="1" ht="24" x14ac:dyDescent="0.55000000000000004">
      <c r="B8" s="216" t="s">
        <v>123</v>
      </c>
      <c r="C8" s="217"/>
      <c r="D8" s="217"/>
      <c r="E8" s="218"/>
      <c r="F8" s="219">
        <f>คีย์ข้อมูล!M39</f>
        <v>3.1621621621621623</v>
      </c>
      <c r="G8" s="219">
        <f>คีย์ข้อมูล!M40</f>
        <v>0.83378366210618171</v>
      </c>
      <c r="H8" s="222" t="str">
        <f>IF(F8&gt;4.5,"มากที่สุด",IF(F8&gt;3.5,"มาก",IF(F8&gt;2.5,"ปานกลาง",IF(F8&gt;1.5,"น้อย",IF(F8&lt;=1.5,"น้อยที่สุด")))))</f>
        <v>ปานกลาง</v>
      </c>
      <c r="I8" s="10"/>
    </row>
    <row r="9" spans="1:9" s="8" customFormat="1" ht="24" x14ac:dyDescent="0.55000000000000004">
      <c r="B9" s="225" t="s">
        <v>124</v>
      </c>
      <c r="C9" s="226"/>
      <c r="D9" s="226"/>
      <c r="E9" s="227"/>
      <c r="F9" s="220"/>
      <c r="G9" s="220"/>
      <c r="H9" s="223"/>
      <c r="I9" s="10"/>
    </row>
    <row r="10" spans="1:9" s="8" customFormat="1" ht="24" x14ac:dyDescent="0.55000000000000004">
      <c r="B10" s="228" t="s">
        <v>125</v>
      </c>
      <c r="C10" s="229"/>
      <c r="D10" s="229"/>
      <c r="E10" s="230"/>
      <c r="F10" s="221"/>
      <c r="G10" s="221"/>
      <c r="H10" s="224"/>
      <c r="I10" s="10"/>
    </row>
    <row r="11" spans="1:9" s="8" customFormat="1" ht="24" x14ac:dyDescent="0.55000000000000004">
      <c r="B11" s="216" t="s">
        <v>127</v>
      </c>
      <c r="C11" s="217"/>
      <c r="D11" s="217"/>
      <c r="E11" s="218"/>
      <c r="F11" s="219">
        <f>คีย์ข้อมูล!N39</f>
        <v>3.3513513513513513</v>
      </c>
      <c r="G11" s="219">
        <f>คีย์ข้อมูล!N40</f>
        <v>0.78938148136571051</v>
      </c>
      <c r="H11" s="222" t="str">
        <f>IF(F11&gt;4.5,"มากที่สุด",IF(F11&gt;3.5,"มาก",IF(F11&gt;2.5,"ปานกลาง",IF(F11&gt;1.5,"น้อย",IF(F11&lt;=1.5,"น้อยที่สุด")))))</f>
        <v>ปานกลาง</v>
      </c>
      <c r="I11" s="10"/>
    </row>
    <row r="12" spans="1:9" s="8" customFormat="1" ht="24" x14ac:dyDescent="0.55000000000000004">
      <c r="B12" s="225" t="s">
        <v>128</v>
      </c>
      <c r="C12" s="226"/>
      <c r="D12" s="226"/>
      <c r="E12" s="227"/>
      <c r="F12" s="220"/>
      <c r="G12" s="220"/>
      <c r="H12" s="224"/>
      <c r="I12" s="10"/>
    </row>
    <row r="13" spans="1:9" s="8" customFormat="1" ht="24.75" thickBot="1" x14ac:dyDescent="0.6">
      <c r="B13" s="213" t="s">
        <v>16</v>
      </c>
      <c r="C13" s="214"/>
      <c r="D13" s="214"/>
      <c r="E13" s="215"/>
      <c r="F13" s="23">
        <f>คีย์ข้อมูล!N42</f>
        <v>3.2567567567567566</v>
      </c>
      <c r="G13" s="24">
        <f>คีย์ข้อมูล!N41</f>
        <v>0.81191150760818653</v>
      </c>
      <c r="H13" s="69" t="str">
        <f>IF(F13&gt;4.5,"มากที่สุด",IF(F13&gt;3.5,"มาก",IF(F13&gt;2.5,"ปานกลาง",IF(F13&gt;1.5,"น้อย",IF(F13&lt;=1.5,"น้อยที่สุด")))))</f>
        <v>ปานกลาง</v>
      </c>
    </row>
    <row r="14" spans="1:9" s="8" customFormat="1" ht="24.75" thickTop="1" x14ac:dyDescent="0.55000000000000004">
      <c r="B14" s="113" t="s">
        <v>17</v>
      </c>
      <c r="C14" s="114"/>
      <c r="D14" s="114"/>
      <c r="E14" s="26"/>
      <c r="F14" s="27"/>
      <c r="G14" s="27"/>
      <c r="H14" s="26"/>
    </row>
    <row r="15" spans="1:9" s="8" customFormat="1" ht="24" x14ac:dyDescent="0.55000000000000004">
      <c r="B15" s="216" t="s">
        <v>129</v>
      </c>
      <c r="C15" s="217"/>
      <c r="D15" s="217"/>
      <c r="E15" s="218"/>
      <c r="F15" s="219">
        <f>คีย์ข้อมูล!O39</f>
        <v>4.0810810810810807</v>
      </c>
      <c r="G15" s="219">
        <f>คีย์ข้อมูล!O40</f>
        <v>0.86211556258035593</v>
      </c>
      <c r="H15" s="222" t="str">
        <f>IF(F15&gt;4.5,"มากที่สุด",IF(F15&gt;3.5,"มาก",IF(F15&gt;2.5,"ปานกลาง",IF(F15&gt;1.5,"น้อย",IF(F15&lt;=1.5,"น้อยที่สุด")))))</f>
        <v>มาก</v>
      </c>
      <c r="I15" s="10"/>
    </row>
    <row r="16" spans="1:9" s="8" customFormat="1" ht="24" x14ac:dyDescent="0.55000000000000004">
      <c r="B16" s="225" t="s">
        <v>124</v>
      </c>
      <c r="C16" s="226"/>
      <c r="D16" s="226"/>
      <c r="E16" s="227"/>
      <c r="F16" s="220"/>
      <c r="G16" s="220"/>
      <c r="H16" s="223"/>
      <c r="I16" s="10"/>
    </row>
    <row r="17" spans="1:10" s="8" customFormat="1" ht="24" x14ac:dyDescent="0.55000000000000004">
      <c r="B17" s="228" t="s">
        <v>125</v>
      </c>
      <c r="C17" s="229"/>
      <c r="D17" s="229"/>
      <c r="E17" s="230"/>
      <c r="F17" s="221"/>
      <c r="G17" s="221"/>
      <c r="H17" s="224"/>
      <c r="I17" s="10"/>
    </row>
    <row r="18" spans="1:10" s="8" customFormat="1" ht="24" x14ac:dyDescent="0.55000000000000004">
      <c r="B18" s="216" t="s">
        <v>130</v>
      </c>
      <c r="C18" s="217"/>
      <c r="D18" s="217"/>
      <c r="E18" s="218"/>
      <c r="F18" s="219">
        <f>คีย์ข้อมูล!P39</f>
        <v>3.9459459459459461</v>
      </c>
      <c r="G18" s="219">
        <f>คีย์ข้อมูล!P40</f>
        <v>1.1290592432528836</v>
      </c>
      <c r="H18" s="222" t="str">
        <f>IF(F18&gt;4.5,"มากที่สุด",IF(F18&gt;3.5,"มาก",IF(F18&gt;2.5,"ปานกลาง",IF(F18&gt;1.5,"น้อย",IF(F18&lt;=1.5,"น้อยที่สุด")))))</f>
        <v>มาก</v>
      </c>
      <c r="I18" s="10"/>
    </row>
    <row r="19" spans="1:10" s="8" customFormat="1" ht="24" x14ac:dyDescent="0.55000000000000004">
      <c r="B19" s="225" t="s">
        <v>128</v>
      </c>
      <c r="C19" s="226"/>
      <c r="D19" s="226"/>
      <c r="E19" s="227"/>
      <c r="F19" s="220"/>
      <c r="G19" s="220"/>
      <c r="H19" s="223"/>
      <c r="I19" s="10"/>
    </row>
    <row r="20" spans="1:10" s="8" customFormat="1" ht="24.75" thickBot="1" x14ac:dyDescent="0.6">
      <c r="B20" s="213" t="s">
        <v>16</v>
      </c>
      <c r="C20" s="214"/>
      <c r="D20" s="214"/>
      <c r="E20" s="215"/>
      <c r="F20" s="24">
        <f>คีย์ข้อมูล!P42</f>
        <v>4.0135135135135132</v>
      </c>
      <c r="G20" s="28">
        <f>คีย์ข้อมูล!P41</f>
        <v>0.99990743740434629</v>
      </c>
      <c r="H20" s="25" t="str">
        <f>IF(F20&gt;4.5,"มากที่สุด",IF(F20&gt;3.5,"มาก",IF(F20&gt;2.5,"ปานกลาง",IF(F20&gt;1.5,"น้อย",IF(F20&lt;=1.5,"น้อยที่สุด")))))</f>
        <v>มาก</v>
      </c>
      <c r="J20" s="29"/>
    </row>
    <row r="21" spans="1:10" s="8" customFormat="1" ht="24.75" thickTop="1" x14ac:dyDescent="0.55000000000000004">
      <c r="B21" s="10"/>
      <c r="C21" s="10"/>
      <c r="D21" s="10"/>
      <c r="E21" s="10"/>
      <c r="F21" s="30"/>
      <c r="G21" s="30"/>
      <c r="H21" s="30"/>
    </row>
    <row r="22" spans="1:10" s="8" customFormat="1" ht="24" x14ac:dyDescent="0.55000000000000004">
      <c r="B22" s="14"/>
      <c r="C22" s="14" t="s">
        <v>27</v>
      </c>
      <c r="D22" s="14"/>
      <c r="E22" s="14"/>
      <c r="F22" s="14"/>
      <c r="G22" s="14"/>
      <c r="H22" s="14"/>
      <c r="I22" s="14"/>
      <c r="J22" s="14"/>
    </row>
    <row r="23" spans="1:10" s="8" customFormat="1" ht="24" x14ac:dyDescent="0.55000000000000004">
      <c r="B23" s="14" t="s">
        <v>131</v>
      </c>
      <c r="C23" s="14"/>
      <c r="D23" s="14"/>
      <c r="E23" s="14"/>
      <c r="F23" s="14"/>
      <c r="G23" s="14"/>
      <c r="H23" s="14"/>
      <c r="I23" s="14"/>
      <c r="J23" s="14"/>
    </row>
    <row r="24" spans="1:10" s="8" customFormat="1" ht="24" x14ac:dyDescent="0.55000000000000004">
      <c r="B24" s="14" t="s">
        <v>132</v>
      </c>
      <c r="C24" s="14"/>
      <c r="D24" s="14"/>
      <c r="E24" s="14"/>
      <c r="F24" s="14"/>
      <c r="G24" s="14"/>
      <c r="H24" s="14"/>
      <c r="I24" s="14"/>
      <c r="J24" s="14"/>
    </row>
    <row r="25" spans="1:10" s="8" customFormat="1" ht="24" x14ac:dyDescent="0.55000000000000004">
      <c r="A25" s="64"/>
      <c r="B25" s="64"/>
      <c r="C25" s="64"/>
      <c r="D25" s="64"/>
      <c r="E25" s="64"/>
      <c r="F25" s="64"/>
      <c r="G25" s="14"/>
      <c r="H25" s="14"/>
    </row>
    <row r="26" spans="1:10" s="8" customFormat="1" ht="24" x14ac:dyDescent="0.55000000000000004">
      <c r="B26" s="14"/>
      <c r="C26" s="14"/>
      <c r="D26" s="14"/>
      <c r="E26" s="14"/>
      <c r="F26" s="14"/>
      <c r="G26" s="14"/>
      <c r="H26" s="14"/>
      <c r="I26" s="14"/>
      <c r="J26" s="14"/>
    </row>
    <row r="27" spans="1:10" s="8" customFormat="1" ht="24" x14ac:dyDescent="0.55000000000000004">
      <c r="B27" s="14"/>
      <c r="C27" s="14"/>
      <c r="D27" s="14"/>
      <c r="E27" s="14"/>
      <c r="F27" s="14"/>
      <c r="G27" s="14"/>
      <c r="H27" s="14"/>
      <c r="I27" s="14"/>
      <c r="J27" s="14"/>
    </row>
    <row r="28" spans="1:10" s="8" customFormat="1" ht="24" x14ac:dyDescent="0.55000000000000004">
      <c r="B28" s="14"/>
      <c r="C28" s="14"/>
      <c r="D28" s="14"/>
      <c r="E28" s="14"/>
      <c r="F28" s="14"/>
      <c r="G28" s="14"/>
      <c r="H28" s="14"/>
      <c r="I28" s="14"/>
      <c r="J28" s="14"/>
    </row>
    <row r="29" spans="1:10" s="8" customFormat="1" ht="24" x14ac:dyDescent="0.55000000000000004">
      <c r="B29" s="14"/>
      <c r="C29" s="14"/>
      <c r="D29" s="14"/>
      <c r="E29" s="14"/>
      <c r="F29" s="14"/>
      <c r="G29" s="14"/>
      <c r="H29" s="14"/>
      <c r="I29" s="14"/>
      <c r="J29" s="14"/>
    </row>
    <row r="30" spans="1:10" s="8" customFormat="1" ht="24" x14ac:dyDescent="0.55000000000000004">
      <c r="B30" s="14"/>
      <c r="C30" s="14"/>
      <c r="D30" s="14"/>
      <c r="E30" s="14"/>
      <c r="F30" s="14"/>
      <c r="G30" s="14"/>
      <c r="H30" s="14"/>
      <c r="I30" s="14"/>
      <c r="J30" s="14"/>
    </row>
    <row r="31" spans="1:10" s="8" customFormat="1" ht="24" x14ac:dyDescent="0.55000000000000004">
      <c r="B31" s="14"/>
      <c r="C31" s="14"/>
      <c r="D31" s="14"/>
      <c r="E31" s="14"/>
      <c r="F31" s="14"/>
      <c r="G31" s="14"/>
      <c r="H31" s="14"/>
      <c r="I31" s="14"/>
      <c r="J31" s="14"/>
    </row>
    <row r="32" spans="1:10" s="8" customFormat="1" ht="24" x14ac:dyDescent="0.55000000000000004">
      <c r="B32" s="14"/>
      <c r="C32" s="14"/>
      <c r="D32" s="14"/>
      <c r="E32" s="14"/>
      <c r="F32" s="14"/>
      <c r="G32" s="14"/>
      <c r="H32" s="14"/>
      <c r="I32" s="14"/>
      <c r="J32" s="14"/>
    </row>
    <row r="33" spans="2:10" s="8" customFormat="1" ht="24" x14ac:dyDescent="0.55000000000000004">
      <c r="B33" s="14"/>
      <c r="C33" s="14"/>
      <c r="D33" s="14"/>
      <c r="E33" s="14"/>
      <c r="F33" s="14"/>
      <c r="G33" s="14"/>
      <c r="H33" s="14"/>
      <c r="I33" s="14"/>
      <c r="J33" s="14"/>
    </row>
    <row r="34" spans="2:10" s="8" customFormat="1" ht="24" x14ac:dyDescent="0.55000000000000004">
      <c r="B34" s="234" t="s">
        <v>42</v>
      </c>
      <c r="C34" s="234"/>
      <c r="D34" s="234"/>
      <c r="E34" s="234"/>
      <c r="F34" s="234"/>
      <c r="G34" s="234"/>
      <c r="H34" s="234"/>
    </row>
    <row r="35" spans="2:10" s="8" customFormat="1" ht="24" x14ac:dyDescent="0.55000000000000004">
      <c r="B35" s="129"/>
      <c r="C35" s="129"/>
      <c r="D35" s="129"/>
      <c r="E35" s="129"/>
      <c r="F35" s="129"/>
      <c r="G35" s="129"/>
      <c r="H35" s="129"/>
    </row>
    <row r="36" spans="2:10" s="11" customFormat="1" ht="24.75" thickBot="1" x14ac:dyDescent="0.6">
      <c r="B36" s="31" t="s">
        <v>133</v>
      </c>
      <c r="F36" s="12"/>
      <c r="G36" s="12"/>
      <c r="H36" s="12"/>
    </row>
    <row r="37" spans="2:10" s="11" customFormat="1" ht="24.75" thickTop="1" x14ac:dyDescent="0.55000000000000004">
      <c r="B37" s="235" t="s">
        <v>8</v>
      </c>
      <c r="C37" s="236"/>
      <c r="D37" s="236"/>
      <c r="E37" s="237"/>
      <c r="F37" s="241"/>
      <c r="G37" s="243" t="s">
        <v>9</v>
      </c>
      <c r="H37" s="243" t="s">
        <v>10</v>
      </c>
    </row>
    <row r="38" spans="2:10" s="11" customFormat="1" ht="19.5" customHeight="1" thickBot="1" x14ac:dyDescent="0.6">
      <c r="B38" s="238"/>
      <c r="C38" s="239"/>
      <c r="D38" s="239"/>
      <c r="E38" s="240"/>
      <c r="F38" s="242"/>
      <c r="G38" s="244"/>
      <c r="H38" s="244"/>
    </row>
    <row r="39" spans="2:10" s="11" customFormat="1" ht="24.75" thickTop="1" x14ac:dyDescent="0.55000000000000004">
      <c r="B39" s="245" t="s">
        <v>11</v>
      </c>
      <c r="C39" s="246"/>
      <c r="D39" s="246"/>
      <c r="E39" s="247"/>
      <c r="F39" s="57"/>
      <c r="G39" s="58"/>
      <c r="H39" s="58"/>
    </row>
    <row r="40" spans="2:10" s="11" customFormat="1" ht="24" x14ac:dyDescent="0.55000000000000004">
      <c r="B40" s="252" t="s">
        <v>12</v>
      </c>
      <c r="C40" s="253"/>
      <c r="D40" s="253"/>
      <c r="E40" s="254"/>
      <c r="F40" s="32">
        <f>คีย์ข้อมูล!J39</f>
        <v>4.7837837837837842</v>
      </c>
      <c r="G40" s="32">
        <f>คีย์ข้อมูล!J40</f>
        <v>0.41734179538380078</v>
      </c>
      <c r="H40" s="33" t="str">
        <f>IF(F40&gt;4.5,"มากที่สุด",IF(F40&gt;3.5,"มาก",IF(F40&gt;2.5,"ปานกลาง",IF(F40&gt;1.5,"น้อย",IF(F40&lt;=1.5,"น้อยที่สุด")))))</f>
        <v>มากที่สุด</v>
      </c>
    </row>
    <row r="41" spans="2:10" s="11" customFormat="1" ht="24" x14ac:dyDescent="0.55000000000000004">
      <c r="B41" s="34" t="s">
        <v>113</v>
      </c>
      <c r="C41" s="34"/>
      <c r="D41" s="34"/>
      <c r="E41" s="34"/>
      <c r="F41" s="32">
        <f>คีย์ข้อมูล!K39</f>
        <v>4.756756756756757</v>
      </c>
      <c r="G41" s="32">
        <f>คีย์ข้อมูล!K40</f>
        <v>0.43495883620084008</v>
      </c>
      <c r="H41" s="33" t="str">
        <f>IF(F41&gt;4.5,"มากที่สุด",IF(F41&gt;3.5,"มาก",IF(F41&gt;2.5,"ปานกลาง",IF(F41&gt;1.5,"น้อย",IF(F41&lt;=1.5,"น้อยที่สุด")))))</f>
        <v>มากที่สุด</v>
      </c>
    </row>
    <row r="42" spans="2:10" s="11" customFormat="1" ht="24" x14ac:dyDescent="0.55000000000000004">
      <c r="B42" s="34" t="s">
        <v>114</v>
      </c>
      <c r="C42" s="34"/>
      <c r="D42" s="34"/>
      <c r="E42" s="34"/>
      <c r="F42" s="32">
        <f>คีย์ข้อมูล!L39</f>
        <v>4.8108108108108105</v>
      </c>
      <c r="G42" s="32">
        <f>คีย์ข้อมูล!L40</f>
        <v>0.39706127695565779</v>
      </c>
      <c r="H42" s="33" t="str">
        <f t="shared" ref="H42" si="0"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10" s="11" customFormat="1" ht="24" x14ac:dyDescent="0.55000000000000004">
      <c r="B43" s="255" t="s">
        <v>13</v>
      </c>
      <c r="C43" s="256"/>
      <c r="D43" s="256"/>
      <c r="E43" s="257"/>
      <c r="F43" s="35">
        <f>คีย์ข้อมูล!L42</f>
        <v>4.7837837837837842</v>
      </c>
      <c r="G43" s="35">
        <f>คีย์ข้อมูล!L41</f>
        <v>0.41353037495131001</v>
      </c>
      <c r="H43" s="36" t="str">
        <f>IF(F43&gt;4.5,"มากที่สุด",IF(F43&gt;3.5,"มาก",IF(F43&gt;2.5,"ปานกลาง",IF(F43&gt;1.5,"น้อย",IF(F43&lt;=1.5,"น้อยที่สุด")))))</f>
        <v>มากที่สุด</v>
      </c>
      <c r="J43" s="37"/>
    </row>
    <row r="44" spans="2:10" s="11" customFormat="1" ht="24" x14ac:dyDescent="0.55000000000000004">
      <c r="B44" s="258" t="s">
        <v>115</v>
      </c>
      <c r="C44" s="259"/>
      <c r="D44" s="259"/>
      <c r="E44" s="260"/>
      <c r="F44" s="40"/>
      <c r="G44" s="40"/>
      <c r="H44" s="22"/>
    </row>
    <row r="45" spans="2:10" s="11" customFormat="1" ht="24" x14ac:dyDescent="0.55000000000000004">
      <c r="B45" s="173" t="s">
        <v>116</v>
      </c>
      <c r="C45" s="174"/>
      <c r="D45" s="174"/>
      <c r="E45" s="175"/>
      <c r="F45" s="248">
        <f>คีย์ข้อมูล!Q39</f>
        <v>4.5405405405405403</v>
      </c>
      <c r="G45" s="248">
        <f>คีย์ข้อมูล!Q40</f>
        <v>0.50522792406522277</v>
      </c>
      <c r="H45" s="250" t="str">
        <f t="shared" ref="H45:H49" si="1">IF(F45&gt;4.5,"มากที่สุด",IF(F45&gt;3.5,"มาก",IF(F45&gt;2.5,"ปานกลาง",IF(F45&gt;1.5,"น้อย",IF(F45&lt;=1.5,"น้อยที่สุด")))))</f>
        <v>มากที่สุด</v>
      </c>
    </row>
    <row r="46" spans="2:10" s="11" customFormat="1" ht="24" x14ac:dyDescent="0.55000000000000004">
      <c r="B46" s="176" t="s">
        <v>112</v>
      </c>
      <c r="C46" s="177"/>
      <c r="D46" s="177"/>
      <c r="E46" s="178"/>
      <c r="F46" s="249"/>
      <c r="G46" s="249"/>
      <c r="H46" s="251"/>
    </row>
    <row r="47" spans="2:10" s="11" customFormat="1" ht="48.75" customHeight="1" x14ac:dyDescent="0.55000000000000004">
      <c r="B47" s="261" t="s">
        <v>117</v>
      </c>
      <c r="C47" s="262"/>
      <c r="D47" s="262"/>
      <c r="E47" s="262"/>
      <c r="F47" s="41">
        <f>คีย์ข้อมูล!R39</f>
        <v>4.5675675675675675</v>
      </c>
      <c r="G47" s="41">
        <f>คีย์ข้อมูล!R40</f>
        <v>0.50224720233392151</v>
      </c>
      <c r="H47" s="42" t="str">
        <f t="shared" si="1"/>
        <v>มากที่สุด</v>
      </c>
    </row>
    <row r="48" spans="2:10" s="11" customFormat="1" ht="24" x14ac:dyDescent="0.55000000000000004">
      <c r="B48" s="255" t="s">
        <v>21</v>
      </c>
      <c r="C48" s="256"/>
      <c r="D48" s="256"/>
      <c r="E48" s="257"/>
      <c r="F48" s="38">
        <f>คีย์ข้อมูล!R42</f>
        <v>4.5540540540540544</v>
      </c>
      <c r="G48" s="38">
        <f>คีย์ข้อมูล!R41</f>
        <v>0.50046257758066337</v>
      </c>
      <c r="H48" s="39" t="str">
        <f t="shared" si="1"/>
        <v>มากที่สุด</v>
      </c>
    </row>
    <row r="49" spans="2:8" s="11" customFormat="1" ht="24.75" thickBot="1" x14ac:dyDescent="0.6">
      <c r="B49" s="231" t="s">
        <v>14</v>
      </c>
      <c r="C49" s="232"/>
      <c r="D49" s="232"/>
      <c r="E49" s="233"/>
      <c r="F49" s="43">
        <f>คีย์ข้อมูล!S39</f>
        <v>4.6918918918918919</v>
      </c>
      <c r="G49" s="43">
        <f>คีย์ข้อมูล!S40</f>
        <v>0.60685883439609756</v>
      </c>
      <c r="H49" s="44" t="str">
        <f t="shared" si="1"/>
        <v>มากที่สุด</v>
      </c>
    </row>
    <row r="50" spans="2:8" s="11" customFormat="1" ht="24.75" thickTop="1" x14ac:dyDescent="0.55000000000000004">
      <c r="B50" s="51"/>
      <c r="C50" s="51"/>
      <c r="D50" s="51"/>
      <c r="E50" s="51"/>
      <c r="F50" s="52"/>
      <c r="G50" s="52"/>
      <c r="H50" s="53"/>
    </row>
    <row r="51" spans="2:8" s="8" customFormat="1" ht="24" x14ac:dyDescent="0.55000000000000004">
      <c r="B51" s="18"/>
      <c r="C51" s="263" t="s">
        <v>41</v>
      </c>
      <c r="D51" s="263"/>
      <c r="E51" s="263"/>
      <c r="F51" s="263"/>
      <c r="G51" s="263"/>
      <c r="H51" s="263"/>
    </row>
    <row r="52" spans="2:8" s="8" customFormat="1" ht="24" x14ac:dyDescent="0.55000000000000004">
      <c r="B52" s="182" t="s">
        <v>134</v>
      </c>
      <c r="C52" s="183"/>
      <c r="D52" s="183"/>
      <c r="E52" s="183"/>
      <c r="F52" s="183"/>
      <c r="G52" s="183"/>
      <c r="H52" s="183"/>
    </row>
    <row r="53" spans="2:8" s="8" customFormat="1" ht="24" x14ac:dyDescent="0.55000000000000004">
      <c r="B53" s="50"/>
      <c r="C53" s="182" t="s">
        <v>135</v>
      </c>
      <c r="D53" s="182"/>
      <c r="E53" s="182"/>
      <c r="F53" s="182"/>
      <c r="G53" s="182"/>
      <c r="H53" s="182"/>
    </row>
    <row r="54" spans="2:8" s="8" customFormat="1" ht="24" x14ac:dyDescent="0.55000000000000004">
      <c r="B54" s="182" t="s">
        <v>136</v>
      </c>
      <c r="C54" s="183"/>
      <c r="D54" s="183"/>
      <c r="E54" s="183"/>
      <c r="F54" s="183"/>
      <c r="G54" s="183"/>
      <c r="H54" s="183"/>
    </row>
    <row r="55" spans="2:8" s="8" customFormat="1" ht="24" x14ac:dyDescent="0.55000000000000004">
      <c r="B55" s="182" t="s">
        <v>137</v>
      </c>
      <c r="C55" s="183"/>
      <c r="D55" s="183"/>
      <c r="E55" s="183"/>
      <c r="F55" s="183"/>
      <c r="G55" s="183"/>
      <c r="H55" s="183"/>
    </row>
    <row r="56" spans="2:8" s="8" customFormat="1" ht="24" x14ac:dyDescent="0.55000000000000004">
      <c r="B56" s="8" t="s">
        <v>138</v>
      </c>
    </row>
    <row r="57" spans="2:8" s="8" customFormat="1" ht="24" x14ac:dyDescent="0.55000000000000004"/>
    <row r="58" spans="2:8" s="15" customFormat="1" ht="24" x14ac:dyDescent="0.55000000000000004"/>
    <row r="59" spans="2:8" s="15" customFormat="1" ht="24" x14ac:dyDescent="0.55000000000000004"/>
    <row r="60" spans="2:8" s="15" customFormat="1" ht="24" x14ac:dyDescent="0.55000000000000004"/>
    <row r="61" spans="2:8" s="15" customFormat="1" ht="24" x14ac:dyDescent="0.55000000000000004"/>
    <row r="62" spans="2:8" s="15" customFormat="1" ht="24" x14ac:dyDescent="0.55000000000000004"/>
    <row r="63" spans="2:8" s="15" customFormat="1" ht="24" x14ac:dyDescent="0.55000000000000004"/>
    <row r="64" spans="2:8" s="15" customFormat="1" ht="24" x14ac:dyDescent="0.55000000000000004"/>
    <row r="65" s="15" customFormat="1" ht="24" x14ac:dyDescent="0.55000000000000004"/>
    <row r="66" s="15" customFormat="1" ht="24" x14ac:dyDescent="0.55000000000000004"/>
    <row r="67" s="15" customFormat="1" ht="24" x14ac:dyDescent="0.55000000000000004"/>
    <row r="68" s="15" customFormat="1" ht="24" x14ac:dyDescent="0.55000000000000004"/>
    <row r="69" s="15" customFormat="1" ht="24" x14ac:dyDescent="0.55000000000000004"/>
    <row r="70" s="15" customFormat="1" ht="24" x14ac:dyDescent="0.55000000000000004"/>
    <row r="71" s="8" customFormat="1" ht="24" x14ac:dyDescent="0.55000000000000004"/>
    <row r="72" s="8" customFormat="1" ht="24" x14ac:dyDescent="0.55000000000000004"/>
    <row r="73" s="8" customFormat="1" ht="24" x14ac:dyDescent="0.55000000000000004"/>
    <row r="74" s="8" customFormat="1" ht="24" x14ac:dyDescent="0.55000000000000004"/>
    <row r="75" s="8" customFormat="1" ht="24" x14ac:dyDescent="0.55000000000000004"/>
    <row r="76" s="8" customFormat="1" ht="24" x14ac:dyDescent="0.55000000000000004"/>
    <row r="77" s="14" customFormat="1" ht="24" x14ac:dyDescent="0.55000000000000004"/>
    <row r="78" s="14" customFormat="1" ht="24" x14ac:dyDescent="0.55000000000000004"/>
    <row r="79" s="14" customFormat="1" ht="24" x14ac:dyDescent="0.55000000000000004"/>
    <row r="80" s="14" customFormat="1" ht="24" x14ac:dyDescent="0.55000000000000004"/>
    <row r="81" spans="2:8" s="14" customFormat="1" ht="24" x14ac:dyDescent="0.55000000000000004"/>
    <row r="82" spans="2:8" s="14" customFormat="1" ht="24" x14ac:dyDescent="0.55000000000000004"/>
    <row r="83" spans="2:8" s="6" customFormat="1" x14ac:dyDescent="0.55000000000000004">
      <c r="B83" s="7"/>
      <c r="C83" s="7"/>
    </row>
    <row r="84" spans="2:8" x14ac:dyDescent="0.55000000000000004">
      <c r="B84" s="4"/>
      <c r="C84" s="4"/>
      <c r="D84" s="4"/>
      <c r="E84" s="4"/>
      <c r="F84" s="5"/>
      <c r="G84" s="5"/>
      <c r="H84" s="5"/>
    </row>
    <row r="85" spans="2:8" x14ac:dyDescent="0.55000000000000004">
      <c r="B85" s="4"/>
      <c r="C85" s="4"/>
      <c r="D85" s="4"/>
      <c r="E85" s="4"/>
      <c r="F85" s="5"/>
      <c r="G85" s="5"/>
      <c r="H85" s="5"/>
    </row>
    <row r="86" spans="2:8" x14ac:dyDescent="0.55000000000000004">
      <c r="B86" s="4"/>
      <c r="C86" s="4"/>
      <c r="D86" s="4"/>
      <c r="E86" s="4"/>
      <c r="F86" s="5"/>
      <c r="G86" s="5"/>
      <c r="H86" s="5"/>
    </row>
    <row r="87" spans="2:8" x14ac:dyDescent="0.55000000000000004">
      <c r="B87" s="4"/>
      <c r="C87" s="4"/>
      <c r="D87" s="4"/>
      <c r="E87" s="4"/>
      <c r="F87" s="5"/>
      <c r="G87" s="5"/>
      <c r="H87" s="5"/>
    </row>
    <row r="88" spans="2:8" x14ac:dyDescent="0.55000000000000004">
      <c r="B88" s="4"/>
      <c r="C88" s="4"/>
      <c r="D88" s="4"/>
      <c r="E88" s="4"/>
      <c r="F88" s="5"/>
      <c r="G88" s="5"/>
      <c r="H88" s="5"/>
    </row>
    <row r="89" spans="2:8" x14ac:dyDescent="0.55000000000000004">
      <c r="B89" s="4"/>
      <c r="C89" s="4"/>
      <c r="D89" s="4"/>
      <c r="E89" s="4"/>
      <c r="F89" s="5"/>
      <c r="G89" s="5"/>
      <c r="H89" s="5"/>
    </row>
    <row r="90" spans="2:8" x14ac:dyDescent="0.55000000000000004">
      <c r="B90" s="4"/>
      <c r="C90" s="4"/>
      <c r="D90" s="4"/>
      <c r="E90" s="4"/>
      <c r="F90" s="5"/>
      <c r="G90" s="5"/>
      <c r="H90" s="5"/>
    </row>
    <row r="91" spans="2:8" x14ac:dyDescent="0.55000000000000004">
      <c r="B91" s="4"/>
      <c r="C91" s="4"/>
      <c r="D91" s="4"/>
      <c r="E91" s="4"/>
      <c r="F91" s="5"/>
      <c r="G91" s="5"/>
      <c r="H91" s="5"/>
    </row>
    <row r="92" spans="2:8" x14ac:dyDescent="0.55000000000000004">
      <c r="B92" s="4"/>
      <c r="C92" s="4"/>
      <c r="D92" s="4"/>
      <c r="E92" s="4"/>
      <c r="F92" s="5"/>
      <c r="G92" s="5"/>
      <c r="H92" s="5"/>
    </row>
    <row r="93" spans="2:8" x14ac:dyDescent="0.55000000000000004">
      <c r="B93" s="4"/>
      <c r="C93" s="4"/>
      <c r="D93" s="4"/>
      <c r="E93" s="4"/>
      <c r="F93" s="5"/>
      <c r="G93" s="5"/>
      <c r="H93" s="5"/>
    </row>
    <row r="94" spans="2:8" x14ac:dyDescent="0.55000000000000004">
      <c r="B94" s="4"/>
      <c r="C94" s="4"/>
      <c r="D94" s="4"/>
      <c r="E94" s="4"/>
      <c r="F94" s="5"/>
      <c r="G94" s="5"/>
      <c r="H94" s="5"/>
    </row>
    <row r="95" spans="2:8" x14ac:dyDescent="0.55000000000000004">
      <c r="B95" s="4"/>
      <c r="C95" s="4"/>
      <c r="D95" s="4"/>
      <c r="E95" s="4"/>
      <c r="F95" s="5"/>
      <c r="G95" s="5"/>
      <c r="H95" s="5"/>
    </row>
  </sheetData>
  <mergeCells count="49">
    <mergeCell ref="C51:H51"/>
    <mergeCell ref="B52:H52"/>
    <mergeCell ref="C53:H53"/>
    <mergeCell ref="B54:H54"/>
    <mergeCell ref="B55:H55"/>
    <mergeCell ref="B49:E49"/>
    <mergeCell ref="B34:H34"/>
    <mergeCell ref="B37:E38"/>
    <mergeCell ref="F37:F38"/>
    <mergeCell ref="G37:G38"/>
    <mergeCell ref="H37:H38"/>
    <mergeCell ref="B39:E39"/>
    <mergeCell ref="F45:F46"/>
    <mergeCell ref="G45:G46"/>
    <mergeCell ref="H45:H46"/>
    <mergeCell ref="B40:E40"/>
    <mergeCell ref="B43:E43"/>
    <mergeCell ref="B44:E44"/>
    <mergeCell ref="B47:E47"/>
    <mergeCell ref="B48:E48"/>
    <mergeCell ref="B20:E20"/>
    <mergeCell ref="B15:E15"/>
    <mergeCell ref="F15:F17"/>
    <mergeCell ref="G15:G17"/>
    <mergeCell ref="H15:H17"/>
    <mergeCell ref="B16:E16"/>
    <mergeCell ref="B17:E17"/>
    <mergeCell ref="B18:E18"/>
    <mergeCell ref="F18:F19"/>
    <mergeCell ref="G18:G19"/>
    <mergeCell ref="H18:H19"/>
    <mergeCell ref="B19:E19"/>
    <mergeCell ref="B13:E13"/>
    <mergeCell ref="B8:E8"/>
    <mergeCell ref="F8:F10"/>
    <mergeCell ref="G8:G10"/>
    <mergeCell ref="H8:H10"/>
    <mergeCell ref="B9:E9"/>
    <mergeCell ref="B10:E10"/>
    <mergeCell ref="B11:E11"/>
    <mergeCell ref="F11:F12"/>
    <mergeCell ref="G11:G12"/>
    <mergeCell ref="H11:H12"/>
    <mergeCell ref="B12:E12"/>
    <mergeCell ref="A1:H1"/>
    <mergeCell ref="B5:E6"/>
    <mergeCell ref="F5:F6"/>
    <mergeCell ref="G5:G6"/>
    <mergeCell ref="H5:H6"/>
  </mergeCells>
  <pageMargins left="0.70866141732283472" right="0" top="0.74803149606299213" bottom="0.74803149606299213" header="0.31496062992125984" footer="0.31496062992125984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219075</xdr:colOff>
                <xdr:row>36</xdr:row>
                <xdr:rowOff>180975</xdr:rowOff>
              </from>
              <to>
                <xdr:col>5</xdr:col>
                <xdr:colOff>352425</xdr:colOff>
                <xdr:row>37</xdr:row>
                <xdr:rowOff>38100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5">
            <anchor moveWithCells="1" sizeWithCells="1">
              <from>
                <xdr:col>5</xdr:col>
                <xdr:colOff>209550</xdr:colOff>
                <xdr:row>4</xdr:row>
                <xdr:rowOff>209550</xdr:rowOff>
              </from>
              <to>
                <xdr:col>5</xdr:col>
                <xdr:colOff>352425</xdr:colOff>
                <xdr:row>5</xdr:row>
                <xdr:rowOff>85725</xdr:rowOff>
              </to>
            </anchor>
          </objectPr>
        </oleObject>
      </mc:Choice>
      <mc:Fallback>
        <oleObject progId="Equation.3" shapeId="717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"/>
  <sheetViews>
    <sheetView topLeftCell="A10" zoomScale="140" zoomScaleNormal="140" workbookViewId="0">
      <selection activeCell="B22" sqref="B22:C22"/>
    </sheetView>
  </sheetViews>
  <sheetFormatPr defaultRowHeight="24" x14ac:dyDescent="0.55000000000000004"/>
  <cols>
    <col min="1" max="1" width="5.875" style="8" customWidth="1"/>
    <col min="2" max="2" width="5.625" style="8" customWidth="1"/>
    <col min="3" max="3" width="73.375" style="8" customWidth="1"/>
    <col min="4" max="4" width="8.75" style="8" customWidth="1"/>
    <col min="5" max="255" width="9.125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.125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.125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.125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.125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.125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.125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.125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.125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.125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.125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.125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.125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.125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.125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.125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.125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.125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.125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.125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.125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.125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.125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.125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.125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.125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.125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.125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.125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.125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.125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.125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.125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.125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.125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.125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.125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.125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.125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.125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.125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.125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.125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.125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.125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.125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.125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.125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.125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.125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.125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.125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.125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.125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.125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.125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.125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.125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.125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.125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.125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.125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.125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.125" style="8"/>
    <col min="16384" max="16384" width="9" style="8" customWidth="1"/>
  </cols>
  <sheetData>
    <row r="1" spans="1:4" x14ac:dyDescent="0.55000000000000004">
      <c r="A1" s="234" t="s">
        <v>139</v>
      </c>
      <c r="B1" s="234"/>
      <c r="C1" s="234"/>
      <c r="D1" s="234"/>
    </row>
    <row r="2" spans="1:4" x14ac:dyDescent="0.55000000000000004">
      <c r="A2" s="9" t="s">
        <v>119</v>
      </c>
    </row>
    <row r="3" spans="1:4" x14ac:dyDescent="0.55000000000000004">
      <c r="B3" s="67" t="s">
        <v>120</v>
      </c>
    </row>
    <row r="4" spans="1:4" x14ac:dyDescent="0.55000000000000004">
      <c r="B4" s="67" t="s">
        <v>121</v>
      </c>
    </row>
    <row r="5" spans="1:4" x14ac:dyDescent="0.55000000000000004">
      <c r="B5" s="91" t="s">
        <v>44</v>
      </c>
      <c r="C5" s="91" t="s">
        <v>8</v>
      </c>
      <c r="D5" s="92" t="s">
        <v>45</v>
      </c>
    </row>
    <row r="6" spans="1:4" x14ac:dyDescent="0.55000000000000004">
      <c r="B6" s="93">
        <v>1</v>
      </c>
      <c r="C6" s="97" t="s">
        <v>103</v>
      </c>
      <c r="D6" s="94">
        <v>1</v>
      </c>
    </row>
    <row r="7" spans="1:4" x14ac:dyDescent="0.55000000000000004">
      <c r="B7" s="93">
        <v>2</v>
      </c>
      <c r="C7" s="97" t="s">
        <v>107</v>
      </c>
      <c r="D7" s="95">
        <v>1</v>
      </c>
    </row>
    <row r="8" spans="1:4" s="15" customFormat="1" x14ac:dyDescent="0.55000000000000004">
      <c r="B8" s="264" t="s">
        <v>5</v>
      </c>
      <c r="C8" s="266"/>
      <c r="D8" s="96">
        <f>SUM(D6:D7)</f>
        <v>2</v>
      </c>
    </row>
    <row r="9" spans="1:4" x14ac:dyDescent="0.55000000000000004">
      <c r="B9" s="15"/>
      <c r="C9" s="15"/>
      <c r="D9" s="15"/>
    </row>
    <row r="10" spans="1:4" x14ac:dyDescent="0.55000000000000004">
      <c r="B10" s="67" t="s">
        <v>46</v>
      </c>
    </row>
    <row r="11" spans="1:4" x14ac:dyDescent="0.55000000000000004">
      <c r="B11" s="91" t="s">
        <v>44</v>
      </c>
      <c r="C11" s="103" t="s">
        <v>8</v>
      </c>
      <c r="D11" s="92" t="s">
        <v>45</v>
      </c>
    </row>
    <row r="12" spans="1:4" s="102" customFormat="1" x14ac:dyDescent="0.55000000000000004">
      <c r="B12" s="111">
        <v>1</v>
      </c>
      <c r="C12" s="120" t="s">
        <v>96</v>
      </c>
      <c r="D12" s="112">
        <v>1</v>
      </c>
    </row>
    <row r="13" spans="1:4" s="119" customFormat="1" x14ac:dyDescent="0.55000000000000004">
      <c r="B13" s="93">
        <v>2</v>
      </c>
      <c r="C13" s="104" t="s">
        <v>109</v>
      </c>
      <c r="D13" s="112">
        <v>1</v>
      </c>
    </row>
    <row r="14" spans="1:4" s="15" customFormat="1" x14ac:dyDescent="0.55000000000000004">
      <c r="B14" s="264" t="s">
        <v>5</v>
      </c>
      <c r="C14" s="265"/>
      <c r="D14" s="96">
        <f>SUM(D12:D13)</f>
        <v>2</v>
      </c>
    </row>
    <row r="16" spans="1:4" x14ac:dyDescent="0.55000000000000004">
      <c r="B16" s="67" t="str">
        <f>Sheet1!$W$1</f>
        <v>ข้อเสนอแนะอื่นๆ สำหรับบัณฑิตวิทยาลัย</v>
      </c>
    </row>
    <row r="17" spans="2:4" x14ac:dyDescent="0.55000000000000004">
      <c r="B17" s="91" t="s">
        <v>44</v>
      </c>
      <c r="C17" s="103" t="s">
        <v>8</v>
      </c>
      <c r="D17" s="92" t="s">
        <v>45</v>
      </c>
    </row>
    <row r="18" spans="2:4" s="121" customFormat="1" x14ac:dyDescent="0.55000000000000004">
      <c r="B18" s="111">
        <v>1</v>
      </c>
      <c r="C18" s="120" t="s">
        <v>118</v>
      </c>
      <c r="D18" s="112">
        <v>1</v>
      </c>
    </row>
    <row r="19" spans="2:4" s="121" customFormat="1" x14ac:dyDescent="0.55000000000000004">
      <c r="B19" s="93">
        <v>2</v>
      </c>
      <c r="C19" s="104" t="s">
        <v>144</v>
      </c>
      <c r="D19" s="112">
        <v>1</v>
      </c>
    </row>
    <row r="20" spans="2:4" x14ac:dyDescent="0.55000000000000004">
      <c r="B20" s="122">
        <v>3</v>
      </c>
      <c r="C20" s="97" t="s">
        <v>177</v>
      </c>
      <c r="D20" s="22">
        <v>1</v>
      </c>
    </row>
    <row r="21" spans="2:4" x14ac:dyDescent="0.55000000000000004">
      <c r="B21" s="105">
        <v>4</v>
      </c>
      <c r="C21" s="104" t="s">
        <v>110</v>
      </c>
      <c r="D21" s="123">
        <v>1</v>
      </c>
    </row>
    <row r="22" spans="2:4" s="15" customFormat="1" x14ac:dyDescent="0.55000000000000004">
      <c r="B22" s="264" t="s">
        <v>5</v>
      </c>
      <c r="C22" s="265"/>
      <c r="D22" s="96">
        <f>SUM(D18:D21)</f>
        <v>4</v>
      </c>
    </row>
  </sheetData>
  <mergeCells count="4">
    <mergeCell ref="B22:C22"/>
    <mergeCell ref="A1:D1"/>
    <mergeCell ref="B8:C8"/>
    <mergeCell ref="B14:C14"/>
  </mergeCells>
  <pageMargins left="0.70866141732283472" right="0" top="0.74803149606299213" bottom="0.74803149606299213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คีย์ข้อมูล</vt:lpstr>
      <vt:lpstr>บทสรุป</vt:lpstr>
      <vt:lpstr>สรุป</vt:lpstr>
      <vt:lpstr>สรุป 2</vt:lpstr>
      <vt:lpstr>เสนอะแนะ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2023-07-06T02:22:59Z</cp:lastPrinted>
  <dcterms:created xsi:type="dcterms:W3CDTF">2014-10-15T08:34:52Z</dcterms:created>
  <dcterms:modified xsi:type="dcterms:W3CDTF">2023-07-06T02:23:58Z</dcterms:modified>
</cp:coreProperties>
</file>