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activeTab="2"/>
  </bookViews>
  <sheets>
    <sheet name="Sheet1" sheetId="1" r:id="rId1"/>
    <sheet name="คีย์" sheetId="2" r:id="rId2"/>
    <sheet name="สรุป" sheetId="3" r:id="rId3"/>
    <sheet name="สรุป2" sheetId="4" r:id="rId4"/>
    <sheet name="ตาราง 1" sheetId="5" r:id="rId5"/>
    <sheet name="ตาราง 3" sheetId="6" r:id="rId6"/>
    <sheet name="ก่อน-หลัง" sheetId="7" r:id="rId7"/>
    <sheet name="ข้อเสนอแนะ" sheetId="8" r:id="rId8"/>
  </sheets>
  <definedNames/>
  <calcPr fullCalcOnLoad="1"/>
</workbook>
</file>

<file path=xl/sharedStrings.xml><?xml version="1.0" encoding="utf-8"?>
<sst xmlns="http://schemas.openxmlformats.org/spreadsheetml/2006/main" count="193" uniqueCount="152">
  <si>
    <t>ลำดับที่</t>
  </si>
  <si>
    <t>รายการ</t>
  </si>
  <si>
    <t>ความถี่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</si>
  <si>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</si>
  <si>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</si>
  <si>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</si>
  <si>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</si>
  <si>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</si>
  <si>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</si>
  <si>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ที่</t>
  </si>
  <si>
    <t>1. ด้านกระบวนการขั้นตอนการให้บริการ</t>
  </si>
  <si>
    <t>2. ด้านเจ้าหน้าที่ผู้ให้บริการ</t>
  </si>
  <si>
    <t xml:space="preserve">   2.2 เจ้าหน้าที่ให้บริการด้วยความรวดเร็ว</t>
  </si>
  <si>
    <t>3. ด้านสิ่งอำนวยความสะดวก</t>
  </si>
  <si>
    <t>รวมด้านสิ่งอำนวยความสะดวก</t>
  </si>
  <si>
    <t>รวมด้านเจ้าหน้าที่ผู้ให้บริการ</t>
  </si>
  <si>
    <t>รวมด้านกระบวนการขั้นตอนการให้บริการ</t>
  </si>
  <si>
    <t>คณะ</t>
  </si>
  <si>
    <t>แหล่งข้อมูล</t>
  </si>
  <si>
    <t>รับทราบข้อมูล</t>
  </si>
  <si>
    <t>คณะที่สังกัด</t>
  </si>
  <si>
    <t xml:space="preserve"> - 1 -</t>
  </si>
  <si>
    <t xml:space="preserve"> - 3 -</t>
  </si>
  <si>
    <t>ส่วนที่ 2 ข้อเสนอแนะ</t>
  </si>
  <si>
    <t>หัวข้อที่ท่านอยากให้บัณฑิตวิทยาลัยจัดให้ในครั้งต่อไป</t>
  </si>
  <si>
    <t>รวมด้านความเหมาะสมของวิทยากรบรรยาย</t>
  </si>
  <si>
    <t>Timestamp</t>
  </si>
  <si>
    <t>สถานภาพของผู้ตอบแบบสอบถาม</t>
  </si>
  <si>
    <t>ท่านได้รับทราบข่าวการดำเนินโครงการฯ จากแหล่งใด (ตอบได้มากกว่า 1 ข้อ)</t>
  </si>
  <si>
    <t>การประชาสัมพันธ์โครงการ</t>
  </si>
  <si>
    <t>ความสะดวกในการลงทะเบียนเข้าร่วมโครงการ</t>
  </si>
  <si>
    <t>เจ้าหน้าที่ให้บริการด้วยความเต็มใจ</t>
  </si>
  <si>
    <t>เจ้าหน้าที่ให้บริการด้วยความรวดเร็ว</t>
  </si>
  <si>
    <t>เจ้าหน้าที่ให้บริการด้านข้อมูลที่ถูกต้อง และชัดเจนตรงตามที่ท่านต้องการ</t>
  </si>
  <si>
    <t>ท่านพอใจต่อการต้อนรับและการให้บริการจากคณะทำงานในครั้งนี้</t>
  </si>
  <si>
    <t>โปรแกรมที่ใช้ในการจัดโครงการฯ มีความเหมาะสม สะดวก ใช้งานง่าย</t>
  </si>
  <si>
    <t>โปรแกรมที่ใช้ในการจัดโครงการฯ มีความเสถียร</t>
  </si>
  <si>
    <t>ท่านได้รับประโยชน์จากการเข้าร่วมโครงการฯ ในครั้งนี้โดยภาพรวมอยู่ในระดับใด</t>
  </si>
  <si>
    <t>ความชัดเจน ความสมบูรณ์ของเอกสารประกอบโครงการฯ</t>
  </si>
  <si>
    <t>เนื้อหาสาระของเอกสารประกอบโครงการฯ เหมาะสม ตรงตามความต้องการของท่าน</t>
  </si>
  <si>
    <t>ประโยชน์ที่ได้รับจากเอกสารประกอบโครงการฯ</t>
  </si>
  <si>
    <t>การเข้าร่วมโครงการในครั้งนี้ท่านไม่พึงพอใจในเรื่องใด เพราะเหตุใด</t>
  </si>
  <si>
    <t>จากการดำเนินการจัดโครงการฯ ครั้งนี้ ท่านมีข้อเสนอแนะเพื่อการปรับปรุงการดำเนินการในครั้งต่อไปอย่างไรบ้าง</t>
  </si>
  <si>
    <t>หัวข้อที่ท่านสนใจและมีความต้องการให้บัณฑิตวิทยาลัยจัดขึ้นในครั้งต่อไป</t>
  </si>
  <si>
    <t>ผู้เข้าร่วมจากภายนอกมหาวิทยาลัย</t>
  </si>
  <si>
    <t>ผู้เข้าร่วมจากภายในมหาวิทยาลัย</t>
  </si>
  <si>
    <t>Website บัณฑิตวิทยาลัย</t>
  </si>
  <si>
    <t>-</t>
  </si>
  <si>
    <t>สถานภาพ</t>
  </si>
  <si>
    <t xml:space="preserve">Website </t>
  </si>
  <si>
    <t>บัณฑิตวิทยาลัย</t>
  </si>
  <si>
    <t>ที่สังกัด</t>
  </si>
  <si>
    <r>
      <rPr>
        <b/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และระดับความคิดเห็นเกี่ยวกับโครงการฯ</t>
    </r>
  </si>
  <si>
    <t xml:space="preserve">    1.1 การประชาสัมพันธ์โครงการ</t>
  </si>
  <si>
    <t xml:space="preserve">    1.2 ความสะดวกในการลงทะเบียนเข้าร่วมโครงการ</t>
  </si>
  <si>
    <t xml:space="preserve">   3.1 โปรแกรมที่ใช้ในการจัดโครงการฯ มีความเหมาะสม สะดวก ใช้งานง่าย</t>
  </si>
  <si>
    <t xml:space="preserve">   3.2 โปรแกรมที่ใช้ในการจัดโครงการฯ มีความเสถียร</t>
  </si>
  <si>
    <t>ตอนที่ 2  ความคิดเห็นเกี่ยวกับโครงการฯ</t>
  </si>
  <si>
    <t xml:space="preserve">   2.3 เจ้าหน้าที่ให้บริการด้วยข้อมูลที่ถูกต้อง และชัดเจนตรงตามที่ท่านต้องการ</t>
  </si>
  <si>
    <t xml:space="preserve">   2.4 ท่านพอใจต่อการรับและการให้บริการจากคณะทำงานในครั้งนี้</t>
  </si>
  <si>
    <t xml:space="preserve">   2.1 เจ้าหน้าที่ให้บริการด้วยความเต็มใจ</t>
  </si>
  <si>
    <t>ข้อเสนอแนะเพื่อที่จะปรับปรุงการจัดโครงการครั้งต่อไป</t>
  </si>
  <si>
    <t>รวมด้านเอกสารประกอบโครงการฯ</t>
  </si>
  <si>
    <t xml:space="preserve">            ข้อเสนอแนะเพื่อที่จะปรับปรุงการจัดกิจกรรมในครั้งต่อไป</t>
  </si>
  <si>
    <t xml:space="preserve">            หัวข้อที่ท่านอยากให้บัณฑิตวิทยาลัยจัดให้ในครั้งต่อไป</t>
  </si>
  <si>
    <t>จากตาราง 3 การประเมินความคิดเห็นเกี่ยวกับการจัดโครงการฯ พบว่า ผู้ตอบแบบประเมินมีความคิดเห็น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</si>
  <si>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</si>
  <si>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</si>
  <si>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ความเหมาะสมของวันจัดโครงการฯ (วันที่ 7 พฤศจิกายน 2564)</t>
  </si>
  <si>
    <t>ความเหมาะสมของระยะเวลาในการจัดโครงการ (09.00 - 16.00 น.)</t>
  </si>
  <si>
    <t>ก่อนเข้ารับการอบรมท่านมีความรู้ เรื่อง "Foresight" อยู่ในระดับใด</t>
  </si>
  <si>
    <t>หลังจากเข้ารับการอบรมท่านมีความรู้ เรื่อง "Foresight" อยู่ในระดับใด</t>
  </si>
  <si>
    <t>วิทยากร บรรยายพิเศษ เรื่อง "Foresight" มีความรู้ ความสามารถ และถ่ายทอดความรู้อยู่ในระดับ</t>
  </si>
  <si>
    <t>หน่วยงาน icei ของมหาวิทยาลัย</t>
  </si>
  <si>
    <t>ไม่มีค่ะ</t>
  </si>
  <si>
    <t>การประชาสัมพันธ์</t>
  </si>
  <si>
    <t>insight ที่ใช้คู่กับ foresight</t>
  </si>
  <si>
    <t>อยากให้มีการจัดอีก อาจเป็นระยะสั้นประมาณสามชั่วโมง</t>
  </si>
  <si>
    <t>วันที่ 7 พฤศจิกายน 2564</t>
  </si>
  <si>
    <t>ทรัพยากรบุคคลแบบบูรณาการศาสตร์ ยุค Thailand 4.0 หลักสูตร “Foresight”</t>
  </si>
  <si>
    <t>ผลการประเมินโครงการบริการวิชาการเพื่อพัฒนาศักยภาพ</t>
  </si>
  <si>
    <t>จากการจัดโครงการบริการวิชาการเพื่อพัฒนาศักยภาพทรัพยากรบุคคลแบบบูรณาการศาสตร์</t>
  </si>
  <si>
    <t>(ผ่านโปรแกรม Microsoft Teams)</t>
  </si>
  <si>
    <t xml:space="preserve">ยุค Thailand 4.0 หลักสูตร “Foresight” วันที่ 7 พฤศจิกายน 2564 ผ่านโปรแกรม Microsoft Teams) </t>
  </si>
  <si>
    <t>โดยมีวัตถุประสงค์ เพื่อเพิ่มพูนพัฒนาทักษะและส่งเสริมศักยภาพทรัพยากรมนุษย์ด้วยโครงการบริการวิชาการ</t>
  </si>
  <si>
    <t>ให้แก่บุคลากรผู้ที่สนใจภายในมหาวิทยาลัยนเรศวร ผู้ประกอบการ ผู้ต้องการเริ่มธุรกิจ และผู้สนใจทั่วไป พบว่า</t>
  </si>
  <si>
    <t>มีผู้เข้าร่วมโครงการจำนวนทั้งสิ้น 4 คน และมีผู้ตอบแบบประเมิน จำนวน 4 คน คิดเป็นร้อยละ 100.00</t>
  </si>
  <si>
    <t xml:space="preserve">    1.4 ความเหมาะสมของระยะเวลาในการจัดโครงการฯ (09.00 - 16.00 น.)</t>
  </si>
  <si>
    <t>N = 4</t>
  </si>
  <si>
    <t xml:space="preserve">จากการจัดโครงการบริการวิชาการเพื่อพัฒนาศักยภาพทรัพยากรบุคคลแบบบูรณาการศาสตร์ </t>
  </si>
  <si>
    <t xml:space="preserve">ยุค Thailand 4.0 หลักสูตร “Foresight” วันที่ 7 พฤศจิกายน 2564 (ผ่านโปรแกรม Microsoft Teams) </t>
  </si>
  <si>
    <t>มีจำนวนทั้งสิ้น 4 คน พบว่า มีผู้ตอบแบบประเมิน จำนวน 4 คน คิดเป็นร้อยละ 100.00 โดยมีรายละเอียดดังนี้</t>
  </si>
  <si>
    <t>และถ่ายทอดความรู้อยู่ในระดับ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</si>
  <si>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2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แสดงข้อมูลการรับทราบการจัดโครงการฯ (ตอบได้มากกว่า 1 ข้อ)</t>
    </r>
  </si>
  <si>
    <t>จากตาราง 1 แสดงจำนวนและร้อยละของผู้ตอบแบบประเมิน จำแนกตามสถานภาพ พบว่า ผู้ตอบแบบ</t>
  </si>
  <si>
    <t>ประเมินส่วนใหญ่เป็นผู้เข้าร่วมจากภายในมหาวิทยาลัย คิดเป็นร้อยละ 50.00 รองลงมาได้แก่ ผู้เข้าร่วมจาก</t>
  </si>
  <si>
    <t>ภายนอกมหาวิทยาลัย คิดเป็นร้อยละ 20.00</t>
  </si>
  <si>
    <t>จากตาราง 2 พบว่า ผู้ตอบแบบประเมินส่วนใหญ่ได้รับข้อมูลการจัดโครงการฯ จากทางคณะที่สังกัด</t>
  </si>
  <si>
    <t>มากที่สุด คิดเป็นร้อยละ 75.00 รองลงมาได้แก่ Website บัณฑิตวิทยาลัย คิดเป็นร้อยละ 25.00</t>
  </si>
  <si>
    <t>โดยรวมอยู่ในระดับมาก (ค่าเฉลี่ย 4.26) เมื่อพิจารณารายด้าน พบว่า ด้านที่มีค่าเฉลี่ยสูงที่สุด คือ ด้านเจ้าหน้าที่ผู้ให้บริการ</t>
  </si>
  <si>
    <t>ผู้ตอบแบบประเมินส่วนใหญ่เป็นผู้เข้าร่วมจากภายในมหาวิทยาลัย คิดเป็นร้อยละ 50.00 รองลงมาได้แก่</t>
  </si>
  <si>
    <t>ผู้เข้าร่วมจากภายนอกมหาวิทยาลัย คิดเป็นร้อยละ 50.00</t>
  </si>
  <si>
    <t xml:space="preserve">ผู้ตอบแบบประเมินส่วนใหญ่ได้รับข้อมูลการจัดโครงการฯ จากทางคณะที่สังกัดมากที่สุด </t>
  </si>
  <si>
    <t>คิดเป็นร้อยละ 75.00 รองลงมาได้แก่ Website บัณฑิตวิทยาลัย คิดเป็นร้อยละ 25.00</t>
  </si>
  <si>
    <t xml:space="preserve">ผู้ตอบแบบประเมินมีความคิดเห็นโดยรวมอยู่ในระดับมาก (ค่าเฉลี่ย 4.26) เมื่อพิจารณารายด้าน พบว่า </t>
  </si>
  <si>
    <t xml:space="preserve">ด้านที่มีค่าเฉลี่ยสูงที่สุด คือ ด้านเจ้าหน้าที่ผู้ให้บริการและด้านความเหมาะสมของวิทยากรบรรยาย (ค่าเฉลี่ย 4.75) </t>
  </si>
  <si>
    <t xml:space="preserve">รองลงมาได้แก่ ด้านกระบวนการขั้นตอนการให้บริการ (ค่าเฉลี่ย 4.50) และด้านสิ่งอำนวยความสะดวก (ค่าเฉลี่ย 4.38) </t>
  </si>
  <si>
    <t>เมื่อพิจารณารายข้อพบว่า ข้อที่มีค่าเฉลี่ยสูงที่สุด คือ ความสะดวกในการลงทะเบียนเข้าร่วมโครงการ ความเหมาะสม</t>
  </si>
  <si>
    <t xml:space="preserve">เจ้าหน้าที่ให้บริการด้วยความเต็มใจ เจ้าหน้าที่ให้บริการด้วยความรวดเร็ว เจ้าหน้าที่ให้บริการด้วยข้อมูลที่ถูกต้อง </t>
  </si>
  <si>
    <t xml:space="preserve">และชัดเจนตรงตามที่ท่านต้องการพอใจต่อการรับและการให้บริการจากคณะทำงานวิทยากร บรรยายพิเศษ เรื่อง </t>
  </si>
  <si>
    <t>"Foresight" มีความรู้ ความสามารถและถ่ายทอดความรู้ (ค่าเฉลี่ย 4.75) รองลงมาได้แก่ โปรแกรมที่ใช้ในการจัด</t>
  </si>
  <si>
    <t xml:space="preserve"> </t>
  </si>
  <si>
    <t>โครงการฯ มีความเหมาะสม สะดวก ใช้งานง่าย และได้รับประโยชน์จากการเข้าร่วมโครงการฯ (ค่าเฉลี่ย 4.50)</t>
  </si>
  <si>
    <t>1.การประชาสัมพันธ์</t>
  </si>
  <si>
    <t>2.อยากให้มีการจัดอีก อาจเป็นระยะสั้นประมาณสามชั่วโมง</t>
  </si>
  <si>
    <t>1.insight ที่ใช้คู่กับ foresight</t>
  </si>
  <si>
    <t xml:space="preserve"> - 2 -</t>
  </si>
  <si>
    <t xml:space="preserve">และด้านความเหมาะสมของวิทยากรบรรยาย (ค่าเฉลี่ย 4.75) รองลงมาได้แก่ ด้านกระบวนการขั้นตอนการให้บริการ </t>
  </si>
  <si>
    <t xml:space="preserve">(ค่าเฉลี่ย 4.50) และด้านสิ่งอำนวยความสะดวก (ค่าเฉลี่ย 4.38) เมื่อพิจารณารายข้อพบว่า ข้อที่มีค่าเฉลี่ยสูงที่สุด คือ </t>
  </si>
  <si>
    <t>ความเหมาะสมของระยะเวลาในการจัดโครงการฯ (09.00 - 16.00 น.) เจ้าหน้าที่ให้บริการด้วยความเต็มใจ เจ้าหน้าที่</t>
  </si>
  <si>
    <t>ให้บริการด้วยความรวดเร็ว เจ้าหน้าที่ให้บริการด้วยข้อมูลที่ถูกต้อง และชัดเจนตรงตามที่ท่านต้องการพอใจต่อการรับ</t>
  </si>
  <si>
    <t xml:space="preserve">และการให้บริการจากคณะทำงานวิทยากร บรรยายพิเศษ เรื่อง "Foresight" มีความรู้ ความสามารถและถ่ายทอดความรู้ </t>
  </si>
  <si>
    <t>(ค่าเฉลี่ย 4.75) รองลงมาได้แก่ โปรแกรมที่ใช้ในการจัดโครงการฯ มีความเหมาะสม สะดวก ใช้งานง่าย และได้รับประโยชน์</t>
  </si>
  <si>
    <t xml:space="preserve">จากการเข้าร่วมโครงการฯ (ค่าเฉลี่ย 4.50) </t>
  </si>
  <si>
    <t>-4-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</si>
  <si>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</si>
  <si>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</si>
  <si>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</si>
  <si>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</si>
  <si>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>อยู่ในระดับใด</t>
  </si>
  <si>
    <t>(N = 4)</t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</si>
  <si>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</si>
  <si>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 xml:space="preserve">4.1 ก่อนเข้ารับการอบรมท่านมีความรู้ เรื่อง "Foresight" </t>
  </si>
  <si>
    <t xml:space="preserve">4.2 หลังจากเข้ารับการอบรมท่านมีความรู้ เรื่อง "Foresight" </t>
  </si>
  <si>
    <t>4. ด้านความเหมาะสมของวิทยากรบรรยาย</t>
  </si>
  <si>
    <t xml:space="preserve">   4.1 วิทยากร บรรยายพิเศษ เรื่อง "Foresight" มีความรู้ ความสามารถ</t>
  </si>
  <si>
    <t>5. ด้านเอกสารประกอบโครงการฯ</t>
  </si>
  <si>
    <t xml:space="preserve">   5.1 ท่านได้รับประโยชน์จากการเข้าร่วมโครงการฯ </t>
  </si>
  <si>
    <t xml:space="preserve">   5.2 ความชัดเจน ความสมบูรณ์ของเอกสารประกอบโครงการฯ</t>
  </si>
  <si>
    <t xml:space="preserve">   5.3 เนื้อหาสาระของเอกสารประกอบโครงการฯ เหมาะสม ตรงตามความต้องการของท่าน</t>
  </si>
  <si>
    <t xml:space="preserve">   5.4 ประโยชน์ที่ได้รับจากเอกสารประกอบโครงการฯ</t>
  </si>
  <si>
    <t>น้อยที่สุด</t>
  </si>
  <si>
    <t>ที่จัดในโครงการฯ ภาพรวม อยู่ในระดับน้อยที่สุด (ค่าเฉลี่ย 1.50) และหลังเข้ารับการอบรมค่าเฉลี่ย</t>
  </si>
  <si>
    <t xml:space="preserve">ความรู้ ความเข้าใจสูงขึ้น อยู่ในระดับปานกลาง (ค่าเฉลี่ย 3.50) 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</si>
  <si>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</si>
  <si>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 xml:space="preserve"> - 5 -</t>
  </si>
  <si>
    <t>ความสะดวกในการลงทะเบียนเข้าร่วมโครงการ ความเหมาะสมของวันจัดโครงการฯ (วันที่ 7 พฤศจิกายน 2564)</t>
  </si>
  <si>
    <t xml:space="preserve">    1.3 ความเหมาะสมของวันจัดโครงการฯ (วันที่ 7 พฤศจิกายน 2564)</t>
  </si>
  <si>
    <t xml:space="preserve">ของวันจัดโครงการฯ (วันที่ 7 พฤศจิกายน 2564) ความเหมาะสมของระยะเวลาในการจัดโครงการฯ (09.00 - 16.00 น.) </t>
  </si>
  <si>
    <t>ผลการประเมินตามวัตถุประสงค์ของโครงการฯ พบว่า ก่อนเข้ารับการอบรมผู้เข้าร่วมโครงการ</t>
  </si>
  <si>
    <t>มีความรู้ความเข้าใจเกี่ยวกับกิจกรรมที่จัดในโครงการฯ ภาพรวม อยู่ในระดับน้อยที่สุด (ค่าเฉลี่ย 1.50)</t>
  </si>
  <si>
    <t xml:space="preserve">และหลังเข้ารับการอบรมค่าเฉลี่ยความรู้ ความเข้าใจสูงขึ้น อยู่ในระดับปานกลาง (ค่าเฉลี่ย 3.50)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</si>
</sst>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name val="Tahoma"/>
      <family val="2"/>
    </font>
    <font>
      <sz val="10"/>
      <color indexed="8"/>
      <name val="Arial"/>
      <family val="2"/>
    </font>
    <font>
      <b/>
      <i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8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ouble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 style="thin"/>
      <top style="thin"/>
      <bottom/>
    </border>
    <border>
      <left/>
      <right style="thin"/>
      <top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 wrapText="1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left"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top"/>
    </xf>
    <xf numFmtId="2" fontId="51" fillId="33" borderId="0" xfId="0" applyNumberFormat="1" applyFont="1" applyFill="1" applyAlignment="1">
      <alignment horizontal="center"/>
    </xf>
    <xf numFmtId="2" fontId="51" fillId="34" borderId="0" xfId="0" applyNumberFormat="1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2" fontId="7" fillId="0" borderId="3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1" fillId="12" borderId="0" xfId="0" applyFont="1" applyFill="1" applyAlignment="1">
      <alignment horizontal="center"/>
    </xf>
    <xf numFmtId="0" fontId="51" fillId="9" borderId="0" xfId="0" applyFont="1" applyFill="1" applyAlignment="1">
      <alignment horizontal="center"/>
    </xf>
    <xf numFmtId="0" fontId="51" fillId="8" borderId="0" xfId="0" applyFont="1" applyFill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5" fillId="9" borderId="0" xfId="0" applyFont="1" applyFill="1" applyBorder="1" applyAlignment="1">
      <alignment horizontal="center"/>
    </xf>
    <xf numFmtId="2" fontId="52" fillId="13" borderId="0" xfId="0" applyNumberFormat="1" applyFont="1" applyFill="1" applyBorder="1" applyAlignment="1">
      <alignment horizontal="center" wrapText="1"/>
    </xf>
    <xf numFmtId="2" fontId="5" fillId="0" borderId="14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 vertical="top"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3" fillId="13" borderId="0" xfId="0" applyFont="1" applyFill="1" applyAlignment="1">
      <alignment horizontal="center"/>
    </xf>
    <xf numFmtId="0" fontId="53" fillId="12" borderId="0" xfId="0" applyFont="1" applyFill="1" applyAlignment="1">
      <alignment horizontal="center"/>
    </xf>
    <xf numFmtId="0" fontId="53" fillId="10" borderId="0" xfId="0" applyFont="1" applyFill="1" applyAlignment="1">
      <alignment horizontal="center"/>
    </xf>
    <xf numFmtId="0" fontId="53" fillId="9" borderId="0" xfId="0" applyFont="1" applyFill="1" applyAlignment="1">
      <alignment horizontal="center"/>
    </xf>
    <xf numFmtId="0" fontId="53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212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1" fillId="0" borderId="0" xfId="0" applyFont="1" applyAlignment="1">
      <alignment/>
    </xf>
    <xf numFmtId="2" fontId="51" fillId="33" borderId="0" xfId="0" applyNumberFormat="1" applyFont="1" applyFill="1" applyAlignment="1">
      <alignment/>
    </xf>
    <xf numFmtId="0" fontId="55" fillId="35" borderId="0" xfId="0" applyFont="1" applyFill="1" applyAlignment="1">
      <alignment/>
    </xf>
    <xf numFmtId="0" fontId="55" fillId="9" borderId="0" xfId="0" applyFont="1" applyFill="1" applyAlignment="1">
      <alignment/>
    </xf>
    <xf numFmtId="0" fontId="53" fillId="11" borderId="0" xfId="0" applyFont="1" applyFill="1" applyAlignment="1">
      <alignment horizontal="center"/>
    </xf>
    <xf numFmtId="0" fontId="55" fillId="11" borderId="0" xfId="0" applyFont="1" applyFill="1" applyAlignment="1">
      <alignment/>
    </xf>
    <xf numFmtId="0" fontId="55" fillId="10" borderId="0" xfId="0" applyFont="1" applyFill="1" applyAlignment="1">
      <alignment/>
    </xf>
    <xf numFmtId="2" fontId="52" fillId="9" borderId="0" xfId="0" applyNumberFormat="1" applyFont="1" applyFill="1" applyBorder="1" applyAlignment="1">
      <alignment wrapText="1"/>
    </xf>
    <xf numFmtId="2" fontId="5" fillId="9" borderId="0" xfId="0" applyNumberFormat="1" applyFont="1" applyFill="1" applyBorder="1" applyAlignment="1">
      <alignment wrapText="1"/>
    </xf>
    <xf numFmtId="2" fontId="51" fillId="9" borderId="0" xfId="0" applyNumberFormat="1" applyFont="1" applyFill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2" xfId="0" applyFont="1" applyBorder="1" applyAlignment="1">
      <alignment/>
    </xf>
    <xf numFmtId="2" fontId="7" fillId="0" borderId="37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53" fillId="35" borderId="0" xfId="0" applyFont="1" applyFill="1" applyAlignment="1">
      <alignment horizontal="center"/>
    </xf>
    <xf numFmtId="0" fontId="53" fillId="18" borderId="0" xfId="0" applyFont="1" applyFill="1" applyAlignment="1">
      <alignment horizontal="center"/>
    </xf>
    <xf numFmtId="0" fontId="55" fillId="18" borderId="0" xfId="0" applyFont="1" applyFill="1" applyAlignment="1">
      <alignment/>
    </xf>
    <xf numFmtId="0" fontId="55" fillId="13" borderId="0" xfId="0" applyFont="1" applyFill="1" applyAlignment="1">
      <alignment/>
    </xf>
    <xf numFmtId="0" fontId="4" fillId="0" borderId="0" xfId="0" applyFont="1" applyBorder="1" applyAlignment="1">
      <alignment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2" fontId="7" fillId="0" borderId="40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43" xfId="0" applyFont="1" applyBorder="1" applyAlignment="1">
      <alignment horizont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11" fillId="0" borderId="47" xfId="0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indent="5"/>
    </xf>
    <xf numFmtId="0" fontId="53" fillId="0" borderId="0" xfId="0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3" fillId="11" borderId="0" xfId="0" applyFont="1" applyFill="1" applyAlignment="1">
      <alignment horizontal="center" vertical="top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4" fillId="0" borderId="4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4" fillId="0" borderId="40" xfId="0" applyFont="1" applyBorder="1" applyAlignment="1">
      <alignment horizontal="left" wrapText="1"/>
    </xf>
    <xf numFmtId="0" fontId="4" fillId="0" borderId="41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2" fontId="4" fillId="0" borderId="42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1" fillId="0" borderId="5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39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zoomScale="130" zoomScaleNormal="130" zoomScalePageLayoutView="0" workbookViewId="0" topLeftCell="R1">
      <selection activeCell="W2" sqref="W2"/>
    </sheetView>
  </sheetViews>
  <sheetFormatPr defaultColWidth="14.421875" defaultRowHeight="15.75" customHeight="1"/>
  <cols>
    <col min="1" max="29" width="21.57421875" style="90" customWidth="1"/>
    <col min="30" max="16384" width="14.421875" style="90" customWidth="1"/>
  </cols>
  <sheetData>
    <row r="1" spans="1:23" ht="12.75">
      <c r="A1" s="89" t="s">
        <v>26</v>
      </c>
      <c r="B1" s="89" t="s">
        <v>27</v>
      </c>
      <c r="C1" s="89" t="s">
        <v>28</v>
      </c>
      <c r="D1" s="89" t="s">
        <v>29</v>
      </c>
      <c r="E1" s="89" t="s">
        <v>30</v>
      </c>
      <c r="F1" s="89" t="s">
        <v>68</v>
      </c>
      <c r="G1" s="89" t="s">
        <v>69</v>
      </c>
      <c r="H1" s="89" t="s">
        <v>31</v>
      </c>
      <c r="I1" s="89" t="s">
        <v>32</v>
      </c>
      <c r="J1" s="89" t="s">
        <v>33</v>
      </c>
      <c r="K1" s="89" t="s">
        <v>34</v>
      </c>
      <c r="L1" s="89" t="s">
        <v>35</v>
      </c>
      <c r="M1" s="89" t="s">
        <v>36</v>
      </c>
      <c r="N1" s="89" t="s">
        <v>70</v>
      </c>
      <c r="O1" s="89" t="s">
        <v>71</v>
      </c>
      <c r="P1" s="89" t="s">
        <v>72</v>
      </c>
      <c r="Q1" s="89" t="s">
        <v>37</v>
      </c>
      <c r="R1" s="89" t="s">
        <v>38</v>
      </c>
      <c r="S1" s="89" t="s">
        <v>39</v>
      </c>
      <c r="T1" s="89" t="s">
        <v>40</v>
      </c>
      <c r="U1" s="89" t="s">
        <v>41</v>
      </c>
      <c r="V1" s="89" t="s">
        <v>42</v>
      </c>
      <c r="W1" s="89" t="s">
        <v>43</v>
      </c>
    </row>
    <row r="2" spans="1:23" ht="12.75">
      <c r="A2" s="91">
        <v>44507.652570578706</v>
      </c>
      <c r="B2" s="92" t="s">
        <v>44</v>
      </c>
      <c r="C2" s="92" t="s">
        <v>73</v>
      </c>
      <c r="D2" s="92">
        <v>3</v>
      </c>
      <c r="E2" s="92">
        <v>5</v>
      </c>
      <c r="F2" s="92">
        <v>5</v>
      </c>
      <c r="G2" s="92">
        <v>5</v>
      </c>
      <c r="H2" s="92">
        <v>5</v>
      </c>
      <c r="I2" s="92">
        <v>5</v>
      </c>
      <c r="J2" s="92">
        <v>5</v>
      </c>
      <c r="K2" s="92">
        <v>5</v>
      </c>
      <c r="L2" s="92">
        <v>5</v>
      </c>
      <c r="M2" s="92">
        <v>5</v>
      </c>
      <c r="N2" s="92">
        <v>2</v>
      </c>
      <c r="O2" s="92">
        <v>4</v>
      </c>
      <c r="P2" s="92">
        <v>5</v>
      </c>
      <c r="Q2" s="92">
        <v>5</v>
      </c>
      <c r="R2" s="92">
        <v>5</v>
      </c>
      <c r="S2" s="92">
        <v>5</v>
      </c>
      <c r="T2" s="92">
        <v>5</v>
      </c>
      <c r="U2" s="92" t="s">
        <v>74</v>
      </c>
      <c r="V2" s="92" t="s">
        <v>75</v>
      </c>
      <c r="W2" s="92" t="s">
        <v>76</v>
      </c>
    </row>
    <row r="3" spans="1:22" ht="12.75">
      <c r="A3" s="91">
        <v>44507.65387793981</v>
      </c>
      <c r="B3" s="92" t="s">
        <v>44</v>
      </c>
      <c r="C3" s="92" t="s">
        <v>20</v>
      </c>
      <c r="D3" s="92">
        <v>3</v>
      </c>
      <c r="E3" s="92">
        <v>5</v>
      </c>
      <c r="F3" s="92">
        <v>4</v>
      </c>
      <c r="G3" s="92">
        <v>4</v>
      </c>
      <c r="H3" s="92">
        <v>5</v>
      </c>
      <c r="I3" s="92">
        <v>5</v>
      </c>
      <c r="J3" s="92">
        <v>5</v>
      </c>
      <c r="K3" s="92">
        <v>5</v>
      </c>
      <c r="L3" s="92">
        <v>3</v>
      </c>
      <c r="M3" s="92">
        <v>3</v>
      </c>
      <c r="N3" s="92">
        <v>2</v>
      </c>
      <c r="O3" s="92">
        <v>4</v>
      </c>
      <c r="P3" s="92">
        <v>5</v>
      </c>
      <c r="Q3" s="92">
        <v>5</v>
      </c>
      <c r="R3" s="92">
        <v>3</v>
      </c>
      <c r="S3" s="92">
        <v>4</v>
      </c>
      <c r="T3" s="92">
        <v>4</v>
      </c>
      <c r="V3" s="92" t="s">
        <v>77</v>
      </c>
    </row>
    <row r="4" spans="1:23" ht="12.75">
      <c r="A4" s="91">
        <v>44507.65502578704</v>
      </c>
      <c r="B4" s="92" t="s">
        <v>45</v>
      </c>
      <c r="C4" s="92" t="s">
        <v>46</v>
      </c>
      <c r="D4" s="92">
        <v>5</v>
      </c>
      <c r="E4" s="92">
        <v>5</v>
      </c>
      <c r="F4" s="92">
        <v>5</v>
      </c>
      <c r="G4" s="92">
        <v>5</v>
      </c>
      <c r="H4" s="92">
        <v>5</v>
      </c>
      <c r="I4" s="92">
        <v>5</v>
      </c>
      <c r="J4" s="92">
        <v>5</v>
      </c>
      <c r="K4" s="92">
        <v>5</v>
      </c>
      <c r="L4" s="92">
        <v>5</v>
      </c>
      <c r="M4" s="92">
        <v>5</v>
      </c>
      <c r="N4" s="92">
        <v>1</v>
      </c>
      <c r="O4" s="92">
        <v>3</v>
      </c>
      <c r="P4" s="92">
        <v>5</v>
      </c>
      <c r="Q4" s="92">
        <v>4</v>
      </c>
      <c r="R4" s="92">
        <v>5</v>
      </c>
      <c r="S4" s="92">
        <v>5</v>
      </c>
      <c r="T4" s="92">
        <v>5</v>
      </c>
      <c r="U4" s="92" t="s">
        <v>47</v>
      </c>
      <c r="V4" s="92" t="s">
        <v>47</v>
      </c>
      <c r="W4" s="92" t="s">
        <v>47</v>
      </c>
    </row>
    <row r="5" spans="1:20" ht="12.75">
      <c r="A5" s="91">
        <v>44508.47124835648</v>
      </c>
      <c r="B5" s="92" t="s">
        <v>45</v>
      </c>
      <c r="C5" s="92" t="s">
        <v>20</v>
      </c>
      <c r="D5" s="92">
        <v>4</v>
      </c>
      <c r="E5" s="92">
        <v>4</v>
      </c>
      <c r="F5" s="92">
        <v>5</v>
      </c>
      <c r="G5" s="92">
        <v>5</v>
      </c>
      <c r="H5" s="92">
        <v>5</v>
      </c>
      <c r="I5" s="92">
        <v>4</v>
      </c>
      <c r="J5" s="92">
        <v>4</v>
      </c>
      <c r="K5" s="92">
        <v>4</v>
      </c>
      <c r="L5" s="92">
        <v>5</v>
      </c>
      <c r="M5" s="92">
        <v>4</v>
      </c>
      <c r="N5" s="92">
        <v>1</v>
      </c>
      <c r="O5" s="92">
        <v>3</v>
      </c>
      <c r="P5" s="92">
        <v>4</v>
      </c>
      <c r="Q5" s="92">
        <v>4</v>
      </c>
      <c r="R5" s="92">
        <v>3</v>
      </c>
      <c r="S5" s="92">
        <v>3</v>
      </c>
      <c r="T5" s="92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zoomScale="150" zoomScaleNormal="150" zoomScalePageLayoutView="0" workbookViewId="0" topLeftCell="C1">
      <pane ySplit="2" topLeftCell="A3" activePane="bottomLeft" state="frozen"/>
      <selection pane="topLeft" activeCell="A1" sqref="A1"/>
      <selection pane="bottomLeft" activeCell="P14" sqref="P14"/>
    </sheetView>
  </sheetViews>
  <sheetFormatPr defaultColWidth="8.7109375" defaultRowHeight="12.75"/>
  <cols>
    <col min="1" max="1" width="7.00390625" style="35" customWidth="1"/>
    <col min="2" max="2" width="33.28125" style="35" bestFit="1" customWidth="1"/>
    <col min="3" max="3" width="11.00390625" style="35" customWidth="1"/>
    <col min="4" max="4" width="15.7109375" style="35" customWidth="1"/>
    <col min="5" max="5" width="9.00390625" style="35" customWidth="1"/>
    <col min="6" max="22" width="5.00390625" style="35" customWidth="1"/>
    <col min="23" max="23" width="7.00390625" style="49" bestFit="1" customWidth="1"/>
    <col min="24" max="16384" width="8.7109375" style="49" customWidth="1"/>
  </cols>
  <sheetData>
    <row r="1" spans="1:22" s="83" customFormat="1" ht="21">
      <c r="A1" s="79" t="s">
        <v>0</v>
      </c>
      <c r="B1" s="80" t="s">
        <v>48</v>
      </c>
      <c r="C1" s="152"/>
      <c r="D1" s="82" t="s">
        <v>49</v>
      </c>
      <c r="E1" s="82" t="s">
        <v>17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s="83" customFormat="1" ht="21">
      <c r="A2" s="79"/>
      <c r="B2" s="80"/>
      <c r="C2" s="152"/>
      <c r="D2" s="82" t="s">
        <v>50</v>
      </c>
      <c r="E2" s="82" t="s">
        <v>51</v>
      </c>
      <c r="F2" s="82">
        <v>1.1</v>
      </c>
      <c r="G2" s="82">
        <v>1.2</v>
      </c>
      <c r="H2" s="82">
        <v>1.3</v>
      </c>
      <c r="I2" s="82">
        <v>1.4</v>
      </c>
      <c r="J2" s="111">
        <v>2.1</v>
      </c>
      <c r="K2" s="111">
        <v>2.2</v>
      </c>
      <c r="L2" s="111">
        <v>2.3</v>
      </c>
      <c r="M2" s="111">
        <v>2.4</v>
      </c>
      <c r="N2" s="97">
        <v>3.1</v>
      </c>
      <c r="O2" s="97">
        <v>3.2</v>
      </c>
      <c r="P2" s="79">
        <v>4.1</v>
      </c>
      <c r="Q2" s="79">
        <v>4.2</v>
      </c>
      <c r="R2" s="81">
        <v>5.1</v>
      </c>
      <c r="S2" s="112">
        <v>6.1</v>
      </c>
      <c r="T2" s="112">
        <v>6.2</v>
      </c>
      <c r="U2" s="112">
        <v>6.3</v>
      </c>
      <c r="V2" s="112">
        <v>6.4</v>
      </c>
    </row>
    <row r="3" spans="1:23" ht="21">
      <c r="A3" s="35">
        <v>1</v>
      </c>
      <c r="B3" s="93" t="s">
        <v>44</v>
      </c>
      <c r="D3" s="35">
        <v>0</v>
      </c>
      <c r="E3" s="35">
        <v>1</v>
      </c>
      <c r="F3" s="96">
        <v>3</v>
      </c>
      <c r="G3" s="96">
        <v>5</v>
      </c>
      <c r="H3" s="96">
        <v>5</v>
      </c>
      <c r="I3" s="96">
        <v>5</v>
      </c>
      <c r="J3" s="95">
        <v>5</v>
      </c>
      <c r="K3" s="95">
        <v>5</v>
      </c>
      <c r="L3" s="95">
        <v>5</v>
      </c>
      <c r="M3" s="95">
        <v>5</v>
      </c>
      <c r="N3" s="98">
        <v>5</v>
      </c>
      <c r="O3" s="98">
        <v>5</v>
      </c>
      <c r="P3" s="114">
        <v>2</v>
      </c>
      <c r="Q3" s="114">
        <v>4</v>
      </c>
      <c r="R3" s="99">
        <v>5</v>
      </c>
      <c r="S3" s="113">
        <v>5</v>
      </c>
      <c r="T3" s="113">
        <v>5</v>
      </c>
      <c r="U3" s="113">
        <v>5</v>
      </c>
      <c r="V3" s="113">
        <v>5</v>
      </c>
      <c r="W3" s="94">
        <f>AVERAGE(F3:V3)</f>
        <v>4.647058823529412</v>
      </c>
    </row>
    <row r="4" spans="1:23" s="50" customFormat="1" ht="21">
      <c r="A4" s="36">
        <v>2</v>
      </c>
      <c r="B4" s="93" t="s">
        <v>44</v>
      </c>
      <c r="C4" s="35"/>
      <c r="D4" s="35">
        <v>0</v>
      </c>
      <c r="E4" s="35">
        <v>1</v>
      </c>
      <c r="F4" s="96">
        <v>3</v>
      </c>
      <c r="G4" s="96">
        <v>5</v>
      </c>
      <c r="H4" s="96">
        <v>4</v>
      </c>
      <c r="I4" s="96">
        <v>4</v>
      </c>
      <c r="J4" s="95">
        <v>5</v>
      </c>
      <c r="K4" s="95">
        <v>5</v>
      </c>
      <c r="L4" s="95">
        <v>5</v>
      </c>
      <c r="M4" s="95">
        <v>5</v>
      </c>
      <c r="N4" s="98">
        <v>3</v>
      </c>
      <c r="O4" s="98">
        <v>3</v>
      </c>
      <c r="P4" s="114">
        <v>2</v>
      </c>
      <c r="Q4" s="114">
        <v>4</v>
      </c>
      <c r="R4" s="99">
        <v>5</v>
      </c>
      <c r="S4" s="113">
        <v>5</v>
      </c>
      <c r="T4" s="113">
        <v>3</v>
      </c>
      <c r="U4" s="113">
        <v>4</v>
      </c>
      <c r="V4" s="113">
        <v>4</v>
      </c>
      <c r="W4" s="94">
        <f>AVERAGE(F4:V4)</f>
        <v>4.0588235294117645</v>
      </c>
    </row>
    <row r="5" spans="1:23" ht="21">
      <c r="A5" s="35">
        <v>3</v>
      </c>
      <c r="B5" s="93" t="s">
        <v>45</v>
      </c>
      <c r="D5" s="35">
        <v>1</v>
      </c>
      <c r="E5" s="35">
        <v>0</v>
      </c>
      <c r="F5" s="96">
        <v>5</v>
      </c>
      <c r="G5" s="96">
        <v>5</v>
      </c>
      <c r="H5" s="96">
        <v>5</v>
      </c>
      <c r="I5" s="96">
        <v>5</v>
      </c>
      <c r="J5" s="95">
        <v>5</v>
      </c>
      <c r="K5" s="95">
        <v>5</v>
      </c>
      <c r="L5" s="95">
        <v>5</v>
      </c>
      <c r="M5" s="95">
        <v>5</v>
      </c>
      <c r="N5" s="98">
        <v>5</v>
      </c>
      <c r="O5" s="98">
        <v>5</v>
      </c>
      <c r="P5" s="114">
        <v>1</v>
      </c>
      <c r="Q5" s="114">
        <v>3</v>
      </c>
      <c r="R5" s="99">
        <v>5</v>
      </c>
      <c r="S5" s="113">
        <v>4</v>
      </c>
      <c r="T5" s="113">
        <v>5</v>
      </c>
      <c r="U5" s="113">
        <v>5</v>
      </c>
      <c r="V5" s="113">
        <v>5</v>
      </c>
      <c r="W5" s="94">
        <f>AVERAGE(F5:V5)</f>
        <v>4.588235294117647</v>
      </c>
    </row>
    <row r="6" spans="1:23" ht="21">
      <c r="A6" s="36">
        <v>4</v>
      </c>
      <c r="B6" s="93" t="s">
        <v>45</v>
      </c>
      <c r="D6" s="35">
        <v>0</v>
      </c>
      <c r="E6" s="35">
        <v>1</v>
      </c>
      <c r="F6" s="96">
        <v>4</v>
      </c>
      <c r="G6" s="96">
        <v>4</v>
      </c>
      <c r="H6" s="96">
        <v>5</v>
      </c>
      <c r="I6" s="96">
        <v>5</v>
      </c>
      <c r="J6" s="95">
        <v>4</v>
      </c>
      <c r="K6" s="95">
        <v>4</v>
      </c>
      <c r="L6" s="95">
        <v>4</v>
      </c>
      <c r="M6" s="95">
        <v>4</v>
      </c>
      <c r="N6" s="98">
        <v>5</v>
      </c>
      <c r="O6" s="98">
        <v>4</v>
      </c>
      <c r="P6" s="114">
        <v>1</v>
      </c>
      <c r="Q6" s="114">
        <v>3</v>
      </c>
      <c r="R6" s="99">
        <v>4</v>
      </c>
      <c r="S6" s="113">
        <v>4</v>
      </c>
      <c r="T6" s="113">
        <v>3</v>
      </c>
      <c r="U6" s="113">
        <v>3</v>
      </c>
      <c r="V6" s="113">
        <v>3</v>
      </c>
      <c r="W6" s="94">
        <f>AVERAGE(F6:V6)</f>
        <v>3.764705882352941</v>
      </c>
    </row>
    <row r="7" spans="2:23" ht="21">
      <c r="B7" s="39"/>
      <c r="D7" s="63">
        <f>COUNTIF(D3:D6,1)</f>
        <v>1</v>
      </c>
      <c r="E7" s="63">
        <f>COUNTIF(E3:E6,1)</f>
        <v>3</v>
      </c>
      <c r="F7" s="51">
        <f>AVERAGE(F3:F6)</f>
        <v>3.75</v>
      </c>
      <c r="G7" s="51">
        <f aca="true" t="shared" si="0" ref="G7:V7">AVERAGE(G3:G6)</f>
        <v>4.75</v>
      </c>
      <c r="H7" s="51">
        <f t="shared" si="0"/>
        <v>4.75</v>
      </c>
      <c r="I7" s="51">
        <f t="shared" si="0"/>
        <v>4.75</v>
      </c>
      <c r="J7" s="51">
        <f t="shared" si="0"/>
        <v>4.75</v>
      </c>
      <c r="K7" s="51">
        <f t="shared" si="0"/>
        <v>4.75</v>
      </c>
      <c r="L7" s="51">
        <f t="shared" si="0"/>
        <v>4.75</v>
      </c>
      <c r="M7" s="51">
        <f t="shared" si="0"/>
        <v>4.75</v>
      </c>
      <c r="N7" s="51">
        <f t="shared" si="0"/>
        <v>4.5</v>
      </c>
      <c r="O7" s="51">
        <f t="shared" si="0"/>
        <v>4.25</v>
      </c>
      <c r="P7" s="51">
        <f>AVERAGE(P3:P6)</f>
        <v>1.5</v>
      </c>
      <c r="Q7" s="51">
        <f>AVERAGE(Q3:Q6)</f>
        <v>3.5</v>
      </c>
      <c r="R7" s="51">
        <f t="shared" si="0"/>
        <v>4.75</v>
      </c>
      <c r="S7" s="51">
        <f t="shared" si="0"/>
        <v>4.5</v>
      </c>
      <c r="T7" s="51">
        <f t="shared" si="0"/>
        <v>4</v>
      </c>
      <c r="U7" s="51">
        <f t="shared" si="0"/>
        <v>4.25</v>
      </c>
      <c r="V7" s="51">
        <f t="shared" si="0"/>
        <v>4.25</v>
      </c>
      <c r="W7" s="102">
        <f>AVERAGE(F7:V7)</f>
        <v>4.264705882352941</v>
      </c>
    </row>
    <row r="8" spans="2:23" ht="23.25" customHeight="1">
      <c r="B8" s="39"/>
      <c r="D8" s="64">
        <f>STDEV(D3:D6)</f>
        <v>0.5</v>
      </c>
      <c r="E8" s="64">
        <f>STDEV(E3:E6)</f>
        <v>0.5</v>
      </c>
      <c r="F8" s="52">
        <f>STDEV(F3:F6)</f>
        <v>0.9574271077563381</v>
      </c>
      <c r="G8" s="52">
        <f aca="true" t="shared" si="1" ref="G8:V8">STDEV(G3:G6)</f>
        <v>0.5</v>
      </c>
      <c r="H8" s="52">
        <f t="shared" si="1"/>
        <v>0.5</v>
      </c>
      <c r="I8" s="52">
        <f t="shared" si="1"/>
        <v>0.5</v>
      </c>
      <c r="J8" s="52">
        <f t="shared" si="1"/>
        <v>0.5</v>
      </c>
      <c r="K8" s="52">
        <f t="shared" si="1"/>
        <v>0.5</v>
      </c>
      <c r="L8" s="52">
        <f t="shared" si="1"/>
        <v>0.5</v>
      </c>
      <c r="M8" s="52">
        <f t="shared" si="1"/>
        <v>0.5</v>
      </c>
      <c r="N8" s="52">
        <f t="shared" si="1"/>
        <v>1</v>
      </c>
      <c r="O8" s="52">
        <f t="shared" si="1"/>
        <v>0.9574271077563381</v>
      </c>
      <c r="P8" s="52">
        <f t="shared" si="1"/>
        <v>0.5773502691896257</v>
      </c>
      <c r="Q8" s="52">
        <f t="shared" si="1"/>
        <v>0.5773502691896257</v>
      </c>
      <c r="R8" s="52">
        <f t="shared" si="1"/>
        <v>0.5</v>
      </c>
      <c r="S8" s="52">
        <f t="shared" si="1"/>
        <v>0.5773502691896257</v>
      </c>
      <c r="T8" s="52">
        <f t="shared" si="1"/>
        <v>1.1547005383792515</v>
      </c>
      <c r="U8" s="52">
        <f t="shared" si="1"/>
        <v>0.9574271077563381</v>
      </c>
      <c r="V8" s="52">
        <f t="shared" si="1"/>
        <v>0.9574271077563381</v>
      </c>
      <c r="W8" s="102">
        <f>STDEV(W3:W7)</f>
        <v>0.368528355474755</v>
      </c>
    </row>
    <row r="9" spans="2:28" ht="21">
      <c r="B9" s="38"/>
      <c r="D9" s="38"/>
      <c r="E9" s="38"/>
      <c r="F9" s="38"/>
      <c r="G9" s="38"/>
      <c r="H9" s="38"/>
      <c r="I9" s="100">
        <f>STDEV(F3:I6)</f>
        <v>0.7302967433402214</v>
      </c>
      <c r="J9" s="38"/>
      <c r="K9" s="38"/>
      <c r="L9" s="38"/>
      <c r="M9" s="100">
        <f>STDEV(J3:M6)</f>
        <v>0.4472135954999579</v>
      </c>
      <c r="N9" s="38"/>
      <c r="O9" s="100">
        <f>STDEV(N3:O6)</f>
        <v>0.9161253813129043</v>
      </c>
      <c r="P9" s="84"/>
      <c r="Q9" s="100">
        <f>STDEV(P3:Q6)</f>
        <v>1.1952286093343936</v>
      </c>
      <c r="R9" s="100">
        <f>STDEV(R3:R6)</f>
        <v>0.5</v>
      </c>
      <c r="T9" s="84"/>
      <c r="U9" s="84"/>
      <c r="V9" s="100">
        <f>STDEV(S3:V6)</f>
        <v>0.8563488385776752</v>
      </c>
      <c r="W9" s="84"/>
      <c r="X9" s="38"/>
      <c r="Y9" s="38"/>
      <c r="Z9" s="38"/>
      <c r="AA9" s="38"/>
      <c r="AB9" s="38"/>
    </row>
    <row r="10" spans="2:23" ht="21">
      <c r="B10" s="80" t="s">
        <v>48</v>
      </c>
      <c r="C10" s="56"/>
      <c r="D10" s="38"/>
      <c r="E10" s="38"/>
      <c r="F10" s="38"/>
      <c r="G10" s="38"/>
      <c r="H10" s="38"/>
      <c r="I10" s="101">
        <f>AVERAGE(F3:I6)</f>
        <v>4.5</v>
      </c>
      <c r="J10" s="38"/>
      <c r="K10" s="38"/>
      <c r="L10" s="38"/>
      <c r="M10" s="101">
        <f>AVERAGE(J3:M6)</f>
        <v>4.75</v>
      </c>
      <c r="N10" s="38"/>
      <c r="O10" s="101">
        <f>AVERAGE(N3:O6)</f>
        <v>4.375</v>
      </c>
      <c r="P10" s="84"/>
      <c r="Q10" s="101">
        <f>AVERAGE(P3:Q6)</f>
        <v>2.5</v>
      </c>
      <c r="R10" s="101">
        <f>AVERAGE(R3:R6)</f>
        <v>4.75</v>
      </c>
      <c r="T10" s="84"/>
      <c r="U10" s="84"/>
      <c r="V10" s="101">
        <f>AVERAGE(S3:V6)</f>
        <v>4.25</v>
      </c>
      <c r="W10" s="84"/>
    </row>
    <row r="11" spans="2:23" ht="21">
      <c r="B11" s="93" t="s">
        <v>45</v>
      </c>
      <c r="C11" s="38">
        <v>2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3" ht="21">
      <c r="B12" s="93" t="s">
        <v>44</v>
      </c>
      <c r="C12" s="38">
        <v>2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2:5" ht="21">
      <c r="B13" s="75" t="s">
        <v>4</v>
      </c>
      <c r="C13" s="75">
        <f>SUM(C10:C12)</f>
        <v>4</v>
      </c>
      <c r="D13" s="38"/>
      <c r="E13" s="38"/>
    </row>
    <row r="14" spans="4:5" ht="21">
      <c r="D14" s="38"/>
      <c r="E14" s="38"/>
    </row>
    <row r="15" spans="2:5" ht="21">
      <c r="B15" s="82" t="s">
        <v>18</v>
      </c>
      <c r="C15" s="57"/>
      <c r="D15" s="38"/>
      <c r="E15" s="38"/>
    </row>
    <row r="16" spans="2:5" ht="24.75" customHeight="1">
      <c r="B16" s="39" t="s">
        <v>46</v>
      </c>
      <c r="C16" s="35">
        <v>1</v>
      </c>
      <c r="D16" s="38"/>
      <c r="E16" s="38"/>
    </row>
    <row r="17" spans="2:5" ht="21">
      <c r="B17" s="39" t="s">
        <v>20</v>
      </c>
      <c r="C17" s="35">
        <v>3</v>
      </c>
      <c r="D17" s="38"/>
      <c r="E17" s="38"/>
    </row>
    <row r="18" spans="2:5" ht="21">
      <c r="B18" s="74" t="s">
        <v>4</v>
      </c>
      <c r="C18" s="74">
        <f>SUM(C16:C17)</f>
        <v>4</v>
      </c>
      <c r="D18" s="38"/>
      <c r="E18" s="38"/>
    </row>
    <row r="19" spans="4:5" ht="21">
      <c r="D19" s="38"/>
      <c r="E19" s="38"/>
    </row>
    <row r="20" spans="4:5" ht="21">
      <c r="D20" s="53"/>
      <c r="E20" s="53"/>
    </row>
    <row r="21" spans="4:5" ht="21">
      <c r="D21" s="53"/>
      <c r="E21" s="53"/>
    </row>
    <row r="22" spans="4:5" ht="21">
      <c r="D22" s="53"/>
      <c r="E22" s="53"/>
    </row>
    <row r="23" spans="4:5" ht="21">
      <c r="D23" s="53"/>
      <c r="E23" s="53"/>
    </row>
    <row r="24" spans="4:5" ht="21">
      <c r="D24" s="53"/>
      <c r="E24" s="53"/>
    </row>
    <row r="25" spans="4:5" ht="21">
      <c r="D25" s="53"/>
      <c r="E25" s="53"/>
    </row>
    <row r="26" spans="4:5" ht="21">
      <c r="D26" s="53"/>
      <c r="E26" s="53"/>
    </row>
    <row r="29" spans="3:5" ht="21">
      <c r="C29" s="38"/>
      <c r="D29" s="58"/>
      <c r="E29" s="58"/>
    </row>
    <row r="32" spans="4:5" ht="21">
      <c r="D32" s="37"/>
      <c r="E32" s="37"/>
    </row>
  </sheetData>
  <sheetProtection/>
  <mergeCells count="1">
    <mergeCell ref="C1:C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40" zoomScaleNormal="140" zoomScalePageLayoutView="0" workbookViewId="0" topLeftCell="A1">
      <selection activeCell="A3" sqref="A3:K3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5.57421875" style="1" customWidth="1"/>
    <col min="12" max="16384" width="8.7109375" style="1" customWidth="1"/>
  </cols>
  <sheetData>
    <row r="1" spans="1:11" s="78" customFormat="1" ht="23.25">
      <c r="A1" s="154" t="s">
        <v>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s="78" customFormat="1" ht="23.25">
      <c r="A2" s="154" t="s">
        <v>80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s="78" customFormat="1" ht="23.25">
      <c r="A3" s="154" t="s">
        <v>79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78" customFormat="1" ht="23.25">
      <c r="A4" s="154" t="s">
        <v>78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s="78" customFormat="1" ht="23.25">
      <c r="A5" s="154" t="s">
        <v>82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7" ht="21">
      <c r="B7" s="1" t="s">
        <v>81</v>
      </c>
    </row>
    <row r="8" ht="21">
      <c r="A8" s="1" t="s">
        <v>83</v>
      </c>
    </row>
    <row r="9" ht="21">
      <c r="A9" s="1" t="s">
        <v>84</v>
      </c>
    </row>
    <row r="10" ht="21">
      <c r="A10" s="1" t="s">
        <v>85</v>
      </c>
    </row>
    <row r="11" ht="21">
      <c r="A11" s="1" t="s">
        <v>86</v>
      </c>
    </row>
    <row r="12" ht="21">
      <c r="B12" s="1" t="s">
        <v>100</v>
      </c>
    </row>
    <row r="13" ht="21">
      <c r="A13" s="1" t="s">
        <v>101</v>
      </c>
    </row>
    <row r="14" ht="21">
      <c r="B14" s="1" t="s">
        <v>102</v>
      </c>
    </row>
    <row r="15" ht="21">
      <c r="A15" s="1" t="s">
        <v>103</v>
      </c>
    </row>
    <row r="16" ht="21">
      <c r="B16" s="1" t="s">
        <v>149</v>
      </c>
    </row>
    <row r="17" spans="1:11" ht="21">
      <c r="A17" s="153" t="s">
        <v>150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</row>
    <row r="18" spans="1:11" ht="21">
      <c r="A18" s="153" t="s">
        <v>151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</row>
    <row r="19" spans="2:7" s="6" customFormat="1" ht="21">
      <c r="B19" s="4" t="s">
        <v>104</v>
      </c>
      <c r="C19" s="18"/>
      <c r="D19" s="18"/>
      <c r="E19" s="19"/>
      <c r="F19" s="19"/>
      <c r="G19" s="18"/>
    </row>
    <row r="20" ht="21">
      <c r="A20" s="4" t="s">
        <v>105</v>
      </c>
    </row>
    <row r="21" ht="21">
      <c r="A21" s="4" t="s">
        <v>106</v>
      </c>
    </row>
    <row r="22" ht="21">
      <c r="A22" s="4" t="s">
        <v>107</v>
      </c>
    </row>
    <row r="23" ht="21">
      <c r="A23" s="4" t="s">
        <v>148</v>
      </c>
    </row>
    <row r="24" ht="21">
      <c r="A24" s="4" t="s">
        <v>108</v>
      </c>
    </row>
    <row r="25" ht="21">
      <c r="A25" s="4" t="s">
        <v>109</v>
      </c>
    </row>
    <row r="26" ht="21">
      <c r="A26" s="4" t="s">
        <v>110</v>
      </c>
    </row>
    <row r="27" ht="21">
      <c r="A27" s="4" t="s">
        <v>112</v>
      </c>
    </row>
    <row r="28" ht="21">
      <c r="A28" s="1" t="s">
        <v>111</v>
      </c>
    </row>
    <row r="29" ht="21">
      <c r="A29" s="4"/>
    </row>
  </sheetData>
  <sheetProtection/>
  <mergeCells count="7">
    <mergeCell ref="A18:K18"/>
    <mergeCell ref="A1:K1"/>
    <mergeCell ref="A5:K5"/>
    <mergeCell ref="A4:K4"/>
    <mergeCell ref="A2:K2"/>
    <mergeCell ref="A3:K3"/>
    <mergeCell ref="A17:K17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5"/>
  <sheetViews>
    <sheetView zoomScale="130" zoomScaleNormal="130" zoomScalePageLayoutView="0" workbookViewId="0" topLeftCell="A1">
      <selection activeCell="B14" sqref="B14"/>
    </sheetView>
  </sheetViews>
  <sheetFormatPr defaultColWidth="8.7109375" defaultRowHeight="12.75"/>
  <cols>
    <col min="1" max="1" width="8.00390625" style="1" customWidth="1"/>
    <col min="2" max="2" width="91.57421875" style="61" customWidth="1"/>
    <col min="3" max="3" width="5.28125" style="1" customWidth="1"/>
    <col min="4" max="16384" width="8.7109375" style="1" customWidth="1"/>
  </cols>
  <sheetData>
    <row r="2" spans="1:2" ht="21">
      <c r="A2" s="155" t="s">
        <v>63</v>
      </c>
      <c r="B2" s="155"/>
    </row>
    <row r="3" spans="1:2" s="87" customFormat="1" ht="21">
      <c r="A3" s="2"/>
      <c r="B3" s="86" t="s">
        <v>113</v>
      </c>
    </row>
    <row r="4" spans="1:2" s="87" customFormat="1" ht="21">
      <c r="A4" s="2"/>
      <c r="B4" s="86" t="s">
        <v>114</v>
      </c>
    </row>
    <row r="5" spans="1:2" ht="21">
      <c r="A5" s="2"/>
      <c r="B5" s="86"/>
    </row>
    <row r="6" spans="1:2" ht="21">
      <c r="A6" s="155" t="s">
        <v>64</v>
      </c>
      <c r="B6" s="155"/>
    </row>
    <row r="7" spans="1:2" s="87" customFormat="1" ht="21">
      <c r="A7" s="2"/>
      <c r="B7" s="115" t="s">
        <v>115</v>
      </c>
    </row>
    <row r="8" spans="1:2" s="87" customFormat="1" ht="21">
      <c r="A8" s="2"/>
      <c r="B8" s="86"/>
    </row>
    <row r="9" spans="1:2" s="87" customFormat="1" ht="21">
      <c r="A9" s="2"/>
      <c r="B9" s="86"/>
    </row>
    <row r="10" spans="1:2" s="87" customFormat="1" ht="21">
      <c r="A10" s="2"/>
      <c r="B10" s="86"/>
    </row>
    <row r="11" spans="1:2" s="87" customFormat="1" ht="21">
      <c r="A11" s="2"/>
      <c r="B11" s="86"/>
    </row>
    <row r="12" spans="1:2" s="87" customFormat="1" ht="21">
      <c r="A12" s="2"/>
      <c r="B12" s="86"/>
    </row>
    <row r="13" spans="1:2" s="87" customFormat="1" ht="21">
      <c r="A13" s="2"/>
      <c r="B13" s="86"/>
    </row>
    <row r="14" spans="1:2" s="87" customFormat="1" ht="21">
      <c r="A14" s="2"/>
      <c r="B14" s="86"/>
    </row>
    <row r="15" s="87" customFormat="1" ht="21">
      <c r="B15" s="86"/>
    </row>
  </sheetData>
  <sheetProtection/>
  <mergeCells count="2">
    <mergeCell ref="A2:B2"/>
    <mergeCell ref="A6:B6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="150" zoomScaleNormal="150" zoomScalePageLayoutView="0" workbookViewId="0" topLeftCell="A1">
      <selection activeCell="A1" sqref="A1:H1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1">
      <c r="A1" s="158" t="s">
        <v>21</v>
      </c>
      <c r="B1" s="158"/>
      <c r="C1" s="158"/>
      <c r="D1" s="158"/>
      <c r="E1" s="158"/>
      <c r="F1" s="158"/>
      <c r="G1" s="158"/>
      <c r="H1" s="158"/>
      <c r="I1" s="48"/>
    </row>
    <row r="3" spans="1:9" s="78" customFormat="1" ht="23.25">
      <c r="A3" s="154" t="s">
        <v>80</v>
      </c>
      <c r="B3" s="154"/>
      <c r="C3" s="154"/>
      <c r="D3" s="154"/>
      <c r="E3" s="154"/>
      <c r="F3" s="154"/>
      <c r="G3" s="154"/>
      <c r="H3" s="154"/>
      <c r="I3" s="127"/>
    </row>
    <row r="4" spans="1:9" s="78" customFormat="1" ht="23.25">
      <c r="A4" s="154" t="s">
        <v>79</v>
      </c>
      <c r="B4" s="154"/>
      <c r="C4" s="154"/>
      <c r="D4" s="154"/>
      <c r="E4" s="154"/>
      <c r="F4" s="154"/>
      <c r="G4" s="154"/>
      <c r="H4" s="154"/>
      <c r="I4" s="127"/>
    </row>
    <row r="5" spans="1:9" s="78" customFormat="1" ht="23.25">
      <c r="A5" s="154" t="s">
        <v>78</v>
      </c>
      <c r="B5" s="154"/>
      <c r="C5" s="154"/>
      <c r="D5" s="154"/>
      <c r="E5" s="154"/>
      <c r="F5" s="154"/>
      <c r="G5" s="154"/>
      <c r="H5" s="154"/>
      <c r="I5" s="127"/>
    </row>
    <row r="6" spans="1:9" s="78" customFormat="1" ht="23.25">
      <c r="A6" s="154" t="s">
        <v>82</v>
      </c>
      <c r="B6" s="154"/>
      <c r="C6" s="154"/>
      <c r="D6" s="154"/>
      <c r="E6" s="154"/>
      <c r="F6" s="154"/>
      <c r="G6" s="154"/>
      <c r="H6" s="154"/>
      <c r="I6" s="88"/>
    </row>
    <row r="7" spans="1:9" s="78" customFormat="1" ht="23.25">
      <c r="A7" s="88"/>
      <c r="B7" s="88"/>
      <c r="C7" s="88"/>
      <c r="D7" s="88"/>
      <c r="E7" s="88"/>
      <c r="F7" s="88"/>
      <c r="G7" s="88"/>
      <c r="H7" s="88"/>
      <c r="I7" s="88"/>
    </row>
    <row r="8" ht="21">
      <c r="B8" s="1" t="s">
        <v>89</v>
      </c>
    </row>
    <row r="9" ht="21">
      <c r="A9" s="1" t="s">
        <v>90</v>
      </c>
    </row>
    <row r="10" ht="21">
      <c r="A10" s="1" t="s">
        <v>91</v>
      </c>
    </row>
    <row r="12" ht="21">
      <c r="A12" s="5" t="s">
        <v>66</v>
      </c>
    </row>
    <row r="13" ht="21.75" thickBot="1">
      <c r="A13" s="4" t="s">
        <v>67</v>
      </c>
    </row>
    <row r="14" spans="2:7" ht="22.5" thickBot="1" thickTop="1">
      <c r="B14" s="156" t="s">
        <v>48</v>
      </c>
      <c r="C14" s="156"/>
      <c r="D14" s="156"/>
      <c r="E14" s="156"/>
      <c r="F14" s="14" t="s">
        <v>6</v>
      </c>
      <c r="G14" s="14" t="s">
        <v>7</v>
      </c>
    </row>
    <row r="15" spans="2:7" ht="21.75" thickTop="1">
      <c r="B15" s="17" t="str">
        <f>คีย์!B11</f>
        <v>ผู้เข้าร่วมจากภายในมหาวิทยาลัย</v>
      </c>
      <c r="C15" s="15"/>
      <c r="D15" s="15"/>
      <c r="E15" s="15"/>
      <c r="F15" s="20">
        <f>คีย์!C11</f>
        <v>2</v>
      </c>
      <c r="G15" s="66">
        <f>F15*100/F$17</f>
        <v>50</v>
      </c>
    </row>
    <row r="16" spans="2:7" ht="21.75" thickBot="1">
      <c r="B16" s="17" t="str">
        <f>คีย์!B12</f>
        <v>ผู้เข้าร่วมจากภายนอกมหาวิทยาลัย</v>
      </c>
      <c r="C16" s="15"/>
      <c r="D16" s="15"/>
      <c r="E16" s="15"/>
      <c r="F16" s="20">
        <f>คีย์!C12</f>
        <v>2</v>
      </c>
      <c r="G16" s="66">
        <f>F16*100/F$17</f>
        <v>50</v>
      </c>
    </row>
    <row r="17" spans="2:7" ht="22.5" thickBot="1" thickTop="1">
      <c r="B17" s="156" t="s">
        <v>4</v>
      </c>
      <c r="C17" s="156"/>
      <c r="D17" s="156"/>
      <c r="E17" s="156"/>
      <c r="F17" s="16">
        <f>SUM(F15:F16)</f>
        <v>4</v>
      </c>
      <c r="G17" s="65">
        <f>SUM(G15:G16)</f>
        <v>100</v>
      </c>
    </row>
    <row r="18" ht="21.75" thickTop="1"/>
    <row r="19" ht="21">
      <c r="B19" s="1" t="s">
        <v>94</v>
      </c>
    </row>
    <row r="20" ht="21">
      <c r="A20" s="1" t="s">
        <v>95</v>
      </c>
    </row>
    <row r="21" ht="21">
      <c r="A21" s="1" t="s">
        <v>96</v>
      </c>
    </row>
    <row r="23" ht="21.75" thickBot="1">
      <c r="A23" s="4" t="s">
        <v>93</v>
      </c>
    </row>
    <row r="24" spans="2:7" ht="22.5" thickBot="1" thickTop="1">
      <c r="B24" s="156" t="s">
        <v>19</v>
      </c>
      <c r="C24" s="156"/>
      <c r="D24" s="156"/>
      <c r="E24" s="156"/>
      <c r="F24" s="14" t="s">
        <v>6</v>
      </c>
      <c r="G24" s="14" t="s">
        <v>7</v>
      </c>
    </row>
    <row r="25" spans="2:7" ht="21.75" thickTop="1">
      <c r="B25" s="17" t="s">
        <v>46</v>
      </c>
      <c r="C25" s="15"/>
      <c r="D25" s="15"/>
      <c r="E25" s="15"/>
      <c r="F25" s="20">
        <v>1</v>
      </c>
      <c r="G25" s="66">
        <f>F25*100/F$17</f>
        <v>25</v>
      </c>
    </row>
    <row r="26" spans="2:7" ht="21.75" thickBot="1">
      <c r="B26" s="17" t="s">
        <v>20</v>
      </c>
      <c r="C26" s="15"/>
      <c r="D26" s="15"/>
      <c r="E26" s="15"/>
      <c r="F26" s="20">
        <v>3</v>
      </c>
      <c r="G26" s="66">
        <f>F26*100/F$17</f>
        <v>75</v>
      </c>
    </row>
    <row r="27" spans="2:7" ht="22.5" thickBot="1" thickTop="1">
      <c r="B27" s="156" t="s">
        <v>4</v>
      </c>
      <c r="C27" s="156"/>
      <c r="D27" s="156"/>
      <c r="E27" s="156"/>
      <c r="F27" s="16">
        <f>SUM(F25:F26)</f>
        <v>4</v>
      </c>
      <c r="G27" s="65">
        <f>SUM(G25:G26)</f>
        <v>100</v>
      </c>
    </row>
    <row r="28" ht="21.75" thickTop="1">
      <c r="B28" s="1" t="s">
        <v>97</v>
      </c>
    </row>
    <row r="29" ht="21">
      <c r="A29" s="1" t="s">
        <v>98</v>
      </c>
    </row>
    <row r="30" spans="1:8" ht="21">
      <c r="A30" s="159"/>
      <c r="B30" s="159"/>
      <c r="C30" s="159"/>
      <c r="D30" s="159"/>
      <c r="E30" s="159"/>
      <c r="F30" s="159"/>
      <c r="G30" s="159"/>
      <c r="H30" s="87"/>
    </row>
    <row r="31" spans="1:8" ht="21">
      <c r="A31" s="87"/>
      <c r="B31" s="157"/>
      <c r="C31" s="157"/>
      <c r="D31" s="157"/>
      <c r="E31" s="157"/>
      <c r="F31" s="116"/>
      <c r="G31" s="117"/>
      <c r="H31" s="87"/>
    </row>
  </sheetData>
  <sheetProtection/>
  <mergeCells count="11">
    <mergeCell ref="B17:E17"/>
    <mergeCell ref="A3:H3"/>
    <mergeCell ref="A4:H4"/>
    <mergeCell ref="B24:E24"/>
    <mergeCell ref="B31:E31"/>
    <mergeCell ref="B27:E27"/>
    <mergeCell ref="A1:H1"/>
    <mergeCell ref="A6:H6"/>
    <mergeCell ref="A30:G30"/>
    <mergeCell ref="A5:H5"/>
    <mergeCell ref="B14:E14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zoomScale="110" zoomScaleNormal="110" zoomScalePageLayoutView="0" workbookViewId="0" topLeftCell="A1">
      <selection activeCell="A10" sqref="A10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1">
      <c r="A1" s="158" t="s">
        <v>116</v>
      </c>
      <c r="B1" s="158"/>
      <c r="C1" s="158"/>
      <c r="D1" s="158"/>
      <c r="E1" s="158"/>
      <c r="F1" s="158"/>
      <c r="G1" s="158"/>
    </row>
    <row r="2" spans="1:7" ht="15.75" customHeight="1">
      <c r="A2" s="3"/>
      <c r="B2" s="3"/>
      <c r="C2" s="3"/>
      <c r="D2" s="3"/>
      <c r="E2" s="3"/>
      <c r="F2" s="3"/>
      <c r="G2" s="3"/>
    </row>
    <row r="3" ht="20.25" customHeight="1">
      <c r="A3" s="5" t="s">
        <v>57</v>
      </c>
    </row>
    <row r="4" ht="20.25" customHeight="1" thickBot="1">
      <c r="A4" s="4" t="s">
        <v>52</v>
      </c>
    </row>
    <row r="5" spans="1:7" s="6" customFormat="1" ht="20.25" thickTop="1">
      <c r="A5" s="165" t="s">
        <v>1</v>
      </c>
      <c r="B5" s="166"/>
      <c r="C5" s="166"/>
      <c r="D5" s="166"/>
      <c r="E5" s="169" t="s">
        <v>88</v>
      </c>
      <c r="F5" s="170"/>
      <c r="G5" s="171"/>
    </row>
    <row r="6" spans="1:7" s="6" customFormat="1" ht="20.25" thickBot="1">
      <c r="A6" s="167"/>
      <c r="B6" s="168"/>
      <c r="C6" s="168"/>
      <c r="D6" s="168"/>
      <c r="E6" s="7"/>
      <c r="F6" s="7" t="s">
        <v>3</v>
      </c>
      <c r="G6" s="7" t="s">
        <v>8</v>
      </c>
    </row>
    <row r="7" spans="1:7" s="6" customFormat="1" ht="20.25" thickTop="1">
      <c r="A7" s="47" t="s">
        <v>10</v>
      </c>
      <c r="B7" s="46"/>
      <c r="C7" s="45"/>
      <c r="D7" s="44"/>
      <c r="E7" s="41"/>
      <c r="F7" s="41"/>
      <c r="G7" s="11"/>
    </row>
    <row r="8" spans="1:7" s="6" customFormat="1" ht="19.5">
      <c r="A8" s="8" t="s">
        <v>53</v>
      </c>
      <c r="B8" s="9"/>
      <c r="C8" s="9"/>
      <c r="D8" s="9"/>
      <c r="E8" s="10">
        <f>คีย์!F7</f>
        <v>3.75</v>
      </c>
      <c r="F8" s="28">
        <f>คีย์!F8</f>
        <v>0.9574271077563381</v>
      </c>
      <c r="G8" s="24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6" customFormat="1" ht="19.5">
      <c r="A9" s="21" t="s">
        <v>54</v>
      </c>
      <c r="B9" s="22"/>
      <c r="C9" s="22"/>
      <c r="D9" s="22"/>
      <c r="E9" s="23">
        <f>คีย์!G7</f>
        <v>4.75</v>
      </c>
      <c r="F9" s="28">
        <f>คีย์!G8</f>
        <v>0.5</v>
      </c>
      <c r="G9" s="24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6" customFormat="1" ht="19.5">
      <c r="A10" s="21" t="s">
        <v>147</v>
      </c>
      <c r="B10" s="22"/>
      <c r="C10" s="22"/>
      <c r="D10" s="22"/>
      <c r="E10" s="23">
        <f>คีย์!H7</f>
        <v>4.75</v>
      </c>
      <c r="F10" s="28">
        <f>คีย์!H8</f>
        <v>0.5</v>
      </c>
      <c r="G10" s="24" t="str">
        <f>IF(E10&gt;4.5,"มากที่สุด",IF(E10&gt;3.5,"มาก",IF(E10&gt;2.5,"ปานกลาง",IF(E10&gt;1.5,"น้อย",IF(E10&lt;=1.5,"น้อยที่สุด")))))</f>
        <v>มากที่สุด</v>
      </c>
    </row>
    <row r="11" spans="1:7" s="6" customFormat="1" ht="19.5">
      <c r="A11" s="8" t="s">
        <v>87</v>
      </c>
      <c r="B11" s="9"/>
      <c r="C11" s="9"/>
      <c r="D11" s="9"/>
      <c r="E11" s="23">
        <f>คีย์!I7</f>
        <v>4.75</v>
      </c>
      <c r="F11" s="10">
        <f>คีย์!I8</f>
        <v>0.5</v>
      </c>
      <c r="G11" s="11" t="str">
        <f>IF(E11&gt;4.5,"มากที่สุด",IF(E11&gt;3.5,"มาก",IF(E11&gt;2.5,"ปานกลาง",IF(E11&gt;1.5,"น้อย",IF(E11&lt;=1.5,"น้อยที่สุด")))))</f>
        <v>มากที่สุด</v>
      </c>
    </row>
    <row r="12" spans="1:7" s="6" customFormat="1" ht="19.5">
      <c r="A12" s="175" t="s">
        <v>16</v>
      </c>
      <c r="B12" s="176"/>
      <c r="C12" s="176"/>
      <c r="D12" s="177"/>
      <c r="E12" s="30">
        <f>คีย์!I10</f>
        <v>4.5</v>
      </c>
      <c r="F12" s="30">
        <f>คีย์!I9</f>
        <v>0.7302967433402214</v>
      </c>
      <c r="G12" s="31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s="6" customFormat="1" ht="19.5">
      <c r="A13" s="160" t="s">
        <v>11</v>
      </c>
      <c r="B13" s="161"/>
      <c r="C13" s="161"/>
      <c r="D13" s="162"/>
      <c r="E13" s="40"/>
      <c r="F13" s="40"/>
      <c r="G13" s="43"/>
    </row>
    <row r="14" spans="1:7" s="6" customFormat="1" ht="19.5">
      <c r="A14" s="26" t="s">
        <v>60</v>
      </c>
      <c r="B14" s="27"/>
      <c r="C14" s="27"/>
      <c r="D14" s="27"/>
      <c r="E14" s="28">
        <f>คีย์!J7</f>
        <v>4.75</v>
      </c>
      <c r="F14" s="28">
        <f>คีย์!J8</f>
        <v>0.5</v>
      </c>
      <c r="G14" s="29" t="str">
        <f>IF(E14&gt;4.5,"มากที่สุด",IF(E14&gt;3.5,"มาก",IF(E14&gt;2.5,"ปานกลาง",IF(E14&gt;1.5,"น้อย",IF(E14&lt;=1.5,"น้อยที่สุด")))))</f>
        <v>มากที่สุด</v>
      </c>
    </row>
    <row r="15" spans="1:7" s="6" customFormat="1" ht="19.5">
      <c r="A15" s="26" t="s">
        <v>12</v>
      </c>
      <c r="B15" s="27"/>
      <c r="C15" s="27"/>
      <c r="D15" s="27"/>
      <c r="E15" s="28">
        <f>คีย์!K7</f>
        <v>4.75</v>
      </c>
      <c r="F15" s="28">
        <f>คีย์!K8</f>
        <v>0.5</v>
      </c>
      <c r="G15" s="29" t="str">
        <f>IF(E15&gt;4.5,"มากที่สุด",IF(E15&gt;3.5,"มาก",IF(E15&gt;2.5,"ปานกลาง",IF(E15&gt;1.5,"น้อย",IF(E15&lt;=1.5,"น้อยที่สุด")))))</f>
        <v>มากที่สุด</v>
      </c>
    </row>
    <row r="16" spans="1:7" s="6" customFormat="1" ht="19.5">
      <c r="A16" s="26" t="s">
        <v>58</v>
      </c>
      <c r="B16" s="27"/>
      <c r="C16" s="27"/>
      <c r="D16" s="27"/>
      <c r="E16" s="28">
        <f>คีย์!L7</f>
        <v>4.75</v>
      </c>
      <c r="F16" s="28">
        <f>คีย์!L8</f>
        <v>0.5</v>
      </c>
      <c r="G16" s="29" t="str">
        <f>IF(E16&gt;4.5,"มากที่สุด",IF(E16&gt;3.5,"มาก",IF(E16&gt;2.5,"ปานกลาง",IF(E16&gt;1.5,"น้อย",IF(E16&lt;=1.5,"น้อยที่สุด")))))</f>
        <v>มากที่สุด</v>
      </c>
    </row>
    <row r="17" spans="1:7" s="6" customFormat="1" ht="19.5">
      <c r="A17" s="26" t="s">
        <v>59</v>
      </c>
      <c r="B17" s="27"/>
      <c r="C17" s="27"/>
      <c r="D17" s="27"/>
      <c r="E17" s="28">
        <f>คีย์!M7</f>
        <v>4.75</v>
      </c>
      <c r="F17" s="28">
        <f>คีย์!L8</f>
        <v>0.5</v>
      </c>
      <c r="G17" s="25" t="str">
        <f>IF(E17&gt;4.5,"มากที่สุด",IF(E17&gt;3.5,"มาก",IF(E17&gt;2.5,"ปานกลาง",IF(E17&gt;1.5,"น้อย",IF(E17&lt;=1.5,"น้อยที่สุด")))))</f>
        <v>มากที่สุด</v>
      </c>
    </row>
    <row r="18" spans="1:7" s="6" customFormat="1" ht="19.5">
      <c r="A18" s="175" t="s">
        <v>15</v>
      </c>
      <c r="B18" s="176"/>
      <c r="C18" s="176"/>
      <c r="D18" s="177"/>
      <c r="E18" s="30">
        <f>คีย์!M10</f>
        <v>4.75</v>
      </c>
      <c r="F18" s="30">
        <v>0.5</v>
      </c>
      <c r="G18" s="32" t="str">
        <f>IF(E18&gt;4.5,"มากที่สุด",IF(E18&gt;3.5,"มาก",IF(E18&gt;2.5,"ปานกลาง",IF(E18&gt;1.5,"น้อย",IF(E18&lt;=1.5,"น้อยที่สุด")))))</f>
        <v>มากที่สุด</v>
      </c>
    </row>
    <row r="19" spans="1:7" s="6" customFormat="1" ht="19.5">
      <c r="A19" s="160" t="s">
        <v>13</v>
      </c>
      <c r="B19" s="161"/>
      <c r="C19" s="161"/>
      <c r="D19" s="162"/>
      <c r="E19" s="40"/>
      <c r="F19" s="40"/>
      <c r="G19" s="43"/>
    </row>
    <row r="20" spans="1:7" s="6" customFormat="1" ht="19.5">
      <c r="A20" s="8" t="s">
        <v>55</v>
      </c>
      <c r="B20" s="22"/>
      <c r="C20" s="22"/>
      <c r="D20" s="42"/>
      <c r="E20" s="28">
        <f>คีย์!N7</f>
        <v>4.5</v>
      </c>
      <c r="F20" s="28">
        <f>คีย์!N8</f>
        <v>1</v>
      </c>
      <c r="G20" s="29" t="str">
        <f>IF(E20&gt;4.5,"มากที่สุด",IF(E20&gt;3.5,"มาก",IF(E20&gt;2.5,"ปานกลาง",IF(E20&gt;1.5,"น้อย",IF(E20&lt;=1.5,"น้อยที่สุด")))))</f>
        <v>มาก</v>
      </c>
    </row>
    <row r="21" spans="1:7" s="6" customFormat="1" ht="19.5">
      <c r="A21" s="21" t="s">
        <v>56</v>
      </c>
      <c r="B21" s="55"/>
      <c r="C21" s="60"/>
      <c r="D21" s="59"/>
      <c r="E21" s="28">
        <f>คีย์!O7</f>
        <v>4.25</v>
      </c>
      <c r="F21" s="28">
        <f>คีย์!O8</f>
        <v>0.9574271077563381</v>
      </c>
      <c r="G21" s="29" t="str">
        <f>IF(E21&gt;4.5,"มากที่สุด",IF(E21&gt;3.5,"มาก",IF(E21&gt;2.5,"ปานกลาง",IF(E21&gt;1.5,"น้อย",IF(E21&lt;=1.5,"น้อยที่สุด")))))</f>
        <v>มาก</v>
      </c>
    </row>
    <row r="22" spans="1:7" s="6" customFormat="1" ht="19.5">
      <c r="A22" s="175" t="s">
        <v>14</v>
      </c>
      <c r="B22" s="176"/>
      <c r="C22" s="176"/>
      <c r="D22" s="177"/>
      <c r="E22" s="30">
        <f>คีย์!O10</f>
        <v>4.375</v>
      </c>
      <c r="F22" s="30">
        <f>คีย์!O9</f>
        <v>0.9161253813129043</v>
      </c>
      <c r="G22" s="31" t="str">
        <f>IF(E22&gt;4.5,"มากที่สุด",IF(E22&gt;3.5,"มาก",IF(E22&gt;2.5,"ปานกลาง",IF(E22&gt;1.5,"น้อย",IF(E22&lt;=1.5,"น้อยที่สุด")))))</f>
        <v>มาก</v>
      </c>
    </row>
    <row r="23" spans="1:7" s="6" customFormat="1" ht="19.5">
      <c r="A23" s="118" t="s">
        <v>134</v>
      </c>
      <c r="B23" s="9"/>
      <c r="C23" s="9"/>
      <c r="D23" s="103"/>
      <c r="E23" s="10"/>
      <c r="F23" s="10"/>
      <c r="G23" s="11"/>
    </row>
    <row r="24" spans="1:7" s="6" customFormat="1" ht="19.5">
      <c r="A24" s="121" t="s">
        <v>135</v>
      </c>
      <c r="B24" s="122"/>
      <c r="C24" s="122"/>
      <c r="D24" s="122"/>
      <c r="E24" s="123">
        <f>คีย์!R7</f>
        <v>4.75</v>
      </c>
      <c r="F24" s="123">
        <f>คีย์!R8</f>
        <v>0.5</v>
      </c>
      <c r="G24" s="125" t="str">
        <f>IF(E24&gt;4.5,"มากที่สุด",IF(E24&gt;3.5,"มาก",IF(E24&gt;2.5,"ปานกลาง",IF(E24&gt;1.5,"น้อย",IF(E24&lt;=1.5,"น้อยที่สุด")))))</f>
        <v>มากที่สุด</v>
      </c>
    </row>
    <row r="25" spans="1:7" s="6" customFormat="1" ht="19.5">
      <c r="A25" s="119" t="s">
        <v>92</v>
      </c>
      <c r="B25" s="120"/>
      <c r="C25" s="120"/>
      <c r="D25" s="120"/>
      <c r="E25" s="124"/>
      <c r="F25" s="124"/>
      <c r="G25" s="25"/>
    </row>
    <row r="26" spans="1:7" s="6" customFormat="1" ht="19.5">
      <c r="A26" s="178" t="s">
        <v>25</v>
      </c>
      <c r="B26" s="179"/>
      <c r="C26" s="179"/>
      <c r="D26" s="180"/>
      <c r="E26" s="126">
        <f>คีย์!R10</f>
        <v>4.75</v>
      </c>
      <c r="F26" s="126">
        <f>คีย์!R9</f>
        <v>0.5</v>
      </c>
      <c r="G26" s="32" t="str">
        <f>IF(E26&gt;4.5,"มากที่สุด",IF(E26&gt;3.5,"มาก",IF(E26&gt;2.5,"ปานกลาง",IF(E26&gt;1.5,"น้อย",IF(E26&lt;=1.5,"น้อยที่สุด")))))</f>
        <v>มากที่สุด</v>
      </c>
    </row>
    <row r="27" spans="1:7" s="6" customFormat="1" ht="19.5">
      <c r="A27" s="163" t="s">
        <v>136</v>
      </c>
      <c r="B27" s="164"/>
      <c r="C27" s="164"/>
      <c r="D27" s="164"/>
      <c r="E27" s="54"/>
      <c r="F27" s="40"/>
      <c r="G27" s="43"/>
    </row>
    <row r="28" spans="1:7" s="6" customFormat="1" ht="19.5">
      <c r="A28" s="21" t="s">
        <v>137</v>
      </c>
      <c r="B28" s="22"/>
      <c r="C28" s="22"/>
      <c r="D28" s="22"/>
      <c r="E28" s="28">
        <f>คีย์!S7</f>
        <v>4.5</v>
      </c>
      <c r="F28" s="28">
        <f>คีย์!S8</f>
        <v>0.5773502691896257</v>
      </c>
      <c r="G28" s="24" t="str">
        <f aca="true" t="shared" si="0" ref="G28:G33">IF(E28&gt;4.5,"มากที่สุด",IF(E28&gt;3.5,"มาก",IF(E28&gt;2.5,"ปานกลาง",IF(E28&gt;1.5,"น้อย",IF(E28&lt;=1.5,"น้อยที่สุด")))))</f>
        <v>มาก</v>
      </c>
    </row>
    <row r="29" spans="1:7" s="6" customFormat="1" ht="19.5">
      <c r="A29" s="104" t="s">
        <v>138</v>
      </c>
      <c r="B29" s="105"/>
      <c r="C29" s="105"/>
      <c r="D29" s="105"/>
      <c r="E29" s="108">
        <f>คีย์!T7</f>
        <v>4</v>
      </c>
      <c r="F29" s="108">
        <f>คีย์!T8</f>
        <v>1.1547005383792515</v>
      </c>
      <c r="G29" s="109" t="str">
        <f t="shared" si="0"/>
        <v>มาก</v>
      </c>
    </row>
    <row r="30" spans="1:7" s="6" customFormat="1" ht="19.5">
      <c r="A30" s="106" t="s">
        <v>139</v>
      </c>
      <c r="B30" s="107"/>
      <c r="C30" s="107"/>
      <c r="D30" s="107"/>
      <c r="E30" s="110">
        <f>คีย์!U7</f>
        <v>4.25</v>
      </c>
      <c r="F30" s="110">
        <f>คีย์!U8</f>
        <v>0.9574271077563381</v>
      </c>
      <c r="G30" s="76" t="str">
        <f t="shared" si="0"/>
        <v>มาก</v>
      </c>
    </row>
    <row r="31" spans="1:7" s="6" customFormat="1" ht="19.5">
      <c r="A31" s="106" t="s">
        <v>140</v>
      </c>
      <c r="B31" s="107"/>
      <c r="C31" s="107"/>
      <c r="D31" s="107"/>
      <c r="E31" s="110">
        <f>คีย์!V7</f>
        <v>4.25</v>
      </c>
      <c r="F31" s="110">
        <f>คีย์!V8</f>
        <v>0.9574271077563381</v>
      </c>
      <c r="G31" s="76" t="str">
        <f t="shared" si="0"/>
        <v>มาก</v>
      </c>
    </row>
    <row r="32" spans="1:7" s="6" customFormat="1" ht="20.25" thickBot="1">
      <c r="A32" s="181" t="s">
        <v>62</v>
      </c>
      <c r="B32" s="182"/>
      <c r="C32" s="182"/>
      <c r="D32" s="183"/>
      <c r="E32" s="33">
        <f>คีย์!V10</f>
        <v>4.25</v>
      </c>
      <c r="F32" s="33">
        <f>คีย์!V9</f>
        <v>0.8563488385776752</v>
      </c>
      <c r="G32" s="34" t="str">
        <f t="shared" si="0"/>
        <v>มาก</v>
      </c>
    </row>
    <row r="33" spans="1:7" s="6" customFormat="1" ht="21" thickBot="1" thickTop="1">
      <c r="A33" s="172" t="s">
        <v>4</v>
      </c>
      <c r="B33" s="173"/>
      <c r="C33" s="173"/>
      <c r="D33" s="174"/>
      <c r="E33" s="12">
        <f>คีย์!W7</f>
        <v>4.264705882352941</v>
      </c>
      <c r="F33" s="12">
        <f>คีย์!W8</f>
        <v>0.368528355474755</v>
      </c>
      <c r="G33" s="13" t="str">
        <f t="shared" si="0"/>
        <v>มาก</v>
      </c>
    </row>
    <row r="34" spans="1:7" s="6" customFormat="1" ht="20.25" thickTop="1">
      <c r="A34" s="18"/>
      <c r="B34" s="18"/>
      <c r="C34" s="18"/>
      <c r="D34" s="18"/>
      <c r="E34" s="19"/>
      <c r="F34" s="19"/>
      <c r="G34" s="18"/>
    </row>
    <row r="35" spans="1:7" s="6" customFormat="1" ht="19.5">
      <c r="A35" s="18"/>
      <c r="B35" s="18"/>
      <c r="C35" s="18"/>
      <c r="D35" s="18"/>
      <c r="E35" s="19"/>
      <c r="F35" s="19"/>
      <c r="G35" s="18"/>
    </row>
    <row r="36" spans="1:7" s="6" customFormat="1" ht="19.5">
      <c r="A36" s="18"/>
      <c r="B36" s="18"/>
      <c r="C36" s="18"/>
      <c r="D36" s="18"/>
      <c r="E36" s="19"/>
      <c r="F36" s="19"/>
      <c r="G36" s="18"/>
    </row>
    <row r="37" spans="1:7" s="6" customFormat="1" ht="19.5">
      <c r="A37" s="18"/>
      <c r="B37" s="18"/>
      <c r="C37" s="18"/>
      <c r="D37" s="18"/>
      <c r="E37" s="19"/>
      <c r="F37" s="19"/>
      <c r="G37" s="18"/>
    </row>
    <row r="38" spans="1:7" s="6" customFormat="1" ht="19.5">
      <c r="A38" s="18"/>
      <c r="B38" s="18"/>
      <c r="C38" s="18"/>
      <c r="D38" s="77" t="s">
        <v>22</v>
      </c>
      <c r="E38" s="19"/>
      <c r="F38" s="19"/>
      <c r="G38" s="18"/>
    </row>
    <row r="39" spans="1:7" s="6" customFormat="1" ht="19.5">
      <c r="A39" s="18"/>
      <c r="B39" s="18"/>
      <c r="C39" s="18"/>
      <c r="D39" s="18"/>
      <c r="E39" s="19"/>
      <c r="F39" s="19"/>
      <c r="G39" s="18"/>
    </row>
    <row r="40" spans="2:7" s="6" customFormat="1" ht="21">
      <c r="B40" s="4" t="s">
        <v>65</v>
      </c>
      <c r="C40" s="18"/>
      <c r="D40" s="18"/>
      <c r="E40" s="19"/>
      <c r="F40" s="19"/>
      <c r="G40" s="18"/>
    </row>
    <row r="41" ht="21">
      <c r="A41" s="4" t="s">
        <v>99</v>
      </c>
    </row>
    <row r="42" ht="21">
      <c r="A42" s="4" t="s">
        <v>117</v>
      </c>
    </row>
    <row r="43" ht="21">
      <c r="A43" s="4" t="s">
        <v>118</v>
      </c>
    </row>
    <row r="44" ht="21">
      <c r="A44" s="4" t="s">
        <v>146</v>
      </c>
    </row>
    <row r="45" ht="21">
      <c r="A45" s="4" t="s">
        <v>119</v>
      </c>
    </row>
    <row r="46" ht="21">
      <c r="A46" s="4" t="s">
        <v>120</v>
      </c>
    </row>
    <row r="47" ht="21">
      <c r="A47" s="4" t="s">
        <v>121</v>
      </c>
    </row>
    <row r="48" ht="21">
      <c r="A48" s="4" t="s">
        <v>122</v>
      </c>
    </row>
    <row r="49" ht="21">
      <c r="A49" s="1" t="s">
        <v>123</v>
      </c>
    </row>
  </sheetData>
  <sheetProtection/>
  <mergeCells count="12">
    <mergeCell ref="A22:D22"/>
    <mergeCell ref="A13:D13"/>
    <mergeCell ref="A19:D19"/>
    <mergeCell ref="A27:D27"/>
    <mergeCell ref="A1:G1"/>
    <mergeCell ref="A5:D6"/>
    <mergeCell ref="E5:G5"/>
    <mergeCell ref="A33:D33"/>
    <mergeCell ref="A12:D12"/>
    <mergeCell ref="A18:D18"/>
    <mergeCell ref="A26:D26"/>
    <mergeCell ref="A32:D32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5.8515625" style="6" customWidth="1"/>
    <col min="2" max="2" width="8.8515625" style="6" customWidth="1"/>
    <col min="3" max="3" width="9.140625" style="6" customWidth="1"/>
    <col min="4" max="4" width="17.57421875" style="6" customWidth="1"/>
    <col min="5" max="5" width="11.57421875" style="6" customWidth="1"/>
    <col min="6" max="7" width="8.28125" style="129" customWidth="1"/>
    <col min="8" max="8" width="16.57421875" style="129" customWidth="1"/>
    <col min="9" max="16384" width="9.140625" style="6" customWidth="1"/>
  </cols>
  <sheetData>
    <row r="1" spans="1:9" s="49" customFormat="1" ht="21">
      <c r="A1" s="128"/>
      <c r="B1" s="200" t="s">
        <v>124</v>
      </c>
      <c r="C1" s="200"/>
      <c r="D1" s="200"/>
      <c r="E1" s="200"/>
      <c r="F1" s="200"/>
      <c r="G1" s="200"/>
      <c r="H1" s="200"/>
      <c r="I1" s="128"/>
    </row>
    <row r="2" spans="2:9" ht="19.5">
      <c r="B2" s="129"/>
      <c r="C2" s="129"/>
      <c r="D2" s="129"/>
      <c r="E2" s="129"/>
      <c r="I2" s="130"/>
    </row>
    <row r="3" spans="2:8" s="1" customFormat="1" ht="21">
      <c r="B3" s="85" t="s">
        <v>125</v>
      </c>
      <c r="F3" s="3"/>
      <c r="G3" s="3"/>
      <c r="H3" s="3"/>
    </row>
    <row r="4" spans="2:8" s="48" customFormat="1" ht="21">
      <c r="B4" s="131" t="s">
        <v>131</v>
      </c>
      <c r="F4" s="3"/>
      <c r="G4" s="3"/>
      <c r="H4" s="3"/>
    </row>
    <row r="5" spans="2:8" s="48" customFormat="1" ht="21.75" thickBot="1">
      <c r="B5" s="48" t="s">
        <v>130</v>
      </c>
      <c r="F5" s="132"/>
      <c r="G5" s="132"/>
      <c r="H5" s="132"/>
    </row>
    <row r="6" spans="2:8" s="1" customFormat="1" ht="21.75" thickTop="1">
      <c r="B6" s="201" t="s">
        <v>1</v>
      </c>
      <c r="C6" s="202"/>
      <c r="D6" s="202"/>
      <c r="E6" s="203"/>
      <c r="F6" s="207"/>
      <c r="G6" s="209" t="s">
        <v>3</v>
      </c>
      <c r="H6" s="209" t="s">
        <v>8</v>
      </c>
    </row>
    <row r="7" spans="2:8" s="1" customFormat="1" ht="21.75" thickBot="1">
      <c r="B7" s="204"/>
      <c r="C7" s="205"/>
      <c r="D7" s="205"/>
      <c r="E7" s="206"/>
      <c r="F7" s="208"/>
      <c r="G7" s="210"/>
      <c r="H7" s="210"/>
    </row>
    <row r="8" spans="2:9" s="1" customFormat="1" ht="21.75" thickTop="1">
      <c r="B8" s="133" t="s">
        <v>126</v>
      </c>
      <c r="C8" s="134"/>
      <c r="D8" s="134"/>
      <c r="E8" s="135"/>
      <c r="F8" s="136"/>
      <c r="G8" s="137"/>
      <c r="H8" s="138"/>
      <c r="I8" s="87"/>
    </row>
    <row r="9" spans="2:8" s="1" customFormat="1" ht="21">
      <c r="B9" s="189" t="s">
        <v>132</v>
      </c>
      <c r="C9" s="190"/>
      <c r="D9" s="190"/>
      <c r="E9" s="191"/>
      <c r="F9" s="192">
        <f>คีย์!P7</f>
        <v>1.5</v>
      </c>
      <c r="G9" s="192">
        <f>คีย์!P8</f>
        <v>0.5773502691896257</v>
      </c>
      <c r="H9" s="184" t="str">
        <f>IF(F9&gt;4.5,"มากที่สุด",IF(F9&gt;3.5,"มาก",IF(F9&gt;2.5,"ปานกลาง",IF(F9&gt;1.5,"น้อย",IF(F9&lt;=1.5,"น้อยที่สุด")))))</f>
        <v>น้อยที่สุด</v>
      </c>
    </row>
    <row r="10" spans="2:8" s="1" customFormat="1" ht="21">
      <c r="B10" s="194" t="s">
        <v>129</v>
      </c>
      <c r="C10" s="195"/>
      <c r="D10" s="195"/>
      <c r="E10" s="196"/>
      <c r="F10" s="193"/>
      <c r="G10" s="193"/>
      <c r="H10" s="185"/>
    </row>
    <row r="11" spans="2:8" s="1" customFormat="1" ht="21.75" thickBot="1">
      <c r="B11" s="197" t="s">
        <v>127</v>
      </c>
      <c r="C11" s="198"/>
      <c r="D11" s="198"/>
      <c r="E11" s="199"/>
      <c r="F11" s="139">
        <f>คีย์!P7</f>
        <v>1.5</v>
      </c>
      <c r="G11" s="140">
        <f>คีย์!Q8</f>
        <v>0.5773502691896257</v>
      </c>
      <c r="H11" s="141" t="s">
        <v>141</v>
      </c>
    </row>
    <row r="12" spans="2:8" s="1" customFormat="1" ht="21.75" thickTop="1">
      <c r="B12" s="142" t="s">
        <v>128</v>
      </c>
      <c r="C12" s="143"/>
      <c r="D12" s="143"/>
      <c r="E12" s="144"/>
      <c r="F12" s="145"/>
      <c r="G12" s="145"/>
      <c r="H12" s="144"/>
    </row>
    <row r="13" spans="2:8" s="1" customFormat="1" ht="21">
      <c r="B13" s="189" t="s">
        <v>133</v>
      </c>
      <c r="C13" s="190"/>
      <c r="D13" s="190"/>
      <c r="E13" s="191"/>
      <c r="F13" s="192">
        <f>คีย์!Q7</f>
        <v>3.5</v>
      </c>
      <c r="G13" s="192">
        <f>คีย์!Q8</f>
        <v>0.5773502691896257</v>
      </c>
      <c r="H13" s="184" t="str">
        <f>IF(F13&gt;4.5,"มากที่สุด",IF(F13&gt;3.5,"มาก",IF(F13&gt;2.5,"ปานกลาง",IF(F13&gt;1.5,"น้อย",IF(F13&lt;=1.5,"น้อยที่สุด")))))</f>
        <v>ปานกลาง</v>
      </c>
    </row>
    <row r="14" spans="2:8" s="1" customFormat="1" ht="21" customHeight="1">
      <c r="B14" s="194" t="s">
        <v>129</v>
      </c>
      <c r="C14" s="195"/>
      <c r="D14" s="195"/>
      <c r="E14" s="196"/>
      <c r="F14" s="193"/>
      <c r="G14" s="193"/>
      <c r="H14" s="185"/>
    </row>
    <row r="15" spans="2:10" s="1" customFormat="1" ht="21.75" thickBot="1">
      <c r="B15" s="186" t="s">
        <v>127</v>
      </c>
      <c r="C15" s="187"/>
      <c r="D15" s="187"/>
      <c r="E15" s="188"/>
      <c r="F15" s="140">
        <f>คีย์!Q7</f>
        <v>3.5</v>
      </c>
      <c r="G15" s="146">
        <f>คีย์!Q8</f>
        <v>0.5773502691896257</v>
      </c>
      <c r="H15" s="141" t="str">
        <f>IF(F15&gt;4.5,"มากที่สุด",IF(F15&gt;3.5,"มาก",IF(F15&gt;2.5,"ปานกลาง",IF(F15&gt;1.5,"น้อย",IF(F15&lt;=1.5,"น้อยที่สุด")))))</f>
        <v>ปานกลาง</v>
      </c>
      <c r="J15" s="147"/>
    </row>
    <row r="16" spans="2:8" s="1" customFormat="1" ht="21.75" thickTop="1">
      <c r="B16" s="87"/>
      <c r="C16" s="87"/>
      <c r="D16" s="87"/>
      <c r="E16" s="87"/>
      <c r="F16" s="2"/>
      <c r="G16" s="2"/>
      <c r="H16" s="2"/>
    </row>
    <row r="17" spans="2:10" s="1" customFormat="1" ht="21">
      <c r="B17" s="48"/>
      <c r="C17" s="48" t="s">
        <v>144</v>
      </c>
      <c r="D17" s="48"/>
      <c r="E17" s="48"/>
      <c r="F17" s="48"/>
      <c r="G17" s="48"/>
      <c r="H17" s="48"/>
      <c r="I17" s="48"/>
      <c r="J17" s="48"/>
    </row>
    <row r="18" spans="2:10" s="1" customFormat="1" ht="21">
      <c r="B18" s="48" t="s">
        <v>142</v>
      </c>
      <c r="C18" s="48"/>
      <c r="D18" s="48"/>
      <c r="E18" s="48"/>
      <c r="F18" s="48"/>
      <c r="G18" s="48"/>
      <c r="H18" s="48"/>
      <c r="I18" s="48"/>
      <c r="J18" s="48"/>
    </row>
    <row r="19" spans="2:10" s="1" customFormat="1" ht="21">
      <c r="B19" s="48" t="s">
        <v>143</v>
      </c>
      <c r="C19" s="48"/>
      <c r="D19" s="48"/>
      <c r="E19" s="48"/>
      <c r="F19" s="48"/>
      <c r="G19" s="48"/>
      <c r="H19" s="48"/>
      <c r="I19" s="48"/>
      <c r="J19" s="48"/>
    </row>
    <row r="20" spans="1:8" s="1" customFormat="1" ht="21">
      <c r="A20" s="148"/>
      <c r="B20" s="148"/>
      <c r="C20" s="148"/>
      <c r="D20" s="148"/>
      <c r="E20" s="148"/>
      <c r="F20" s="148"/>
      <c r="G20" s="48"/>
      <c r="H20" s="48"/>
    </row>
    <row r="21" spans="2:10" s="1" customFormat="1" ht="21">
      <c r="B21" s="48"/>
      <c r="C21" s="48"/>
      <c r="D21" s="48"/>
      <c r="E21" s="48"/>
      <c r="F21" s="48"/>
      <c r="G21" s="48"/>
      <c r="H21" s="48"/>
      <c r="I21" s="48"/>
      <c r="J21" s="48"/>
    </row>
    <row r="22" spans="2:10" s="1" customFormat="1" ht="21">
      <c r="B22" s="48"/>
      <c r="C22" s="48"/>
      <c r="D22" s="48"/>
      <c r="E22" s="48"/>
      <c r="F22" s="48"/>
      <c r="G22" s="48"/>
      <c r="H22" s="48"/>
      <c r="I22" s="48"/>
      <c r="J22" s="48"/>
    </row>
    <row r="23" spans="2:8" s="49" customFormat="1" ht="21">
      <c r="B23" s="149"/>
      <c r="C23" s="149"/>
      <c r="D23" s="149"/>
      <c r="E23" s="149"/>
      <c r="F23" s="150"/>
      <c r="G23" s="150"/>
      <c r="H23" s="151"/>
    </row>
  </sheetData>
  <sheetProtection/>
  <mergeCells count="17">
    <mergeCell ref="B1:H1"/>
    <mergeCell ref="B6:E7"/>
    <mergeCell ref="F6:F7"/>
    <mergeCell ref="G6:G7"/>
    <mergeCell ref="H6:H7"/>
    <mergeCell ref="B9:E9"/>
    <mergeCell ref="F9:F10"/>
    <mergeCell ref="G9:G10"/>
    <mergeCell ref="H9:H10"/>
    <mergeCell ref="B15:E15"/>
    <mergeCell ref="B13:E13"/>
    <mergeCell ref="F13:F14"/>
    <mergeCell ref="G13:G14"/>
    <mergeCell ref="H13:H14"/>
    <mergeCell ref="B14:E14"/>
    <mergeCell ref="B10:E10"/>
    <mergeCell ref="B11:E11"/>
  </mergeCells>
  <printOptions/>
  <pageMargins left="0.7" right="0.7" top="0.75" bottom="0.75" header="0.3" footer="0.3"/>
  <pageSetup orientation="portrait" paperSize="9" r:id="rId3"/>
  <legacyDrawing r:id="rId2"/>
  <oleObjects>
    <oleObject progId="Equation.3" shapeId="58500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="115" zoomScaleNormal="115" zoomScalePageLayoutView="0" workbookViewId="0" topLeftCell="A1">
      <selection activeCell="D15" sqref="D15"/>
    </sheetView>
  </sheetViews>
  <sheetFormatPr defaultColWidth="8.7109375" defaultRowHeight="12.75"/>
  <cols>
    <col min="1" max="1" width="5.28125" style="1" customWidth="1"/>
    <col min="2" max="2" width="68.8515625" style="61" customWidth="1"/>
    <col min="3" max="3" width="7.140625" style="62" customWidth="1"/>
    <col min="4" max="4" width="5.28125" style="1" customWidth="1"/>
    <col min="5" max="16384" width="8.7109375" style="1" customWidth="1"/>
  </cols>
  <sheetData>
    <row r="1" spans="1:7" ht="21">
      <c r="A1" s="158" t="s">
        <v>145</v>
      </c>
      <c r="B1" s="158"/>
      <c r="C1" s="158"/>
      <c r="D1" s="48"/>
      <c r="E1" s="48"/>
      <c r="F1" s="48"/>
      <c r="G1" s="48"/>
    </row>
    <row r="3" ht="21">
      <c r="A3" s="85" t="s">
        <v>23</v>
      </c>
    </row>
    <row r="4" spans="1:3" ht="21">
      <c r="A4" s="213" t="s">
        <v>61</v>
      </c>
      <c r="B4" s="213"/>
      <c r="C4" s="213"/>
    </row>
    <row r="5" spans="1:3" ht="21">
      <c r="A5" s="67" t="s">
        <v>9</v>
      </c>
      <c r="B5" s="68" t="s">
        <v>1</v>
      </c>
      <c r="C5" s="69" t="s">
        <v>2</v>
      </c>
    </row>
    <row r="6" spans="1:3" ht="21">
      <c r="A6" s="71">
        <v>1</v>
      </c>
      <c r="B6" s="72" t="s">
        <v>75</v>
      </c>
      <c r="C6" s="73">
        <v>1</v>
      </c>
    </row>
    <row r="7" spans="1:3" ht="21">
      <c r="A7" s="71">
        <v>2</v>
      </c>
      <c r="B7" s="72" t="s">
        <v>77</v>
      </c>
      <c r="C7" s="73">
        <v>1</v>
      </c>
    </row>
    <row r="8" spans="1:3" ht="21.75" thickBot="1">
      <c r="A8" s="211" t="s">
        <v>4</v>
      </c>
      <c r="B8" s="212"/>
      <c r="C8" s="70">
        <f>SUM(C6:C7)</f>
        <v>2</v>
      </c>
    </row>
    <row r="9" ht="21.75" thickTop="1"/>
    <row r="10" spans="1:3" ht="21">
      <c r="A10" s="213" t="s">
        <v>24</v>
      </c>
      <c r="B10" s="213"/>
      <c r="C10" s="213"/>
    </row>
    <row r="11" spans="1:3" ht="21">
      <c r="A11" s="67" t="s">
        <v>9</v>
      </c>
      <c r="B11" s="68" t="s">
        <v>1</v>
      </c>
      <c r="C11" s="69" t="s">
        <v>2</v>
      </c>
    </row>
    <row r="12" spans="1:3" ht="21">
      <c r="A12" s="73">
        <v>1</v>
      </c>
      <c r="B12" s="72" t="s">
        <v>76</v>
      </c>
      <c r="C12" s="73">
        <v>1</v>
      </c>
    </row>
    <row r="13" spans="1:3" ht="21.75" thickBot="1">
      <c r="A13" s="211" t="s">
        <v>4</v>
      </c>
      <c r="B13" s="212"/>
      <c r="C13" s="70">
        <f>SUM(C12:C12)</f>
        <v>1</v>
      </c>
    </row>
    <row r="14" ht="21.75" thickTop="1"/>
  </sheetData>
  <sheetProtection/>
  <mergeCells count="5">
    <mergeCell ref="A13:B13"/>
    <mergeCell ref="A1:C1"/>
    <mergeCell ref="A4:C4"/>
    <mergeCell ref="A8:B8"/>
    <mergeCell ref="A10:C10"/>
  </mergeCells>
  <printOptions/>
  <pageMargins left="0.7874015748031497" right="0.15748031496062992" top="0.708661417322834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2021-11-16T03:58:06Z</cp:lastPrinted>
  <dcterms:created xsi:type="dcterms:W3CDTF">2006-03-16T15:57:13Z</dcterms:created>
  <dcterms:modified xsi:type="dcterms:W3CDTF">2021-11-29T04:56:44Z</dcterms:modified>
  <cp:category/>
  <cp:version/>
  <cp:contentType/>
  <cp:contentStatus/>
</cp:coreProperties>
</file>