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6900" windowWidth="9195" windowHeight="3450" tabRatio="649" activeTab="6"/>
  </bookViews>
  <sheets>
    <sheet name="บทสรุป" sheetId="1" r:id="rId1"/>
    <sheet name="data" sheetId="2" r:id="rId2"/>
    <sheet name="เพศ" sheetId="3" r:id="rId3"/>
    <sheet name="อายุ อายุราชการ" sheetId="4" r:id="rId4"/>
    <sheet name="ตาราง 3" sheetId="5" r:id="rId5"/>
    <sheet name="ตาราง 4" sheetId="6" r:id="rId6"/>
    <sheet name="ตาราง 5" sheetId="7" r:id="rId7"/>
    <sheet name="ข้อเสนอแนะ" sheetId="8" r:id="rId8"/>
  </sheets>
  <definedNames>
    <definedName name="_xlnm._FilterDatabase" localSheetId="1" hidden="1">'data'!$E$1:$E$1473</definedName>
  </definedNames>
  <calcPr fullCalcOnLoad="1"/>
</workbook>
</file>

<file path=xl/sharedStrings.xml><?xml version="1.0" encoding="utf-8"?>
<sst xmlns="http://schemas.openxmlformats.org/spreadsheetml/2006/main" count="406" uniqueCount="238">
  <si>
    <t>ลำดับที่</t>
  </si>
  <si>
    <t>ประกาศ</t>
  </si>
  <si>
    <t>คณะที่สังกัด</t>
  </si>
  <si>
    <t>รายการ</t>
  </si>
  <si>
    <t>รวม</t>
  </si>
  <si>
    <t>เพศ</t>
  </si>
  <si>
    <t>อายุ</t>
  </si>
  <si>
    <t>ร้อยละ</t>
  </si>
  <si>
    <t>SD</t>
  </si>
  <si>
    <t>ชาย</t>
  </si>
  <si>
    <t>หญิง</t>
  </si>
  <si>
    <t>31 - 40 ปี</t>
  </si>
  <si>
    <t>ระยะเวลา</t>
  </si>
  <si>
    <t>ระดับ</t>
  </si>
  <si>
    <t>จดหมาย</t>
  </si>
  <si>
    <t>ด้านกระบวนการขั้นตอนการให้บริการ</t>
  </si>
  <si>
    <t>ด้านเจ้าหน้าที่ผู้ให้บริการ</t>
  </si>
  <si>
    <t>ด้านสิ่งอำนวยความสะดวก</t>
  </si>
  <si>
    <t>รวมเฉลี่ย</t>
  </si>
  <si>
    <t>รวมทุกด้าน</t>
  </si>
  <si>
    <t>ประกาศมหาวิทยาลัย</t>
  </si>
  <si>
    <t>website</t>
  </si>
  <si>
    <t>ข้อ 2.2</t>
  </si>
  <si>
    <t>จำนวน</t>
  </si>
  <si>
    <t>1.1  ความสะดวกในการลงทะเบียน</t>
  </si>
  <si>
    <t>2.1  เจ้าหน้าที่ให้บริการด้วยความเต็มใจ ยิ้มแย้มแจ่มใส</t>
  </si>
  <si>
    <t>2.2  เจ้าหน้าที่ให้บริการด้วยความรวดเร็ว</t>
  </si>
  <si>
    <t>3.1  ความเหมาะสมของขนาดห้องประชุม</t>
  </si>
  <si>
    <t>3.2  ความเหมาะสมของจอภาพนำเสนอ</t>
  </si>
  <si>
    <t>3.3  ความชัดเจนของระบบเสียงภายในห้องประชุม</t>
  </si>
  <si>
    <t>3.4  ความสว่างภายในห้องประชุม</t>
  </si>
  <si>
    <t>3.5  ความสะอาดของสถานที่จัดประชุม</t>
  </si>
  <si>
    <t>3.6  ความเพียงพอของสถานที่จอดรถ</t>
  </si>
  <si>
    <t>ตอนที่ 1 ข้อมูลทั่วไปของผู้ตอบแบบสอบถาม</t>
  </si>
  <si>
    <t>เอกสาร</t>
  </si>
  <si>
    <t>ข้อ 1.1</t>
  </si>
  <si>
    <t>ข้อ 1.2</t>
  </si>
  <si>
    <t>ข้อ 1.3</t>
  </si>
  <si>
    <t>ข้อ 2.1</t>
  </si>
  <si>
    <t>ข้อ 3.1</t>
  </si>
  <si>
    <t>ข้อ 3.2</t>
  </si>
  <si>
    <t>ข้อ 3.3</t>
  </si>
  <si>
    <t>ข้อ 3.4</t>
  </si>
  <si>
    <t>ข้อ 3.5</t>
  </si>
  <si>
    <t>ข้อ 3.6</t>
  </si>
  <si>
    <t>ข้อ 4.1.2</t>
  </si>
  <si>
    <t>ข้อ 4.2</t>
  </si>
  <si>
    <t>ข้อ 5.1</t>
  </si>
  <si>
    <t>ข้อ 5.2</t>
  </si>
  <si>
    <t>ความพึงพอใจ</t>
  </si>
  <si>
    <t>ข้อ 4.1.1</t>
  </si>
  <si>
    <t>4.2  ท่านได้รับทราบแนวปฏิบัติตนที่ดีในฐานะนิสิตระดับบัณฑิตศึกษา
       จากการปฐมนิเทศในครั้งนี้อยู่ในระดับใด</t>
  </si>
  <si>
    <r>
      <t>ตาราง  2</t>
    </r>
    <r>
      <rPr>
        <sz val="16"/>
        <rFont val="TH SarabunPSK"/>
        <family val="2"/>
      </rPr>
      <t xml:space="preserve">  แสดงจำนวนร้อยละของผู้ตอบแบบประเมิน  จำแนกตามอายุ</t>
    </r>
  </si>
  <si>
    <r>
      <t>ตาราง  1</t>
    </r>
    <r>
      <rPr>
        <sz val="16"/>
        <rFont val="TH SarabunPSK"/>
        <family val="2"/>
      </rPr>
      <t xml:space="preserve">  แสดงจำนวนร้อยละของผู้ตอบแบบประเมิน  จำแนกตามเพศ</t>
    </r>
  </si>
  <si>
    <t>4.1  ความเหมาะสม และการถ่ายทอดความรู้ของวิทยากร ในการปฐมนิเทศ</t>
  </si>
  <si>
    <t>5.1  เอกสารประกอบการประชุม</t>
  </si>
  <si>
    <t>ข้อ 4.1.3</t>
  </si>
  <si>
    <t>การประชาสัมพันธ์</t>
  </si>
  <si>
    <t>เอกสารประชาสัมพันธ์</t>
  </si>
  <si>
    <t>30 - 40 ปี</t>
  </si>
  <si>
    <t>ไม่ระบุ</t>
  </si>
  <si>
    <t>- 2 -</t>
  </si>
  <si>
    <t>- 1 -</t>
  </si>
  <si>
    <t>website บัณฑิตวิทยาลัย</t>
  </si>
  <si>
    <t>ข้อ4</t>
  </si>
  <si>
    <t>เพื่อน</t>
  </si>
  <si>
    <t>(ตอบได้มากกว่า 1 ข้อ)</t>
  </si>
  <si>
    <t>ต่ำกว่า 30 ปี</t>
  </si>
  <si>
    <t>4.6  ท่านได้รับความรู้เรื่อง กฎ ระเบียบ ข้อบังคับต่าง ๆ ของมหาวิทยาลัย อยู่ในระดับใด</t>
  </si>
  <si>
    <t xml:space="preserve">           จากตาราง 1 แสดงจำนวนร้อยละของผู้ตอบแบบสอบถาม จำแนกตามเพศ พบว่าผู้ตอบแบบประเมิน</t>
  </si>
  <si>
    <t>ข้อ 4.3</t>
  </si>
  <si>
    <t>ข้อ 4.4</t>
  </si>
  <si>
    <t>ข้อ 4.5</t>
  </si>
  <si>
    <t>ข้อ 4.6</t>
  </si>
  <si>
    <t>ข้อ 4.7</t>
  </si>
  <si>
    <t>ตอนที่ 5 ข้อเสนอแนะ</t>
  </si>
  <si>
    <t>และการศึกษาระดับบัณฑิตศึกษา</t>
  </si>
  <si>
    <t>41-50 ปี</t>
  </si>
  <si>
    <t xml:space="preserve">                                                                       - 3 -</t>
  </si>
  <si>
    <t xml:space="preserve">                                                                       - 5 -</t>
  </si>
  <si>
    <t>ด้านคุณภาพการให้บริการ (การปฐมนิเทศ)</t>
  </si>
  <si>
    <t>ตอนที่ 3 การประเมินความพึงพอใจเกี่ยวกับกิจกรรม</t>
  </si>
  <si>
    <r>
      <t>ตาราง 5</t>
    </r>
    <r>
      <rPr>
        <sz val="14"/>
        <rFont val="TH SarabunPSK"/>
        <family val="2"/>
      </rPr>
      <t xml:space="preserve">  ผลการประเมินกิจกรรม</t>
    </r>
  </si>
  <si>
    <t>ด้านเอกสาร/สื่อประกอบกิจกรรม</t>
  </si>
  <si>
    <t>ประโยชน์ที่ได้รับจากการเข้าร่วมกิจกรรม</t>
  </si>
  <si>
    <t>5.1  ข้อเสนอแนะเพื่อการปรับปรุงกิจกรรมปฐมนิเทศฯ ในครั้งต่อไป</t>
  </si>
  <si>
    <t>5.2 ข้อเสนอแนะเกี่ยวกับข้อมูลที่นิสิตต้องการทราบเพิ่มเติมเกี่ยวกับการบริการของบัณฑิตวิทยาลัย</t>
  </si>
  <si>
    <t xml:space="preserve">3) นิสิตใหม่มีความรู้เรื่องกฎ ระเบียบ ข้อบังคับ และประกาศต่างๆ ของมหาวิทยาลัย </t>
  </si>
  <si>
    <t>เกี่ยวกับหลักสูตร ระบบการเรียนการสอน การให้บริการของสำนักหอสมุด กองบริการการศึกษา และบัณฑิตวิทยาลัย</t>
  </si>
  <si>
    <t>วันเสาร์ที่ 7 มกราคม 2560</t>
  </si>
  <si>
    <t>ด้วยบัณฑิตวิทยาลัย ได้จัดกิจกรรมปฐมนิเทศนิสิตระดับบัณฑิตศึกษา ภาคเรียนที่ 2 ประจำปีการศึกษา 2559</t>
  </si>
  <si>
    <t>ในวันเสาร์ที่ 7 มกราคม 2560 โดยมีวัตถุประสงค์เพื่อ 1) นิสิตใหม่ได้รับการปฐมนิเทศ และพบปะผู้บริหาร</t>
  </si>
  <si>
    <t>จากการประเมินกิจกรรมปฐมนิเทศนิสิตระดับบัณฑิตศึกษา ภาคเรียนที่ 2  ประจำปีการศึกษา 2559</t>
  </si>
  <si>
    <t xml:space="preserve">          บัณฑิตวิทยาลัยได้จัดกิจกรรมปฐมนิเทศนิสิตระดับบัณฑิตศึกษา  ภาคเรียนที่ 2 ประจำปีการศึกษา 2559 </t>
  </si>
  <si>
    <t>ข้อเสนอแนะของนิสิตระดับบัณฑิตศึกษาสำหรับการจัดกิจกรรมปฐมนิเทศ ประจำปีการศึกษา 2560</t>
  </si>
  <si>
    <t>1.2  ความเหมาะสมของวันจัดกิจกรรม (วันเสาร์ที่ 7 มกราคม 2560)</t>
  </si>
  <si>
    <t>คณะ</t>
  </si>
  <si>
    <t>ศึกษาศาสตร์</t>
  </si>
  <si>
    <t>วิทยาศาสตร์</t>
  </si>
  <si>
    <t>บริหารธุรกิจ เศรษฐศาสตร์และการสื่อสาร</t>
  </si>
  <si>
    <t>เกษตรศาสตร์ ทรัพยากรธรรมชาติและสิ่งแวดล้อม</t>
  </si>
  <si>
    <t>เภสัชศาสตร์</t>
  </si>
  <si>
    <t>วิศวกรรมศาสตร์</t>
  </si>
  <si>
    <t>สังคมศาสตร์</t>
  </si>
  <si>
    <t>วิทยาศาสตร์การแพทย์</t>
  </si>
  <si>
    <t>ทันตแพทยศาสตร์</t>
  </si>
  <si>
    <t>วิทยาลัยพลังงานทดแทน</t>
  </si>
  <si>
    <t>วิทยาลัยโลจิสติกส์และโซ่อุปทาน</t>
  </si>
  <si>
    <t>คณะ/สาขาวิชา</t>
  </si>
  <si>
    <t>คณะเกษตรศาสตร์ทรัพยากรธรรมชาติและสิ่งแวดล้อม</t>
  </si>
  <si>
    <t>สาขาวิชาวิทยาศาสตร์การเกษตร</t>
  </si>
  <si>
    <t>คณะวิทยาศาสตร์</t>
  </si>
  <si>
    <t>คณะวิทยาศาสตร์การแพทย์</t>
  </si>
  <si>
    <t>สาขาวิชาจุลชีวิทยา</t>
  </si>
  <si>
    <t>คณะวิศวกรรมศาสตร์</t>
  </si>
  <si>
    <t>สาขาวิชาวิศวกรรมเครื่องกล</t>
  </si>
  <si>
    <t>สาขาวิชาพลังงานทดแทน</t>
  </si>
  <si>
    <t>คณะเภสัชศาสตร์</t>
  </si>
  <si>
    <t>สาขาวิชาเภสัชวิทยา</t>
  </si>
  <si>
    <t>สาขาวิชาเภสัชศาสตร์</t>
  </si>
  <si>
    <t>คณะศึกษาศาสตร์</t>
  </si>
  <si>
    <t>สาขาวิชาเทคโนโลยีและสื่อสารการศึกษา</t>
  </si>
  <si>
    <t>คณะสังคมศาสตร์</t>
  </si>
  <si>
    <t>สาขาวิชาเอเซียตะวันออกเฉียงใต้</t>
  </si>
  <si>
    <t>คณะสหเวชศาสตร์</t>
  </si>
  <si>
    <t>สาขาวิชากายวิภาคศาสตร์</t>
  </si>
  <si>
    <t>รวมทั้งสิ้น</t>
  </si>
  <si>
    <t>1.3  ความเหมาะสมของระยะเวลาในการจัดกิจกรรม (12.00 - 15.30 น.)</t>
  </si>
  <si>
    <t>สาขาวิชา</t>
  </si>
  <si>
    <t>การจัดการการท่องเที่ยว</t>
  </si>
  <si>
    <t>ข้อ 4.1.4</t>
  </si>
  <si>
    <t>ข้อ 4.1.5</t>
  </si>
  <si>
    <t>ข้อ 4.1.6</t>
  </si>
  <si>
    <t>ข้อ 4.8</t>
  </si>
  <si>
    <t>ข้อ 4.9</t>
  </si>
  <si>
    <t>เอเซียตะวันออกเฉียงใต้ศึกษา</t>
  </si>
  <si>
    <t>ชีววิทยา</t>
  </si>
  <si>
    <t>กายวิภาคศาสตร์</t>
  </si>
  <si>
    <t>ชีวเคมี</t>
  </si>
  <si>
    <t>สรีรวิทยา</t>
  </si>
  <si>
    <t>Facebook</t>
  </si>
  <si>
    <t>เทคโนโลยีและสื่อสารการศึกษา</t>
  </si>
  <si>
    <t>วิทยาศาสตร์การเกษตร</t>
  </si>
  <si>
    <t>จุลชีววิทยา</t>
  </si>
  <si>
    <t>ทรัพยากรธรรมชาติและสิ่งแวดล้อม</t>
  </si>
  <si>
    <t>ฟิสิกส์ประยุกต์</t>
  </si>
  <si>
    <t>พลังงานทดแทน</t>
  </si>
  <si>
    <t>เภสัชวิทยา</t>
  </si>
  <si>
    <t>การจัดการโลจิสติกส์และโซ่อุปทาน</t>
  </si>
  <si>
    <t>1. ระยะเวลาในการจัดโครงการนานเกินไป</t>
  </si>
  <si>
    <t>วิทยาลัยเพื่อการค้นคว้าระดับรากฐาน</t>
  </si>
  <si>
    <t>ฟิสิกส์ทฤษฎี</t>
  </si>
  <si>
    <t>วิศวกรรมเครื่องกล</t>
  </si>
  <si>
    <t>2. ควรเริ่มเวลาในการลงทะเบียน เวลา 13.00 น.</t>
  </si>
  <si>
    <t>1. ควรเป็น office line เพื่อในการกระจายข้อมูลให้ทั่วถึงมากขึ้น</t>
  </si>
  <si>
    <t>41 - 50 ปี</t>
  </si>
  <si>
    <t>ในวันเสาร์ที่ 7 มกราคม 2560 ณ ห้อง QS 2208 อาคารเฉลิมพระเกียรติ 72 พรรษา บรมราชินีนาถ มหาวิทยาลัยนเรศวร</t>
  </si>
  <si>
    <t>สาขาวิชาการจัดการการท่องเที่ยว</t>
  </si>
  <si>
    <t>สาขาวิชาชีววิทยา</t>
  </si>
  <si>
    <t>สาขาวิชาชีวเคมี</t>
  </si>
  <si>
    <t>สาขาวิชาสรีรวิทยา</t>
  </si>
  <si>
    <t>สาขาวิชาทรัพยากรธรรมชาติและสิ่งแวดล้อม</t>
  </si>
  <si>
    <t>สาขาวิชาการจัดการโลจิสติกส์และโซ่อุปทาน</t>
  </si>
  <si>
    <t>สาขาวิชาบริหารธุรกิจมหาบัณฑิต</t>
  </si>
  <si>
    <t>บริหารธุรกิจมหาบัณฑิต</t>
  </si>
  <si>
    <t>สาขาวิชารัฐศาสตร์มหาบัณฑิต</t>
  </si>
  <si>
    <t>รัฐศาสตร์มหาบัณฑิต</t>
  </si>
  <si>
    <t>จดหมายจากมหาวิทยาลัย</t>
  </si>
  <si>
    <t>N = 42</t>
  </si>
  <si>
    <t xml:space="preserve">      -  คณบดีบัณฑิตวิทยาลัย (ศ.ดร.รัตนะ  บัวสนธ์)</t>
  </si>
  <si>
    <t xml:space="preserve">      -  รองคณบดีฝ่ายวิชาการ (ผศ.ดร.เอื้อมพร  หลินเจริญ)</t>
  </si>
  <si>
    <t xml:space="preserve">      -  ผู้อำนวยการสำนักหอสมุด (ผศ.ดร.สุชาติ  แย้มเม่น)</t>
  </si>
  <si>
    <t xml:space="preserve">      -  ผู้แทนจากกองบริการการศึกษา (คุณกฤช  ฟักสีม่วง)</t>
  </si>
  <si>
    <t xml:space="preserve">      -  คณะกรรมการบริหารสโมสรนิสิตบัณฑิตศึกษา</t>
  </si>
  <si>
    <t>4.3  ท่านได้รับความรู้เกี่ยวกับ  การบริการของบัณฑิตวิทยาลัย อยู่ในระดับใด</t>
  </si>
  <si>
    <t>4.4  ท่านได้รับความรู้เกี่ยวกับ การให้บริการของสำนักหอสมุด อยู่ในระดับใด</t>
  </si>
  <si>
    <t>4.5  ท่านได้รับความรู้เกี่ยวกับ ขั้นตอน และบริการต่างๆ ของกองบริการการศึกษา อยู่ในระดับใด</t>
  </si>
  <si>
    <t>4.7  ท่านได้รับความรู้เรื่อง กฎ ระเบียบ ข้อบังคับต่าง ๆ ของบัณฑิตวิทยาลัย อยู่ในระดับใด</t>
  </si>
  <si>
    <t>4.8  ท่านได้รับความรู้ ความเข้าใจเกี่ยวกับการดำเนินงานของสโมสรนิสิตบัณฑิตศึกษา อยู่ในระดับใด</t>
  </si>
  <si>
    <t>5.2  ความชัดเจนของเนื้อหาใน Slide PowerPoint ประกอบการบรรยาย (บนจอ)</t>
  </si>
  <si>
    <t xml:space="preserve">          จากตาราง 5 ผลการประเมินกิจกรรมในภาพรวม พบว่า ผู้ตอบแบบประเมินมีความพึงพอใจอยู่ใน</t>
  </si>
  <si>
    <t>คณะบริหารธุรกิจ เศรษฐศาสตร์และการสื่อสาร</t>
  </si>
  <si>
    <t>4.9  ท่านคิดว่าความรู้ที่ได้รับจากการปฐมนิเทศในครั้งนี้จะสามารถนำไปประยุกต์ใช้เป็นแนว                   ปฏิบัติในการเรียนระดับบัณฑิตศึกษาของท่านมากน้อยเพียงใด</t>
  </si>
  <si>
    <t>ระดับมาก (ค่าเฉลี่ย = 4.35) และเมื่อพิจารณารายด้านพบว่า ด้านเจ้าหน้าที่ผู้ให้บริการมีความพึงพอใจอยู่ใน</t>
  </si>
  <si>
    <t>ระดับมากที่สุด (ค่าเฉลี่ย = 4.60) รองลงมาได้แก่ ด้านคุณภาพการให้บริการ (การปฐมนิเทศ) มีความพึงพอใจ</t>
  </si>
  <si>
    <t xml:space="preserve">เมื่อพิจารณารายข้อพบว่า เจ้าหน้าที่ให้บริการด้วยความรวดเร็ว มีค่าเฉลี่ยอยู่ในระดับมากที่สุด (ค่าเฉลี่ย = 4.62) </t>
  </si>
  <si>
    <t xml:space="preserve">รองลงมาได้แก่ เจ้าหน้าที่ให้บริการด้วยความเต็มใจ ยิ้มแย้มแจ่มใส มีค่าเฉลี่ยอยู่ในระดับมากที่สุด (ค่าเฉลี่ย = 4.57) </t>
  </si>
  <si>
    <t xml:space="preserve">และความเหมาะสม และการถ่ายทอดความรู้ของวิทยากร ในการปฐมนิเทศ  มีค่าเฉลี่ยอยู่ในระดับมากที่สุด </t>
  </si>
  <si>
    <t xml:space="preserve">                                                                       - 4 -</t>
  </si>
  <si>
    <t xml:space="preserve">                                                                     - 6 -</t>
  </si>
  <si>
    <t xml:space="preserve">                                                                       - 7 -</t>
  </si>
  <si>
    <t xml:space="preserve">                                                                       - 8 -</t>
  </si>
  <si>
    <r>
      <rPr>
        <b/>
        <i/>
        <sz val="15"/>
        <rFont val="TH SarabunPSK"/>
        <family val="2"/>
      </rPr>
      <t xml:space="preserve">                    ตาราง 3  </t>
    </r>
    <r>
      <rPr>
        <sz val="15"/>
        <rFont val="TH SarabunPSK"/>
        <family val="2"/>
      </rPr>
      <t>แสดงจำนวนและร้อยละของผู้ตอบแบบสอบถาม จำแนกตามคณะ/สาขาวิชา</t>
    </r>
  </si>
  <si>
    <r>
      <t xml:space="preserve">             ตาราง 4  </t>
    </r>
    <r>
      <rPr>
        <sz val="16"/>
        <rFont val="TH SarabunPSK"/>
        <family val="2"/>
      </rPr>
      <t>แสดงจำนวนและร้อยละของผู้ตอบแบบสอบถาม จำแนกตามการประชาสัมพันธ์กิจกรรม</t>
    </r>
  </si>
  <si>
    <t xml:space="preserve">      จากตาราง 4 แสดงจำนวนและร้อยละของผู้ตอบแบบสอบถาม  จำแนกตามการประชาสัมพันธ์กิจกรรม</t>
  </si>
  <si>
    <t xml:space="preserve">          พบว่า ผู้ตอบแบบสอบถามทราบข้อมูลการจัดกิจกรรมจากคณะที่สังกัด และจดหมายจากมหาวิทยาลัย </t>
  </si>
  <si>
    <t xml:space="preserve">     </t>
  </si>
  <si>
    <t xml:space="preserve">          คิดเป็นร้อยละ 25.32 รองลงมาได้แก่ ประกาศมหาวิทยาลัย และwebsite บัณฑิตวิทยาลัย คิดเป็นร้อยละ 17.72 </t>
  </si>
  <si>
    <t xml:space="preserve">          จากตาราง 2 แสดงจำนวนร้อยละของผู้ตอบแบบประเมิน จำแนกตามอายุ พบว่าผู้ตอบแบบประเมิน</t>
  </si>
  <si>
    <t>คิดเป็นร้อยละ 16.67</t>
  </si>
  <si>
    <t xml:space="preserve">      จากตาราง 3 พบว่า ผู้ตอบแบบสอบถามสังกัดคณะวิทยาศาสตร์การแพทย์ มากที่สุด</t>
  </si>
  <si>
    <t xml:space="preserve">ส่วนใหญ่มีอายุน้อยกว่าหรือเท่ากับ 30 ปี คิดเป็นร้อยละ 80.95 รองลงมาได้แก่ อายุระหว่าง  31 - 40 ปี </t>
  </si>
  <si>
    <t>พบว่า ส่วนใหญ่อายุน้อยกว่า หรือเท่ากับ 30 ปี คิดเป็นร้อยละ  80.95  อายุระหว่าง 31 - 40 ปี คิดเป็นร้อยละ 16.67</t>
  </si>
  <si>
    <t xml:space="preserve">ผู้ตอบแบบประเมินส่วนใหญ่ ได้รับทราบข่าวสารจากคณะที่สังกัด และจดหมายจากมหาวิทยาลัย เป็นอันดับหนึ่ง </t>
  </si>
  <si>
    <t>คิดเป็นร้อยละ 25.32 รองลงมาได้แก่ ประกาศมหาวิทยาลัย และ Website บัณฑิตวิทยาลัย คิดเป็นร้อยละ 17.72</t>
  </si>
  <si>
    <t xml:space="preserve">           ผลการประเมินกิจกรรมในภาพรวม พบว่า ผู้ตอบแบบประเมินมีความพึงพอใจอยู่ในระดับมาก (ค่าเฉลี่ย = 4.35) </t>
  </si>
  <si>
    <t xml:space="preserve">และเมื่อพิจารณารายด้านพบว่า ด้านเจ้าหน้าที่ผู้ให้บริการมีความพึงพอใจอยู่ในระดับมากที่สุด (ค่าเฉลี่ย = 4.60) </t>
  </si>
  <si>
    <t xml:space="preserve">และด้านสิ่งอำนวยความสะดวก มีความพึงพอใจอยู่ในระดับมาก (ค่าเฉลี่ย = 4.34) เมื่อพิจารณารายข้อพบว่า </t>
  </si>
  <si>
    <t xml:space="preserve">เจ้าหน้าที่ให้บริการด้วยความรวดเร็ว มีค่าเฉลี่ยอยู่ในระดับมากที่สุด (ค่าเฉลี่ย = 4.62) รองลงมาได้แก่ </t>
  </si>
  <si>
    <t xml:space="preserve">เจ้าหน้าที่ให้บริการด้วยความเต็มใจ ยิ้มแย้มแจ่มใส มีค่าเฉลี่ยอยู่ในระดับมากที่สุด (ค่าเฉลี่ย = 4.57) </t>
  </si>
  <si>
    <t>ณ ห้อง QS 2208 อาคารเฉลิมพระเกียรติ 72 พรรษา บรมราชินีนาถ มหาวิทยาลัยนเรศวร</t>
  </si>
  <si>
    <t>1) นิสิตได้รับทราบแนวปฏิบัติตนที่ดีในฐานะนิสิตระดับบัณฑิตศึกษาจากการปฐมนิเทศ อยู่ในระดับมาก (ค่าเฉลี่ย = 4.40)</t>
  </si>
  <si>
    <t>ผลการประเมินกิจกรรมการปฐมนิเทศนิสิตระดับบัณฑิตศึกษา ภาคเรียนที่ 2 ประจำปีการศึกษา 2559</t>
  </si>
  <si>
    <t xml:space="preserve">      ผลการประเมินกิจกรรมการปฐมนิเทศนิสิตระดับบัณฑิตศึกษา ภาคเรียนที่ 2 ประจำปีการศึกษา 2559</t>
  </si>
  <si>
    <t xml:space="preserve">                                                บทสรุปผู้บริหาร</t>
  </si>
  <si>
    <t>เมื่อวันเสาร์ที่ 7 มกราคม 2560 พบว่า มีนิสิตระดับบัณฑิตศึกษา จำนวนทั้งสิ้น 70 คน มีผู้เข้าร่วมกิจกรรม</t>
  </si>
  <si>
    <t xml:space="preserve">ผู้ตอบแบบสอบถาม  เป็นเพศชาย คิดเป็นร้อยละ 38.10  และเพศหญิง คิดเป็นร้อยละ  61.90  จำแนกตามอายุ </t>
  </si>
  <si>
    <t>42 คน  คิดเป็นร้อยละ 60.00  และทุกคนสอบแบบสอบถามครบถ้วน</t>
  </si>
  <si>
    <t>และทุกคนตอบแบบสอบถามได้ครบถ้วน</t>
  </si>
  <si>
    <t>มีนิสิตระดับบัณฑิตศึกษา จำนวนทั้งสิ้น 70 คน  มีผู้เข้าร่วมกิจกรรม 42 คน คิดเป็นร้อยละ 60.00</t>
  </si>
  <si>
    <t>อยู่ในระดับมาก (ค่าเฉลี่ย = 4.41) และด้านสิ่งอำนวยความสะดวก มีความพึงพอใจอยู่ในระดับมาก (ค่าเฉลี่ย = 4.34)</t>
  </si>
  <si>
    <t xml:space="preserve">รองลงมาได้แก่ ด้านคุณภาพการให้บริการ (การปฐมนิเทศ) มีความพึงพอใจอยู่ในระดับมาก (ค่าเฉลี่ย = 4.41) </t>
  </si>
  <si>
    <t xml:space="preserve">(ค่าเฉลี่ย = 4.52) โดยประโยชน์ที่ได้รับจากการเข้าร่วมกิจกรรม ในภาพรวมอยู่ในระดับมากที่สุด (ค่าเฉลี่ย = 4.52) </t>
  </si>
  <si>
    <t>และการถ่ายทอดความรู้ของวิทยากร ในการปฐมนิเทศ  มีค่าเฉลี่ยอยู่ในระดับมากที่สุด (ค่าเฉลี่ย = 4.52)</t>
  </si>
  <si>
    <t xml:space="preserve">โดยประโยชน์ที่ได้รับจากการเข้าร่วมกิจกรรม ในภาพรวมอยู่ในระดับมากที่สุด (ค่าเฉลี่ย = 4.52) </t>
  </si>
  <si>
    <t xml:space="preserve">มหาวิทยาลัย รับทราบแนวทางการปฏิบัติตนที่ดี ในฐานะนิสิตระดับบัณฑิตศึกษา 2) นิสิตใหม่ได้รับความรู้
</t>
  </si>
  <si>
    <t>สาขาวิชาฟิสิกส์ทฤษฎี</t>
  </si>
  <si>
    <t>สาขาวิชาฟิสิกส์ประยุกต์</t>
  </si>
  <si>
    <t>สาขาวิชาฟิสิกส์การแพทย์</t>
  </si>
  <si>
    <t>เป็นเพศหญิง คิดเป็นร้อยละ 61.90 เป็นเพศชาย คิดเป็นร้อยละ  38.10</t>
  </si>
  <si>
    <t xml:space="preserve">             คิดเป็นร้อยละ 40.48 รองลงมาได้แก่ สังกัดคณะเกษตรศาสตร์ทรัพยากรธรรมชาติและสิ่งแวดล้อม</t>
  </si>
  <si>
    <t xml:space="preserve">             คิดเป็นร้อยละ 14.29 และสังกัดคณะวิทยาศาสตร์ และสังกัดคณะบริหารธุรกิจ เศรษฐศาสตร์</t>
  </si>
  <si>
    <t xml:space="preserve">             และการสื่อสาร คิดเป็นร้อยละ 9.52</t>
  </si>
  <si>
    <t>2) นิสิตได้รับความรู้เกี่ยวกับ การให้บริการของสำนักหอสมุด อยู่ในระดับมาก (ค่าเฉลี่ย = 4.40)</t>
  </si>
  <si>
    <t>3) นิสิตได้รับความรู้เกี่ยวกับขั้นตอน และบริการต่าง ๆ ของกองบริการการศึกษา อยู่ในระดับมาก (ค่าเฉลี่ย = 4.36)</t>
  </si>
  <si>
    <t>4) นิสิตได้รับความรู้เรื่อง กฎ ระเบียบ ข้อบังคับต่าง ๆ ของบัณฑิตวิทยาลัย อยู่ในระดับมาก (ค่าเฉลี่ย = 4.40)</t>
  </si>
  <si>
    <t>5) นิสิตได้รับความรู้เรื่อง กฎ ระเบียบ ข้อบังคับต่าง ๆ ของมหาวิทยาลัย อยู่ในระดับมาก (ค่าเฉลี่ย = 4.40)</t>
  </si>
  <si>
    <t>ผลการประเมินตามวัตถุประสงค์โครงการ พบว่า การจัดโครงการบรรลุตามวัตถุประสงค์ของโครงการครบถ้วน ดังนี้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</si>
</sst>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\t&quot;р.&quot;#,##0_);\(\t&quot;р.&quot;#,##0\)"/>
    <numFmt numFmtId="185" formatCode="\t&quot;р.&quot;#,##0_);[Red]\(\t&quot;р.&quot;#,##0\)"/>
    <numFmt numFmtId="186" formatCode="\t&quot;р.&quot;#,##0.00_);\(\t&quot;р.&quot;#,##0.00\)"/>
    <numFmt numFmtId="187" formatCode="\t&quot;р.&quot;#,##0.00_);[Red]\(\t&quot;р.&quot;#,##0.00\)"/>
    <numFmt numFmtId="188" formatCode="0.000"/>
    <numFmt numFmtId="189" formatCode="0.0000"/>
    <numFmt numFmtId="190" formatCode="0.00000"/>
    <numFmt numFmtId="191" formatCode="&quot;฿&quot;#,##0.000000"/>
    <numFmt numFmtId="192" formatCode="&quot;฿&quot;#,##0.00"/>
    <numFmt numFmtId="193" formatCode="_-* #,##0.000_-;\-* #,##0.000_-;_-* &quot;-&quot;??_-;_-@_-"/>
    <numFmt numFmtId="194" formatCode="_-* #,##0.0000_-;\-* #,##0.0000_-;_-* &quot;-&quot;??_-;_-@_-"/>
    <numFmt numFmtId="195" formatCode="_-* #,##0.00000_-;\-* #,##0.00000_-;_-* &quot;-&quot;??_-;_-@_-"/>
    <numFmt numFmtId="196" formatCode="_-* #,##0.000000_-;\-* #,##0.000000_-;_-* &quot;-&quot;??_-;_-@_-"/>
    <numFmt numFmtId="197" formatCode="0.000000000"/>
    <numFmt numFmtId="198" formatCode="0.00000000"/>
    <numFmt numFmtId="199" formatCode="0.0000000"/>
    <numFmt numFmtId="200" formatCode="0.000000"/>
    <numFmt numFmtId="201" formatCode="0.00_ ;\-0.00\ "/>
    <numFmt numFmtId="202" formatCode="0.0"/>
    <numFmt numFmtId="203" formatCode="_-* #,##0.0000_-;\-* #,##0.0000_-;_-* &quot;-&quot;????_-;_-@_-"/>
    <numFmt numFmtId="204" formatCode="_-* #,##0_-;\-* #,##0_-;_-* &quot;-&quot;??_-;_-@_-"/>
    <numFmt numFmtId="205" formatCode="_-* #,##0.0_-;\-* #,##0.0_-;_-* &quot;-&quot;??_-;_-@_-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0.0000000000"/>
    <numFmt numFmtId="211" formatCode="0.00000000000"/>
  </numFmts>
  <fonts count="64">
    <font>
      <sz val="14"/>
      <name val="Cordia New"/>
      <family val="0"/>
    </font>
    <font>
      <sz val="8"/>
      <name val="Cordia New"/>
      <family val="2"/>
    </font>
    <font>
      <u val="single"/>
      <sz val="12.6"/>
      <color indexed="12"/>
      <name val="Cordia New"/>
      <family val="2"/>
    </font>
    <font>
      <u val="single"/>
      <sz val="12.6"/>
      <color indexed="36"/>
      <name val="Cordia New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sz val="16"/>
      <color indexed="17"/>
      <name val="TH SarabunPSK"/>
      <family val="2"/>
    </font>
    <font>
      <b/>
      <sz val="16"/>
      <name val="TH SarabunPSK"/>
      <family val="2"/>
    </font>
    <font>
      <b/>
      <sz val="16"/>
      <color indexed="17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6"/>
      <color indexed="8"/>
      <name val="TH SarabunPSK"/>
      <family val="2"/>
    </font>
    <font>
      <b/>
      <sz val="11"/>
      <name val="TH SarabunPSK"/>
      <family val="2"/>
    </font>
    <font>
      <b/>
      <sz val="18"/>
      <name val="TH SarabunPSK"/>
      <family val="2"/>
    </font>
    <font>
      <b/>
      <sz val="20"/>
      <name val="TH SarabunPSK"/>
      <family val="2"/>
    </font>
    <font>
      <sz val="15"/>
      <color indexed="8"/>
      <name val="TH SarabunPSK"/>
      <family val="2"/>
    </font>
    <font>
      <i/>
      <sz val="16"/>
      <name val="TH SarabunPSK"/>
      <family val="2"/>
    </font>
    <font>
      <b/>
      <sz val="16"/>
      <color indexed="8"/>
      <name val="TH SarabunPSK"/>
      <family val="2"/>
    </font>
    <font>
      <i/>
      <sz val="15"/>
      <name val="TH SarabunPSK"/>
      <family val="2"/>
    </font>
    <font>
      <b/>
      <i/>
      <sz val="15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TH SarabunPSK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00B050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000000"/>
      <name val="TH SarabunPSK"/>
      <family val="2"/>
    </font>
    <font>
      <b/>
      <sz val="18"/>
      <color theme="1"/>
      <name val="TH SarabunPSK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E5658D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2" fontId="6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13" fillId="0" borderId="0" xfId="0" applyFont="1" applyAlignment="1">
      <alignment/>
    </xf>
    <xf numFmtId="0" fontId="12" fillId="0" borderId="11" xfId="0" applyFont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0" xfId="0" applyFont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11" xfId="0" applyFont="1" applyBorder="1" applyAlignment="1">
      <alignment/>
    </xf>
    <xf numFmtId="0" fontId="12" fillId="0" borderId="16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2" fontId="13" fillId="0" borderId="11" xfId="0" applyNumberFormat="1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/>
    </xf>
    <xf numFmtId="2" fontId="13" fillId="0" borderId="19" xfId="0" applyNumberFormat="1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2" fontId="12" fillId="0" borderId="11" xfId="0" applyNumberFormat="1" applyFont="1" applyBorder="1" applyAlignment="1">
      <alignment horizontal="center"/>
    </xf>
    <xf numFmtId="0" fontId="13" fillId="0" borderId="0" xfId="0" applyFont="1" applyAlignment="1">
      <alignment wrapText="1"/>
    </xf>
    <xf numFmtId="2" fontId="12" fillId="0" borderId="20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7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/>
    </xf>
    <xf numFmtId="0" fontId="12" fillId="0" borderId="22" xfId="0" applyFont="1" applyBorder="1" applyAlignment="1">
      <alignment horizontal="left"/>
    </xf>
    <xf numFmtId="2" fontId="12" fillId="0" borderId="10" xfId="0" applyNumberFormat="1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10" fillId="0" borderId="0" xfId="0" applyFont="1" applyAlignment="1">
      <alignment horizontal="center"/>
    </xf>
    <xf numFmtId="0" fontId="18" fillId="0" borderId="0" xfId="0" applyFont="1" applyAlignment="1">
      <alignment/>
    </xf>
    <xf numFmtId="0" fontId="59" fillId="0" borderId="0" xfId="0" applyFont="1" applyFill="1" applyAlignment="1">
      <alignment horizontal="center"/>
    </xf>
    <xf numFmtId="0" fontId="60" fillId="0" borderId="0" xfId="0" applyFont="1" applyFill="1" applyAlignment="1">
      <alignment horizontal="center"/>
    </xf>
    <xf numFmtId="0" fontId="60" fillId="0" borderId="10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49" fontId="10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13" fillId="0" borderId="0" xfId="0" applyFont="1" applyAlignment="1">
      <alignment/>
    </xf>
    <xf numFmtId="0" fontId="19" fillId="0" borderId="0" xfId="0" applyFont="1" applyAlignment="1">
      <alignment/>
    </xf>
    <xf numFmtId="2" fontId="8" fillId="0" borderId="10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2" fontId="13" fillId="0" borderId="11" xfId="0" applyNumberFormat="1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top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14" fillId="0" borderId="0" xfId="0" applyFont="1" applyAlignment="1">
      <alignment/>
    </xf>
    <xf numFmtId="0" fontId="20" fillId="0" borderId="0" xfId="0" applyFont="1" applyBorder="1" applyAlignment="1">
      <alignment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2" fontId="8" fillId="0" borderId="0" xfId="0" applyNumberFormat="1" applyFont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61" fillId="0" borderId="0" xfId="0" applyFont="1" applyFill="1" applyAlignment="1">
      <alignment horizontal="center"/>
    </xf>
    <xf numFmtId="0" fontId="61" fillId="0" borderId="10" xfId="0" applyFont="1" applyBorder="1" applyAlignment="1">
      <alignment horizontal="center"/>
    </xf>
    <xf numFmtId="0" fontId="61" fillId="0" borderId="10" xfId="0" applyFont="1" applyFill="1" applyBorder="1" applyAlignment="1">
      <alignment horizontal="center"/>
    </xf>
    <xf numFmtId="0" fontId="60" fillId="34" borderId="10" xfId="0" applyFont="1" applyFill="1" applyBorder="1" applyAlignment="1">
      <alignment horizontal="center"/>
    </xf>
    <xf numFmtId="204" fontId="61" fillId="0" borderId="10" xfId="42" applyNumberFormat="1" applyFont="1" applyBorder="1" applyAlignment="1">
      <alignment horizontal="center"/>
    </xf>
    <xf numFmtId="0" fontId="60" fillId="33" borderId="10" xfId="0" applyFont="1" applyFill="1" applyBorder="1" applyAlignment="1">
      <alignment horizontal="center"/>
    </xf>
    <xf numFmtId="0" fontId="60" fillId="13" borderId="10" xfId="0" applyFont="1" applyFill="1" applyBorder="1" applyAlignment="1">
      <alignment horizontal="center"/>
    </xf>
    <xf numFmtId="0" fontId="60" fillId="10" borderId="10" xfId="0" applyFont="1" applyFill="1" applyBorder="1" applyAlignment="1">
      <alignment horizontal="center"/>
    </xf>
    <xf numFmtId="0" fontId="60" fillId="11" borderId="10" xfId="0" applyFont="1" applyFill="1" applyBorder="1" applyAlignment="1">
      <alignment horizontal="center"/>
    </xf>
    <xf numFmtId="0" fontId="60" fillId="35" borderId="10" xfId="0" applyFont="1" applyFill="1" applyBorder="1" applyAlignment="1">
      <alignment horizontal="center"/>
    </xf>
    <xf numFmtId="0" fontId="60" fillId="36" borderId="10" xfId="0" applyFont="1" applyFill="1" applyBorder="1" applyAlignment="1">
      <alignment horizontal="center"/>
    </xf>
    <xf numFmtId="0" fontId="60" fillId="9" borderId="10" xfId="0" applyFont="1" applyFill="1" applyBorder="1" applyAlignment="1">
      <alignment horizontal="center"/>
    </xf>
    <xf numFmtId="0" fontId="60" fillId="37" borderId="10" xfId="0" applyFont="1" applyFill="1" applyBorder="1" applyAlignment="1">
      <alignment horizontal="center"/>
    </xf>
    <xf numFmtId="0" fontId="60" fillId="0" borderId="0" xfId="0" applyFont="1" applyAlignment="1">
      <alignment/>
    </xf>
    <xf numFmtId="0" fontId="60" fillId="0" borderId="0" xfId="0" applyFont="1" applyAlignment="1">
      <alignment horizontal="center"/>
    </xf>
    <xf numFmtId="0" fontId="60" fillId="33" borderId="0" xfId="0" applyFont="1" applyFill="1" applyAlignment="1">
      <alignment horizontal="center"/>
    </xf>
    <xf numFmtId="2" fontId="60" fillId="0" borderId="0" xfId="0" applyNumberFormat="1" applyFont="1" applyFill="1" applyAlignment="1">
      <alignment horizontal="center"/>
    </xf>
    <xf numFmtId="2" fontId="60" fillId="0" borderId="0" xfId="0" applyNumberFormat="1" applyFont="1" applyAlignment="1">
      <alignment horizontal="center"/>
    </xf>
    <xf numFmtId="2" fontId="61" fillId="0" borderId="0" xfId="0" applyNumberFormat="1" applyFont="1" applyAlignment="1">
      <alignment horizontal="center"/>
    </xf>
    <xf numFmtId="0" fontId="60" fillId="0" borderId="0" xfId="0" applyFont="1" applyFill="1" applyBorder="1" applyAlignment="1">
      <alignment horizontal="center"/>
    </xf>
    <xf numFmtId="0" fontId="60" fillId="12" borderId="10" xfId="0" applyFont="1" applyFill="1" applyBorder="1" applyAlignment="1">
      <alignment horizontal="center"/>
    </xf>
    <xf numFmtId="0" fontId="60" fillId="12" borderId="10" xfId="0" applyFont="1" applyFill="1" applyBorder="1" applyAlignment="1">
      <alignment horizontal="center" wrapText="1"/>
    </xf>
    <xf numFmtId="0" fontId="61" fillId="38" borderId="10" xfId="0" applyFont="1" applyFill="1" applyBorder="1" applyAlignment="1">
      <alignment horizontal="center"/>
    </xf>
    <xf numFmtId="49" fontId="1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11" fillId="0" borderId="10" xfId="0" applyFont="1" applyBorder="1" applyAlignment="1">
      <alignment/>
    </xf>
    <xf numFmtId="2" fontId="11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/>
    </xf>
    <xf numFmtId="0" fontId="10" fillId="0" borderId="21" xfId="0" applyFont="1" applyBorder="1" applyAlignment="1">
      <alignment horizontal="left"/>
    </xf>
    <xf numFmtId="0" fontId="10" fillId="0" borderId="22" xfId="0" applyFont="1" applyBorder="1" applyAlignment="1">
      <alignment horizontal="left"/>
    </xf>
    <xf numFmtId="0" fontId="11" fillId="0" borderId="14" xfId="0" applyFont="1" applyFill="1" applyBorder="1" applyAlignment="1">
      <alignment horizontal="center"/>
    </xf>
    <xf numFmtId="0" fontId="11" fillId="0" borderId="21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14" xfId="0" applyFont="1" applyBorder="1" applyAlignment="1">
      <alignment/>
    </xf>
    <xf numFmtId="0" fontId="62" fillId="0" borderId="10" xfId="0" applyNumberFormat="1" applyFont="1" applyFill="1" applyBorder="1" applyAlignment="1">
      <alignment horizontal="center" wrapText="1"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14" xfId="0" applyFont="1" applyBorder="1" applyAlignment="1">
      <alignment/>
    </xf>
    <xf numFmtId="0" fontId="21" fillId="0" borderId="0" xfId="0" applyFont="1" applyFill="1" applyAlignment="1">
      <alignment/>
    </xf>
    <xf numFmtId="0" fontId="11" fillId="0" borderId="21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6" fillId="0" borderId="10" xfId="0" applyNumberFormat="1" applyFont="1" applyFill="1" applyBorder="1" applyAlignment="1">
      <alignment horizontal="center" wrapText="1"/>
    </xf>
    <xf numFmtId="0" fontId="8" fillId="0" borderId="10" xfId="0" applyNumberFormat="1" applyFont="1" applyFill="1" applyBorder="1" applyAlignment="1">
      <alignment horizontal="center" wrapText="1"/>
    </xf>
    <xf numFmtId="1" fontId="11" fillId="0" borderId="1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204" fontId="60" fillId="0" borderId="10" xfId="42" applyNumberFormat="1" applyFont="1" applyBorder="1" applyAlignment="1">
      <alignment horizontal="center"/>
    </xf>
    <xf numFmtId="0" fontId="60" fillId="7" borderId="10" xfId="0" applyFont="1" applyFill="1" applyBorder="1" applyAlignment="1">
      <alignment horizontal="center"/>
    </xf>
    <xf numFmtId="0" fontId="60" fillId="20" borderId="10" xfId="0" applyFont="1" applyFill="1" applyBorder="1" applyAlignment="1">
      <alignment horizontal="center"/>
    </xf>
    <xf numFmtId="0" fontId="60" fillId="23" borderId="10" xfId="0" applyFont="1" applyFill="1" applyBorder="1" applyAlignment="1">
      <alignment horizontal="center"/>
    </xf>
    <xf numFmtId="0" fontId="60" fillId="18" borderId="10" xfId="0" applyFont="1" applyFill="1" applyBorder="1" applyAlignment="1">
      <alignment horizontal="center"/>
    </xf>
    <xf numFmtId="0" fontId="60" fillId="19" borderId="10" xfId="0" applyFont="1" applyFill="1" applyBorder="1" applyAlignment="1">
      <alignment horizontal="center"/>
    </xf>
    <xf numFmtId="204" fontId="60" fillId="12" borderId="10" xfId="42" applyNumberFormat="1" applyFont="1" applyFill="1" applyBorder="1" applyAlignment="1">
      <alignment horizontal="center"/>
    </xf>
    <xf numFmtId="0" fontId="10" fillId="38" borderId="21" xfId="0" applyFont="1" applyFill="1" applyBorder="1" applyAlignment="1">
      <alignment/>
    </xf>
    <xf numFmtId="0" fontId="10" fillId="38" borderId="22" xfId="0" applyFont="1" applyFill="1" applyBorder="1" applyAlignment="1">
      <alignment/>
    </xf>
    <xf numFmtId="0" fontId="10" fillId="38" borderId="14" xfId="0" applyFont="1" applyFill="1" applyBorder="1" applyAlignment="1">
      <alignment/>
    </xf>
    <xf numFmtId="0" fontId="10" fillId="38" borderId="10" xfId="0" applyFont="1" applyFill="1" applyBorder="1" applyAlignment="1">
      <alignment horizontal="center"/>
    </xf>
    <xf numFmtId="2" fontId="10" fillId="38" borderId="10" xfId="0" applyNumberFormat="1" applyFont="1" applyFill="1" applyBorder="1" applyAlignment="1">
      <alignment horizontal="center"/>
    </xf>
    <xf numFmtId="0" fontId="63" fillId="12" borderId="10" xfId="0" applyFont="1" applyFill="1" applyBorder="1" applyAlignment="1">
      <alignment horizontal="center"/>
    </xf>
    <xf numFmtId="0" fontId="63" fillId="0" borderId="10" xfId="0" applyFont="1" applyBorder="1" applyAlignment="1">
      <alignment horizontal="center"/>
    </xf>
    <xf numFmtId="0" fontId="63" fillId="0" borderId="10" xfId="0" applyFont="1" applyFill="1" applyBorder="1" applyAlignment="1">
      <alignment horizontal="center"/>
    </xf>
    <xf numFmtId="0" fontId="63" fillId="33" borderId="10" xfId="0" applyFont="1" applyFill="1" applyBorder="1" applyAlignment="1">
      <alignment horizontal="center"/>
    </xf>
    <xf numFmtId="0" fontId="63" fillId="13" borderId="10" xfId="0" applyFont="1" applyFill="1" applyBorder="1" applyAlignment="1">
      <alignment horizontal="center"/>
    </xf>
    <xf numFmtId="0" fontId="63" fillId="10" borderId="10" xfId="0" applyFont="1" applyFill="1" applyBorder="1" applyAlignment="1">
      <alignment horizontal="center"/>
    </xf>
    <xf numFmtId="0" fontId="63" fillId="11" borderId="10" xfId="0" applyFont="1" applyFill="1" applyBorder="1" applyAlignment="1">
      <alignment horizontal="center"/>
    </xf>
    <xf numFmtId="0" fontId="63" fillId="35" borderId="10" xfId="0" applyFont="1" applyFill="1" applyBorder="1" applyAlignment="1">
      <alignment horizontal="center"/>
    </xf>
    <xf numFmtId="0" fontId="63" fillId="36" borderId="10" xfId="0" applyFont="1" applyFill="1" applyBorder="1" applyAlignment="1">
      <alignment horizontal="center"/>
    </xf>
    <xf numFmtId="0" fontId="63" fillId="20" borderId="10" xfId="0" applyFont="1" applyFill="1" applyBorder="1" applyAlignment="1">
      <alignment horizontal="center"/>
    </xf>
    <xf numFmtId="0" fontId="63" fillId="7" borderId="10" xfId="0" applyFont="1" applyFill="1" applyBorder="1" applyAlignment="1">
      <alignment horizontal="center"/>
    </xf>
    <xf numFmtId="0" fontId="63" fillId="18" borderId="10" xfId="0" applyFont="1" applyFill="1" applyBorder="1" applyAlignment="1">
      <alignment horizontal="center"/>
    </xf>
    <xf numFmtId="0" fontId="63" fillId="19" borderId="10" xfId="0" applyFont="1" applyFill="1" applyBorder="1" applyAlignment="1">
      <alignment horizontal="center"/>
    </xf>
    <xf numFmtId="0" fontId="63" fillId="23" borderId="10" xfId="0" applyFont="1" applyFill="1" applyBorder="1" applyAlignment="1">
      <alignment horizontal="center"/>
    </xf>
    <xf numFmtId="0" fontId="63" fillId="37" borderId="10" xfId="0" applyFont="1" applyFill="1" applyBorder="1" applyAlignment="1">
      <alignment horizontal="center"/>
    </xf>
    <xf numFmtId="202" fontId="63" fillId="37" borderId="10" xfId="0" applyNumberFormat="1" applyFont="1" applyFill="1" applyBorder="1" applyAlignment="1">
      <alignment horizontal="center"/>
    </xf>
    <xf numFmtId="202" fontId="63" fillId="9" borderId="10" xfId="0" applyNumberFormat="1" applyFont="1" applyFill="1" applyBorder="1" applyAlignment="1">
      <alignment horizontal="center"/>
    </xf>
    <xf numFmtId="0" fontId="63" fillId="0" borderId="0" xfId="0" applyFont="1" applyAlignment="1">
      <alignment/>
    </xf>
    <xf numFmtId="2" fontId="61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left" vertical="top" wrapText="1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left"/>
    </xf>
    <xf numFmtId="0" fontId="11" fillId="0" borderId="21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62" fillId="0" borderId="21" xfId="0" applyFont="1" applyFill="1" applyBorder="1" applyAlignment="1">
      <alignment horizontal="left" wrapText="1"/>
    </xf>
    <xf numFmtId="0" fontId="62" fillId="0" borderId="22" xfId="0" applyFont="1" applyFill="1" applyBorder="1" applyAlignment="1">
      <alignment horizontal="left" wrapText="1"/>
    </xf>
    <xf numFmtId="0" fontId="62" fillId="0" borderId="14" xfId="0" applyFont="1" applyFill="1" applyBorder="1" applyAlignment="1">
      <alignment horizontal="left" wrapText="1"/>
    </xf>
    <xf numFmtId="0" fontId="10" fillId="0" borderId="10" xfId="0" applyFont="1" applyBorder="1" applyAlignment="1">
      <alignment horizontal="left"/>
    </xf>
    <xf numFmtId="0" fontId="6" fillId="38" borderId="10" xfId="0" applyFont="1" applyFill="1" applyBorder="1" applyAlignment="1">
      <alignment horizontal="left" wrapText="1"/>
    </xf>
    <xf numFmtId="49" fontId="10" fillId="0" borderId="0" xfId="0" applyNumberFormat="1" applyFont="1" applyAlignment="1">
      <alignment/>
    </xf>
    <xf numFmtId="0" fontId="6" fillId="0" borderId="10" xfId="0" applyFont="1" applyFill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11" fillId="0" borderId="14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wrapText="1"/>
    </xf>
    <xf numFmtId="0" fontId="62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24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0</xdr:colOff>
      <xdr:row>43</xdr:row>
      <xdr:rowOff>57150</xdr:rowOff>
    </xdr:from>
    <xdr:to>
      <xdr:col>28</xdr:col>
      <xdr:colOff>0</xdr:colOff>
      <xdr:row>43</xdr:row>
      <xdr:rowOff>57150</xdr:rowOff>
    </xdr:to>
    <xdr:sp>
      <xdr:nvSpPr>
        <xdr:cNvPr id="1" name="Line 1"/>
        <xdr:cNvSpPr>
          <a:spLocks/>
        </xdr:cNvSpPr>
      </xdr:nvSpPr>
      <xdr:spPr>
        <a:xfrm>
          <a:off x="20116800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45</xdr:row>
      <xdr:rowOff>57150</xdr:rowOff>
    </xdr:from>
    <xdr:to>
      <xdr:col>28</xdr:col>
      <xdr:colOff>0</xdr:colOff>
      <xdr:row>45</xdr:row>
      <xdr:rowOff>57150</xdr:rowOff>
    </xdr:to>
    <xdr:sp>
      <xdr:nvSpPr>
        <xdr:cNvPr id="2" name="Line 1"/>
        <xdr:cNvSpPr>
          <a:spLocks/>
        </xdr:cNvSpPr>
      </xdr:nvSpPr>
      <xdr:spPr>
        <a:xfrm>
          <a:off x="20116800" y="1208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53</xdr:row>
      <xdr:rowOff>57150</xdr:rowOff>
    </xdr:from>
    <xdr:to>
      <xdr:col>28</xdr:col>
      <xdr:colOff>0</xdr:colOff>
      <xdr:row>53</xdr:row>
      <xdr:rowOff>57150</xdr:rowOff>
    </xdr:to>
    <xdr:sp>
      <xdr:nvSpPr>
        <xdr:cNvPr id="3" name="Line 1"/>
        <xdr:cNvSpPr>
          <a:spLocks/>
        </xdr:cNvSpPr>
      </xdr:nvSpPr>
      <xdr:spPr>
        <a:xfrm>
          <a:off x="20116800" y="1422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55</xdr:row>
      <xdr:rowOff>57150</xdr:rowOff>
    </xdr:from>
    <xdr:to>
      <xdr:col>28</xdr:col>
      <xdr:colOff>0</xdr:colOff>
      <xdr:row>55</xdr:row>
      <xdr:rowOff>57150</xdr:rowOff>
    </xdr:to>
    <xdr:sp>
      <xdr:nvSpPr>
        <xdr:cNvPr id="4" name="Line 1"/>
        <xdr:cNvSpPr>
          <a:spLocks/>
        </xdr:cNvSpPr>
      </xdr:nvSpPr>
      <xdr:spPr>
        <a:xfrm>
          <a:off x="20116800" y="1478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57</xdr:row>
      <xdr:rowOff>57150</xdr:rowOff>
    </xdr:from>
    <xdr:to>
      <xdr:col>28</xdr:col>
      <xdr:colOff>0</xdr:colOff>
      <xdr:row>57</xdr:row>
      <xdr:rowOff>57150</xdr:rowOff>
    </xdr:to>
    <xdr:sp>
      <xdr:nvSpPr>
        <xdr:cNvPr id="5" name="Line 1"/>
        <xdr:cNvSpPr>
          <a:spLocks/>
        </xdr:cNvSpPr>
      </xdr:nvSpPr>
      <xdr:spPr>
        <a:xfrm>
          <a:off x="20116800" y="1531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60</xdr:row>
      <xdr:rowOff>57150</xdr:rowOff>
    </xdr:from>
    <xdr:to>
      <xdr:col>28</xdr:col>
      <xdr:colOff>0</xdr:colOff>
      <xdr:row>60</xdr:row>
      <xdr:rowOff>57150</xdr:rowOff>
    </xdr:to>
    <xdr:sp>
      <xdr:nvSpPr>
        <xdr:cNvPr id="6" name="Line 1"/>
        <xdr:cNvSpPr>
          <a:spLocks/>
        </xdr:cNvSpPr>
      </xdr:nvSpPr>
      <xdr:spPr>
        <a:xfrm>
          <a:off x="20116800" y="1611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62</xdr:row>
      <xdr:rowOff>57150</xdr:rowOff>
    </xdr:from>
    <xdr:to>
      <xdr:col>28</xdr:col>
      <xdr:colOff>0</xdr:colOff>
      <xdr:row>62</xdr:row>
      <xdr:rowOff>57150</xdr:rowOff>
    </xdr:to>
    <xdr:sp>
      <xdr:nvSpPr>
        <xdr:cNvPr id="7" name="Line 1"/>
        <xdr:cNvSpPr>
          <a:spLocks/>
        </xdr:cNvSpPr>
      </xdr:nvSpPr>
      <xdr:spPr>
        <a:xfrm>
          <a:off x="201168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64</xdr:row>
      <xdr:rowOff>57150</xdr:rowOff>
    </xdr:from>
    <xdr:to>
      <xdr:col>28</xdr:col>
      <xdr:colOff>0</xdr:colOff>
      <xdr:row>64</xdr:row>
      <xdr:rowOff>57150</xdr:rowOff>
    </xdr:to>
    <xdr:sp>
      <xdr:nvSpPr>
        <xdr:cNvPr id="8" name="Line 1"/>
        <xdr:cNvSpPr>
          <a:spLocks/>
        </xdr:cNvSpPr>
      </xdr:nvSpPr>
      <xdr:spPr>
        <a:xfrm>
          <a:off x="20116800" y="1718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66</xdr:row>
      <xdr:rowOff>57150</xdr:rowOff>
    </xdr:from>
    <xdr:to>
      <xdr:col>28</xdr:col>
      <xdr:colOff>0</xdr:colOff>
      <xdr:row>66</xdr:row>
      <xdr:rowOff>57150</xdr:rowOff>
    </xdr:to>
    <xdr:sp>
      <xdr:nvSpPr>
        <xdr:cNvPr id="9" name="Line 1"/>
        <xdr:cNvSpPr>
          <a:spLocks/>
        </xdr:cNvSpPr>
      </xdr:nvSpPr>
      <xdr:spPr>
        <a:xfrm>
          <a:off x="20116800" y="1771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68</xdr:row>
      <xdr:rowOff>57150</xdr:rowOff>
    </xdr:from>
    <xdr:to>
      <xdr:col>28</xdr:col>
      <xdr:colOff>0</xdr:colOff>
      <xdr:row>68</xdr:row>
      <xdr:rowOff>57150</xdr:rowOff>
    </xdr:to>
    <xdr:sp>
      <xdr:nvSpPr>
        <xdr:cNvPr id="10" name="Line 1"/>
        <xdr:cNvSpPr>
          <a:spLocks/>
        </xdr:cNvSpPr>
      </xdr:nvSpPr>
      <xdr:spPr>
        <a:xfrm>
          <a:off x="20116800" y="1824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70</xdr:row>
      <xdr:rowOff>57150</xdr:rowOff>
    </xdr:from>
    <xdr:to>
      <xdr:col>28</xdr:col>
      <xdr:colOff>0</xdr:colOff>
      <xdr:row>70</xdr:row>
      <xdr:rowOff>57150</xdr:rowOff>
    </xdr:to>
    <xdr:sp>
      <xdr:nvSpPr>
        <xdr:cNvPr id="11" name="Line 1"/>
        <xdr:cNvSpPr>
          <a:spLocks/>
        </xdr:cNvSpPr>
      </xdr:nvSpPr>
      <xdr:spPr>
        <a:xfrm>
          <a:off x="20116800" y="1881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72</xdr:row>
      <xdr:rowOff>57150</xdr:rowOff>
    </xdr:from>
    <xdr:to>
      <xdr:col>28</xdr:col>
      <xdr:colOff>0</xdr:colOff>
      <xdr:row>72</xdr:row>
      <xdr:rowOff>57150</xdr:rowOff>
    </xdr:to>
    <xdr:sp>
      <xdr:nvSpPr>
        <xdr:cNvPr id="12" name="Line 1"/>
        <xdr:cNvSpPr>
          <a:spLocks/>
        </xdr:cNvSpPr>
      </xdr:nvSpPr>
      <xdr:spPr>
        <a:xfrm>
          <a:off x="20116800" y="1934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75</xdr:row>
      <xdr:rowOff>57150</xdr:rowOff>
    </xdr:from>
    <xdr:to>
      <xdr:col>28</xdr:col>
      <xdr:colOff>0</xdr:colOff>
      <xdr:row>75</xdr:row>
      <xdr:rowOff>57150</xdr:rowOff>
    </xdr:to>
    <xdr:sp>
      <xdr:nvSpPr>
        <xdr:cNvPr id="13" name="Line 1"/>
        <xdr:cNvSpPr>
          <a:spLocks/>
        </xdr:cNvSpPr>
      </xdr:nvSpPr>
      <xdr:spPr>
        <a:xfrm>
          <a:off x="20116800" y="2014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77</xdr:row>
      <xdr:rowOff>57150</xdr:rowOff>
    </xdr:from>
    <xdr:to>
      <xdr:col>28</xdr:col>
      <xdr:colOff>0</xdr:colOff>
      <xdr:row>77</xdr:row>
      <xdr:rowOff>57150</xdr:rowOff>
    </xdr:to>
    <xdr:sp>
      <xdr:nvSpPr>
        <xdr:cNvPr id="14" name="Line 1"/>
        <xdr:cNvSpPr>
          <a:spLocks/>
        </xdr:cNvSpPr>
      </xdr:nvSpPr>
      <xdr:spPr>
        <a:xfrm>
          <a:off x="201168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79</xdr:row>
      <xdr:rowOff>57150</xdr:rowOff>
    </xdr:from>
    <xdr:to>
      <xdr:col>28</xdr:col>
      <xdr:colOff>0</xdr:colOff>
      <xdr:row>79</xdr:row>
      <xdr:rowOff>57150</xdr:rowOff>
    </xdr:to>
    <xdr:sp>
      <xdr:nvSpPr>
        <xdr:cNvPr id="15" name="Line 1"/>
        <xdr:cNvSpPr>
          <a:spLocks/>
        </xdr:cNvSpPr>
      </xdr:nvSpPr>
      <xdr:spPr>
        <a:xfrm>
          <a:off x="20116800" y="2121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85</xdr:row>
      <xdr:rowOff>57150</xdr:rowOff>
    </xdr:from>
    <xdr:to>
      <xdr:col>28</xdr:col>
      <xdr:colOff>0</xdr:colOff>
      <xdr:row>85</xdr:row>
      <xdr:rowOff>57150</xdr:rowOff>
    </xdr:to>
    <xdr:sp>
      <xdr:nvSpPr>
        <xdr:cNvPr id="16" name="Line 1"/>
        <xdr:cNvSpPr>
          <a:spLocks/>
        </xdr:cNvSpPr>
      </xdr:nvSpPr>
      <xdr:spPr>
        <a:xfrm>
          <a:off x="20116800" y="2281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90</xdr:row>
      <xdr:rowOff>57150</xdr:rowOff>
    </xdr:from>
    <xdr:to>
      <xdr:col>28</xdr:col>
      <xdr:colOff>0</xdr:colOff>
      <xdr:row>90</xdr:row>
      <xdr:rowOff>57150</xdr:rowOff>
    </xdr:to>
    <xdr:sp>
      <xdr:nvSpPr>
        <xdr:cNvPr id="17" name="Line 1"/>
        <xdr:cNvSpPr>
          <a:spLocks/>
        </xdr:cNvSpPr>
      </xdr:nvSpPr>
      <xdr:spPr>
        <a:xfrm>
          <a:off x="20116800" y="2414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92</xdr:row>
      <xdr:rowOff>57150</xdr:rowOff>
    </xdr:from>
    <xdr:to>
      <xdr:col>28</xdr:col>
      <xdr:colOff>0</xdr:colOff>
      <xdr:row>92</xdr:row>
      <xdr:rowOff>57150</xdr:rowOff>
    </xdr:to>
    <xdr:sp>
      <xdr:nvSpPr>
        <xdr:cNvPr id="18" name="Line 1"/>
        <xdr:cNvSpPr>
          <a:spLocks/>
        </xdr:cNvSpPr>
      </xdr:nvSpPr>
      <xdr:spPr>
        <a:xfrm>
          <a:off x="20116800" y="2467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94</xdr:row>
      <xdr:rowOff>57150</xdr:rowOff>
    </xdr:from>
    <xdr:to>
      <xdr:col>28</xdr:col>
      <xdr:colOff>0</xdr:colOff>
      <xdr:row>94</xdr:row>
      <xdr:rowOff>57150</xdr:rowOff>
    </xdr:to>
    <xdr:sp>
      <xdr:nvSpPr>
        <xdr:cNvPr id="19" name="Line 1"/>
        <xdr:cNvSpPr>
          <a:spLocks/>
        </xdr:cNvSpPr>
      </xdr:nvSpPr>
      <xdr:spPr>
        <a:xfrm>
          <a:off x="20116800" y="2521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96</xdr:row>
      <xdr:rowOff>57150</xdr:rowOff>
    </xdr:from>
    <xdr:to>
      <xdr:col>28</xdr:col>
      <xdr:colOff>0</xdr:colOff>
      <xdr:row>96</xdr:row>
      <xdr:rowOff>57150</xdr:rowOff>
    </xdr:to>
    <xdr:sp>
      <xdr:nvSpPr>
        <xdr:cNvPr id="20" name="Line 1"/>
        <xdr:cNvSpPr>
          <a:spLocks/>
        </xdr:cNvSpPr>
      </xdr:nvSpPr>
      <xdr:spPr>
        <a:xfrm>
          <a:off x="20116800" y="2574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98</xdr:row>
      <xdr:rowOff>57150</xdr:rowOff>
    </xdr:from>
    <xdr:to>
      <xdr:col>28</xdr:col>
      <xdr:colOff>0</xdr:colOff>
      <xdr:row>98</xdr:row>
      <xdr:rowOff>57150</xdr:rowOff>
    </xdr:to>
    <xdr:sp>
      <xdr:nvSpPr>
        <xdr:cNvPr id="21" name="Line 1"/>
        <xdr:cNvSpPr>
          <a:spLocks/>
        </xdr:cNvSpPr>
      </xdr:nvSpPr>
      <xdr:spPr>
        <a:xfrm>
          <a:off x="20116800" y="2627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100</xdr:row>
      <xdr:rowOff>57150</xdr:rowOff>
    </xdr:from>
    <xdr:to>
      <xdr:col>28</xdr:col>
      <xdr:colOff>0</xdr:colOff>
      <xdr:row>100</xdr:row>
      <xdr:rowOff>57150</xdr:rowOff>
    </xdr:to>
    <xdr:sp>
      <xdr:nvSpPr>
        <xdr:cNvPr id="22" name="Line 1"/>
        <xdr:cNvSpPr>
          <a:spLocks/>
        </xdr:cNvSpPr>
      </xdr:nvSpPr>
      <xdr:spPr>
        <a:xfrm>
          <a:off x="20116800" y="2681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102</xdr:row>
      <xdr:rowOff>57150</xdr:rowOff>
    </xdr:from>
    <xdr:to>
      <xdr:col>28</xdr:col>
      <xdr:colOff>0</xdr:colOff>
      <xdr:row>102</xdr:row>
      <xdr:rowOff>57150</xdr:rowOff>
    </xdr:to>
    <xdr:sp>
      <xdr:nvSpPr>
        <xdr:cNvPr id="23" name="Line 1"/>
        <xdr:cNvSpPr>
          <a:spLocks/>
        </xdr:cNvSpPr>
      </xdr:nvSpPr>
      <xdr:spPr>
        <a:xfrm>
          <a:off x="20116800" y="2734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104</xdr:row>
      <xdr:rowOff>57150</xdr:rowOff>
    </xdr:from>
    <xdr:to>
      <xdr:col>28</xdr:col>
      <xdr:colOff>0</xdr:colOff>
      <xdr:row>104</xdr:row>
      <xdr:rowOff>57150</xdr:rowOff>
    </xdr:to>
    <xdr:sp>
      <xdr:nvSpPr>
        <xdr:cNvPr id="24" name="Line 1"/>
        <xdr:cNvSpPr>
          <a:spLocks/>
        </xdr:cNvSpPr>
      </xdr:nvSpPr>
      <xdr:spPr>
        <a:xfrm>
          <a:off x="20116800" y="2787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106</xdr:row>
      <xdr:rowOff>57150</xdr:rowOff>
    </xdr:from>
    <xdr:to>
      <xdr:col>28</xdr:col>
      <xdr:colOff>0</xdr:colOff>
      <xdr:row>106</xdr:row>
      <xdr:rowOff>57150</xdr:rowOff>
    </xdr:to>
    <xdr:sp>
      <xdr:nvSpPr>
        <xdr:cNvPr id="25" name="Line 1"/>
        <xdr:cNvSpPr>
          <a:spLocks/>
        </xdr:cNvSpPr>
      </xdr:nvSpPr>
      <xdr:spPr>
        <a:xfrm>
          <a:off x="20116800" y="2841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108</xdr:row>
      <xdr:rowOff>57150</xdr:rowOff>
    </xdr:from>
    <xdr:to>
      <xdr:col>28</xdr:col>
      <xdr:colOff>0</xdr:colOff>
      <xdr:row>108</xdr:row>
      <xdr:rowOff>57150</xdr:rowOff>
    </xdr:to>
    <xdr:sp>
      <xdr:nvSpPr>
        <xdr:cNvPr id="26" name="Line 1"/>
        <xdr:cNvSpPr>
          <a:spLocks/>
        </xdr:cNvSpPr>
      </xdr:nvSpPr>
      <xdr:spPr>
        <a:xfrm>
          <a:off x="20116800" y="2894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110</xdr:row>
      <xdr:rowOff>57150</xdr:rowOff>
    </xdr:from>
    <xdr:to>
      <xdr:col>28</xdr:col>
      <xdr:colOff>0</xdr:colOff>
      <xdr:row>110</xdr:row>
      <xdr:rowOff>57150</xdr:rowOff>
    </xdr:to>
    <xdr:sp>
      <xdr:nvSpPr>
        <xdr:cNvPr id="27" name="Line 1"/>
        <xdr:cNvSpPr>
          <a:spLocks/>
        </xdr:cNvSpPr>
      </xdr:nvSpPr>
      <xdr:spPr>
        <a:xfrm>
          <a:off x="201168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112</xdr:row>
      <xdr:rowOff>57150</xdr:rowOff>
    </xdr:from>
    <xdr:to>
      <xdr:col>28</xdr:col>
      <xdr:colOff>0</xdr:colOff>
      <xdr:row>112</xdr:row>
      <xdr:rowOff>57150</xdr:rowOff>
    </xdr:to>
    <xdr:sp>
      <xdr:nvSpPr>
        <xdr:cNvPr id="28" name="Line 1"/>
        <xdr:cNvSpPr>
          <a:spLocks/>
        </xdr:cNvSpPr>
      </xdr:nvSpPr>
      <xdr:spPr>
        <a:xfrm>
          <a:off x="20116800" y="3001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114</xdr:row>
      <xdr:rowOff>57150</xdr:rowOff>
    </xdr:from>
    <xdr:to>
      <xdr:col>28</xdr:col>
      <xdr:colOff>0</xdr:colOff>
      <xdr:row>114</xdr:row>
      <xdr:rowOff>57150</xdr:rowOff>
    </xdr:to>
    <xdr:sp>
      <xdr:nvSpPr>
        <xdr:cNvPr id="29" name="Line 1"/>
        <xdr:cNvSpPr>
          <a:spLocks/>
        </xdr:cNvSpPr>
      </xdr:nvSpPr>
      <xdr:spPr>
        <a:xfrm>
          <a:off x="20116800" y="3054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116</xdr:row>
      <xdr:rowOff>57150</xdr:rowOff>
    </xdr:from>
    <xdr:to>
      <xdr:col>28</xdr:col>
      <xdr:colOff>0</xdr:colOff>
      <xdr:row>116</xdr:row>
      <xdr:rowOff>57150</xdr:rowOff>
    </xdr:to>
    <xdr:sp>
      <xdr:nvSpPr>
        <xdr:cNvPr id="30" name="Line 1"/>
        <xdr:cNvSpPr>
          <a:spLocks/>
        </xdr:cNvSpPr>
      </xdr:nvSpPr>
      <xdr:spPr>
        <a:xfrm>
          <a:off x="20116800" y="3108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118</xdr:row>
      <xdr:rowOff>57150</xdr:rowOff>
    </xdr:from>
    <xdr:to>
      <xdr:col>28</xdr:col>
      <xdr:colOff>0</xdr:colOff>
      <xdr:row>118</xdr:row>
      <xdr:rowOff>57150</xdr:rowOff>
    </xdr:to>
    <xdr:sp>
      <xdr:nvSpPr>
        <xdr:cNvPr id="31" name="Line 1"/>
        <xdr:cNvSpPr>
          <a:spLocks/>
        </xdr:cNvSpPr>
      </xdr:nvSpPr>
      <xdr:spPr>
        <a:xfrm>
          <a:off x="20116800" y="3161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120</xdr:row>
      <xdr:rowOff>57150</xdr:rowOff>
    </xdr:from>
    <xdr:to>
      <xdr:col>28</xdr:col>
      <xdr:colOff>0</xdr:colOff>
      <xdr:row>120</xdr:row>
      <xdr:rowOff>57150</xdr:rowOff>
    </xdr:to>
    <xdr:sp>
      <xdr:nvSpPr>
        <xdr:cNvPr id="32" name="Line 1"/>
        <xdr:cNvSpPr>
          <a:spLocks/>
        </xdr:cNvSpPr>
      </xdr:nvSpPr>
      <xdr:spPr>
        <a:xfrm>
          <a:off x="20116800" y="3214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122</xdr:row>
      <xdr:rowOff>57150</xdr:rowOff>
    </xdr:from>
    <xdr:to>
      <xdr:col>28</xdr:col>
      <xdr:colOff>0</xdr:colOff>
      <xdr:row>122</xdr:row>
      <xdr:rowOff>57150</xdr:rowOff>
    </xdr:to>
    <xdr:sp>
      <xdr:nvSpPr>
        <xdr:cNvPr id="33" name="Line 1"/>
        <xdr:cNvSpPr>
          <a:spLocks/>
        </xdr:cNvSpPr>
      </xdr:nvSpPr>
      <xdr:spPr>
        <a:xfrm>
          <a:off x="20116800" y="3268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124</xdr:row>
      <xdr:rowOff>57150</xdr:rowOff>
    </xdr:from>
    <xdr:to>
      <xdr:col>28</xdr:col>
      <xdr:colOff>0</xdr:colOff>
      <xdr:row>124</xdr:row>
      <xdr:rowOff>57150</xdr:rowOff>
    </xdr:to>
    <xdr:sp>
      <xdr:nvSpPr>
        <xdr:cNvPr id="34" name="Line 1"/>
        <xdr:cNvSpPr>
          <a:spLocks/>
        </xdr:cNvSpPr>
      </xdr:nvSpPr>
      <xdr:spPr>
        <a:xfrm>
          <a:off x="20116800" y="3321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126</xdr:row>
      <xdr:rowOff>57150</xdr:rowOff>
    </xdr:from>
    <xdr:to>
      <xdr:col>28</xdr:col>
      <xdr:colOff>0</xdr:colOff>
      <xdr:row>126</xdr:row>
      <xdr:rowOff>57150</xdr:rowOff>
    </xdr:to>
    <xdr:sp>
      <xdr:nvSpPr>
        <xdr:cNvPr id="35" name="Line 1"/>
        <xdr:cNvSpPr>
          <a:spLocks/>
        </xdr:cNvSpPr>
      </xdr:nvSpPr>
      <xdr:spPr>
        <a:xfrm>
          <a:off x="20116800" y="3374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128</xdr:row>
      <xdr:rowOff>57150</xdr:rowOff>
    </xdr:from>
    <xdr:to>
      <xdr:col>28</xdr:col>
      <xdr:colOff>0</xdr:colOff>
      <xdr:row>128</xdr:row>
      <xdr:rowOff>57150</xdr:rowOff>
    </xdr:to>
    <xdr:sp>
      <xdr:nvSpPr>
        <xdr:cNvPr id="36" name="Line 1"/>
        <xdr:cNvSpPr>
          <a:spLocks/>
        </xdr:cNvSpPr>
      </xdr:nvSpPr>
      <xdr:spPr>
        <a:xfrm>
          <a:off x="20116800" y="3428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130</xdr:row>
      <xdr:rowOff>57150</xdr:rowOff>
    </xdr:from>
    <xdr:to>
      <xdr:col>28</xdr:col>
      <xdr:colOff>0</xdr:colOff>
      <xdr:row>130</xdr:row>
      <xdr:rowOff>57150</xdr:rowOff>
    </xdr:to>
    <xdr:sp>
      <xdr:nvSpPr>
        <xdr:cNvPr id="37" name="Line 1"/>
        <xdr:cNvSpPr>
          <a:spLocks/>
        </xdr:cNvSpPr>
      </xdr:nvSpPr>
      <xdr:spPr>
        <a:xfrm>
          <a:off x="20116800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132</xdr:row>
      <xdr:rowOff>57150</xdr:rowOff>
    </xdr:from>
    <xdr:to>
      <xdr:col>28</xdr:col>
      <xdr:colOff>0</xdr:colOff>
      <xdr:row>132</xdr:row>
      <xdr:rowOff>57150</xdr:rowOff>
    </xdr:to>
    <xdr:sp>
      <xdr:nvSpPr>
        <xdr:cNvPr id="38" name="Line 1"/>
        <xdr:cNvSpPr>
          <a:spLocks/>
        </xdr:cNvSpPr>
      </xdr:nvSpPr>
      <xdr:spPr>
        <a:xfrm>
          <a:off x="20116800" y="3534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134</xdr:row>
      <xdr:rowOff>57150</xdr:rowOff>
    </xdr:from>
    <xdr:to>
      <xdr:col>28</xdr:col>
      <xdr:colOff>0</xdr:colOff>
      <xdr:row>134</xdr:row>
      <xdr:rowOff>57150</xdr:rowOff>
    </xdr:to>
    <xdr:sp>
      <xdr:nvSpPr>
        <xdr:cNvPr id="39" name="Line 1"/>
        <xdr:cNvSpPr>
          <a:spLocks/>
        </xdr:cNvSpPr>
      </xdr:nvSpPr>
      <xdr:spPr>
        <a:xfrm>
          <a:off x="20116800" y="3588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136</xdr:row>
      <xdr:rowOff>57150</xdr:rowOff>
    </xdr:from>
    <xdr:to>
      <xdr:col>28</xdr:col>
      <xdr:colOff>0</xdr:colOff>
      <xdr:row>136</xdr:row>
      <xdr:rowOff>57150</xdr:rowOff>
    </xdr:to>
    <xdr:sp>
      <xdr:nvSpPr>
        <xdr:cNvPr id="40" name="Line 1"/>
        <xdr:cNvSpPr>
          <a:spLocks/>
        </xdr:cNvSpPr>
      </xdr:nvSpPr>
      <xdr:spPr>
        <a:xfrm>
          <a:off x="20116800" y="3641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138</xdr:row>
      <xdr:rowOff>57150</xdr:rowOff>
    </xdr:from>
    <xdr:to>
      <xdr:col>28</xdr:col>
      <xdr:colOff>0</xdr:colOff>
      <xdr:row>138</xdr:row>
      <xdr:rowOff>57150</xdr:rowOff>
    </xdr:to>
    <xdr:sp>
      <xdr:nvSpPr>
        <xdr:cNvPr id="41" name="Line 1"/>
        <xdr:cNvSpPr>
          <a:spLocks/>
        </xdr:cNvSpPr>
      </xdr:nvSpPr>
      <xdr:spPr>
        <a:xfrm>
          <a:off x="20116800" y="3694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140</xdr:row>
      <xdr:rowOff>57150</xdr:rowOff>
    </xdr:from>
    <xdr:to>
      <xdr:col>28</xdr:col>
      <xdr:colOff>0</xdr:colOff>
      <xdr:row>140</xdr:row>
      <xdr:rowOff>57150</xdr:rowOff>
    </xdr:to>
    <xdr:sp>
      <xdr:nvSpPr>
        <xdr:cNvPr id="42" name="Line 1"/>
        <xdr:cNvSpPr>
          <a:spLocks/>
        </xdr:cNvSpPr>
      </xdr:nvSpPr>
      <xdr:spPr>
        <a:xfrm>
          <a:off x="20116800" y="3748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142</xdr:row>
      <xdr:rowOff>57150</xdr:rowOff>
    </xdr:from>
    <xdr:to>
      <xdr:col>28</xdr:col>
      <xdr:colOff>0</xdr:colOff>
      <xdr:row>142</xdr:row>
      <xdr:rowOff>57150</xdr:rowOff>
    </xdr:to>
    <xdr:sp>
      <xdr:nvSpPr>
        <xdr:cNvPr id="43" name="Line 1"/>
        <xdr:cNvSpPr>
          <a:spLocks/>
        </xdr:cNvSpPr>
      </xdr:nvSpPr>
      <xdr:spPr>
        <a:xfrm>
          <a:off x="20116800" y="3801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144</xdr:row>
      <xdr:rowOff>57150</xdr:rowOff>
    </xdr:from>
    <xdr:to>
      <xdr:col>28</xdr:col>
      <xdr:colOff>0</xdr:colOff>
      <xdr:row>144</xdr:row>
      <xdr:rowOff>57150</xdr:rowOff>
    </xdr:to>
    <xdr:sp>
      <xdr:nvSpPr>
        <xdr:cNvPr id="44" name="Line 1"/>
        <xdr:cNvSpPr>
          <a:spLocks/>
        </xdr:cNvSpPr>
      </xdr:nvSpPr>
      <xdr:spPr>
        <a:xfrm>
          <a:off x="20116800" y="385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146</xdr:row>
      <xdr:rowOff>57150</xdr:rowOff>
    </xdr:from>
    <xdr:to>
      <xdr:col>28</xdr:col>
      <xdr:colOff>0</xdr:colOff>
      <xdr:row>146</xdr:row>
      <xdr:rowOff>57150</xdr:rowOff>
    </xdr:to>
    <xdr:sp>
      <xdr:nvSpPr>
        <xdr:cNvPr id="45" name="Line 1"/>
        <xdr:cNvSpPr>
          <a:spLocks/>
        </xdr:cNvSpPr>
      </xdr:nvSpPr>
      <xdr:spPr>
        <a:xfrm>
          <a:off x="20116800" y="3908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148</xdr:row>
      <xdr:rowOff>57150</xdr:rowOff>
    </xdr:from>
    <xdr:to>
      <xdr:col>28</xdr:col>
      <xdr:colOff>0</xdr:colOff>
      <xdr:row>148</xdr:row>
      <xdr:rowOff>57150</xdr:rowOff>
    </xdr:to>
    <xdr:sp>
      <xdr:nvSpPr>
        <xdr:cNvPr id="46" name="Line 1"/>
        <xdr:cNvSpPr>
          <a:spLocks/>
        </xdr:cNvSpPr>
      </xdr:nvSpPr>
      <xdr:spPr>
        <a:xfrm>
          <a:off x="20116800" y="396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150</xdr:row>
      <xdr:rowOff>57150</xdr:rowOff>
    </xdr:from>
    <xdr:to>
      <xdr:col>28</xdr:col>
      <xdr:colOff>0</xdr:colOff>
      <xdr:row>150</xdr:row>
      <xdr:rowOff>57150</xdr:rowOff>
    </xdr:to>
    <xdr:sp>
      <xdr:nvSpPr>
        <xdr:cNvPr id="47" name="Line 1"/>
        <xdr:cNvSpPr>
          <a:spLocks/>
        </xdr:cNvSpPr>
      </xdr:nvSpPr>
      <xdr:spPr>
        <a:xfrm>
          <a:off x="20116800" y="401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152</xdr:row>
      <xdr:rowOff>57150</xdr:rowOff>
    </xdr:from>
    <xdr:to>
      <xdr:col>28</xdr:col>
      <xdr:colOff>0</xdr:colOff>
      <xdr:row>152</xdr:row>
      <xdr:rowOff>57150</xdr:rowOff>
    </xdr:to>
    <xdr:sp>
      <xdr:nvSpPr>
        <xdr:cNvPr id="48" name="Line 1"/>
        <xdr:cNvSpPr>
          <a:spLocks/>
        </xdr:cNvSpPr>
      </xdr:nvSpPr>
      <xdr:spPr>
        <a:xfrm>
          <a:off x="20116800" y="4068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154</xdr:row>
      <xdr:rowOff>57150</xdr:rowOff>
    </xdr:from>
    <xdr:to>
      <xdr:col>28</xdr:col>
      <xdr:colOff>0</xdr:colOff>
      <xdr:row>154</xdr:row>
      <xdr:rowOff>57150</xdr:rowOff>
    </xdr:to>
    <xdr:sp>
      <xdr:nvSpPr>
        <xdr:cNvPr id="49" name="Line 1"/>
        <xdr:cNvSpPr>
          <a:spLocks/>
        </xdr:cNvSpPr>
      </xdr:nvSpPr>
      <xdr:spPr>
        <a:xfrm>
          <a:off x="20116800" y="4121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156</xdr:row>
      <xdr:rowOff>57150</xdr:rowOff>
    </xdr:from>
    <xdr:to>
      <xdr:col>28</xdr:col>
      <xdr:colOff>0</xdr:colOff>
      <xdr:row>156</xdr:row>
      <xdr:rowOff>57150</xdr:rowOff>
    </xdr:to>
    <xdr:sp>
      <xdr:nvSpPr>
        <xdr:cNvPr id="50" name="Line 1"/>
        <xdr:cNvSpPr>
          <a:spLocks/>
        </xdr:cNvSpPr>
      </xdr:nvSpPr>
      <xdr:spPr>
        <a:xfrm>
          <a:off x="20116800" y="417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158</xdr:row>
      <xdr:rowOff>57150</xdr:rowOff>
    </xdr:from>
    <xdr:to>
      <xdr:col>28</xdr:col>
      <xdr:colOff>0</xdr:colOff>
      <xdr:row>158</xdr:row>
      <xdr:rowOff>57150</xdr:rowOff>
    </xdr:to>
    <xdr:sp>
      <xdr:nvSpPr>
        <xdr:cNvPr id="51" name="Line 1"/>
        <xdr:cNvSpPr>
          <a:spLocks/>
        </xdr:cNvSpPr>
      </xdr:nvSpPr>
      <xdr:spPr>
        <a:xfrm>
          <a:off x="20116800" y="4228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160</xdr:row>
      <xdr:rowOff>57150</xdr:rowOff>
    </xdr:from>
    <xdr:to>
      <xdr:col>28</xdr:col>
      <xdr:colOff>0</xdr:colOff>
      <xdr:row>160</xdr:row>
      <xdr:rowOff>57150</xdr:rowOff>
    </xdr:to>
    <xdr:sp>
      <xdr:nvSpPr>
        <xdr:cNvPr id="52" name="Line 1"/>
        <xdr:cNvSpPr>
          <a:spLocks/>
        </xdr:cNvSpPr>
      </xdr:nvSpPr>
      <xdr:spPr>
        <a:xfrm>
          <a:off x="20116800" y="4281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162</xdr:row>
      <xdr:rowOff>57150</xdr:rowOff>
    </xdr:from>
    <xdr:to>
      <xdr:col>28</xdr:col>
      <xdr:colOff>0</xdr:colOff>
      <xdr:row>162</xdr:row>
      <xdr:rowOff>57150</xdr:rowOff>
    </xdr:to>
    <xdr:sp>
      <xdr:nvSpPr>
        <xdr:cNvPr id="53" name="Line 1"/>
        <xdr:cNvSpPr>
          <a:spLocks/>
        </xdr:cNvSpPr>
      </xdr:nvSpPr>
      <xdr:spPr>
        <a:xfrm>
          <a:off x="20116800" y="4334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164</xdr:row>
      <xdr:rowOff>57150</xdr:rowOff>
    </xdr:from>
    <xdr:to>
      <xdr:col>28</xdr:col>
      <xdr:colOff>0</xdr:colOff>
      <xdr:row>164</xdr:row>
      <xdr:rowOff>57150</xdr:rowOff>
    </xdr:to>
    <xdr:sp>
      <xdr:nvSpPr>
        <xdr:cNvPr id="54" name="Line 1"/>
        <xdr:cNvSpPr>
          <a:spLocks/>
        </xdr:cNvSpPr>
      </xdr:nvSpPr>
      <xdr:spPr>
        <a:xfrm>
          <a:off x="20116800" y="438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166</xdr:row>
      <xdr:rowOff>57150</xdr:rowOff>
    </xdr:from>
    <xdr:to>
      <xdr:col>28</xdr:col>
      <xdr:colOff>0</xdr:colOff>
      <xdr:row>166</xdr:row>
      <xdr:rowOff>57150</xdr:rowOff>
    </xdr:to>
    <xdr:sp>
      <xdr:nvSpPr>
        <xdr:cNvPr id="55" name="Line 1"/>
        <xdr:cNvSpPr>
          <a:spLocks/>
        </xdr:cNvSpPr>
      </xdr:nvSpPr>
      <xdr:spPr>
        <a:xfrm>
          <a:off x="20116800" y="4441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168</xdr:row>
      <xdr:rowOff>57150</xdr:rowOff>
    </xdr:from>
    <xdr:to>
      <xdr:col>28</xdr:col>
      <xdr:colOff>0</xdr:colOff>
      <xdr:row>168</xdr:row>
      <xdr:rowOff>57150</xdr:rowOff>
    </xdr:to>
    <xdr:sp>
      <xdr:nvSpPr>
        <xdr:cNvPr id="56" name="Line 1"/>
        <xdr:cNvSpPr>
          <a:spLocks/>
        </xdr:cNvSpPr>
      </xdr:nvSpPr>
      <xdr:spPr>
        <a:xfrm>
          <a:off x="20116800" y="4494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170</xdr:row>
      <xdr:rowOff>57150</xdr:rowOff>
    </xdr:from>
    <xdr:to>
      <xdr:col>28</xdr:col>
      <xdr:colOff>0</xdr:colOff>
      <xdr:row>170</xdr:row>
      <xdr:rowOff>57150</xdr:rowOff>
    </xdr:to>
    <xdr:sp>
      <xdr:nvSpPr>
        <xdr:cNvPr id="57" name="Line 1"/>
        <xdr:cNvSpPr>
          <a:spLocks/>
        </xdr:cNvSpPr>
      </xdr:nvSpPr>
      <xdr:spPr>
        <a:xfrm>
          <a:off x="20116800" y="4548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172</xdr:row>
      <xdr:rowOff>57150</xdr:rowOff>
    </xdr:from>
    <xdr:to>
      <xdr:col>28</xdr:col>
      <xdr:colOff>0</xdr:colOff>
      <xdr:row>172</xdr:row>
      <xdr:rowOff>57150</xdr:rowOff>
    </xdr:to>
    <xdr:sp>
      <xdr:nvSpPr>
        <xdr:cNvPr id="58" name="Line 1"/>
        <xdr:cNvSpPr>
          <a:spLocks/>
        </xdr:cNvSpPr>
      </xdr:nvSpPr>
      <xdr:spPr>
        <a:xfrm>
          <a:off x="20116800" y="460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174</xdr:row>
      <xdr:rowOff>57150</xdr:rowOff>
    </xdr:from>
    <xdr:to>
      <xdr:col>28</xdr:col>
      <xdr:colOff>0</xdr:colOff>
      <xdr:row>174</xdr:row>
      <xdr:rowOff>57150</xdr:rowOff>
    </xdr:to>
    <xdr:sp>
      <xdr:nvSpPr>
        <xdr:cNvPr id="59" name="Line 1"/>
        <xdr:cNvSpPr>
          <a:spLocks/>
        </xdr:cNvSpPr>
      </xdr:nvSpPr>
      <xdr:spPr>
        <a:xfrm>
          <a:off x="20116800" y="4654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176</xdr:row>
      <xdr:rowOff>57150</xdr:rowOff>
    </xdr:from>
    <xdr:to>
      <xdr:col>28</xdr:col>
      <xdr:colOff>0</xdr:colOff>
      <xdr:row>176</xdr:row>
      <xdr:rowOff>57150</xdr:rowOff>
    </xdr:to>
    <xdr:sp>
      <xdr:nvSpPr>
        <xdr:cNvPr id="60" name="Line 1"/>
        <xdr:cNvSpPr>
          <a:spLocks/>
        </xdr:cNvSpPr>
      </xdr:nvSpPr>
      <xdr:spPr>
        <a:xfrm>
          <a:off x="20116800" y="4708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178</xdr:row>
      <xdr:rowOff>57150</xdr:rowOff>
    </xdr:from>
    <xdr:to>
      <xdr:col>28</xdr:col>
      <xdr:colOff>0</xdr:colOff>
      <xdr:row>178</xdr:row>
      <xdr:rowOff>57150</xdr:rowOff>
    </xdr:to>
    <xdr:sp>
      <xdr:nvSpPr>
        <xdr:cNvPr id="61" name="Line 1"/>
        <xdr:cNvSpPr>
          <a:spLocks/>
        </xdr:cNvSpPr>
      </xdr:nvSpPr>
      <xdr:spPr>
        <a:xfrm>
          <a:off x="20116800" y="4761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180</xdr:row>
      <xdr:rowOff>57150</xdr:rowOff>
    </xdr:from>
    <xdr:to>
      <xdr:col>28</xdr:col>
      <xdr:colOff>0</xdr:colOff>
      <xdr:row>180</xdr:row>
      <xdr:rowOff>57150</xdr:rowOff>
    </xdr:to>
    <xdr:sp>
      <xdr:nvSpPr>
        <xdr:cNvPr id="62" name="Line 1"/>
        <xdr:cNvSpPr>
          <a:spLocks/>
        </xdr:cNvSpPr>
      </xdr:nvSpPr>
      <xdr:spPr>
        <a:xfrm>
          <a:off x="20116800" y="4814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182</xdr:row>
      <xdr:rowOff>57150</xdr:rowOff>
    </xdr:from>
    <xdr:to>
      <xdr:col>28</xdr:col>
      <xdr:colOff>0</xdr:colOff>
      <xdr:row>182</xdr:row>
      <xdr:rowOff>57150</xdr:rowOff>
    </xdr:to>
    <xdr:sp>
      <xdr:nvSpPr>
        <xdr:cNvPr id="63" name="Line 1"/>
        <xdr:cNvSpPr>
          <a:spLocks/>
        </xdr:cNvSpPr>
      </xdr:nvSpPr>
      <xdr:spPr>
        <a:xfrm>
          <a:off x="20116800" y="4868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184</xdr:row>
      <xdr:rowOff>57150</xdr:rowOff>
    </xdr:from>
    <xdr:to>
      <xdr:col>28</xdr:col>
      <xdr:colOff>0</xdr:colOff>
      <xdr:row>184</xdr:row>
      <xdr:rowOff>57150</xdr:rowOff>
    </xdr:to>
    <xdr:sp>
      <xdr:nvSpPr>
        <xdr:cNvPr id="64" name="Line 1"/>
        <xdr:cNvSpPr>
          <a:spLocks/>
        </xdr:cNvSpPr>
      </xdr:nvSpPr>
      <xdr:spPr>
        <a:xfrm>
          <a:off x="20116800" y="4921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186</xdr:row>
      <xdr:rowOff>57150</xdr:rowOff>
    </xdr:from>
    <xdr:to>
      <xdr:col>28</xdr:col>
      <xdr:colOff>0</xdr:colOff>
      <xdr:row>186</xdr:row>
      <xdr:rowOff>57150</xdr:rowOff>
    </xdr:to>
    <xdr:sp>
      <xdr:nvSpPr>
        <xdr:cNvPr id="65" name="Line 1"/>
        <xdr:cNvSpPr>
          <a:spLocks/>
        </xdr:cNvSpPr>
      </xdr:nvSpPr>
      <xdr:spPr>
        <a:xfrm>
          <a:off x="20116800" y="4974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188</xdr:row>
      <xdr:rowOff>57150</xdr:rowOff>
    </xdr:from>
    <xdr:to>
      <xdr:col>28</xdr:col>
      <xdr:colOff>0</xdr:colOff>
      <xdr:row>188</xdr:row>
      <xdr:rowOff>57150</xdr:rowOff>
    </xdr:to>
    <xdr:sp>
      <xdr:nvSpPr>
        <xdr:cNvPr id="66" name="Line 1"/>
        <xdr:cNvSpPr>
          <a:spLocks/>
        </xdr:cNvSpPr>
      </xdr:nvSpPr>
      <xdr:spPr>
        <a:xfrm>
          <a:off x="20116800" y="5028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190</xdr:row>
      <xdr:rowOff>57150</xdr:rowOff>
    </xdr:from>
    <xdr:to>
      <xdr:col>28</xdr:col>
      <xdr:colOff>0</xdr:colOff>
      <xdr:row>190</xdr:row>
      <xdr:rowOff>57150</xdr:rowOff>
    </xdr:to>
    <xdr:sp>
      <xdr:nvSpPr>
        <xdr:cNvPr id="67" name="Line 1"/>
        <xdr:cNvSpPr>
          <a:spLocks/>
        </xdr:cNvSpPr>
      </xdr:nvSpPr>
      <xdr:spPr>
        <a:xfrm>
          <a:off x="20116800" y="5081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192</xdr:row>
      <xdr:rowOff>57150</xdr:rowOff>
    </xdr:from>
    <xdr:to>
      <xdr:col>28</xdr:col>
      <xdr:colOff>0</xdr:colOff>
      <xdr:row>192</xdr:row>
      <xdr:rowOff>57150</xdr:rowOff>
    </xdr:to>
    <xdr:sp>
      <xdr:nvSpPr>
        <xdr:cNvPr id="68" name="Line 1"/>
        <xdr:cNvSpPr>
          <a:spLocks/>
        </xdr:cNvSpPr>
      </xdr:nvSpPr>
      <xdr:spPr>
        <a:xfrm>
          <a:off x="20116800" y="5134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194</xdr:row>
      <xdr:rowOff>57150</xdr:rowOff>
    </xdr:from>
    <xdr:to>
      <xdr:col>28</xdr:col>
      <xdr:colOff>0</xdr:colOff>
      <xdr:row>194</xdr:row>
      <xdr:rowOff>57150</xdr:rowOff>
    </xdr:to>
    <xdr:sp>
      <xdr:nvSpPr>
        <xdr:cNvPr id="69" name="Line 1"/>
        <xdr:cNvSpPr>
          <a:spLocks/>
        </xdr:cNvSpPr>
      </xdr:nvSpPr>
      <xdr:spPr>
        <a:xfrm>
          <a:off x="20116800" y="5188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196</xdr:row>
      <xdr:rowOff>57150</xdr:rowOff>
    </xdr:from>
    <xdr:to>
      <xdr:col>28</xdr:col>
      <xdr:colOff>0</xdr:colOff>
      <xdr:row>196</xdr:row>
      <xdr:rowOff>57150</xdr:rowOff>
    </xdr:to>
    <xdr:sp>
      <xdr:nvSpPr>
        <xdr:cNvPr id="70" name="Line 1"/>
        <xdr:cNvSpPr>
          <a:spLocks/>
        </xdr:cNvSpPr>
      </xdr:nvSpPr>
      <xdr:spPr>
        <a:xfrm>
          <a:off x="20116800" y="5241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198</xdr:row>
      <xdr:rowOff>57150</xdr:rowOff>
    </xdr:from>
    <xdr:to>
      <xdr:col>28</xdr:col>
      <xdr:colOff>0</xdr:colOff>
      <xdr:row>198</xdr:row>
      <xdr:rowOff>57150</xdr:rowOff>
    </xdr:to>
    <xdr:sp>
      <xdr:nvSpPr>
        <xdr:cNvPr id="71" name="Line 1"/>
        <xdr:cNvSpPr>
          <a:spLocks/>
        </xdr:cNvSpPr>
      </xdr:nvSpPr>
      <xdr:spPr>
        <a:xfrm>
          <a:off x="20116800" y="5294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200</xdr:row>
      <xdr:rowOff>57150</xdr:rowOff>
    </xdr:from>
    <xdr:to>
      <xdr:col>28</xdr:col>
      <xdr:colOff>0</xdr:colOff>
      <xdr:row>200</xdr:row>
      <xdr:rowOff>57150</xdr:rowOff>
    </xdr:to>
    <xdr:sp>
      <xdr:nvSpPr>
        <xdr:cNvPr id="72" name="Line 1"/>
        <xdr:cNvSpPr>
          <a:spLocks/>
        </xdr:cNvSpPr>
      </xdr:nvSpPr>
      <xdr:spPr>
        <a:xfrm>
          <a:off x="20116800" y="5348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202</xdr:row>
      <xdr:rowOff>57150</xdr:rowOff>
    </xdr:from>
    <xdr:to>
      <xdr:col>28</xdr:col>
      <xdr:colOff>0</xdr:colOff>
      <xdr:row>202</xdr:row>
      <xdr:rowOff>57150</xdr:rowOff>
    </xdr:to>
    <xdr:sp>
      <xdr:nvSpPr>
        <xdr:cNvPr id="73" name="Line 1"/>
        <xdr:cNvSpPr>
          <a:spLocks/>
        </xdr:cNvSpPr>
      </xdr:nvSpPr>
      <xdr:spPr>
        <a:xfrm>
          <a:off x="20116800" y="5401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204</xdr:row>
      <xdr:rowOff>57150</xdr:rowOff>
    </xdr:from>
    <xdr:to>
      <xdr:col>28</xdr:col>
      <xdr:colOff>0</xdr:colOff>
      <xdr:row>204</xdr:row>
      <xdr:rowOff>57150</xdr:rowOff>
    </xdr:to>
    <xdr:sp>
      <xdr:nvSpPr>
        <xdr:cNvPr id="74" name="Line 1"/>
        <xdr:cNvSpPr>
          <a:spLocks/>
        </xdr:cNvSpPr>
      </xdr:nvSpPr>
      <xdr:spPr>
        <a:xfrm>
          <a:off x="20116800" y="5454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206</xdr:row>
      <xdr:rowOff>57150</xdr:rowOff>
    </xdr:from>
    <xdr:to>
      <xdr:col>28</xdr:col>
      <xdr:colOff>0</xdr:colOff>
      <xdr:row>206</xdr:row>
      <xdr:rowOff>57150</xdr:rowOff>
    </xdr:to>
    <xdr:sp>
      <xdr:nvSpPr>
        <xdr:cNvPr id="75" name="Line 1"/>
        <xdr:cNvSpPr>
          <a:spLocks/>
        </xdr:cNvSpPr>
      </xdr:nvSpPr>
      <xdr:spPr>
        <a:xfrm>
          <a:off x="20116800" y="550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208</xdr:row>
      <xdr:rowOff>57150</xdr:rowOff>
    </xdr:from>
    <xdr:to>
      <xdr:col>28</xdr:col>
      <xdr:colOff>0</xdr:colOff>
      <xdr:row>208</xdr:row>
      <xdr:rowOff>57150</xdr:rowOff>
    </xdr:to>
    <xdr:sp>
      <xdr:nvSpPr>
        <xdr:cNvPr id="76" name="Line 1"/>
        <xdr:cNvSpPr>
          <a:spLocks/>
        </xdr:cNvSpPr>
      </xdr:nvSpPr>
      <xdr:spPr>
        <a:xfrm>
          <a:off x="20116800" y="5561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210</xdr:row>
      <xdr:rowOff>57150</xdr:rowOff>
    </xdr:from>
    <xdr:to>
      <xdr:col>28</xdr:col>
      <xdr:colOff>0</xdr:colOff>
      <xdr:row>210</xdr:row>
      <xdr:rowOff>57150</xdr:rowOff>
    </xdr:to>
    <xdr:sp>
      <xdr:nvSpPr>
        <xdr:cNvPr id="77" name="Line 1"/>
        <xdr:cNvSpPr>
          <a:spLocks/>
        </xdr:cNvSpPr>
      </xdr:nvSpPr>
      <xdr:spPr>
        <a:xfrm>
          <a:off x="20116800" y="561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212</xdr:row>
      <xdr:rowOff>57150</xdr:rowOff>
    </xdr:from>
    <xdr:to>
      <xdr:col>28</xdr:col>
      <xdr:colOff>0</xdr:colOff>
      <xdr:row>212</xdr:row>
      <xdr:rowOff>57150</xdr:rowOff>
    </xdr:to>
    <xdr:sp>
      <xdr:nvSpPr>
        <xdr:cNvPr id="78" name="Line 1"/>
        <xdr:cNvSpPr>
          <a:spLocks/>
        </xdr:cNvSpPr>
      </xdr:nvSpPr>
      <xdr:spPr>
        <a:xfrm>
          <a:off x="20116800" y="5668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214</xdr:row>
      <xdr:rowOff>57150</xdr:rowOff>
    </xdr:from>
    <xdr:to>
      <xdr:col>28</xdr:col>
      <xdr:colOff>0</xdr:colOff>
      <xdr:row>214</xdr:row>
      <xdr:rowOff>57150</xdr:rowOff>
    </xdr:to>
    <xdr:sp>
      <xdr:nvSpPr>
        <xdr:cNvPr id="79" name="Line 1"/>
        <xdr:cNvSpPr>
          <a:spLocks/>
        </xdr:cNvSpPr>
      </xdr:nvSpPr>
      <xdr:spPr>
        <a:xfrm>
          <a:off x="20116800" y="5721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216</xdr:row>
      <xdr:rowOff>57150</xdr:rowOff>
    </xdr:from>
    <xdr:to>
      <xdr:col>28</xdr:col>
      <xdr:colOff>0</xdr:colOff>
      <xdr:row>216</xdr:row>
      <xdr:rowOff>57150</xdr:rowOff>
    </xdr:to>
    <xdr:sp>
      <xdr:nvSpPr>
        <xdr:cNvPr id="80" name="Line 1"/>
        <xdr:cNvSpPr>
          <a:spLocks/>
        </xdr:cNvSpPr>
      </xdr:nvSpPr>
      <xdr:spPr>
        <a:xfrm>
          <a:off x="20116800" y="5775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218</xdr:row>
      <xdr:rowOff>57150</xdr:rowOff>
    </xdr:from>
    <xdr:to>
      <xdr:col>28</xdr:col>
      <xdr:colOff>0</xdr:colOff>
      <xdr:row>218</xdr:row>
      <xdr:rowOff>57150</xdr:rowOff>
    </xdr:to>
    <xdr:sp>
      <xdr:nvSpPr>
        <xdr:cNvPr id="81" name="Line 1"/>
        <xdr:cNvSpPr>
          <a:spLocks/>
        </xdr:cNvSpPr>
      </xdr:nvSpPr>
      <xdr:spPr>
        <a:xfrm>
          <a:off x="20116800" y="5828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220</xdr:row>
      <xdr:rowOff>57150</xdr:rowOff>
    </xdr:from>
    <xdr:to>
      <xdr:col>28</xdr:col>
      <xdr:colOff>0</xdr:colOff>
      <xdr:row>220</xdr:row>
      <xdr:rowOff>57150</xdr:rowOff>
    </xdr:to>
    <xdr:sp>
      <xdr:nvSpPr>
        <xdr:cNvPr id="82" name="Line 1"/>
        <xdr:cNvSpPr>
          <a:spLocks/>
        </xdr:cNvSpPr>
      </xdr:nvSpPr>
      <xdr:spPr>
        <a:xfrm>
          <a:off x="20116800" y="5881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222</xdr:row>
      <xdr:rowOff>57150</xdr:rowOff>
    </xdr:from>
    <xdr:to>
      <xdr:col>28</xdr:col>
      <xdr:colOff>0</xdr:colOff>
      <xdr:row>222</xdr:row>
      <xdr:rowOff>57150</xdr:rowOff>
    </xdr:to>
    <xdr:sp>
      <xdr:nvSpPr>
        <xdr:cNvPr id="83" name="Line 1"/>
        <xdr:cNvSpPr>
          <a:spLocks/>
        </xdr:cNvSpPr>
      </xdr:nvSpPr>
      <xdr:spPr>
        <a:xfrm>
          <a:off x="20116800" y="5935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224</xdr:row>
      <xdr:rowOff>57150</xdr:rowOff>
    </xdr:from>
    <xdr:to>
      <xdr:col>28</xdr:col>
      <xdr:colOff>0</xdr:colOff>
      <xdr:row>224</xdr:row>
      <xdr:rowOff>57150</xdr:rowOff>
    </xdr:to>
    <xdr:sp>
      <xdr:nvSpPr>
        <xdr:cNvPr id="84" name="Line 1"/>
        <xdr:cNvSpPr>
          <a:spLocks/>
        </xdr:cNvSpPr>
      </xdr:nvSpPr>
      <xdr:spPr>
        <a:xfrm>
          <a:off x="20116800" y="5988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226</xdr:row>
      <xdr:rowOff>57150</xdr:rowOff>
    </xdr:from>
    <xdr:to>
      <xdr:col>28</xdr:col>
      <xdr:colOff>0</xdr:colOff>
      <xdr:row>226</xdr:row>
      <xdr:rowOff>57150</xdr:rowOff>
    </xdr:to>
    <xdr:sp>
      <xdr:nvSpPr>
        <xdr:cNvPr id="85" name="Line 1"/>
        <xdr:cNvSpPr>
          <a:spLocks/>
        </xdr:cNvSpPr>
      </xdr:nvSpPr>
      <xdr:spPr>
        <a:xfrm>
          <a:off x="20116800" y="6041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228</xdr:row>
      <xdr:rowOff>57150</xdr:rowOff>
    </xdr:from>
    <xdr:to>
      <xdr:col>28</xdr:col>
      <xdr:colOff>0</xdr:colOff>
      <xdr:row>228</xdr:row>
      <xdr:rowOff>57150</xdr:rowOff>
    </xdr:to>
    <xdr:sp>
      <xdr:nvSpPr>
        <xdr:cNvPr id="86" name="Line 1"/>
        <xdr:cNvSpPr>
          <a:spLocks/>
        </xdr:cNvSpPr>
      </xdr:nvSpPr>
      <xdr:spPr>
        <a:xfrm>
          <a:off x="20116800" y="6095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230</xdr:row>
      <xdr:rowOff>57150</xdr:rowOff>
    </xdr:from>
    <xdr:to>
      <xdr:col>28</xdr:col>
      <xdr:colOff>0</xdr:colOff>
      <xdr:row>230</xdr:row>
      <xdr:rowOff>57150</xdr:rowOff>
    </xdr:to>
    <xdr:sp>
      <xdr:nvSpPr>
        <xdr:cNvPr id="87" name="Line 1"/>
        <xdr:cNvSpPr>
          <a:spLocks/>
        </xdr:cNvSpPr>
      </xdr:nvSpPr>
      <xdr:spPr>
        <a:xfrm>
          <a:off x="20116800" y="6148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232</xdr:row>
      <xdr:rowOff>57150</xdr:rowOff>
    </xdr:from>
    <xdr:to>
      <xdr:col>28</xdr:col>
      <xdr:colOff>0</xdr:colOff>
      <xdr:row>232</xdr:row>
      <xdr:rowOff>57150</xdr:rowOff>
    </xdr:to>
    <xdr:sp>
      <xdr:nvSpPr>
        <xdr:cNvPr id="88" name="Line 1"/>
        <xdr:cNvSpPr>
          <a:spLocks/>
        </xdr:cNvSpPr>
      </xdr:nvSpPr>
      <xdr:spPr>
        <a:xfrm>
          <a:off x="20116800" y="6201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234</xdr:row>
      <xdr:rowOff>57150</xdr:rowOff>
    </xdr:from>
    <xdr:to>
      <xdr:col>28</xdr:col>
      <xdr:colOff>0</xdr:colOff>
      <xdr:row>234</xdr:row>
      <xdr:rowOff>57150</xdr:rowOff>
    </xdr:to>
    <xdr:sp>
      <xdr:nvSpPr>
        <xdr:cNvPr id="89" name="Line 1"/>
        <xdr:cNvSpPr>
          <a:spLocks/>
        </xdr:cNvSpPr>
      </xdr:nvSpPr>
      <xdr:spPr>
        <a:xfrm>
          <a:off x="20116800" y="6255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236</xdr:row>
      <xdr:rowOff>57150</xdr:rowOff>
    </xdr:from>
    <xdr:to>
      <xdr:col>28</xdr:col>
      <xdr:colOff>0</xdr:colOff>
      <xdr:row>236</xdr:row>
      <xdr:rowOff>57150</xdr:rowOff>
    </xdr:to>
    <xdr:sp>
      <xdr:nvSpPr>
        <xdr:cNvPr id="90" name="Line 1"/>
        <xdr:cNvSpPr>
          <a:spLocks/>
        </xdr:cNvSpPr>
      </xdr:nvSpPr>
      <xdr:spPr>
        <a:xfrm>
          <a:off x="20116800" y="6308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238</xdr:row>
      <xdr:rowOff>57150</xdr:rowOff>
    </xdr:from>
    <xdr:to>
      <xdr:col>28</xdr:col>
      <xdr:colOff>0</xdr:colOff>
      <xdr:row>238</xdr:row>
      <xdr:rowOff>57150</xdr:rowOff>
    </xdr:to>
    <xdr:sp>
      <xdr:nvSpPr>
        <xdr:cNvPr id="91" name="Line 1"/>
        <xdr:cNvSpPr>
          <a:spLocks/>
        </xdr:cNvSpPr>
      </xdr:nvSpPr>
      <xdr:spPr>
        <a:xfrm>
          <a:off x="20116800" y="636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240</xdr:row>
      <xdr:rowOff>57150</xdr:rowOff>
    </xdr:from>
    <xdr:to>
      <xdr:col>28</xdr:col>
      <xdr:colOff>0</xdr:colOff>
      <xdr:row>240</xdr:row>
      <xdr:rowOff>57150</xdr:rowOff>
    </xdr:to>
    <xdr:sp>
      <xdr:nvSpPr>
        <xdr:cNvPr id="92" name="Line 1"/>
        <xdr:cNvSpPr>
          <a:spLocks/>
        </xdr:cNvSpPr>
      </xdr:nvSpPr>
      <xdr:spPr>
        <a:xfrm>
          <a:off x="20116800" y="6415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242</xdr:row>
      <xdr:rowOff>57150</xdr:rowOff>
    </xdr:from>
    <xdr:to>
      <xdr:col>28</xdr:col>
      <xdr:colOff>0</xdr:colOff>
      <xdr:row>242</xdr:row>
      <xdr:rowOff>57150</xdr:rowOff>
    </xdr:to>
    <xdr:sp>
      <xdr:nvSpPr>
        <xdr:cNvPr id="93" name="Line 1"/>
        <xdr:cNvSpPr>
          <a:spLocks/>
        </xdr:cNvSpPr>
      </xdr:nvSpPr>
      <xdr:spPr>
        <a:xfrm>
          <a:off x="20116800" y="6468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244</xdr:row>
      <xdr:rowOff>57150</xdr:rowOff>
    </xdr:from>
    <xdr:to>
      <xdr:col>28</xdr:col>
      <xdr:colOff>0</xdr:colOff>
      <xdr:row>244</xdr:row>
      <xdr:rowOff>57150</xdr:rowOff>
    </xdr:to>
    <xdr:sp>
      <xdr:nvSpPr>
        <xdr:cNvPr id="94" name="Line 1"/>
        <xdr:cNvSpPr>
          <a:spLocks/>
        </xdr:cNvSpPr>
      </xdr:nvSpPr>
      <xdr:spPr>
        <a:xfrm>
          <a:off x="20116800" y="652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246</xdr:row>
      <xdr:rowOff>57150</xdr:rowOff>
    </xdr:from>
    <xdr:to>
      <xdr:col>28</xdr:col>
      <xdr:colOff>0</xdr:colOff>
      <xdr:row>246</xdr:row>
      <xdr:rowOff>57150</xdr:rowOff>
    </xdr:to>
    <xdr:sp>
      <xdr:nvSpPr>
        <xdr:cNvPr id="95" name="Line 1"/>
        <xdr:cNvSpPr>
          <a:spLocks/>
        </xdr:cNvSpPr>
      </xdr:nvSpPr>
      <xdr:spPr>
        <a:xfrm>
          <a:off x="20116800" y="6575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248</xdr:row>
      <xdr:rowOff>57150</xdr:rowOff>
    </xdr:from>
    <xdr:to>
      <xdr:col>28</xdr:col>
      <xdr:colOff>0</xdr:colOff>
      <xdr:row>248</xdr:row>
      <xdr:rowOff>57150</xdr:rowOff>
    </xdr:to>
    <xdr:sp>
      <xdr:nvSpPr>
        <xdr:cNvPr id="96" name="Line 1"/>
        <xdr:cNvSpPr>
          <a:spLocks/>
        </xdr:cNvSpPr>
      </xdr:nvSpPr>
      <xdr:spPr>
        <a:xfrm>
          <a:off x="20116800" y="6628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250</xdr:row>
      <xdr:rowOff>57150</xdr:rowOff>
    </xdr:from>
    <xdr:to>
      <xdr:col>28</xdr:col>
      <xdr:colOff>0</xdr:colOff>
      <xdr:row>250</xdr:row>
      <xdr:rowOff>57150</xdr:rowOff>
    </xdr:to>
    <xdr:sp>
      <xdr:nvSpPr>
        <xdr:cNvPr id="97" name="Line 1"/>
        <xdr:cNvSpPr>
          <a:spLocks/>
        </xdr:cNvSpPr>
      </xdr:nvSpPr>
      <xdr:spPr>
        <a:xfrm>
          <a:off x="20116800" y="6681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252</xdr:row>
      <xdr:rowOff>57150</xdr:rowOff>
    </xdr:from>
    <xdr:to>
      <xdr:col>28</xdr:col>
      <xdr:colOff>0</xdr:colOff>
      <xdr:row>252</xdr:row>
      <xdr:rowOff>57150</xdr:rowOff>
    </xdr:to>
    <xdr:sp>
      <xdr:nvSpPr>
        <xdr:cNvPr id="98" name="Line 1"/>
        <xdr:cNvSpPr>
          <a:spLocks/>
        </xdr:cNvSpPr>
      </xdr:nvSpPr>
      <xdr:spPr>
        <a:xfrm>
          <a:off x="20116800" y="6735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254</xdr:row>
      <xdr:rowOff>57150</xdr:rowOff>
    </xdr:from>
    <xdr:to>
      <xdr:col>28</xdr:col>
      <xdr:colOff>0</xdr:colOff>
      <xdr:row>254</xdr:row>
      <xdr:rowOff>57150</xdr:rowOff>
    </xdr:to>
    <xdr:sp>
      <xdr:nvSpPr>
        <xdr:cNvPr id="99" name="Line 1"/>
        <xdr:cNvSpPr>
          <a:spLocks/>
        </xdr:cNvSpPr>
      </xdr:nvSpPr>
      <xdr:spPr>
        <a:xfrm>
          <a:off x="20116800" y="6788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256</xdr:row>
      <xdr:rowOff>57150</xdr:rowOff>
    </xdr:from>
    <xdr:to>
      <xdr:col>28</xdr:col>
      <xdr:colOff>0</xdr:colOff>
      <xdr:row>256</xdr:row>
      <xdr:rowOff>57150</xdr:rowOff>
    </xdr:to>
    <xdr:sp>
      <xdr:nvSpPr>
        <xdr:cNvPr id="100" name="Line 1"/>
        <xdr:cNvSpPr>
          <a:spLocks/>
        </xdr:cNvSpPr>
      </xdr:nvSpPr>
      <xdr:spPr>
        <a:xfrm>
          <a:off x="20116800" y="6841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258</xdr:row>
      <xdr:rowOff>57150</xdr:rowOff>
    </xdr:from>
    <xdr:to>
      <xdr:col>28</xdr:col>
      <xdr:colOff>0</xdr:colOff>
      <xdr:row>258</xdr:row>
      <xdr:rowOff>57150</xdr:rowOff>
    </xdr:to>
    <xdr:sp>
      <xdr:nvSpPr>
        <xdr:cNvPr id="101" name="Line 1"/>
        <xdr:cNvSpPr>
          <a:spLocks/>
        </xdr:cNvSpPr>
      </xdr:nvSpPr>
      <xdr:spPr>
        <a:xfrm>
          <a:off x="20116800" y="6895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260</xdr:row>
      <xdr:rowOff>57150</xdr:rowOff>
    </xdr:from>
    <xdr:to>
      <xdr:col>28</xdr:col>
      <xdr:colOff>0</xdr:colOff>
      <xdr:row>260</xdr:row>
      <xdr:rowOff>57150</xdr:rowOff>
    </xdr:to>
    <xdr:sp>
      <xdr:nvSpPr>
        <xdr:cNvPr id="102" name="Line 1"/>
        <xdr:cNvSpPr>
          <a:spLocks/>
        </xdr:cNvSpPr>
      </xdr:nvSpPr>
      <xdr:spPr>
        <a:xfrm>
          <a:off x="20116800" y="6948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262</xdr:row>
      <xdr:rowOff>57150</xdr:rowOff>
    </xdr:from>
    <xdr:to>
      <xdr:col>28</xdr:col>
      <xdr:colOff>0</xdr:colOff>
      <xdr:row>262</xdr:row>
      <xdr:rowOff>57150</xdr:rowOff>
    </xdr:to>
    <xdr:sp>
      <xdr:nvSpPr>
        <xdr:cNvPr id="103" name="Line 1"/>
        <xdr:cNvSpPr>
          <a:spLocks/>
        </xdr:cNvSpPr>
      </xdr:nvSpPr>
      <xdr:spPr>
        <a:xfrm>
          <a:off x="20116800" y="7001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264</xdr:row>
      <xdr:rowOff>57150</xdr:rowOff>
    </xdr:from>
    <xdr:to>
      <xdr:col>28</xdr:col>
      <xdr:colOff>0</xdr:colOff>
      <xdr:row>264</xdr:row>
      <xdr:rowOff>57150</xdr:rowOff>
    </xdr:to>
    <xdr:sp>
      <xdr:nvSpPr>
        <xdr:cNvPr id="104" name="Line 1"/>
        <xdr:cNvSpPr>
          <a:spLocks/>
        </xdr:cNvSpPr>
      </xdr:nvSpPr>
      <xdr:spPr>
        <a:xfrm>
          <a:off x="20116800" y="7055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266</xdr:row>
      <xdr:rowOff>57150</xdr:rowOff>
    </xdr:from>
    <xdr:to>
      <xdr:col>28</xdr:col>
      <xdr:colOff>0</xdr:colOff>
      <xdr:row>266</xdr:row>
      <xdr:rowOff>57150</xdr:rowOff>
    </xdr:to>
    <xdr:sp>
      <xdr:nvSpPr>
        <xdr:cNvPr id="105" name="Line 1"/>
        <xdr:cNvSpPr>
          <a:spLocks/>
        </xdr:cNvSpPr>
      </xdr:nvSpPr>
      <xdr:spPr>
        <a:xfrm>
          <a:off x="20116800" y="7108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268</xdr:row>
      <xdr:rowOff>57150</xdr:rowOff>
    </xdr:from>
    <xdr:to>
      <xdr:col>28</xdr:col>
      <xdr:colOff>0</xdr:colOff>
      <xdr:row>268</xdr:row>
      <xdr:rowOff>57150</xdr:rowOff>
    </xdr:to>
    <xdr:sp>
      <xdr:nvSpPr>
        <xdr:cNvPr id="106" name="Line 1"/>
        <xdr:cNvSpPr>
          <a:spLocks/>
        </xdr:cNvSpPr>
      </xdr:nvSpPr>
      <xdr:spPr>
        <a:xfrm>
          <a:off x="20116800" y="7161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270</xdr:row>
      <xdr:rowOff>57150</xdr:rowOff>
    </xdr:from>
    <xdr:to>
      <xdr:col>28</xdr:col>
      <xdr:colOff>0</xdr:colOff>
      <xdr:row>270</xdr:row>
      <xdr:rowOff>57150</xdr:rowOff>
    </xdr:to>
    <xdr:sp>
      <xdr:nvSpPr>
        <xdr:cNvPr id="107" name="Line 1"/>
        <xdr:cNvSpPr>
          <a:spLocks/>
        </xdr:cNvSpPr>
      </xdr:nvSpPr>
      <xdr:spPr>
        <a:xfrm>
          <a:off x="20116800" y="7215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272</xdr:row>
      <xdr:rowOff>57150</xdr:rowOff>
    </xdr:from>
    <xdr:to>
      <xdr:col>28</xdr:col>
      <xdr:colOff>0</xdr:colOff>
      <xdr:row>272</xdr:row>
      <xdr:rowOff>57150</xdr:rowOff>
    </xdr:to>
    <xdr:sp>
      <xdr:nvSpPr>
        <xdr:cNvPr id="108" name="Line 1"/>
        <xdr:cNvSpPr>
          <a:spLocks/>
        </xdr:cNvSpPr>
      </xdr:nvSpPr>
      <xdr:spPr>
        <a:xfrm>
          <a:off x="20116800" y="7268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274</xdr:row>
      <xdr:rowOff>57150</xdr:rowOff>
    </xdr:from>
    <xdr:to>
      <xdr:col>28</xdr:col>
      <xdr:colOff>0</xdr:colOff>
      <xdr:row>274</xdr:row>
      <xdr:rowOff>57150</xdr:rowOff>
    </xdr:to>
    <xdr:sp>
      <xdr:nvSpPr>
        <xdr:cNvPr id="109" name="Line 1"/>
        <xdr:cNvSpPr>
          <a:spLocks/>
        </xdr:cNvSpPr>
      </xdr:nvSpPr>
      <xdr:spPr>
        <a:xfrm>
          <a:off x="20116800" y="7321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276</xdr:row>
      <xdr:rowOff>57150</xdr:rowOff>
    </xdr:from>
    <xdr:to>
      <xdr:col>28</xdr:col>
      <xdr:colOff>0</xdr:colOff>
      <xdr:row>276</xdr:row>
      <xdr:rowOff>57150</xdr:rowOff>
    </xdr:to>
    <xdr:sp>
      <xdr:nvSpPr>
        <xdr:cNvPr id="110" name="Line 1"/>
        <xdr:cNvSpPr>
          <a:spLocks/>
        </xdr:cNvSpPr>
      </xdr:nvSpPr>
      <xdr:spPr>
        <a:xfrm>
          <a:off x="20116800" y="7375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278</xdr:row>
      <xdr:rowOff>57150</xdr:rowOff>
    </xdr:from>
    <xdr:to>
      <xdr:col>28</xdr:col>
      <xdr:colOff>0</xdr:colOff>
      <xdr:row>278</xdr:row>
      <xdr:rowOff>57150</xdr:rowOff>
    </xdr:to>
    <xdr:sp>
      <xdr:nvSpPr>
        <xdr:cNvPr id="111" name="Line 1"/>
        <xdr:cNvSpPr>
          <a:spLocks/>
        </xdr:cNvSpPr>
      </xdr:nvSpPr>
      <xdr:spPr>
        <a:xfrm>
          <a:off x="20116800" y="7428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280</xdr:row>
      <xdr:rowOff>57150</xdr:rowOff>
    </xdr:from>
    <xdr:to>
      <xdr:col>28</xdr:col>
      <xdr:colOff>0</xdr:colOff>
      <xdr:row>280</xdr:row>
      <xdr:rowOff>57150</xdr:rowOff>
    </xdr:to>
    <xdr:sp>
      <xdr:nvSpPr>
        <xdr:cNvPr id="112" name="Line 1"/>
        <xdr:cNvSpPr>
          <a:spLocks/>
        </xdr:cNvSpPr>
      </xdr:nvSpPr>
      <xdr:spPr>
        <a:xfrm>
          <a:off x="20116800" y="7481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282</xdr:row>
      <xdr:rowOff>57150</xdr:rowOff>
    </xdr:from>
    <xdr:to>
      <xdr:col>28</xdr:col>
      <xdr:colOff>0</xdr:colOff>
      <xdr:row>282</xdr:row>
      <xdr:rowOff>57150</xdr:rowOff>
    </xdr:to>
    <xdr:sp>
      <xdr:nvSpPr>
        <xdr:cNvPr id="113" name="Line 1"/>
        <xdr:cNvSpPr>
          <a:spLocks/>
        </xdr:cNvSpPr>
      </xdr:nvSpPr>
      <xdr:spPr>
        <a:xfrm>
          <a:off x="20116800" y="7535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284</xdr:row>
      <xdr:rowOff>57150</xdr:rowOff>
    </xdr:from>
    <xdr:to>
      <xdr:col>28</xdr:col>
      <xdr:colOff>0</xdr:colOff>
      <xdr:row>284</xdr:row>
      <xdr:rowOff>57150</xdr:rowOff>
    </xdr:to>
    <xdr:sp>
      <xdr:nvSpPr>
        <xdr:cNvPr id="114" name="Line 1"/>
        <xdr:cNvSpPr>
          <a:spLocks/>
        </xdr:cNvSpPr>
      </xdr:nvSpPr>
      <xdr:spPr>
        <a:xfrm>
          <a:off x="20116800" y="7588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286</xdr:row>
      <xdr:rowOff>57150</xdr:rowOff>
    </xdr:from>
    <xdr:to>
      <xdr:col>28</xdr:col>
      <xdr:colOff>0</xdr:colOff>
      <xdr:row>286</xdr:row>
      <xdr:rowOff>57150</xdr:rowOff>
    </xdr:to>
    <xdr:sp>
      <xdr:nvSpPr>
        <xdr:cNvPr id="115" name="Line 1"/>
        <xdr:cNvSpPr>
          <a:spLocks/>
        </xdr:cNvSpPr>
      </xdr:nvSpPr>
      <xdr:spPr>
        <a:xfrm>
          <a:off x="20116800" y="7641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288</xdr:row>
      <xdr:rowOff>57150</xdr:rowOff>
    </xdr:from>
    <xdr:to>
      <xdr:col>28</xdr:col>
      <xdr:colOff>0</xdr:colOff>
      <xdr:row>288</xdr:row>
      <xdr:rowOff>57150</xdr:rowOff>
    </xdr:to>
    <xdr:sp>
      <xdr:nvSpPr>
        <xdr:cNvPr id="116" name="Line 1"/>
        <xdr:cNvSpPr>
          <a:spLocks/>
        </xdr:cNvSpPr>
      </xdr:nvSpPr>
      <xdr:spPr>
        <a:xfrm>
          <a:off x="20116800" y="769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290</xdr:row>
      <xdr:rowOff>57150</xdr:rowOff>
    </xdr:from>
    <xdr:to>
      <xdr:col>28</xdr:col>
      <xdr:colOff>0</xdr:colOff>
      <xdr:row>290</xdr:row>
      <xdr:rowOff>57150</xdr:rowOff>
    </xdr:to>
    <xdr:sp>
      <xdr:nvSpPr>
        <xdr:cNvPr id="117" name="Line 1"/>
        <xdr:cNvSpPr>
          <a:spLocks/>
        </xdr:cNvSpPr>
      </xdr:nvSpPr>
      <xdr:spPr>
        <a:xfrm>
          <a:off x="20116800" y="774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292</xdr:row>
      <xdr:rowOff>57150</xdr:rowOff>
    </xdr:from>
    <xdr:to>
      <xdr:col>28</xdr:col>
      <xdr:colOff>0</xdr:colOff>
      <xdr:row>292</xdr:row>
      <xdr:rowOff>57150</xdr:rowOff>
    </xdr:to>
    <xdr:sp>
      <xdr:nvSpPr>
        <xdr:cNvPr id="118" name="Line 1"/>
        <xdr:cNvSpPr>
          <a:spLocks/>
        </xdr:cNvSpPr>
      </xdr:nvSpPr>
      <xdr:spPr>
        <a:xfrm>
          <a:off x="20116800" y="7801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294</xdr:row>
      <xdr:rowOff>57150</xdr:rowOff>
    </xdr:from>
    <xdr:to>
      <xdr:col>28</xdr:col>
      <xdr:colOff>0</xdr:colOff>
      <xdr:row>294</xdr:row>
      <xdr:rowOff>57150</xdr:rowOff>
    </xdr:to>
    <xdr:sp>
      <xdr:nvSpPr>
        <xdr:cNvPr id="119" name="Line 1"/>
        <xdr:cNvSpPr>
          <a:spLocks/>
        </xdr:cNvSpPr>
      </xdr:nvSpPr>
      <xdr:spPr>
        <a:xfrm>
          <a:off x="20116800" y="785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296</xdr:row>
      <xdr:rowOff>57150</xdr:rowOff>
    </xdr:from>
    <xdr:to>
      <xdr:col>28</xdr:col>
      <xdr:colOff>0</xdr:colOff>
      <xdr:row>296</xdr:row>
      <xdr:rowOff>57150</xdr:rowOff>
    </xdr:to>
    <xdr:sp>
      <xdr:nvSpPr>
        <xdr:cNvPr id="120" name="Line 1"/>
        <xdr:cNvSpPr>
          <a:spLocks/>
        </xdr:cNvSpPr>
      </xdr:nvSpPr>
      <xdr:spPr>
        <a:xfrm>
          <a:off x="20116800" y="790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298</xdr:row>
      <xdr:rowOff>57150</xdr:rowOff>
    </xdr:from>
    <xdr:to>
      <xdr:col>28</xdr:col>
      <xdr:colOff>0</xdr:colOff>
      <xdr:row>298</xdr:row>
      <xdr:rowOff>57150</xdr:rowOff>
    </xdr:to>
    <xdr:sp>
      <xdr:nvSpPr>
        <xdr:cNvPr id="121" name="Line 1"/>
        <xdr:cNvSpPr>
          <a:spLocks/>
        </xdr:cNvSpPr>
      </xdr:nvSpPr>
      <xdr:spPr>
        <a:xfrm>
          <a:off x="20116800" y="796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300</xdr:row>
      <xdr:rowOff>57150</xdr:rowOff>
    </xdr:from>
    <xdr:to>
      <xdr:col>28</xdr:col>
      <xdr:colOff>0</xdr:colOff>
      <xdr:row>300</xdr:row>
      <xdr:rowOff>57150</xdr:rowOff>
    </xdr:to>
    <xdr:sp>
      <xdr:nvSpPr>
        <xdr:cNvPr id="122" name="Line 1"/>
        <xdr:cNvSpPr>
          <a:spLocks/>
        </xdr:cNvSpPr>
      </xdr:nvSpPr>
      <xdr:spPr>
        <a:xfrm>
          <a:off x="20116800" y="8015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302</xdr:row>
      <xdr:rowOff>57150</xdr:rowOff>
    </xdr:from>
    <xdr:to>
      <xdr:col>28</xdr:col>
      <xdr:colOff>0</xdr:colOff>
      <xdr:row>302</xdr:row>
      <xdr:rowOff>57150</xdr:rowOff>
    </xdr:to>
    <xdr:sp>
      <xdr:nvSpPr>
        <xdr:cNvPr id="123" name="Line 1"/>
        <xdr:cNvSpPr>
          <a:spLocks/>
        </xdr:cNvSpPr>
      </xdr:nvSpPr>
      <xdr:spPr>
        <a:xfrm>
          <a:off x="20116800" y="8068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304</xdr:row>
      <xdr:rowOff>57150</xdr:rowOff>
    </xdr:from>
    <xdr:to>
      <xdr:col>28</xdr:col>
      <xdr:colOff>0</xdr:colOff>
      <xdr:row>304</xdr:row>
      <xdr:rowOff>57150</xdr:rowOff>
    </xdr:to>
    <xdr:sp>
      <xdr:nvSpPr>
        <xdr:cNvPr id="124" name="Line 1"/>
        <xdr:cNvSpPr>
          <a:spLocks/>
        </xdr:cNvSpPr>
      </xdr:nvSpPr>
      <xdr:spPr>
        <a:xfrm>
          <a:off x="20116800" y="8121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306</xdr:row>
      <xdr:rowOff>57150</xdr:rowOff>
    </xdr:from>
    <xdr:to>
      <xdr:col>28</xdr:col>
      <xdr:colOff>0</xdr:colOff>
      <xdr:row>306</xdr:row>
      <xdr:rowOff>57150</xdr:rowOff>
    </xdr:to>
    <xdr:sp>
      <xdr:nvSpPr>
        <xdr:cNvPr id="125" name="Line 1"/>
        <xdr:cNvSpPr>
          <a:spLocks/>
        </xdr:cNvSpPr>
      </xdr:nvSpPr>
      <xdr:spPr>
        <a:xfrm>
          <a:off x="20116800" y="8175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308</xdr:row>
      <xdr:rowOff>57150</xdr:rowOff>
    </xdr:from>
    <xdr:to>
      <xdr:col>28</xdr:col>
      <xdr:colOff>0</xdr:colOff>
      <xdr:row>308</xdr:row>
      <xdr:rowOff>57150</xdr:rowOff>
    </xdr:to>
    <xdr:sp>
      <xdr:nvSpPr>
        <xdr:cNvPr id="126" name="Line 1"/>
        <xdr:cNvSpPr>
          <a:spLocks/>
        </xdr:cNvSpPr>
      </xdr:nvSpPr>
      <xdr:spPr>
        <a:xfrm>
          <a:off x="20116800" y="8228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310</xdr:row>
      <xdr:rowOff>57150</xdr:rowOff>
    </xdr:from>
    <xdr:to>
      <xdr:col>28</xdr:col>
      <xdr:colOff>0</xdr:colOff>
      <xdr:row>310</xdr:row>
      <xdr:rowOff>57150</xdr:rowOff>
    </xdr:to>
    <xdr:sp>
      <xdr:nvSpPr>
        <xdr:cNvPr id="127" name="Line 1"/>
        <xdr:cNvSpPr>
          <a:spLocks/>
        </xdr:cNvSpPr>
      </xdr:nvSpPr>
      <xdr:spPr>
        <a:xfrm>
          <a:off x="20116800" y="8281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312</xdr:row>
      <xdr:rowOff>57150</xdr:rowOff>
    </xdr:from>
    <xdr:to>
      <xdr:col>28</xdr:col>
      <xdr:colOff>0</xdr:colOff>
      <xdr:row>312</xdr:row>
      <xdr:rowOff>57150</xdr:rowOff>
    </xdr:to>
    <xdr:sp>
      <xdr:nvSpPr>
        <xdr:cNvPr id="128" name="Line 1"/>
        <xdr:cNvSpPr>
          <a:spLocks/>
        </xdr:cNvSpPr>
      </xdr:nvSpPr>
      <xdr:spPr>
        <a:xfrm>
          <a:off x="20116800" y="833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314</xdr:row>
      <xdr:rowOff>57150</xdr:rowOff>
    </xdr:from>
    <xdr:to>
      <xdr:col>28</xdr:col>
      <xdr:colOff>0</xdr:colOff>
      <xdr:row>314</xdr:row>
      <xdr:rowOff>57150</xdr:rowOff>
    </xdr:to>
    <xdr:sp>
      <xdr:nvSpPr>
        <xdr:cNvPr id="129" name="Line 1"/>
        <xdr:cNvSpPr>
          <a:spLocks/>
        </xdr:cNvSpPr>
      </xdr:nvSpPr>
      <xdr:spPr>
        <a:xfrm>
          <a:off x="20116800" y="8388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316</xdr:row>
      <xdr:rowOff>57150</xdr:rowOff>
    </xdr:from>
    <xdr:to>
      <xdr:col>28</xdr:col>
      <xdr:colOff>0</xdr:colOff>
      <xdr:row>316</xdr:row>
      <xdr:rowOff>57150</xdr:rowOff>
    </xdr:to>
    <xdr:sp>
      <xdr:nvSpPr>
        <xdr:cNvPr id="130" name="Line 1"/>
        <xdr:cNvSpPr>
          <a:spLocks/>
        </xdr:cNvSpPr>
      </xdr:nvSpPr>
      <xdr:spPr>
        <a:xfrm>
          <a:off x="20116800" y="8442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318</xdr:row>
      <xdr:rowOff>57150</xdr:rowOff>
    </xdr:from>
    <xdr:to>
      <xdr:col>28</xdr:col>
      <xdr:colOff>0</xdr:colOff>
      <xdr:row>318</xdr:row>
      <xdr:rowOff>57150</xdr:rowOff>
    </xdr:to>
    <xdr:sp>
      <xdr:nvSpPr>
        <xdr:cNvPr id="131" name="Line 1"/>
        <xdr:cNvSpPr>
          <a:spLocks/>
        </xdr:cNvSpPr>
      </xdr:nvSpPr>
      <xdr:spPr>
        <a:xfrm>
          <a:off x="20116800" y="849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320</xdr:row>
      <xdr:rowOff>57150</xdr:rowOff>
    </xdr:from>
    <xdr:to>
      <xdr:col>28</xdr:col>
      <xdr:colOff>0</xdr:colOff>
      <xdr:row>320</xdr:row>
      <xdr:rowOff>57150</xdr:rowOff>
    </xdr:to>
    <xdr:sp>
      <xdr:nvSpPr>
        <xdr:cNvPr id="132" name="Line 1"/>
        <xdr:cNvSpPr>
          <a:spLocks/>
        </xdr:cNvSpPr>
      </xdr:nvSpPr>
      <xdr:spPr>
        <a:xfrm>
          <a:off x="20116800" y="8548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322</xdr:row>
      <xdr:rowOff>57150</xdr:rowOff>
    </xdr:from>
    <xdr:to>
      <xdr:col>28</xdr:col>
      <xdr:colOff>0</xdr:colOff>
      <xdr:row>322</xdr:row>
      <xdr:rowOff>57150</xdr:rowOff>
    </xdr:to>
    <xdr:sp>
      <xdr:nvSpPr>
        <xdr:cNvPr id="133" name="Line 1"/>
        <xdr:cNvSpPr>
          <a:spLocks/>
        </xdr:cNvSpPr>
      </xdr:nvSpPr>
      <xdr:spPr>
        <a:xfrm>
          <a:off x="20116800" y="8602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324</xdr:row>
      <xdr:rowOff>57150</xdr:rowOff>
    </xdr:from>
    <xdr:to>
      <xdr:col>28</xdr:col>
      <xdr:colOff>0</xdr:colOff>
      <xdr:row>324</xdr:row>
      <xdr:rowOff>57150</xdr:rowOff>
    </xdr:to>
    <xdr:sp>
      <xdr:nvSpPr>
        <xdr:cNvPr id="134" name="Line 1"/>
        <xdr:cNvSpPr>
          <a:spLocks/>
        </xdr:cNvSpPr>
      </xdr:nvSpPr>
      <xdr:spPr>
        <a:xfrm>
          <a:off x="20116800" y="865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326</xdr:row>
      <xdr:rowOff>57150</xdr:rowOff>
    </xdr:from>
    <xdr:to>
      <xdr:col>28</xdr:col>
      <xdr:colOff>0</xdr:colOff>
      <xdr:row>326</xdr:row>
      <xdr:rowOff>57150</xdr:rowOff>
    </xdr:to>
    <xdr:sp>
      <xdr:nvSpPr>
        <xdr:cNvPr id="135" name="Line 1"/>
        <xdr:cNvSpPr>
          <a:spLocks/>
        </xdr:cNvSpPr>
      </xdr:nvSpPr>
      <xdr:spPr>
        <a:xfrm>
          <a:off x="20116800" y="8708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328</xdr:row>
      <xdr:rowOff>57150</xdr:rowOff>
    </xdr:from>
    <xdr:to>
      <xdr:col>28</xdr:col>
      <xdr:colOff>0</xdr:colOff>
      <xdr:row>328</xdr:row>
      <xdr:rowOff>57150</xdr:rowOff>
    </xdr:to>
    <xdr:sp>
      <xdr:nvSpPr>
        <xdr:cNvPr id="136" name="Line 1"/>
        <xdr:cNvSpPr>
          <a:spLocks/>
        </xdr:cNvSpPr>
      </xdr:nvSpPr>
      <xdr:spPr>
        <a:xfrm>
          <a:off x="20116800" y="8762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330</xdr:row>
      <xdr:rowOff>57150</xdr:rowOff>
    </xdr:from>
    <xdr:to>
      <xdr:col>28</xdr:col>
      <xdr:colOff>0</xdr:colOff>
      <xdr:row>330</xdr:row>
      <xdr:rowOff>57150</xdr:rowOff>
    </xdr:to>
    <xdr:sp>
      <xdr:nvSpPr>
        <xdr:cNvPr id="137" name="Line 1"/>
        <xdr:cNvSpPr>
          <a:spLocks/>
        </xdr:cNvSpPr>
      </xdr:nvSpPr>
      <xdr:spPr>
        <a:xfrm>
          <a:off x="20116800" y="8815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332</xdr:row>
      <xdr:rowOff>57150</xdr:rowOff>
    </xdr:from>
    <xdr:to>
      <xdr:col>28</xdr:col>
      <xdr:colOff>0</xdr:colOff>
      <xdr:row>332</xdr:row>
      <xdr:rowOff>57150</xdr:rowOff>
    </xdr:to>
    <xdr:sp>
      <xdr:nvSpPr>
        <xdr:cNvPr id="138" name="Line 1"/>
        <xdr:cNvSpPr>
          <a:spLocks/>
        </xdr:cNvSpPr>
      </xdr:nvSpPr>
      <xdr:spPr>
        <a:xfrm>
          <a:off x="20116800" y="8868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334</xdr:row>
      <xdr:rowOff>57150</xdr:rowOff>
    </xdr:from>
    <xdr:to>
      <xdr:col>28</xdr:col>
      <xdr:colOff>0</xdr:colOff>
      <xdr:row>334</xdr:row>
      <xdr:rowOff>57150</xdr:rowOff>
    </xdr:to>
    <xdr:sp>
      <xdr:nvSpPr>
        <xdr:cNvPr id="139" name="Line 1"/>
        <xdr:cNvSpPr>
          <a:spLocks/>
        </xdr:cNvSpPr>
      </xdr:nvSpPr>
      <xdr:spPr>
        <a:xfrm>
          <a:off x="20116800" y="8922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6</xdr:row>
      <xdr:rowOff>19050</xdr:rowOff>
    </xdr:from>
    <xdr:to>
      <xdr:col>2</xdr:col>
      <xdr:colOff>352425</xdr:colOff>
      <xdr:row>6</xdr:row>
      <xdr:rowOff>190500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1466850"/>
          <a:ext cx="104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41"/>
  <sheetViews>
    <sheetView zoomScale="130" zoomScaleNormal="130" zoomScalePageLayoutView="0" workbookViewId="0" topLeftCell="A18">
      <selection activeCell="B21" sqref="B21:D21"/>
    </sheetView>
  </sheetViews>
  <sheetFormatPr defaultColWidth="9.140625" defaultRowHeight="21.75"/>
  <cols>
    <col min="1" max="1" width="3.421875" style="1" customWidth="1"/>
    <col min="2" max="2" width="4.421875" style="1" customWidth="1"/>
    <col min="3" max="3" width="48.00390625" style="1" customWidth="1"/>
    <col min="4" max="4" width="49.8515625" style="1" customWidth="1"/>
    <col min="5" max="6" width="7.140625" style="1" customWidth="1"/>
    <col min="7" max="16384" width="9.140625" style="1" customWidth="1"/>
  </cols>
  <sheetData>
    <row r="3" spans="1:6" ht="27.75" customHeight="1">
      <c r="A3" s="92" t="s">
        <v>214</v>
      </c>
      <c r="B3" s="92"/>
      <c r="C3" s="92"/>
      <c r="D3" s="92"/>
      <c r="E3" s="92"/>
      <c r="F3" s="92"/>
    </row>
    <row r="4" spans="1:6" s="5" customFormat="1" ht="25.5" customHeight="1">
      <c r="A4" s="181" t="s">
        <v>213</v>
      </c>
      <c r="B4" s="181"/>
      <c r="C4" s="181"/>
      <c r="D4" s="181"/>
      <c r="E4" s="91"/>
      <c r="F4" s="91"/>
    </row>
    <row r="5" spans="1:6" s="5" customFormat="1" ht="25.5" customHeight="1">
      <c r="A5" s="182" t="s">
        <v>89</v>
      </c>
      <c r="B5" s="182"/>
      <c r="C5" s="182"/>
      <c r="D5" s="182"/>
      <c r="E5" s="91"/>
      <c r="F5" s="91"/>
    </row>
    <row r="6" spans="1:6" s="5" customFormat="1" ht="25.5" customHeight="1">
      <c r="A6" s="182" t="s">
        <v>210</v>
      </c>
      <c r="B6" s="182"/>
      <c r="C6" s="182"/>
      <c r="D6" s="182"/>
      <c r="E6" s="91"/>
      <c r="F6" s="91"/>
    </row>
    <row r="7" spans="2:6" s="5" customFormat="1" ht="21">
      <c r="B7" s="79"/>
      <c r="C7" s="179"/>
      <c r="D7" s="179"/>
      <c r="E7" s="179"/>
      <c r="F7" s="179"/>
    </row>
    <row r="8" s="78" customFormat="1" ht="21">
      <c r="C8" s="78" t="s">
        <v>90</v>
      </c>
    </row>
    <row r="9" s="78" customFormat="1" ht="21">
      <c r="B9" s="78" t="s">
        <v>91</v>
      </c>
    </row>
    <row r="10" spans="2:6" s="78" customFormat="1" ht="21" customHeight="1">
      <c r="B10" s="180" t="s">
        <v>225</v>
      </c>
      <c r="C10" s="180"/>
      <c r="D10" s="180"/>
      <c r="E10" s="180"/>
      <c r="F10" s="180"/>
    </row>
    <row r="11" s="78" customFormat="1" ht="21">
      <c r="B11" s="78" t="s">
        <v>88</v>
      </c>
    </row>
    <row r="12" s="78" customFormat="1" ht="21">
      <c r="B12" s="78" t="s">
        <v>87</v>
      </c>
    </row>
    <row r="13" s="14" customFormat="1" ht="21">
      <c r="C13" s="14" t="s">
        <v>92</v>
      </c>
    </row>
    <row r="14" s="14" customFormat="1" ht="21">
      <c r="B14" s="14" t="s">
        <v>215</v>
      </c>
    </row>
    <row r="15" s="14" customFormat="1" ht="21">
      <c r="B15" s="14" t="s">
        <v>217</v>
      </c>
    </row>
    <row r="16" s="14" customFormat="1" ht="21">
      <c r="C16" s="14" t="s">
        <v>216</v>
      </c>
    </row>
    <row r="17" s="14" customFormat="1" ht="21">
      <c r="B17" s="14" t="s">
        <v>202</v>
      </c>
    </row>
    <row r="18" s="14" customFormat="1" ht="21">
      <c r="C18" s="14" t="s">
        <v>203</v>
      </c>
    </row>
    <row r="19" s="14" customFormat="1" ht="21">
      <c r="B19" s="14" t="s">
        <v>204</v>
      </c>
    </row>
    <row r="20" s="14" customFormat="1" ht="21">
      <c r="C20" s="14" t="s">
        <v>237</v>
      </c>
    </row>
    <row r="21" spans="2:4" s="78" customFormat="1" ht="21">
      <c r="B21" s="178" t="s">
        <v>211</v>
      </c>
      <c r="C21" s="178"/>
      <c r="D21" s="178"/>
    </row>
    <row r="22" spans="2:4" s="78" customFormat="1" ht="21">
      <c r="B22" s="178" t="s">
        <v>233</v>
      </c>
      <c r="C22" s="178"/>
      <c r="D22" s="178"/>
    </row>
    <row r="23" spans="2:4" s="78" customFormat="1" ht="21">
      <c r="B23" s="178" t="s">
        <v>234</v>
      </c>
      <c r="C23" s="178"/>
      <c r="D23" s="178"/>
    </row>
    <row r="24" spans="2:4" s="78" customFormat="1" ht="21">
      <c r="B24" s="178" t="s">
        <v>235</v>
      </c>
      <c r="C24" s="178"/>
      <c r="D24" s="178"/>
    </row>
    <row r="25" spans="2:4" s="78" customFormat="1" ht="21">
      <c r="B25" s="178" t="s">
        <v>236</v>
      </c>
      <c r="C25" s="178"/>
      <c r="D25" s="178"/>
    </row>
    <row r="26" s="78" customFormat="1" ht="21">
      <c r="B26" s="78" t="s">
        <v>205</v>
      </c>
    </row>
    <row r="27" s="78" customFormat="1" ht="21">
      <c r="B27" s="78" t="s">
        <v>206</v>
      </c>
    </row>
    <row r="28" s="78" customFormat="1" ht="21">
      <c r="B28" s="78" t="s">
        <v>221</v>
      </c>
    </row>
    <row r="29" s="78" customFormat="1" ht="21">
      <c r="B29" s="78" t="s">
        <v>207</v>
      </c>
    </row>
    <row r="30" s="78" customFormat="1" ht="21">
      <c r="B30" s="78" t="s">
        <v>208</v>
      </c>
    </row>
    <row r="31" s="78" customFormat="1" ht="21">
      <c r="B31" s="78" t="s">
        <v>209</v>
      </c>
    </row>
    <row r="32" s="78" customFormat="1" ht="21">
      <c r="B32" s="78" t="s">
        <v>223</v>
      </c>
    </row>
    <row r="33" s="78" customFormat="1" ht="21">
      <c r="B33" s="78" t="s">
        <v>224</v>
      </c>
    </row>
    <row r="34" s="78" customFormat="1" ht="21"/>
    <row r="35" spans="1:2" s="5" customFormat="1" ht="21">
      <c r="A35" s="43"/>
      <c r="B35" s="43"/>
    </row>
    <row r="36" spans="1:2" s="5" customFormat="1" ht="21">
      <c r="A36" s="43"/>
      <c r="B36" s="43"/>
    </row>
    <row r="37" spans="3:4" s="14" customFormat="1" ht="21">
      <c r="C37" s="5"/>
      <c r="D37" s="5"/>
    </row>
    <row r="38" spans="3:4" s="14" customFormat="1" ht="21">
      <c r="C38" s="5"/>
      <c r="D38" s="5"/>
    </row>
    <row r="39" spans="3:4" s="68" customFormat="1" ht="21">
      <c r="C39" s="5"/>
      <c r="D39" s="5"/>
    </row>
    <row r="40" spans="3:4" ht="21">
      <c r="C40" s="5"/>
      <c r="D40" s="5"/>
    </row>
    <row r="41" spans="3:4" ht="21">
      <c r="C41" s="5"/>
      <c r="D41" s="5"/>
    </row>
  </sheetData>
  <sheetProtection/>
  <mergeCells count="10">
    <mergeCell ref="A4:D4"/>
    <mergeCell ref="A5:D5"/>
    <mergeCell ref="A6:D6"/>
    <mergeCell ref="B21:D21"/>
    <mergeCell ref="B22:D22"/>
    <mergeCell ref="B23:D23"/>
    <mergeCell ref="B24:D24"/>
    <mergeCell ref="B25:D25"/>
    <mergeCell ref="C7:F7"/>
    <mergeCell ref="B10:F10"/>
  </mergeCells>
  <printOptions/>
  <pageMargins left="0.75" right="0.25" top="0.551181102362205" bottom="0.748031496062992" header="0.31496062992126" footer="0.31496062992126"/>
  <pageSetup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1473"/>
  <sheetViews>
    <sheetView zoomScale="130" zoomScaleNormal="130" zoomScalePageLayoutView="0" workbookViewId="0" topLeftCell="Z40">
      <selection activeCell="C85" sqref="C85"/>
    </sheetView>
  </sheetViews>
  <sheetFormatPr defaultColWidth="9.140625" defaultRowHeight="21.75"/>
  <cols>
    <col min="1" max="1" width="12.421875" style="4" customWidth="1"/>
    <col min="2" max="2" width="8.57421875" style="3" customWidth="1"/>
    <col min="3" max="3" width="8.8515625" style="3" bestFit="1" customWidth="1"/>
    <col min="4" max="4" width="41.8515625" style="3" bestFit="1" customWidth="1"/>
    <col min="5" max="5" width="29.8515625" style="3" bestFit="1" customWidth="1"/>
    <col min="6" max="6" width="8.8515625" style="3" bestFit="1" customWidth="1"/>
    <col min="7" max="7" width="12.421875" style="3" bestFit="1" customWidth="1"/>
    <col min="8" max="8" width="9.421875" style="3" bestFit="1" customWidth="1"/>
    <col min="9" max="9" width="9.140625" style="3" bestFit="1" customWidth="1"/>
    <col min="10" max="10" width="8.28125" style="3" bestFit="1" customWidth="1"/>
    <col min="11" max="11" width="6.28125" style="3" bestFit="1" customWidth="1"/>
    <col min="12" max="12" width="11.7109375" style="3" bestFit="1" customWidth="1"/>
    <col min="13" max="13" width="7.8515625" style="45" bestFit="1" customWidth="1"/>
    <col min="14" max="14" width="10.57421875" style="9" bestFit="1" customWidth="1"/>
    <col min="15" max="25" width="7.8515625" style="3" bestFit="1" customWidth="1"/>
    <col min="26" max="28" width="9.7109375" style="3" bestFit="1" customWidth="1"/>
    <col min="29" max="31" width="9.7109375" style="4" bestFit="1" customWidth="1"/>
    <col min="32" max="41" width="7.8515625" style="4" bestFit="1" customWidth="1"/>
    <col min="42" max="42" width="5.28125" style="4" bestFit="1" customWidth="1"/>
    <col min="43" max="16384" width="9.140625" style="5" customWidth="1"/>
  </cols>
  <sheetData>
    <row r="1" spans="1:42" s="176" customFormat="1" ht="23.25">
      <c r="A1" s="160" t="s">
        <v>0</v>
      </c>
      <c r="B1" s="161" t="s">
        <v>5</v>
      </c>
      <c r="C1" s="161" t="s">
        <v>6</v>
      </c>
      <c r="D1" s="161" t="s">
        <v>96</v>
      </c>
      <c r="E1" s="161" t="s">
        <v>128</v>
      </c>
      <c r="F1" s="161" t="s">
        <v>1</v>
      </c>
      <c r="G1" s="161" t="s">
        <v>2</v>
      </c>
      <c r="H1" s="161" t="s">
        <v>21</v>
      </c>
      <c r="I1" s="161" t="s">
        <v>14</v>
      </c>
      <c r="J1" s="161" t="s">
        <v>34</v>
      </c>
      <c r="K1" s="161" t="s">
        <v>65</v>
      </c>
      <c r="L1" s="161" t="s">
        <v>140</v>
      </c>
      <c r="M1" s="162" t="s">
        <v>22</v>
      </c>
      <c r="N1" s="161" t="s">
        <v>12</v>
      </c>
      <c r="O1" s="163" t="s">
        <v>35</v>
      </c>
      <c r="P1" s="163" t="s">
        <v>36</v>
      </c>
      <c r="Q1" s="163" t="s">
        <v>37</v>
      </c>
      <c r="R1" s="164" t="s">
        <v>38</v>
      </c>
      <c r="S1" s="164" t="s">
        <v>22</v>
      </c>
      <c r="T1" s="165" t="s">
        <v>39</v>
      </c>
      <c r="U1" s="165" t="s">
        <v>40</v>
      </c>
      <c r="V1" s="165" t="s">
        <v>41</v>
      </c>
      <c r="W1" s="165" t="s">
        <v>42</v>
      </c>
      <c r="X1" s="165" t="s">
        <v>43</v>
      </c>
      <c r="Y1" s="165" t="s">
        <v>44</v>
      </c>
      <c r="Z1" s="166" t="s">
        <v>50</v>
      </c>
      <c r="AA1" s="166" t="s">
        <v>45</v>
      </c>
      <c r="AB1" s="166" t="s">
        <v>56</v>
      </c>
      <c r="AC1" s="166" t="s">
        <v>130</v>
      </c>
      <c r="AD1" s="166" t="s">
        <v>131</v>
      </c>
      <c r="AE1" s="166" t="s">
        <v>132</v>
      </c>
      <c r="AF1" s="163" t="s">
        <v>46</v>
      </c>
      <c r="AG1" s="165" t="s">
        <v>70</v>
      </c>
      <c r="AH1" s="167" t="s">
        <v>71</v>
      </c>
      <c r="AI1" s="168" t="s">
        <v>72</v>
      </c>
      <c r="AJ1" s="169" t="s">
        <v>73</v>
      </c>
      <c r="AK1" s="170" t="s">
        <v>74</v>
      </c>
      <c r="AL1" s="171" t="s">
        <v>133</v>
      </c>
      <c r="AM1" s="172" t="s">
        <v>134</v>
      </c>
      <c r="AN1" s="173" t="s">
        <v>47</v>
      </c>
      <c r="AO1" s="174" t="s">
        <v>48</v>
      </c>
      <c r="AP1" s="175" t="s">
        <v>64</v>
      </c>
    </row>
    <row r="2" spans="1:42" s="106" customFormat="1" ht="21">
      <c r="A2" s="96">
        <v>1</v>
      </c>
      <c r="B2" s="60" t="s">
        <v>10</v>
      </c>
      <c r="C2" s="60">
        <v>25</v>
      </c>
      <c r="D2" s="147" t="s">
        <v>99</v>
      </c>
      <c r="E2" s="60" t="s">
        <v>129</v>
      </c>
      <c r="F2" s="60">
        <v>1</v>
      </c>
      <c r="G2" s="60">
        <v>0</v>
      </c>
      <c r="H2" s="60">
        <v>0</v>
      </c>
      <c r="I2" s="60">
        <v>0</v>
      </c>
      <c r="J2" s="60">
        <v>0</v>
      </c>
      <c r="K2" s="60">
        <v>0</v>
      </c>
      <c r="L2" s="60">
        <v>0</v>
      </c>
      <c r="M2" s="98"/>
      <c r="N2" s="97">
        <v>15</v>
      </c>
      <c r="O2" s="99">
        <v>5</v>
      </c>
      <c r="P2" s="99">
        <v>4</v>
      </c>
      <c r="Q2" s="99">
        <v>4</v>
      </c>
      <c r="R2" s="100">
        <v>5</v>
      </c>
      <c r="S2" s="100">
        <v>5</v>
      </c>
      <c r="T2" s="101">
        <v>4</v>
      </c>
      <c r="U2" s="101">
        <v>4</v>
      </c>
      <c r="V2" s="101">
        <v>5</v>
      </c>
      <c r="W2" s="101">
        <v>5</v>
      </c>
      <c r="X2" s="101">
        <v>5</v>
      </c>
      <c r="Y2" s="101">
        <v>5</v>
      </c>
      <c r="Z2" s="102">
        <v>5</v>
      </c>
      <c r="AA2" s="102">
        <v>5</v>
      </c>
      <c r="AB2" s="102">
        <v>5</v>
      </c>
      <c r="AC2" s="102">
        <v>5</v>
      </c>
      <c r="AD2" s="102">
        <v>5</v>
      </c>
      <c r="AE2" s="102">
        <v>5</v>
      </c>
      <c r="AF2" s="99">
        <v>5</v>
      </c>
      <c r="AG2" s="101">
        <v>5</v>
      </c>
      <c r="AH2" s="103">
        <v>5</v>
      </c>
      <c r="AI2" s="149">
        <v>5</v>
      </c>
      <c r="AJ2" s="148">
        <v>5</v>
      </c>
      <c r="AK2" s="151">
        <v>5</v>
      </c>
      <c r="AL2" s="152">
        <v>5</v>
      </c>
      <c r="AM2" s="150">
        <v>5</v>
      </c>
      <c r="AN2" s="105">
        <v>4</v>
      </c>
      <c r="AO2" s="105">
        <v>4</v>
      </c>
      <c r="AP2" s="104">
        <v>5</v>
      </c>
    </row>
    <row r="3" spans="1:42" s="106" customFormat="1" ht="21">
      <c r="A3" s="96">
        <v>2</v>
      </c>
      <c r="B3" s="60" t="s">
        <v>10</v>
      </c>
      <c r="C3" s="60">
        <v>25</v>
      </c>
      <c r="D3" s="147" t="s">
        <v>99</v>
      </c>
      <c r="E3" s="60" t="s">
        <v>129</v>
      </c>
      <c r="F3" s="60">
        <v>1</v>
      </c>
      <c r="G3" s="60">
        <v>0</v>
      </c>
      <c r="H3" s="60">
        <v>0</v>
      </c>
      <c r="I3" s="60">
        <v>1</v>
      </c>
      <c r="J3" s="60">
        <v>0</v>
      </c>
      <c r="K3" s="60">
        <v>0</v>
      </c>
      <c r="L3" s="60">
        <v>0</v>
      </c>
      <c r="M3" s="98"/>
      <c r="N3" s="97">
        <v>15</v>
      </c>
      <c r="O3" s="99">
        <v>4</v>
      </c>
      <c r="P3" s="99">
        <v>4</v>
      </c>
      <c r="Q3" s="99">
        <v>5</v>
      </c>
      <c r="R3" s="100">
        <v>5</v>
      </c>
      <c r="S3" s="100">
        <v>5</v>
      </c>
      <c r="T3" s="101">
        <v>4</v>
      </c>
      <c r="U3" s="101">
        <v>4</v>
      </c>
      <c r="V3" s="101">
        <v>4</v>
      </c>
      <c r="W3" s="101">
        <v>4</v>
      </c>
      <c r="X3" s="101">
        <v>4</v>
      </c>
      <c r="Y3" s="101">
        <v>4</v>
      </c>
      <c r="Z3" s="102">
        <v>5</v>
      </c>
      <c r="AA3" s="102">
        <v>5</v>
      </c>
      <c r="AB3" s="102">
        <v>5</v>
      </c>
      <c r="AC3" s="102">
        <v>5</v>
      </c>
      <c r="AD3" s="102">
        <v>5</v>
      </c>
      <c r="AE3" s="102">
        <v>5</v>
      </c>
      <c r="AF3" s="99">
        <v>5</v>
      </c>
      <c r="AG3" s="101">
        <v>4</v>
      </c>
      <c r="AH3" s="103">
        <v>5</v>
      </c>
      <c r="AI3" s="149">
        <v>5</v>
      </c>
      <c r="AJ3" s="148">
        <v>4</v>
      </c>
      <c r="AK3" s="151">
        <v>4</v>
      </c>
      <c r="AL3" s="152">
        <v>4</v>
      </c>
      <c r="AM3" s="150">
        <v>5</v>
      </c>
      <c r="AN3" s="105">
        <v>4</v>
      </c>
      <c r="AO3" s="105">
        <v>5</v>
      </c>
      <c r="AP3" s="104">
        <v>4</v>
      </c>
    </row>
    <row r="4" spans="1:42" s="106" customFormat="1" ht="21">
      <c r="A4" s="96">
        <v>3</v>
      </c>
      <c r="B4" s="60" t="s">
        <v>9</v>
      </c>
      <c r="C4" s="60">
        <v>23</v>
      </c>
      <c r="D4" s="147" t="s">
        <v>103</v>
      </c>
      <c r="E4" s="60" t="s">
        <v>135</v>
      </c>
      <c r="F4" s="60">
        <v>0</v>
      </c>
      <c r="G4" s="60">
        <v>0</v>
      </c>
      <c r="H4" s="60">
        <v>1</v>
      </c>
      <c r="I4" s="60">
        <v>1</v>
      </c>
      <c r="J4" s="60">
        <v>0</v>
      </c>
      <c r="K4" s="60">
        <v>0</v>
      </c>
      <c r="L4" s="60">
        <v>0</v>
      </c>
      <c r="M4" s="98"/>
      <c r="N4" s="97">
        <v>5</v>
      </c>
      <c r="O4" s="99">
        <v>5</v>
      </c>
      <c r="P4" s="99">
        <v>4</v>
      </c>
      <c r="Q4" s="99">
        <v>4</v>
      </c>
      <c r="R4" s="100">
        <v>4</v>
      </c>
      <c r="S4" s="100">
        <v>4</v>
      </c>
      <c r="T4" s="101">
        <v>4</v>
      </c>
      <c r="U4" s="101">
        <v>4</v>
      </c>
      <c r="V4" s="101">
        <v>4</v>
      </c>
      <c r="W4" s="101">
        <v>4</v>
      </c>
      <c r="X4" s="101">
        <v>4</v>
      </c>
      <c r="Y4" s="101">
        <v>4</v>
      </c>
      <c r="Z4" s="102">
        <v>3</v>
      </c>
      <c r="AA4" s="102">
        <v>3</v>
      </c>
      <c r="AB4" s="102">
        <v>5</v>
      </c>
      <c r="AC4" s="102">
        <v>4</v>
      </c>
      <c r="AD4" s="102">
        <v>3</v>
      </c>
      <c r="AE4" s="102">
        <v>4</v>
      </c>
      <c r="AF4" s="99">
        <v>3</v>
      </c>
      <c r="AG4" s="101">
        <v>4</v>
      </c>
      <c r="AH4" s="103">
        <v>3</v>
      </c>
      <c r="AI4" s="149">
        <v>3</v>
      </c>
      <c r="AJ4" s="148">
        <v>3</v>
      </c>
      <c r="AK4" s="151">
        <v>3</v>
      </c>
      <c r="AL4" s="152">
        <v>3</v>
      </c>
      <c r="AM4" s="150">
        <v>4</v>
      </c>
      <c r="AN4" s="105">
        <v>4</v>
      </c>
      <c r="AO4" s="105">
        <v>4</v>
      </c>
      <c r="AP4" s="104">
        <v>4</v>
      </c>
    </row>
    <row r="5" spans="1:42" s="106" customFormat="1" ht="21">
      <c r="A5" s="96">
        <v>4</v>
      </c>
      <c r="B5" s="60" t="s">
        <v>10</v>
      </c>
      <c r="C5" s="60">
        <v>36</v>
      </c>
      <c r="D5" s="147" t="s">
        <v>105</v>
      </c>
      <c r="E5" s="60" t="s">
        <v>136</v>
      </c>
      <c r="F5" s="60">
        <v>0</v>
      </c>
      <c r="G5" s="60">
        <v>0</v>
      </c>
      <c r="H5" s="60">
        <v>0</v>
      </c>
      <c r="I5" s="60">
        <v>1</v>
      </c>
      <c r="J5" s="60">
        <v>0</v>
      </c>
      <c r="K5" s="60">
        <v>0</v>
      </c>
      <c r="L5" s="60">
        <v>0</v>
      </c>
      <c r="M5" s="98"/>
      <c r="N5" s="97">
        <v>15</v>
      </c>
      <c r="O5" s="99">
        <v>5</v>
      </c>
      <c r="P5" s="99">
        <v>2</v>
      </c>
      <c r="Q5" s="99">
        <v>4</v>
      </c>
      <c r="R5" s="100">
        <v>5</v>
      </c>
      <c r="S5" s="100">
        <v>5</v>
      </c>
      <c r="T5" s="101">
        <v>5</v>
      </c>
      <c r="U5" s="101">
        <v>5</v>
      </c>
      <c r="V5" s="101">
        <v>5</v>
      </c>
      <c r="W5" s="101">
        <v>5</v>
      </c>
      <c r="X5" s="101">
        <v>5</v>
      </c>
      <c r="Y5" s="101">
        <v>5</v>
      </c>
      <c r="Z5" s="102">
        <v>5</v>
      </c>
      <c r="AA5" s="102">
        <v>5</v>
      </c>
      <c r="AB5" s="102">
        <v>5</v>
      </c>
      <c r="AC5" s="102">
        <v>4</v>
      </c>
      <c r="AD5" s="102">
        <v>4</v>
      </c>
      <c r="AE5" s="102">
        <v>4</v>
      </c>
      <c r="AF5" s="99">
        <v>5</v>
      </c>
      <c r="AG5" s="101">
        <v>5</v>
      </c>
      <c r="AH5" s="103">
        <v>5</v>
      </c>
      <c r="AI5" s="149">
        <v>5</v>
      </c>
      <c r="AJ5" s="148">
        <v>5</v>
      </c>
      <c r="AK5" s="151">
        <v>5</v>
      </c>
      <c r="AL5" s="152">
        <v>5</v>
      </c>
      <c r="AM5" s="150">
        <v>5</v>
      </c>
      <c r="AN5" s="105">
        <v>5</v>
      </c>
      <c r="AO5" s="105">
        <v>5</v>
      </c>
      <c r="AP5" s="104">
        <v>5</v>
      </c>
    </row>
    <row r="6" spans="1:42" s="106" customFormat="1" ht="21">
      <c r="A6" s="96">
        <v>5</v>
      </c>
      <c r="B6" s="60" t="s">
        <v>10</v>
      </c>
      <c r="C6" s="60">
        <v>22</v>
      </c>
      <c r="D6" s="147" t="s">
        <v>104</v>
      </c>
      <c r="E6" s="60" t="s">
        <v>137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1</v>
      </c>
      <c r="L6" s="60">
        <v>0</v>
      </c>
      <c r="M6" s="98"/>
      <c r="N6" s="97">
        <v>1</v>
      </c>
      <c r="O6" s="99">
        <v>4</v>
      </c>
      <c r="P6" s="99">
        <v>4</v>
      </c>
      <c r="Q6" s="99">
        <v>4</v>
      </c>
      <c r="R6" s="100">
        <v>5</v>
      </c>
      <c r="S6" s="100">
        <v>5</v>
      </c>
      <c r="T6" s="101">
        <v>4</v>
      </c>
      <c r="U6" s="101">
        <v>5</v>
      </c>
      <c r="V6" s="101">
        <v>5</v>
      </c>
      <c r="W6" s="101">
        <v>5</v>
      </c>
      <c r="X6" s="101">
        <v>5</v>
      </c>
      <c r="Y6" s="101">
        <v>5</v>
      </c>
      <c r="Z6" s="102">
        <v>5</v>
      </c>
      <c r="AA6" s="102">
        <v>5</v>
      </c>
      <c r="AB6" s="102">
        <v>5</v>
      </c>
      <c r="AC6" s="102">
        <v>5</v>
      </c>
      <c r="AD6" s="102">
        <v>5</v>
      </c>
      <c r="AE6" s="102">
        <v>5</v>
      </c>
      <c r="AF6" s="99">
        <v>5</v>
      </c>
      <c r="AG6" s="101">
        <v>5</v>
      </c>
      <c r="AH6" s="103">
        <v>5</v>
      </c>
      <c r="AI6" s="149">
        <v>5</v>
      </c>
      <c r="AJ6" s="148">
        <v>5</v>
      </c>
      <c r="AK6" s="151">
        <v>5</v>
      </c>
      <c r="AL6" s="152">
        <v>5</v>
      </c>
      <c r="AM6" s="150">
        <v>5</v>
      </c>
      <c r="AN6" s="105">
        <v>5</v>
      </c>
      <c r="AO6" s="105">
        <v>5</v>
      </c>
      <c r="AP6" s="104">
        <v>5</v>
      </c>
    </row>
    <row r="7" spans="1:42" s="106" customFormat="1" ht="21">
      <c r="A7" s="96">
        <v>6</v>
      </c>
      <c r="B7" s="60" t="s">
        <v>10</v>
      </c>
      <c r="C7" s="60">
        <v>22</v>
      </c>
      <c r="D7" s="147" t="s">
        <v>104</v>
      </c>
      <c r="E7" s="60" t="s">
        <v>137</v>
      </c>
      <c r="F7" s="60">
        <v>0</v>
      </c>
      <c r="G7" s="60">
        <v>0</v>
      </c>
      <c r="H7" s="60">
        <v>1</v>
      </c>
      <c r="I7" s="60">
        <v>0</v>
      </c>
      <c r="J7" s="60">
        <v>0</v>
      </c>
      <c r="K7" s="60">
        <v>1</v>
      </c>
      <c r="L7" s="60">
        <v>0</v>
      </c>
      <c r="M7" s="98"/>
      <c r="N7" s="97">
        <v>3</v>
      </c>
      <c r="O7" s="99">
        <v>3</v>
      </c>
      <c r="P7" s="99">
        <v>4</v>
      </c>
      <c r="Q7" s="99">
        <v>4</v>
      </c>
      <c r="R7" s="100">
        <v>4</v>
      </c>
      <c r="S7" s="100">
        <v>4</v>
      </c>
      <c r="T7" s="101">
        <v>4</v>
      </c>
      <c r="U7" s="101">
        <v>3</v>
      </c>
      <c r="V7" s="101">
        <v>4</v>
      </c>
      <c r="W7" s="101">
        <v>4</v>
      </c>
      <c r="X7" s="101">
        <v>4</v>
      </c>
      <c r="Y7" s="101">
        <v>4</v>
      </c>
      <c r="Z7" s="102">
        <v>4</v>
      </c>
      <c r="AA7" s="102">
        <v>4</v>
      </c>
      <c r="AB7" s="102">
        <v>4</v>
      </c>
      <c r="AC7" s="102">
        <v>4</v>
      </c>
      <c r="AD7" s="102">
        <v>4</v>
      </c>
      <c r="AE7" s="102">
        <v>4</v>
      </c>
      <c r="AF7" s="99">
        <v>4</v>
      </c>
      <c r="AG7" s="101">
        <v>4</v>
      </c>
      <c r="AH7" s="103">
        <v>4</v>
      </c>
      <c r="AI7" s="149">
        <v>4</v>
      </c>
      <c r="AJ7" s="148">
        <v>4</v>
      </c>
      <c r="AK7" s="151">
        <v>4</v>
      </c>
      <c r="AL7" s="152">
        <v>4</v>
      </c>
      <c r="AM7" s="150">
        <v>4</v>
      </c>
      <c r="AN7" s="105">
        <v>4</v>
      </c>
      <c r="AO7" s="105">
        <v>3</v>
      </c>
      <c r="AP7" s="104">
        <v>5</v>
      </c>
    </row>
    <row r="8" spans="1:42" s="106" customFormat="1" ht="21">
      <c r="A8" s="96">
        <v>7</v>
      </c>
      <c r="B8" s="60" t="s">
        <v>10</v>
      </c>
      <c r="C8" s="60">
        <v>21</v>
      </c>
      <c r="D8" s="147" t="s">
        <v>104</v>
      </c>
      <c r="E8" s="60" t="s">
        <v>138</v>
      </c>
      <c r="F8" s="60">
        <v>0</v>
      </c>
      <c r="G8" s="60">
        <v>1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98"/>
      <c r="N8" s="97" t="s">
        <v>60</v>
      </c>
      <c r="O8" s="99">
        <v>4</v>
      </c>
      <c r="P8" s="99">
        <v>3</v>
      </c>
      <c r="Q8" s="99">
        <v>3</v>
      </c>
      <c r="R8" s="100">
        <v>4</v>
      </c>
      <c r="S8" s="100">
        <v>4</v>
      </c>
      <c r="T8" s="101">
        <v>4</v>
      </c>
      <c r="U8" s="101">
        <v>4</v>
      </c>
      <c r="V8" s="101">
        <v>4</v>
      </c>
      <c r="W8" s="101">
        <v>4</v>
      </c>
      <c r="X8" s="101">
        <v>4</v>
      </c>
      <c r="Y8" s="101">
        <v>3</v>
      </c>
      <c r="Z8" s="102">
        <v>4</v>
      </c>
      <c r="AA8" s="102">
        <v>5</v>
      </c>
      <c r="AB8" s="102">
        <v>4</v>
      </c>
      <c r="AC8" s="102">
        <v>4</v>
      </c>
      <c r="AD8" s="102">
        <v>4</v>
      </c>
      <c r="AE8" s="102">
        <v>4</v>
      </c>
      <c r="AF8" s="99">
        <v>4</v>
      </c>
      <c r="AG8" s="101">
        <v>4</v>
      </c>
      <c r="AH8" s="103">
        <v>4</v>
      </c>
      <c r="AI8" s="149">
        <v>4</v>
      </c>
      <c r="AJ8" s="148">
        <v>4</v>
      </c>
      <c r="AK8" s="151">
        <v>4</v>
      </c>
      <c r="AL8" s="152">
        <v>4</v>
      </c>
      <c r="AM8" s="150">
        <v>4</v>
      </c>
      <c r="AN8" s="105">
        <v>3</v>
      </c>
      <c r="AO8" s="105">
        <v>3</v>
      </c>
      <c r="AP8" s="104">
        <v>4</v>
      </c>
    </row>
    <row r="9" spans="1:42" s="106" customFormat="1" ht="21">
      <c r="A9" s="96">
        <v>8</v>
      </c>
      <c r="B9" s="60" t="s">
        <v>10</v>
      </c>
      <c r="C9" s="60">
        <v>22</v>
      </c>
      <c r="D9" s="147" t="s">
        <v>104</v>
      </c>
      <c r="E9" s="60" t="s">
        <v>139</v>
      </c>
      <c r="F9" s="60">
        <v>1</v>
      </c>
      <c r="G9" s="60">
        <v>1</v>
      </c>
      <c r="H9" s="60">
        <v>1</v>
      </c>
      <c r="I9" s="60">
        <v>0</v>
      </c>
      <c r="J9" s="60">
        <v>0</v>
      </c>
      <c r="K9" s="60">
        <v>0</v>
      </c>
      <c r="L9" s="60">
        <v>0</v>
      </c>
      <c r="M9" s="98"/>
      <c r="N9" s="97">
        <v>2</v>
      </c>
      <c r="O9" s="99">
        <v>4</v>
      </c>
      <c r="P9" s="99">
        <v>4</v>
      </c>
      <c r="Q9" s="99">
        <v>3</v>
      </c>
      <c r="R9" s="100">
        <v>5</v>
      </c>
      <c r="S9" s="100">
        <v>5</v>
      </c>
      <c r="T9" s="101">
        <v>5</v>
      </c>
      <c r="U9" s="101">
        <v>4</v>
      </c>
      <c r="V9" s="101">
        <v>5</v>
      </c>
      <c r="W9" s="101">
        <v>5</v>
      </c>
      <c r="X9" s="101">
        <v>5</v>
      </c>
      <c r="Y9" s="101">
        <v>5</v>
      </c>
      <c r="Z9" s="102">
        <v>5</v>
      </c>
      <c r="AA9" s="102">
        <v>5</v>
      </c>
      <c r="AB9" s="102">
        <v>5</v>
      </c>
      <c r="AC9" s="102">
        <v>5</v>
      </c>
      <c r="AD9" s="102">
        <v>5</v>
      </c>
      <c r="AE9" s="102">
        <v>5</v>
      </c>
      <c r="AF9" s="99">
        <v>4</v>
      </c>
      <c r="AG9" s="101">
        <v>4</v>
      </c>
      <c r="AH9" s="103">
        <v>4</v>
      </c>
      <c r="AI9" s="149">
        <v>4</v>
      </c>
      <c r="AJ9" s="148">
        <v>4</v>
      </c>
      <c r="AK9" s="151">
        <v>4</v>
      </c>
      <c r="AL9" s="152">
        <v>4</v>
      </c>
      <c r="AM9" s="150">
        <v>4</v>
      </c>
      <c r="AN9" s="105">
        <v>4</v>
      </c>
      <c r="AO9" s="105">
        <v>4</v>
      </c>
      <c r="AP9" s="104">
        <v>5</v>
      </c>
    </row>
    <row r="10" spans="1:42" s="106" customFormat="1" ht="21">
      <c r="A10" s="96">
        <v>9</v>
      </c>
      <c r="B10" s="60" t="s">
        <v>10</v>
      </c>
      <c r="C10" s="60">
        <v>22</v>
      </c>
      <c r="D10" s="147" t="s">
        <v>104</v>
      </c>
      <c r="E10" s="60" t="s">
        <v>139</v>
      </c>
      <c r="F10" s="60">
        <v>1</v>
      </c>
      <c r="G10" s="60">
        <v>1</v>
      </c>
      <c r="H10" s="60">
        <v>1</v>
      </c>
      <c r="I10" s="60">
        <v>1</v>
      </c>
      <c r="J10" s="60">
        <v>0</v>
      </c>
      <c r="K10" s="60">
        <v>0</v>
      </c>
      <c r="L10" s="60">
        <v>0</v>
      </c>
      <c r="M10" s="98"/>
      <c r="N10" s="97">
        <v>2</v>
      </c>
      <c r="O10" s="99">
        <v>5</v>
      </c>
      <c r="P10" s="99">
        <v>5</v>
      </c>
      <c r="Q10" s="99">
        <v>3</v>
      </c>
      <c r="R10" s="100">
        <v>5</v>
      </c>
      <c r="S10" s="100">
        <v>5</v>
      </c>
      <c r="T10" s="101">
        <v>5</v>
      </c>
      <c r="U10" s="101">
        <v>5</v>
      </c>
      <c r="V10" s="101">
        <v>5</v>
      </c>
      <c r="W10" s="101">
        <v>5</v>
      </c>
      <c r="X10" s="101">
        <v>5</v>
      </c>
      <c r="Y10" s="101">
        <v>5</v>
      </c>
      <c r="Z10" s="102">
        <v>4</v>
      </c>
      <c r="AA10" s="102">
        <v>4</v>
      </c>
      <c r="AB10" s="102">
        <v>4</v>
      </c>
      <c r="AC10" s="102">
        <v>4</v>
      </c>
      <c r="AD10" s="102">
        <v>4</v>
      </c>
      <c r="AE10" s="102">
        <v>4</v>
      </c>
      <c r="AF10" s="99">
        <v>5</v>
      </c>
      <c r="AG10" s="101">
        <v>5</v>
      </c>
      <c r="AH10" s="103">
        <v>5</v>
      </c>
      <c r="AI10" s="149">
        <v>5</v>
      </c>
      <c r="AJ10" s="148">
        <v>5</v>
      </c>
      <c r="AK10" s="151">
        <v>5</v>
      </c>
      <c r="AL10" s="152">
        <v>5</v>
      </c>
      <c r="AM10" s="150">
        <v>5</v>
      </c>
      <c r="AN10" s="105">
        <v>5</v>
      </c>
      <c r="AO10" s="105">
        <v>5</v>
      </c>
      <c r="AP10" s="104">
        <v>4</v>
      </c>
    </row>
    <row r="11" spans="1:42" s="106" customFormat="1" ht="21">
      <c r="A11" s="96">
        <v>10</v>
      </c>
      <c r="B11" s="60" t="s">
        <v>10</v>
      </c>
      <c r="C11" s="60">
        <v>22</v>
      </c>
      <c r="D11" s="147" t="s">
        <v>104</v>
      </c>
      <c r="E11" s="60" t="s">
        <v>138</v>
      </c>
      <c r="F11" s="60">
        <v>0</v>
      </c>
      <c r="G11" s="60">
        <v>1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98"/>
      <c r="N11" s="97">
        <v>5</v>
      </c>
      <c r="O11" s="99">
        <v>5</v>
      </c>
      <c r="P11" s="99">
        <v>5</v>
      </c>
      <c r="Q11" s="99">
        <v>5</v>
      </c>
      <c r="R11" s="100">
        <v>4</v>
      </c>
      <c r="S11" s="100">
        <v>5</v>
      </c>
      <c r="T11" s="101">
        <v>5</v>
      </c>
      <c r="U11" s="101">
        <v>5</v>
      </c>
      <c r="V11" s="101">
        <v>5</v>
      </c>
      <c r="W11" s="101">
        <v>5</v>
      </c>
      <c r="X11" s="101">
        <v>5</v>
      </c>
      <c r="Y11" s="101">
        <v>5</v>
      </c>
      <c r="Z11" s="102">
        <v>5</v>
      </c>
      <c r="AA11" s="102">
        <v>5</v>
      </c>
      <c r="AB11" s="102">
        <v>4</v>
      </c>
      <c r="AC11" s="102">
        <v>4</v>
      </c>
      <c r="AD11" s="102">
        <v>4</v>
      </c>
      <c r="AE11" s="102">
        <v>5</v>
      </c>
      <c r="AF11" s="99">
        <v>4</v>
      </c>
      <c r="AG11" s="101">
        <v>4</v>
      </c>
      <c r="AH11" s="103">
        <v>4</v>
      </c>
      <c r="AI11" s="149">
        <v>4</v>
      </c>
      <c r="AJ11" s="148">
        <v>4</v>
      </c>
      <c r="AK11" s="151">
        <v>4</v>
      </c>
      <c r="AL11" s="152">
        <v>4</v>
      </c>
      <c r="AM11" s="150">
        <v>4</v>
      </c>
      <c r="AN11" s="105">
        <v>5</v>
      </c>
      <c r="AO11" s="105">
        <v>5</v>
      </c>
      <c r="AP11" s="104">
        <v>5</v>
      </c>
    </row>
    <row r="12" spans="1:42" s="106" customFormat="1" ht="21">
      <c r="A12" s="96">
        <v>11</v>
      </c>
      <c r="B12" s="60" t="s">
        <v>9</v>
      </c>
      <c r="C12" s="60">
        <v>21</v>
      </c>
      <c r="D12" s="147" t="s">
        <v>104</v>
      </c>
      <c r="E12" s="60" t="s">
        <v>138</v>
      </c>
      <c r="F12" s="60">
        <v>0</v>
      </c>
      <c r="G12" s="60">
        <v>1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98"/>
      <c r="N12" s="97">
        <v>10</v>
      </c>
      <c r="O12" s="99">
        <v>4</v>
      </c>
      <c r="P12" s="99">
        <v>2</v>
      </c>
      <c r="Q12" s="99">
        <v>3</v>
      </c>
      <c r="R12" s="100">
        <v>5</v>
      </c>
      <c r="S12" s="100">
        <v>5</v>
      </c>
      <c r="T12" s="101">
        <v>5</v>
      </c>
      <c r="U12" s="101">
        <v>3</v>
      </c>
      <c r="V12" s="101">
        <v>5</v>
      </c>
      <c r="W12" s="101">
        <v>3</v>
      </c>
      <c r="X12" s="101">
        <v>4</v>
      </c>
      <c r="Y12" s="101">
        <v>5</v>
      </c>
      <c r="Z12" s="102">
        <v>4</v>
      </c>
      <c r="AA12" s="102">
        <v>5</v>
      </c>
      <c r="AB12" s="102">
        <v>5</v>
      </c>
      <c r="AC12" s="102">
        <v>5</v>
      </c>
      <c r="AD12" s="102">
        <v>5</v>
      </c>
      <c r="AE12" s="102">
        <v>4</v>
      </c>
      <c r="AF12" s="99">
        <v>5</v>
      </c>
      <c r="AG12" s="101">
        <v>5</v>
      </c>
      <c r="AH12" s="103">
        <v>5</v>
      </c>
      <c r="AI12" s="149">
        <v>5</v>
      </c>
      <c r="AJ12" s="148">
        <v>5</v>
      </c>
      <c r="AK12" s="151">
        <v>5</v>
      </c>
      <c r="AL12" s="152">
        <v>5</v>
      </c>
      <c r="AM12" s="150">
        <v>5</v>
      </c>
      <c r="AN12" s="105">
        <v>5</v>
      </c>
      <c r="AO12" s="105">
        <v>4</v>
      </c>
      <c r="AP12" s="104">
        <v>5</v>
      </c>
    </row>
    <row r="13" spans="1:42" s="106" customFormat="1" ht="21">
      <c r="A13" s="96">
        <v>12</v>
      </c>
      <c r="B13" s="60" t="s">
        <v>10</v>
      </c>
      <c r="C13" s="60">
        <v>22</v>
      </c>
      <c r="D13" s="147" t="s">
        <v>104</v>
      </c>
      <c r="E13" s="60" t="s">
        <v>138</v>
      </c>
      <c r="F13" s="60">
        <v>0</v>
      </c>
      <c r="G13" s="60">
        <v>1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98"/>
      <c r="N13" s="97">
        <v>10</v>
      </c>
      <c r="O13" s="99">
        <v>4</v>
      </c>
      <c r="P13" s="99">
        <v>2</v>
      </c>
      <c r="Q13" s="99">
        <v>3</v>
      </c>
      <c r="R13" s="100">
        <v>5</v>
      </c>
      <c r="S13" s="100">
        <v>5</v>
      </c>
      <c r="T13" s="101">
        <v>5</v>
      </c>
      <c r="U13" s="101">
        <v>3</v>
      </c>
      <c r="V13" s="101">
        <v>5</v>
      </c>
      <c r="W13" s="101">
        <v>3</v>
      </c>
      <c r="X13" s="101">
        <v>4</v>
      </c>
      <c r="Y13" s="101">
        <v>5</v>
      </c>
      <c r="Z13" s="102">
        <v>4</v>
      </c>
      <c r="AA13" s="102">
        <v>5</v>
      </c>
      <c r="AB13" s="102">
        <v>5</v>
      </c>
      <c r="AC13" s="102">
        <v>5</v>
      </c>
      <c r="AD13" s="102">
        <v>5</v>
      </c>
      <c r="AE13" s="102">
        <v>4</v>
      </c>
      <c r="AF13" s="99">
        <v>5</v>
      </c>
      <c r="AG13" s="101">
        <v>5</v>
      </c>
      <c r="AH13" s="103">
        <v>5</v>
      </c>
      <c r="AI13" s="149">
        <v>5</v>
      </c>
      <c r="AJ13" s="148">
        <v>5</v>
      </c>
      <c r="AK13" s="151">
        <v>5</v>
      </c>
      <c r="AL13" s="152">
        <v>5</v>
      </c>
      <c r="AM13" s="150">
        <v>5</v>
      </c>
      <c r="AN13" s="105">
        <v>5</v>
      </c>
      <c r="AO13" s="105">
        <v>4</v>
      </c>
      <c r="AP13" s="104">
        <v>5</v>
      </c>
    </row>
    <row r="14" spans="1:42" s="106" customFormat="1" ht="21">
      <c r="A14" s="96">
        <v>13</v>
      </c>
      <c r="B14" s="60" t="s">
        <v>9</v>
      </c>
      <c r="C14" s="60">
        <v>22</v>
      </c>
      <c r="D14" s="147" t="s">
        <v>104</v>
      </c>
      <c r="E14" s="60" t="s">
        <v>139</v>
      </c>
      <c r="F14" s="60">
        <v>0</v>
      </c>
      <c r="G14" s="60">
        <v>1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98"/>
      <c r="N14" s="97" t="s">
        <v>60</v>
      </c>
      <c r="O14" s="99">
        <v>1</v>
      </c>
      <c r="P14" s="99">
        <v>3</v>
      </c>
      <c r="Q14" s="99">
        <v>4</v>
      </c>
      <c r="R14" s="100">
        <v>4</v>
      </c>
      <c r="S14" s="100">
        <v>4</v>
      </c>
      <c r="T14" s="101">
        <v>4</v>
      </c>
      <c r="U14" s="101">
        <v>3</v>
      </c>
      <c r="V14" s="101">
        <v>4</v>
      </c>
      <c r="W14" s="101">
        <v>4</v>
      </c>
      <c r="X14" s="101">
        <v>4</v>
      </c>
      <c r="Y14" s="101">
        <v>4</v>
      </c>
      <c r="Z14" s="102">
        <v>4</v>
      </c>
      <c r="AA14" s="102">
        <v>4</v>
      </c>
      <c r="AB14" s="102">
        <v>3</v>
      </c>
      <c r="AC14" s="102">
        <v>4</v>
      </c>
      <c r="AD14" s="102">
        <v>4</v>
      </c>
      <c r="AE14" s="102">
        <v>3</v>
      </c>
      <c r="AF14" s="99">
        <v>4</v>
      </c>
      <c r="AG14" s="101">
        <v>4</v>
      </c>
      <c r="AH14" s="103">
        <v>4</v>
      </c>
      <c r="AI14" s="149">
        <v>4</v>
      </c>
      <c r="AJ14" s="148">
        <v>4</v>
      </c>
      <c r="AK14" s="151">
        <v>4</v>
      </c>
      <c r="AL14" s="152">
        <v>4</v>
      </c>
      <c r="AM14" s="150">
        <v>4</v>
      </c>
      <c r="AN14" s="105">
        <v>3</v>
      </c>
      <c r="AO14" s="105">
        <v>3</v>
      </c>
      <c r="AP14" s="104">
        <v>4</v>
      </c>
    </row>
    <row r="15" spans="1:42" s="106" customFormat="1" ht="21">
      <c r="A15" s="96">
        <v>14</v>
      </c>
      <c r="B15" s="60" t="s">
        <v>9</v>
      </c>
      <c r="C15" s="60">
        <v>22</v>
      </c>
      <c r="D15" s="147" t="s">
        <v>104</v>
      </c>
      <c r="E15" s="60" t="s">
        <v>138</v>
      </c>
      <c r="F15" s="60">
        <v>0</v>
      </c>
      <c r="G15" s="60">
        <v>1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98"/>
      <c r="N15" s="97" t="s">
        <v>60</v>
      </c>
      <c r="O15" s="99">
        <v>4</v>
      </c>
      <c r="P15" s="99">
        <v>3</v>
      </c>
      <c r="Q15" s="99">
        <v>3</v>
      </c>
      <c r="R15" s="100">
        <v>4</v>
      </c>
      <c r="S15" s="100">
        <v>4</v>
      </c>
      <c r="T15" s="101">
        <v>4</v>
      </c>
      <c r="U15" s="101">
        <v>2</v>
      </c>
      <c r="V15" s="101">
        <v>2</v>
      </c>
      <c r="W15" s="101">
        <v>2</v>
      </c>
      <c r="X15" s="101">
        <v>3</v>
      </c>
      <c r="Y15" s="101">
        <v>4</v>
      </c>
      <c r="Z15" s="102">
        <v>5</v>
      </c>
      <c r="AA15" s="102">
        <v>5</v>
      </c>
      <c r="AB15" s="102">
        <v>5</v>
      </c>
      <c r="AC15" s="102">
        <v>5</v>
      </c>
      <c r="AD15" s="102">
        <v>5</v>
      </c>
      <c r="AE15" s="102">
        <v>5</v>
      </c>
      <c r="AF15" s="99">
        <v>5</v>
      </c>
      <c r="AG15" s="101">
        <v>5</v>
      </c>
      <c r="AH15" s="103">
        <v>3</v>
      </c>
      <c r="AI15" s="149">
        <v>4</v>
      </c>
      <c r="AJ15" s="148">
        <v>4</v>
      </c>
      <c r="AK15" s="151">
        <v>4</v>
      </c>
      <c r="AL15" s="152">
        <v>4</v>
      </c>
      <c r="AM15" s="150">
        <v>4</v>
      </c>
      <c r="AN15" s="105">
        <v>5</v>
      </c>
      <c r="AO15" s="105">
        <v>3</v>
      </c>
      <c r="AP15" s="104">
        <v>4</v>
      </c>
    </row>
    <row r="16" spans="1:42" s="106" customFormat="1" ht="21">
      <c r="A16" s="96">
        <v>15</v>
      </c>
      <c r="B16" s="60" t="s">
        <v>10</v>
      </c>
      <c r="C16" s="60">
        <v>25</v>
      </c>
      <c r="D16" s="147" t="s">
        <v>104</v>
      </c>
      <c r="E16" s="60" t="s">
        <v>139</v>
      </c>
      <c r="F16" s="60">
        <v>0</v>
      </c>
      <c r="G16" s="60">
        <v>0</v>
      </c>
      <c r="H16" s="60">
        <v>0</v>
      </c>
      <c r="I16" s="60">
        <v>1</v>
      </c>
      <c r="J16" s="60">
        <v>0</v>
      </c>
      <c r="K16" s="60">
        <v>0</v>
      </c>
      <c r="L16" s="60">
        <v>0</v>
      </c>
      <c r="M16" s="98"/>
      <c r="N16" s="97">
        <v>7</v>
      </c>
      <c r="O16" s="99">
        <v>4</v>
      </c>
      <c r="P16" s="99">
        <v>4</v>
      </c>
      <c r="Q16" s="99">
        <v>4</v>
      </c>
      <c r="R16" s="100">
        <v>4</v>
      </c>
      <c r="S16" s="100">
        <v>4</v>
      </c>
      <c r="T16" s="101">
        <v>3</v>
      </c>
      <c r="U16" s="101">
        <v>3</v>
      </c>
      <c r="V16" s="101">
        <v>4</v>
      </c>
      <c r="W16" s="101">
        <v>4</v>
      </c>
      <c r="X16" s="101">
        <v>4</v>
      </c>
      <c r="Y16" s="101">
        <v>4</v>
      </c>
      <c r="Z16" s="102">
        <v>4</v>
      </c>
      <c r="AA16" s="102">
        <v>5</v>
      </c>
      <c r="AB16" s="102">
        <v>4</v>
      </c>
      <c r="AC16" s="102">
        <v>4</v>
      </c>
      <c r="AD16" s="102">
        <v>4</v>
      </c>
      <c r="AE16" s="102">
        <v>4</v>
      </c>
      <c r="AF16" s="99">
        <v>4</v>
      </c>
      <c r="AG16" s="101">
        <v>5</v>
      </c>
      <c r="AH16" s="103">
        <v>5</v>
      </c>
      <c r="AI16" s="149">
        <v>4</v>
      </c>
      <c r="AJ16" s="148">
        <v>4</v>
      </c>
      <c r="AK16" s="151">
        <v>4</v>
      </c>
      <c r="AL16" s="152">
        <v>4</v>
      </c>
      <c r="AM16" s="150">
        <v>4</v>
      </c>
      <c r="AN16" s="105">
        <v>4</v>
      </c>
      <c r="AO16" s="105">
        <v>4</v>
      </c>
      <c r="AP16" s="104">
        <v>5</v>
      </c>
    </row>
    <row r="17" spans="1:42" s="106" customFormat="1" ht="21">
      <c r="A17" s="96">
        <v>16</v>
      </c>
      <c r="B17" s="60" t="s">
        <v>10</v>
      </c>
      <c r="C17" s="60">
        <v>22</v>
      </c>
      <c r="D17" s="147" t="s">
        <v>104</v>
      </c>
      <c r="E17" s="60" t="s">
        <v>138</v>
      </c>
      <c r="F17" s="60">
        <v>0</v>
      </c>
      <c r="G17" s="60">
        <v>1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98"/>
      <c r="N17" s="97">
        <v>10</v>
      </c>
      <c r="O17" s="99">
        <v>4</v>
      </c>
      <c r="P17" s="99">
        <v>3</v>
      </c>
      <c r="Q17" s="99">
        <v>3</v>
      </c>
      <c r="R17" s="100">
        <v>3</v>
      </c>
      <c r="S17" s="100">
        <v>4</v>
      </c>
      <c r="T17" s="101">
        <v>4</v>
      </c>
      <c r="U17" s="101">
        <v>4</v>
      </c>
      <c r="V17" s="101">
        <v>4</v>
      </c>
      <c r="W17" s="101">
        <v>4</v>
      </c>
      <c r="X17" s="101">
        <v>4</v>
      </c>
      <c r="Y17" s="101">
        <v>4</v>
      </c>
      <c r="Z17" s="102">
        <v>4</v>
      </c>
      <c r="AA17" s="102">
        <v>4</v>
      </c>
      <c r="AB17" s="102">
        <v>4</v>
      </c>
      <c r="AC17" s="102">
        <v>4</v>
      </c>
      <c r="AD17" s="102">
        <v>4</v>
      </c>
      <c r="AE17" s="102">
        <v>4</v>
      </c>
      <c r="AF17" s="99">
        <v>4</v>
      </c>
      <c r="AG17" s="101">
        <v>4</v>
      </c>
      <c r="AH17" s="103">
        <v>4</v>
      </c>
      <c r="AI17" s="149">
        <v>4</v>
      </c>
      <c r="AJ17" s="148">
        <v>4</v>
      </c>
      <c r="AK17" s="151">
        <v>4</v>
      </c>
      <c r="AL17" s="152">
        <v>4</v>
      </c>
      <c r="AM17" s="150">
        <v>4</v>
      </c>
      <c r="AN17" s="105">
        <v>4</v>
      </c>
      <c r="AO17" s="105">
        <v>4</v>
      </c>
      <c r="AP17" s="104">
        <v>4</v>
      </c>
    </row>
    <row r="18" spans="1:42" s="106" customFormat="1" ht="21">
      <c r="A18" s="96">
        <v>17</v>
      </c>
      <c r="B18" s="60" t="s">
        <v>10</v>
      </c>
      <c r="C18" s="60">
        <v>21</v>
      </c>
      <c r="D18" s="147" t="s">
        <v>104</v>
      </c>
      <c r="E18" s="60" t="s">
        <v>139</v>
      </c>
      <c r="F18" s="60">
        <v>1</v>
      </c>
      <c r="G18" s="60">
        <v>0</v>
      </c>
      <c r="H18" s="60">
        <v>0</v>
      </c>
      <c r="I18" s="60">
        <v>1</v>
      </c>
      <c r="J18" s="60">
        <v>0</v>
      </c>
      <c r="K18" s="60">
        <v>0</v>
      </c>
      <c r="L18" s="60">
        <v>0</v>
      </c>
      <c r="M18" s="98"/>
      <c r="N18" s="97">
        <v>20</v>
      </c>
      <c r="O18" s="99">
        <v>5</v>
      </c>
      <c r="P18" s="99">
        <v>5</v>
      </c>
      <c r="Q18" s="99">
        <v>5</v>
      </c>
      <c r="R18" s="100">
        <v>5</v>
      </c>
      <c r="S18" s="100">
        <v>5</v>
      </c>
      <c r="T18" s="101">
        <v>5</v>
      </c>
      <c r="U18" s="101">
        <v>5</v>
      </c>
      <c r="V18" s="101">
        <v>5</v>
      </c>
      <c r="W18" s="101">
        <v>5</v>
      </c>
      <c r="X18" s="101">
        <v>5</v>
      </c>
      <c r="Y18" s="101">
        <v>5</v>
      </c>
      <c r="Z18" s="102">
        <v>5</v>
      </c>
      <c r="AA18" s="102">
        <v>5</v>
      </c>
      <c r="AB18" s="102">
        <v>5</v>
      </c>
      <c r="AC18" s="102">
        <v>5</v>
      </c>
      <c r="AD18" s="102">
        <v>5</v>
      </c>
      <c r="AE18" s="102">
        <v>5</v>
      </c>
      <c r="AF18" s="99">
        <v>5</v>
      </c>
      <c r="AG18" s="101">
        <v>5</v>
      </c>
      <c r="AH18" s="103">
        <v>5</v>
      </c>
      <c r="AI18" s="149">
        <v>5</v>
      </c>
      <c r="AJ18" s="148">
        <v>5</v>
      </c>
      <c r="AK18" s="151">
        <v>5</v>
      </c>
      <c r="AL18" s="152">
        <v>5</v>
      </c>
      <c r="AM18" s="150">
        <v>5</v>
      </c>
      <c r="AN18" s="105">
        <v>5</v>
      </c>
      <c r="AO18" s="105">
        <v>5</v>
      </c>
      <c r="AP18" s="104">
        <v>5</v>
      </c>
    </row>
    <row r="19" spans="1:42" s="106" customFormat="1" ht="21">
      <c r="A19" s="96">
        <v>18</v>
      </c>
      <c r="B19" s="60" t="s">
        <v>10</v>
      </c>
      <c r="C19" s="60">
        <v>27</v>
      </c>
      <c r="D19" s="147" t="s">
        <v>97</v>
      </c>
      <c r="E19" s="60" t="s">
        <v>141</v>
      </c>
      <c r="F19" s="60">
        <v>1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98"/>
      <c r="N19" s="97">
        <v>20</v>
      </c>
      <c r="O19" s="99">
        <v>5</v>
      </c>
      <c r="P19" s="99">
        <v>5</v>
      </c>
      <c r="Q19" s="99">
        <v>5</v>
      </c>
      <c r="R19" s="100">
        <v>5</v>
      </c>
      <c r="S19" s="100">
        <v>5</v>
      </c>
      <c r="T19" s="101">
        <v>5</v>
      </c>
      <c r="U19" s="101">
        <v>5</v>
      </c>
      <c r="V19" s="101">
        <v>5</v>
      </c>
      <c r="W19" s="101">
        <v>5</v>
      </c>
      <c r="X19" s="101">
        <v>5</v>
      </c>
      <c r="Y19" s="101">
        <v>5</v>
      </c>
      <c r="Z19" s="102">
        <v>5</v>
      </c>
      <c r="AA19" s="102">
        <v>5</v>
      </c>
      <c r="AB19" s="102">
        <v>5</v>
      </c>
      <c r="AC19" s="102">
        <v>5</v>
      </c>
      <c r="AD19" s="102">
        <v>5</v>
      </c>
      <c r="AE19" s="102">
        <v>5</v>
      </c>
      <c r="AF19" s="99">
        <v>5</v>
      </c>
      <c r="AG19" s="101">
        <v>5</v>
      </c>
      <c r="AH19" s="103">
        <v>5</v>
      </c>
      <c r="AI19" s="149">
        <v>5</v>
      </c>
      <c r="AJ19" s="148">
        <v>5</v>
      </c>
      <c r="AK19" s="151">
        <v>5</v>
      </c>
      <c r="AL19" s="152">
        <v>5</v>
      </c>
      <c r="AM19" s="150">
        <v>5</v>
      </c>
      <c r="AN19" s="105">
        <v>5</v>
      </c>
      <c r="AO19" s="105">
        <v>5</v>
      </c>
      <c r="AP19" s="104">
        <v>5</v>
      </c>
    </row>
    <row r="20" spans="1:42" s="106" customFormat="1" ht="21">
      <c r="A20" s="96">
        <v>19</v>
      </c>
      <c r="B20" s="60" t="s">
        <v>9</v>
      </c>
      <c r="C20" s="60">
        <v>29</v>
      </c>
      <c r="D20" s="147" t="s">
        <v>100</v>
      </c>
      <c r="E20" s="60" t="s">
        <v>142</v>
      </c>
      <c r="F20" s="60">
        <v>1</v>
      </c>
      <c r="G20" s="60">
        <v>0</v>
      </c>
      <c r="H20" s="60">
        <v>0</v>
      </c>
      <c r="I20" s="60">
        <v>1</v>
      </c>
      <c r="J20" s="60">
        <v>0</v>
      </c>
      <c r="K20" s="60">
        <v>0</v>
      </c>
      <c r="L20" s="60">
        <v>0</v>
      </c>
      <c r="M20" s="98"/>
      <c r="N20" s="97">
        <v>30</v>
      </c>
      <c r="O20" s="99">
        <v>5</v>
      </c>
      <c r="P20" s="99">
        <v>5</v>
      </c>
      <c r="Q20" s="99">
        <v>5</v>
      </c>
      <c r="R20" s="100">
        <v>5</v>
      </c>
      <c r="S20" s="100">
        <v>5</v>
      </c>
      <c r="T20" s="101">
        <v>5</v>
      </c>
      <c r="U20" s="101">
        <v>5</v>
      </c>
      <c r="V20" s="101">
        <v>5</v>
      </c>
      <c r="W20" s="101">
        <v>5</v>
      </c>
      <c r="X20" s="101">
        <v>5</v>
      </c>
      <c r="Y20" s="101">
        <v>5</v>
      </c>
      <c r="Z20" s="102">
        <v>5</v>
      </c>
      <c r="AA20" s="102">
        <v>3</v>
      </c>
      <c r="AB20" s="102">
        <v>4</v>
      </c>
      <c r="AC20" s="102">
        <v>4</v>
      </c>
      <c r="AD20" s="102">
        <v>4</v>
      </c>
      <c r="AE20" s="102">
        <v>4</v>
      </c>
      <c r="AF20" s="99">
        <v>5</v>
      </c>
      <c r="AG20" s="101">
        <v>5</v>
      </c>
      <c r="AH20" s="103">
        <v>5</v>
      </c>
      <c r="AI20" s="149">
        <v>5</v>
      </c>
      <c r="AJ20" s="148">
        <v>5</v>
      </c>
      <c r="AK20" s="151">
        <v>5</v>
      </c>
      <c r="AL20" s="152">
        <v>2</v>
      </c>
      <c r="AM20" s="150">
        <v>5</v>
      </c>
      <c r="AN20" s="105">
        <v>5</v>
      </c>
      <c r="AO20" s="105">
        <v>4</v>
      </c>
      <c r="AP20" s="104">
        <v>5</v>
      </c>
    </row>
    <row r="21" spans="1:42" s="106" customFormat="1" ht="21">
      <c r="A21" s="96">
        <v>20</v>
      </c>
      <c r="B21" s="60" t="s">
        <v>10</v>
      </c>
      <c r="C21" s="60" t="s">
        <v>60</v>
      </c>
      <c r="D21" s="147" t="s">
        <v>100</v>
      </c>
      <c r="E21" s="60" t="s">
        <v>142</v>
      </c>
      <c r="F21" s="60">
        <v>0</v>
      </c>
      <c r="G21" s="60">
        <v>1</v>
      </c>
      <c r="H21" s="60">
        <v>0</v>
      </c>
      <c r="I21" s="60">
        <v>0</v>
      </c>
      <c r="J21" s="60">
        <v>0</v>
      </c>
      <c r="K21" s="60">
        <v>0</v>
      </c>
      <c r="L21" s="60">
        <v>0</v>
      </c>
      <c r="M21" s="98"/>
      <c r="N21" s="97">
        <v>5</v>
      </c>
      <c r="O21" s="99">
        <v>4</v>
      </c>
      <c r="P21" s="99">
        <v>5</v>
      </c>
      <c r="Q21" s="99">
        <v>5</v>
      </c>
      <c r="R21" s="100">
        <v>5</v>
      </c>
      <c r="S21" s="100">
        <v>5</v>
      </c>
      <c r="T21" s="101">
        <v>5</v>
      </c>
      <c r="U21" s="101">
        <v>5</v>
      </c>
      <c r="V21" s="101">
        <v>5</v>
      </c>
      <c r="W21" s="101">
        <v>5</v>
      </c>
      <c r="X21" s="101">
        <v>5</v>
      </c>
      <c r="Y21" s="101">
        <v>5</v>
      </c>
      <c r="Z21" s="102">
        <v>5</v>
      </c>
      <c r="AA21" s="102">
        <v>5</v>
      </c>
      <c r="AB21" s="102">
        <v>5</v>
      </c>
      <c r="AC21" s="102">
        <v>5</v>
      </c>
      <c r="AD21" s="102">
        <v>5</v>
      </c>
      <c r="AE21" s="102">
        <v>5</v>
      </c>
      <c r="AF21" s="99">
        <v>4</v>
      </c>
      <c r="AG21" s="101">
        <v>5</v>
      </c>
      <c r="AH21" s="103">
        <v>5</v>
      </c>
      <c r="AI21" s="149">
        <v>5</v>
      </c>
      <c r="AJ21" s="148">
        <v>5</v>
      </c>
      <c r="AK21" s="151">
        <v>5</v>
      </c>
      <c r="AL21" s="152">
        <v>5</v>
      </c>
      <c r="AM21" s="150">
        <v>5</v>
      </c>
      <c r="AN21" s="105">
        <v>5</v>
      </c>
      <c r="AO21" s="105">
        <v>5</v>
      </c>
      <c r="AP21" s="104">
        <v>4</v>
      </c>
    </row>
    <row r="22" spans="1:42" s="106" customFormat="1" ht="21">
      <c r="A22" s="96">
        <v>21</v>
      </c>
      <c r="B22" s="60" t="s">
        <v>10</v>
      </c>
      <c r="C22" s="60">
        <v>26</v>
      </c>
      <c r="D22" s="147" t="s">
        <v>104</v>
      </c>
      <c r="E22" s="60" t="s">
        <v>143</v>
      </c>
      <c r="F22" s="60">
        <v>0</v>
      </c>
      <c r="G22" s="60">
        <v>1</v>
      </c>
      <c r="H22" s="60">
        <v>1</v>
      </c>
      <c r="I22" s="60">
        <v>1</v>
      </c>
      <c r="J22" s="60">
        <v>0</v>
      </c>
      <c r="K22" s="60">
        <v>0</v>
      </c>
      <c r="L22" s="60">
        <v>0</v>
      </c>
      <c r="M22" s="98"/>
      <c r="N22" s="97">
        <v>30</v>
      </c>
      <c r="O22" s="99">
        <v>4</v>
      </c>
      <c r="P22" s="99">
        <v>4</v>
      </c>
      <c r="Q22" s="99">
        <v>3</v>
      </c>
      <c r="R22" s="100">
        <v>4</v>
      </c>
      <c r="S22" s="100">
        <v>4</v>
      </c>
      <c r="T22" s="101">
        <v>3</v>
      </c>
      <c r="U22" s="101">
        <v>3</v>
      </c>
      <c r="V22" s="101">
        <v>3</v>
      </c>
      <c r="W22" s="101">
        <v>3</v>
      </c>
      <c r="X22" s="101">
        <v>4</v>
      </c>
      <c r="Y22" s="101">
        <v>3</v>
      </c>
      <c r="Z22" s="102">
        <v>3</v>
      </c>
      <c r="AA22" s="102">
        <v>3</v>
      </c>
      <c r="AB22" s="102">
        <v>3</v>
      </c>
      <c r="AC22" s="102">
        <v>3</v>
      </c>
      <c r="AD22" s="102">
        <v>3</v>
      </c>
      <c r="AE22" s="102">
        <v>3</v>
      </c>
      <c r="AF22" s="99">
        <v>4</v>
      </c>
      <c r="AG22" s="101">
        <v>3</v>
      </c>
      <c r="AH22" s="103">
        <v>3</v>
      </c>
      <c r="AI22" s="149">
        <v>4</v>
      </c>
      <c r="AJ22" s="148">
        <v>3</v>
      </c>
      <c r="AK22" s="151">
        <v>3</v>
      </c>
      <c r="AL22" s="152">
        <v>3</v>
      </c>
      <c r="AM22" s="150">
        <v>3</v>
      </c>
      <c r="AN22" s="105">
        <v>2</v>
      </c>
      <c r="AO22" s="105">
        <v>2</v>
      </c>
      <c r="AP22" s="104">
        <v>4</v>
      </c>
    </row>
    <row r="23" spans="1:42" s="106" customFormat="1" ht="21">
      <c r="A23" s="96">
        <v>22</v>
      </c>
      <c r="B23" s="60" t="s">
        <v>10</v>
      </c>
      <c r="C23" s="60">
        <v>22</v>
      </c>
      <c r="D23" s="147" t="s">
        <v>100</v>
      </c>
      <c r="E23" s="60" t="s">
        <v>142</v>
      </c>
      <c r="F23" s="60">
        <v>1</v>
      </c>
      <c r="G23" s="60">
        <v>1</v>
      </c>
      <c r="H23" s="60">
        <v>1</v>
      </c>
      <c r="I23" s="60">
        <v>1</v>
      </c>
      <c r="J23" s="60">
        <v>1</v>
      </c>
      <c r="K23" s="60">
        <v>0</v>
      </c>
      <c r="L23" s="60">
        <v>0</v>
      </c>
      <c r="M23" s="98"/>
      <c r="N23" s="97">
        <v>15</v>
      </c>
      <c r="O23" s="99">
        <v>5</v>
      </c>
      <c r="P23" s="99">
        <v>5</v>
      </c>
      <c r="Q23" s="99">
        <v>4</v>
      </c>
      <c r="R23" s="100">
        <v>5</v>
      </c>
      <c r="S23" s="100">
        <v>5</v>
      </c>
      <c r="T23" s="101">
        <v>5</v>
      </c>
      <c r="U23" s="101">
        <v>4</v>
      </c>
      <c r="V23" s="101">
        <v>4</v>
      </c>
      <c r="W23" s="101">
        <v>4</v>
      </c>
      <c r="X23" s="101">
        <v>5</v>
      </c>
      <c r="Y23" s="101">
        <v>4</v>
      </c>
      <c r="Z23" s="102">
        <v>5</v>
      </c>
      <c r="AA23" s="102">
        <v>5</v>
      </c>
      <c r="AB23" s="102">
        <v>5</v>
      </c>
      <c r="AC23" s="102">
        <v>5</v>
      </c>
      <c r="AD23" s="102">
        <v>5</v>
      </c>
      <c r="AE23" s="102">
        <v>5</v>
      </c>
      <c r="AF23" s="99">
        <v>4</v>
      </c>
      <c r="AG23" s="101">
        <v>5</v>
      </c>
      <c r="AH23" s="103">
        <v>4</v>
      </c>
      <c r="AI23" s="149">
        <v>5</v>
      </c>
      <c r="AJ23" s="148">
        <v>5</v>
      </c>
      <c r="AK23" s="151">
        <v>5</v>
      </c>
      <c r="AL23" s="152">
        <v>5</v>
      </c>
      <c r="AM23" s="150">
        <v>5</v>
      </c>
      <c r="AN23" s="105">
        <v>5</v>
      </c>
      <c r="AO23" s="105">
        <v>5</v>
      </c>
      <c r="AP23" s="104">
        <v>5</v>
      </c>
    </row>
    <row r="24" spans="1:42" s="106" customFormat="1" ht="21">
      <c r="A24" s="96">
        <v>23</v>
      </c>
      <c r="B24" s="60" t="s">
        <v>9</v>
      </c>
      <c r="C24" s="60">
        <v>37</v>
      </c>
      <c r="D24" s="147" t="s">
        <v>100</v>
      </c>
      <c r="E24" s="60" t="s">
        <v>144</v>
      </c>
      <c r="F24" s="60">
        <v>0</v>
      </c>
      <c r="G24" s="60">
        <v>1</v>
      </c>
      <c r="H24" s="60">
        <v>0</v>
      </c>
      <c r="I24" s="60">
        <v>0</v>
      </c>
      <c r="J24" s="60">
        <v>0</v>
      </c>
      <c r="K24" s="60">
        <v>0</v>
      </c>
      <c r="L24" s="60">
        <v>0</v>
      </c>
      <c r="M24" s="98"/>
      <c r="N24" s="97" t="s">
        <v>60</v>
      </c>
      <c r="O24" s="99">
        <v>4</v>
      </c>
      <c r="P24" s="99">
        <v>4</v>
      </c>
      <c r="Q24" s="99">
        <v>4</v>
      </c>
      <c r="R24" s="100">
        <v>4</v>
      </c>
      <c r="S24" s="100">
        <v>4</v>
      </c>
      <c r="T24" s="101">
        <v>3</v>
      </c>
      <c r="U24" s="101">
        <v>3</v>
      </c>
      <c r="V24" s="101">
        <v>4</v>
      </c>
      <c r="W24" s="101">
        <v>4</v>
      </c>
      <c r="X24" s="101">
        <v>4</v>
      </c>
      <c r="Y24" s="101">
        <v>3</v>
      </c>
      <c r="Z24" s="102">
        <v>4</v>
      </c>
      <c r="AA24" s="102">
        <v>4</v>
      </c>
      <c r="AB24" s="102">
        <v>4</v>
      </c>
      <c r="AC24" s="102">
        <v>4</v>
      </c>
      <c r="AD24" s="102">
        <v>4</v>
      </c>
      <c r="AE24" s="102">
        <v>4</v>
      </c>
      <c r="AF24" s="99">
        <v>4</v>
      </c>
      <c r="AG24" s="101">
        <v>4</v>
      </c>
      <c r="AH24" s="103">
        <v>4</v>
      </c>
      <c r="AI24" s="149">
        <v>4</v>
      </c>
      <c r="AJ24" s="148">
        <v>3</v>
      </c>
      <c r="AK24" s="151">
        <v>3</v>
      </c>
      <c r="AL24" s="152">
        <v>3</v>
      </c>
      <c r="AM24" s="150">
        <v>3</v>
      </c>
      <c r="AN24" s="105">
        <v>3</v>
      </c>
      <c r="AO24" s="105">
        <v>3</v>
      </c>
      <c r="AP24" s="104">
        <v>4</v>
      </c>
    </row>
    <row r="25" spans="1:42" s="106" customFormat="1" ht="21">
      <c r="A25" s="96">
        <v>24</v>
      </c>
      <c r="B25" s="60" t="s">
        <v>10</v>
      </c>
      <c r="C25" s="60">
        <v>24</v>
      </c>
      <c r="D25" s="147" t="s">
        <v>98</v>
      </c>
      <c r="E25" s="60" t="s">
        <v>145</v>
      </c>
      <c r="F25" s="60">
        <v>1</v>
      </c>
      <c r="G25" s="60">
        <v>1</v>
      </c>
      <c r="H25" s="60">
        <v>1</v>
      </c>
      <c r="I25" s="60">
        <v>0</v>
      </c>
      <c r="J25" s="60">
        <v>1</v>
      </c>
      <c r="K25" s="60">
        <v>0</v>
      </c>
      <c r="L25" s="60">
        <v>0</v>
      </c>
      <c r="M25" s="98"/>
      <c r="N25" s="97" t="s">
        <v>60</v>
      </c>
      <c r="O25" s="99">
        <v>4</v>
      </c>
      <c r="P25" s="99">
        <v>3</v>
      </c>
      <c r="Q25" s="99">
        <v>3</v>
      </c>
      <c r="R25" s="100">
        <v>4</v>
      </c>
      <c r="S25" s="100">
        <v>4</v>
      </c>
      <c r="T25" s="101">
        <v>4</v>
      </c>
      <c r="U25" s="101">
        <v>4</v>
      </c>
      <c r="V25" s="101">
        <v>4</v>
      </c>
      <c r="W25" s="101">
        <v>4</v>
      </c>
      <c r="X25" s="101">
        <v>4</v>
      </c>
      <c r="Y25" s="101">
        <v>4</v>
      </c>
      <c r="Z25" s="102">
        <v>4</v>
      </c>
      <c r="AA25" s="102">
        <v>4</v>
      </c>
      <c r="AB25" s="102">
        <v>4</v>
      </c>
      <c r="AC25" s="102">
        <v>4</v>
      </c>
      <c r="AD25" s="102">
        <v>4</v>
      </c>
      <c r="AE25" s="102">
        <v>4</v>
      </c>
      <c r="AF25" s="99">
        <v>4</v>
      </c>
      <c r="AG25" s="101">
        <v>4</v>
      </c>
      <c r="AH25" s="103">
        <v>4</v>
      </c>
      <c r="AI25" s="149">
        <v>4</v>
      </c>
      <c r="AJ25" s="148">
        <v>4</v>
      </c>
      <c r="AK25" s="151">
        <v>4</v>
      </c>
      <c r="AL25" s="152">
        <v>4</v>
      </c>
      <c r="AM25" s="150">
        <v>4</v>
      </c>
      <c r="AN25" s="105">
        <v>4</v>
      </c>
      <c r="AO25" s="105">
        <v>4</v>
      </c>
      <c r="AP25" s="104">
        <v>4</v>
      </c>
    </row>
    <row r="26" spans="1:42" s="106" customFormat="1" ht="21">
      <c r="A26" s="96">
        <v>25</v>
      </c>
      <c r="B26" s="60" t="s">
        <v>9</v>
      </c>
      <c r="C26" s="60">
        <v>27</v>
      </c>
      <c r="D26" s="147" t="s">
        <v>106</v>
      </c>
      <c r="E26" s="60" t="s">
        <v>146</v>
      </c>
      <c r="F26" s="60">
        <v>1</v>
      </c>
      <c r="G26" s="60">
        <v>0</v>
      </c>
      <c r="H26" s="60">
        <v>0</v>
      </c>
      <c r="I26" s="60">
        <v>0</v>
      </c>
      <c r="J26" s="60">
        <v>0</v>
      </c>
      <c r="K26" s="60">
        <v>0</v>
      </c>
      <c r="L26" s="60">
        <v>0</v>
      </c>
      <c r="M26" s="98"/>
      <c r="N26" s="97">
        <v>30</v>
      </c>
      <c r="O26" s="99">
        <v>5</v>
      </c>
      <c r="P26" s="99">
        <v>5</v>
      </c>
      <c r="Q26" s="99">
        <v>4</v>
      </c>
      <c r="R26" s="100">
        <v>5</v>
      </c>
      <c r="S26" s="100">
        <v>5</v>
      </c>
      <c r="T26" s="101">
        <v>5</v>
      </c>
      <c r="U26" s="101">
        <v>5</v>
      </c>
      <c r="V26" s="101">
        <v>5</v>
      </c>
      <c r="W26" s="101">
        <v>5</v>
      </c>
      <c r="X26" s="101">
        <v>5</v>
      </c>
      <c r="Y26" s="101">
        <v>5</v>
      </c>
      <c r="Z26" s="102">
        <v>5</v>
      </c>
      <c r="AA26" s="102">
        <v>5</v>
      </c>
      <c r="AB26" s="102">
        <v>5</v>
      </c>
      <c r="AC26" s="102">
        <v>5</v>
      </c>
      <c r="AD26" s="102">
        <v>5</v>
      </c>
      <c r="AE26" s="102">
        <v>5</v>
      </c>
      <c r="AF26" s="99">
        <v>5</v>
      </c>
      <c r="AG26" s="101">
        <v>5</v>
      </c>
      <c r="AH26" s="103">
        <v>5</v>
      </c>
      <c r="AI26" s="149">
        <v>5</v>
      </c>
      <c r="AJ26" s="148">
        <v>5</v>
      </c>
      <c r="AK26" s="151">
        <v>5</v>
      </c>
      <c r="AL26" s="152">
        <v>5</v>
      </c>
      <c r="AM26" s="150">
        <v>5</v>
      </c>
      <c r="AN26" s="105">
        <v>4</v>
      </c>
      <c r="AO26" s="105">
        <v>4</v>
      </c>
      <c r="AP26" s="104">
        <v>5</v>
      </c>
    </row>
    <row r="27" spans="1:42" s="106" customFormat="1" ht="21">
      <c r="A27" s="96">
        <v>26</v>
      </c>
      <c r="B27" s="60" t="s">
        <v>10</v>
      </c>
      <c r="C27" s="60">
        <v>23</v>
      </c>
      <c r="D27" s="147" t="s">
        <v>99</v>
      </c>
      <c r="E27" s="60" t="s">
        <v>129</v>
      </c>
      <c r="F27" s="60">
        <v>0</v>
      </c>
      <c r="G27" s="60">
        <v>0</v>
      </c>
      <c r="H27" s="60">
        <v>0</v>
      </c>
      <c r="I27" s="60">
        <v>1</v>
      </c>
      <c r="J27" s="60">
        <v>0</v>
      </c>
      <c r="K27" s="60">
        <v>0</v>
      </c>
      <c r="L27" s="60">
        <v>0</v>
      </c>
      <c r="M27" s="98"/>
      <c r="N27" s="97">
        <v>7</v>
      </c>
      <c r="O27" s="99">
        <v>4</v>
      </c>
      <c r="P27" s="99">
        <v>4</v>
      </c>
      <c r="Q27" s="99">
        <v>4</v>
      </c>
      <c r="R27" s="100">
        <v>5</v>
      </c>
      <c r="S27" s="100">
        <v>5</v>
      </c>
      <c r="T27" s="101">
        <v>4</v>
      </c>
      <c r="U27" s="101">
        <v>4</v>
      </c>
      <c r="V27" s="101">
        <v>4</v>
      </c>
      <c r="W27" s="101">
        <v>4</v>
      </c>
      <c r="X27" s="101">
        <v>4</v>
      </c>
      <c r="Y27" s="101">
        <v>4</v>
      </c>
      <c r="Z27" s="102">
        <v>5</v>
      </c>
      <c r="AA27" s="102">
        <v>5</v>
      </c>
      <c r="AB27" s="102">
        <v>5</v>
      </c>
      <c r="AC27" s="102">
        <v>5</v>
      </c>
      <c r="AD27" s="102">
        <v>5</v>
      </c>
      <c r="AE27" s="102">
        <v>5</v>
      </c>
      <c r="AF27" s="99">
        <v>4</v>
      </c>
      <c r="AG27" s="101">
        <v>4</v>
      </c>
      <c r="AH27" s="103">
        <v>4</v>
      </c>
      <c r="AI27" s="149">
        <v>4</v>
      </c>
      <c r="AJ27" s="148">
        <v>4</v>
      </c>
      <c r="AK27" s="151">
        <v>5</v>
      </c>
      <c r="AL27" s="152">
        <v>5</v>
      </c>
      <c r="AM27" s="150">
        <v>5</v>
      </c>
      <c r="AN27" s="105">
        <v>5</v>
      </c>
      <c r="AO27" s="105">
        <v>4</v>
      </c>
      <c r="AP27" s="104">
        <v>4</v>
      </c>
    </row>
    <row r="28" spans="1:42" s="106" customFormat="1" ht="21">
      <c r="A28" s="96">
        <v>27</v>
      </c>
      <c r="B28" s="60" t="s">
        <v>9</v>
      </c>
      <c r="C28" s="60">
        <v>28</v>
      </c>
      <c r="D28" s="147" t="s">
        <v>103</v>
      </c>
      <c r="E28" s="60" t="s">
        <v>166</v>
      </c>
      <c r="F28" s="60">
        <v>1</v>
      </c>
      <c r="G28" s="60">
        <v>1</v>
      </c>
      <c r="H28" s="60">
        <v>1</v>
      </c>
      <c r="I28" s="60">
        <v>1</v>
      </c>
      <c r="J28" s="60">
        <v>1</v>
      </c>
      <c r="K28" s="60">
        <v>1</v>
      </c>
      <c r="L28" s="60">
        <v>1</v>
      </c>
      <c r="M28" s="98"/>
      <c r="N28" s="97">
        <v>20</v>
      </c>
      <c r="O28" s="99">
        <v>5</v>
      </c>
      <c r="P28" s="99">
        <v>5</v>
      </c>
      <c r="Q28" s="99">
        <v>5</v>
      </c>
      <c r="R28" s="100">
        <v>5</v>
      </c>
      <c r="S28" s="100">
        <v>5</v>
      </c>
      <c r="T28" s="101">
        <v>5</v>
      </c>
      <c r="U28" s="101">
        <v>5</v>
      </c>
      <c r="V28" s="101">
        <v>5</v>
      </c>
      <c r="W28" s="101">
        <v>5</v>
      </c>
      <c r="X28" s="101">
        <v>5</v>
      </c>
      <c r="Y28" s="101">
        <v>5</v>
      </c>
      <c r="Z28" s="102">
        <v>5</v>
      </c>
      <c r="AA28" s="102">
        <v>5</v>
      </c>
      <c r="AB28" s="102">
        <v>5</v>
      </c>
      <c r="AC28" s="102">
        <v>5</v>
      </c>
      <c r="AD28" s="102">
        <v>5</v>
      </c>
      <c r="AE28" s="102">
        <v>5</v>
      </c>
      <c r="AF28" s="99">
        <v>5</v>
      </c>
      <c r="AG28" s="101">
        <v>5</v>
      </c>
      <c r="AH28" s="103">
        <v>5</v>
      </c>
      <c r="AI28" s="149">
        <v>5</v>
      </c>
      <c r="AJ28" s="148">
        <v>5</v>
      </c>
      <c r="AK28" s="151">
        <v>5</v>
      </c>
      <c r="AL28" s="152">
        <v>5</v>
      </c>
      <c r="AM28" s="150">
        <v>5</v>
      </c>
      <c r="AN28" s="105">
        <v>5</v>
      </c>
      <c r="AO28" s="105">
        <v>5</v>
      </c>
      <c r="AP28" s="104">
        <v>5</v>
      </c>
    </row>
    <row r="29" spans="1:42" s="106" customFormat="1" ht="21">
      <c r="A29" s="96">
        <v>28</v>
      </c>
      <c r="B29" s="60" t="s">
        <v>9</v>
      </c>
      <c r="C29" s="60">
        <v>24</v>
      </c>
      <c r="D29" s="147" t="s">
        <v>101</v>
      </c>
      <c r="E29" s="60" t="s">
        <v>147</v>
      </c>
      <c r="F29" s="60">
        <v>0</v>
      </c>
      <c r="G29" s="60">
        <v>0</v>
      </c>
      <c r="H29" s="60">
        <v>0</v>
      </c>
      <c r="I29" s="60">
        <v>1</v>
      </c>
      <c r="J29" s="60">
        <v>0</v>
      </c>
      <c r="K29" s="60">
        <v>0</v>
      </c>
      <c r="L29" s="60">
        <v>0</v>
      </c>
      <c r="M29" s="98"/>
      <c r="N29" s="97">
        <v>20</v>
      </c>
      <c r="O29" s="99">
        <v>5</v>
      </c>
      <c r="P29" s="99">
        <v>5</v>
      </c>
      <c r="Q29" s="99">
        <v>5</v>
      </c>
      <c r="R29" s="100">
        <v>5</v>
      </c>
      <c r="S29" s="100">
        <v>5</v>
      </c>
      <c r="T29" s="101">
        <v>5</v>
      </c>
      <c r="U29" s="101">
        <v>5</v>
      </c>
      <c r="V29" s="101">
        <v>5</v>
      </c>
      <c r="W29" s="101">
        <v>5</v>
      </c>
      <c r="X29" s="101">
        <v>5</v>
      </c>
      <c r="Y29" s="101">
        <v>5</v>
      </c>
      <c r="Z29" s="102">
        <v>5</v>
      </c>
      <c r="AA29" s="102">
        <v>5</v>
      </c>
      <c r="AB29" s="102">
        <v>5</v>
      </c>
      <c r="AC29" s="102">
        <v>5</v>
      </c>
      <c r="AD29" s="102">
        <v>5</v>
      </c>
      <c r="AE29" s="102">
        <v>5</v>
      </c>
      <c r="AF29" s="99">
        <v>5</v>
      </c>
      <c r="AG29" s="101">
        <v>5</v>
      </c>
      <c r="AH29" s="103">
        <v>5</v>
      </c>
      <c r="AI29" s="149">
        <v>5</v>
      </c>
      <c r="AJ29" s="148">
        <v>5</v>
      </c>
      <c r="AK29" s="151">
        <v>5</v>
      </c>
      <c r="AL29" s="152">
        <v>5</v>
      </c>
      <c r="AM29" s="150">
        <v>5</v>
      </c>
      <c r="AN29" s="105">
        <v>5</v>
      </c>
      <c r="AO29" s="105">
        <v>5</v>
      </c>
      <c r="AP29" s="104">
        <v>4</v>
      </c>
    </row>
    <row r="30" spans="1:42" s="106" customFormat="1" ht="21">
      <c r="A30" s="96">
        <v>29</v>
      </c>
      <c r="B30" s="60" t="s">
        <v>10</v>
      </c>
      <c r="C30" s="60">
        <v>28</v>
      </c>
      <c r="D30" s="147" t="s">
        <v>101</v>
      </c>
      <c r="E30" s="60" t="s">
        <v>101</v>
      </c>
      <c r="F30" s="60">
        <v>1</v>
      </c>
      <c r="G30" s="60">
        <v>0</v>
      </c>
      <c r="H30" s="60">
        <v>0</v>
      </c>
      <c r="I30" s="60">
        <v>1</v>
      </c>
      <c r="J30" s="60">
        <v>0</v>
      </c>
      <c r="K30" s="60">
        <v>0</v>
      </c>
      <c r="L30" s="60">
        <v>0</v>
      </c>
      <c r="M30" s="98"/>
      <c r="N30" s="97">
        <v>30</v>
      </c>
      <c r="O30" s="99">
        <v>5</v>
      </c>
      <c r="P30" s="99">
        <v>5</v>
      </c>
      <c r="Q30" s="99">
        <v>5</v>
      </c>
      <c r="R30" s="100">
        <v>5</v>
      </c>
      <c r="S30" s="100">
        <v>5</v>
      </c>
      <c r="T30" s="101">
        <v>5</v>
      </c>
      <c r="U30" s="101">
        <v>5</v>
      </c>
      <c r="V30" s="101">
        <v>5</v>
      </c>
      <c r="W30" s="101">
        <v>5</v>
      </c>
      <c r="X30" s="101">
        <v>5</v>
      </c>
      <c r="Y30" s="101">
        <v>5</v>
      </c>
      <c r="Z30" s="102">
        <v>5</v>
      </c>
      <c r="AA30" s="102">
        <v>5</v>
      </c>
      <c r="AB30" s="102">
        <v>5</v>
      </c>
      <c r="AC30" s="102">
        <v>5</v>
      </c>
      <c r="AD30" s="102">
        <v>5</v>
      </c>
      <c r="AE30" s="102">
        <v>5</v>
      </c>
      <c r="AF30" s="99">
        <v>5</v>
      </c>
      <c r="AG30" s="101">
        <v>5</v>
      </c>
      <c r="AH30" s="103">
        <v>5</v>
      </c>
      <c r="AI30" s="149">
        <v>5</v>
      </c>
      <c r="AJ30" s="148">
        <v>5</v>
      </c>
      <c r="AK30" s="151">
        <v>5</v>
      </c>
      <c r="AL30" s="152">
        <v>5</v>
      </c>
      <c r="AM30" s="150">
        <v>5</v>
      </c>
      <c r="AN30" s="105">
        <v>5</v>
      </c>
      <c r="AO30" s="105">
        <v>5</v>
      </c>
      <c r="AP30" s="104">
        <v>5</v>
      </c>
    </row>
    <row r="31" spans="1:42" s="106" customFormat="1" ht="21">
      <c r="A31" s="96">
        <v>30</v>
      </c>
      <c r="B31" s="60" t="s">
        <v>10</v>
      </c>
      <c r="C31" s="60">
        <v>37</v>
      </c>
      <c r="D31" s="147" t="s">
        <v>101</v>
      </c>
      <c r="E31" s="60" t="s">
        <v>101</v>
      </c>
      <c r="F31" s="60">
        <v>0</v>
      </c>
      <c r="G31" s="60">
        <v>0</v>
      </c>
      <c r="H31" s="60">
        <v>0</v>
      </c>
      <c r="I31" s="60">
        <v>1</v>
      </c>
      <c r="J31" s="60">
        <v>0</v>
      </c>
      <c r="K31" s="60">
        <v>0</v>
      </c>
      <c r="L31" s="60">
        <v>0</v>
      </c>
      <c r="M31" s="98"/>
      <c r="N31" s="97">
        <v>7</v>
      </c>
      <c r="O31" s="99">
        <v>4</v>
      </c>
      <c r="P31" s="99">
        <v>4</v>
      </c>
      <c r="Q31" s="99">
        <v>4</v>
      </c>
      <c r="R31" s="100">
        <v>4</v>
      </c>
      <c r="S31" s="100">
        <v>4</v>
      </c>
      <c r="T31" s="101">
        <v>4</v>
      </c>
      <c r="U31" s="101">
        <v>4</v>
      </c>
      <c r="V31" s="101">
        <v>4</v>
      </c>
      <c r="W31" s="101">
        <v>4</v>
      </c>
      <c r="X31" s="101">
        <v>4</v>
      </c>
      <c r="Y31" s="101">
        <v>4</v>
      </c>
      <c r="Z31" s="102">
        <v>4</v>
      </c>
      <c r="AA31" s="102">
        <v>4</v>
      </c>
      <c r="AB31" s="102">
        <v>4</v>
      </c>
      <c r="AC31" s="102">
        <v>4</v>
      </c>
      <c r="AD31" s="102">
        <v>4</v>
      </c>
      <c r="AE31" s="102">
        <v>4</v>
      </c>
      <c r="AF31" s="99">
        <v>4</v>
      </c>
      <c r="AG31" s="101">
        <v>4</v>
      </c>
      <c r="AH31" s="103">
        <v>4</v>
      </c>
      <c r="AI31" s="149">
        <v>4</v>
      </c>
      <c r="AJ31" s="148">
        <v>4</v>
      </c>
      <c r="AK31" s="151">
        <v>4</v>
      </c>
      <c r="AL31" s="152">
        <v>4</v>
      </c>
      <c r="AM31" s="150">
        <v>4</v>
      </c>
      <c r="AN31" s="105">
        <v>4</v>
      </c>
      <c r="AO31" s="105">
        <v>4</v>
      </c>
      <c r="AP31" s="104">
        <v>5</v>
      </c>
    </row>
    <row r="32" spans="1:42" s="106" customFormat="1" ht="21">
      <c r="A32" s="96">
        <v>31</v>
      </c>
      <c r="B32" s="60" t="s">
        <v>10</v>
      </c>
      <c r="C32" s="60">
        <v>22</v>
      </c>
      <c r="D32" s="147" t="s">
        <v>100</v>
      </c>
      <c r="E32" s="60" t="s">
        <v>142</v>
      </c>
      <c r="F32" s="60">
        <v>1</v>
      </c>
      <c r="G32" s="60">
        <v>1</v>
      </c>
      <c r="H32" s="60">
        <v>1</v>
      </c>
      <c r="I32" s="60">
        <v>1</v>
      </c>
      <c r="J32" s="60">
        <v>0</v>
      </c>
      <c r="K32" s="60">
        <v>0</v>
      </c>
      <c r="L32" s="60">
        <v>0</v>
      </c>
      <c r="M32" s="98"/>
      <c r="N32" s="97">
        <v>14</v>
      </c>
      <c r="O32" s="99">
        <v>4</v>
      </c>
      <c r="P32" s="99">
        <v>5</v>
      </c>
      <c r="Q32" s="99">
        <v>4</v>
      </c>
      <c r="R32" s="100">
        <v>5</v>
      </c>
      <c r="S32" s="100">
        <v>5</v>
      </c>
      <c r="T32" s="101">
        <v>3</v>
      </c>
      <c r="U32" s="101">
        <v>3</v>
      </c>
      <c r="V32" s="101">
        <v>4</v>
      </c>
      <c r="W32" s="101">
        <v>4</v>
      </c>
      <c r="X32" s="101">
        <v>4</v>
      </c>
      <c r="Y32" s="101">
        <v>3</v>
      </c>
      <c r="Z32" s="102">
        <v>5</v>
      </c>
      <c r="AA32" s="102">
        <v>5</v>
      </c>
      <c r="AB32" s="102">
        <v>5</v>
      </c>
      <c r="AC32" s="102">
        <v>5</v>
      </c>
      <c r="AD32" s="102">
        <v>5</v>
      </c>
      <c r="AE32" s="102">
        <v>5</v>
      </c>
      <c r="AF32" s="99">
        <v>4</v>
      </c>
      <c r="AG32" s="101">
        <v>4</v>
      </c>
      <c r="AH32" s="103">
        <v>4</v>
      </c>
      <c r="AI32" s="149">
        <v>4</v>
      </c>
      <c r="AJ32" s="148">
        <v>4</v>
      </c>
      <c r="AK32" s="151">
        <v>4</v>
      </c>
      <c r="AL32" s="152">
        <v>4</v>
      </c>
      <c r="AM32" s="150">
        <v>4</v>
      </c>
      <c r="AN32" s="105">
        <v>5</v>
      </c>
      <c r="AO32" s="105">
        <v>4</v>
      </c>
      <c r="AP32" s="104">
        <v>5</v>
      </c>
    </row>
    <row r="33" spans="1:42" s="106" customFormat="1" ht="21">
      <c r="A33" s="96">
        <v>32</v>
      </c>
      <c r="B33" s="60" t="s">
        <v>9</v>
      </c>
      <c r="C33" s="60">
        <v>26</v>
      </c>
      <c r="D33" s="147" t="s">
        <v>104</v>
      </c>
      <c r="E33" s="60" t="s">
        <v>143</v>
      </c>
      <c r="F33" s="60">
        <v>0</v>
      </c>
      <c r="G33" s="60">
        <v>1</v>
      </c>
      <c r="H33" s="60">
        <v>1</v>
      </c>
      <c r="I33" s="60">
        <v>0</v>
      </c>
      <c r="J33" s="60">
        <v>0</v>
      </c>
      <c r="K33" s="60">
        <v>0</v>
      </c>
      <c r="L33" s="60">
        <v>0</v>
      </c>
      <c r="M33" s="98"/>
      <c r="N33" s="97" t="s">
        <v>60</v>
      </c>
      <c r="O33" s="99">
        <v>5</v>
      </c>
      <c r="P33" s="99">
        <v>5</v>
      </c>
      <c r="Q33" s="99">
        <v>5</v>
      </c>
      <c r="R33" s="100">
        <v>5</v>
      </c>
      <c r="S33" s="100">
        <v>5</v>
      </c>
      <c r="T33" s="101">
        <v>5</v>
      </c>
      <c r="U33" s="101">
        <v>5</v>
      </c>
      <c r="V33" s="101">
        <v>5</v>
      </c>
      <c r="W33" s="101">
        <v>5</v>
      </c>
      <c r="X33" s="101">
        <v>5</v>
      </c>
      <c r="Y33" s="101">
        <v>5</v>
      </c>
      <c r="Z33" s="102">
        <v>5</v>
      </c>
      <c r="AA33" s="102">
        <v>5</v>
      </c>
      <c r="AB33" s="102">
        <v>5</v>
      </c>
      <c r="AC33" s="102">
        <v>5</v>
      </c>
      <c r="AD33" s="102">
        <v>5</v>
      </c>
      <c r="AE33" s="102">
        <v>5</v>
      </c>
      <c r="AF33" s="99">
        <v>5</v>
      </c>
      <c r="AG33" s="101">
        <v>5</v>
      </c>
      <c r="AH33" s="103">
        <v>5</v>
      </c>
      <c r="AI33" s="149">
        <v>5</v>
      </c>
      <c r="AJ33" s="148">
        <v>5</v>
      </c>
      <c r="AK33" s="151">
        <v>5</v>
      </c>
      <c r="AL33" s="152">
        <v>5</v>
      </c>
      <c r="AM33" s="150">
        <v>5</v>
      </c>
      <c r="AN33" s="105">
        <v>5</v>
      </c>
      <c r="AO33" s="105">
        <v>5</v>
      </c>
      <c r="AP33" s="104">
        <v>5</v>
      </c>
    </row>
    <row r="34" spans="1:42" s="106" customFormat="1" ht="21">
      <c r="A34" s="96">
        <v>33</v>
      </c>
      <c r="B34" s="60" t="s">
        <v>9</v>
      </c>
      <c r="C34" s="60">
        <v>22</v>
      </c>
      <c r="D34" s="147" t="s">
        <v>98</v>
      </c>
      <c r="E34" s="60" t="s">
        <v>145</v>
      </c>
      <c r="F34" s="60">
        <v>0</v>
      </c>
      <c r="G34" s="60">
        <v>0</v>
      </c>
      <c r="H34" s="60">
        <v>1</v>
      </c>
      <c r="I34" s="60">
        <v>1</v>
      </c>
      <c r="J34" s="60">
        <v>0</v>
      </c>
      <c r="K34" s="60">
        <v>0</v>
      </c>
      <c r="L34" s="60">
        <v>0</v>
      </c>
      <c r="M34" s="98"/>
      <c r="N34" s="97">
        <v>20</v>
      </c>
      <c r="O34" s="99">
        <v>4</v>
      </c>
      <c r="P34" s="99">
        <v>4</v>
      </c>
      <c r="Q34" s="99">
        <v>4</v>
      </c>
      <c r="R34" s="100">
        <v>4</v>
      </c>
      <c r="S34" s="100">
        <v>4</v>
      </c>
      <c r="T34" s="101">
        <v>4</v>
      </c>
      <c r="U34" s="101">
        <v>4</v>
      </c>
      <c r="V34" s="101">
        <v>4</v>
      </c>
      <c r="W34" s="101">
        <v>4</v>
      </c>
      <c r="X34" s="101">
        <v>4</v>
      </c>
      <c r="Y34" s="101">
        <v>4</v>
      </c>
      <c r="Z34" s="102">
        <v>4</v>
      </c>
      <c r="AA34" s="102">
        <v>4</v>
      </c>
      <c r="AB34" s="102">
        <v>4</v>
      </c>
      <c r="AC34" s="102">
        <v>4</v>
      </c>
      <c r="AD34" s="102">
        <v>4</v>
      </c>
      <c r="AE34" s="102">
        <v>4</v>
      </c>
      <c r="AF34" s="99">
        <v>4</v>
      </c>
      <c r="AG34" s="101">
        <v>4</v>
      </c>
      <c r="AH34" s="103">
        <v>4</v>
      </c>
      <c r="AI34" s="149">
        <v>4</v>
      </c>
      <c r="AJ34" s="148">
        <v>4</v>
      </c>
      <c r="AK34" s="151">
        <v>4</v>
      </c>
      <c r="AL34" s="152">
        <v>4</v>
      </c>
      <c r="AM34" s="150">
        <v>4</v>
      </c>
      <c r="AN34" s="105">
        <v>4</v>
      </c>
      <c r="AO34" s="105">
        <v>4</v>
      </c>
      <c r="AP34" s="104">
        <v>4</v>
      </c>
    </row>
    <row r="35" spans="1:42" s="106" customFormat="1" ht="21">
      <c r="A35" s="96">
        <v>34</v>
      </c>
      <c r="B35" s="60" t="s">
        <v>9</v>
      </c>
      <c r="C35" s="60">
        <v>32</v>
      </c>
      <c r="D35" s="147" t="s">
        <v>99</v>
      </c>
      <c r="E35" s="60" t="s">
        <v>164</v>
      </c>
      <c r="F35" s="60">
        <v>0</v>
      </c>
      <c r="G35" s="60">
        <v>0</v>
      </c>
      <c r="H35" s="60">
        <v>1</v>
      </c>
      <c r="I35" s="60">
        <v>0</v>
      </c>
      <c r="J35" s="60">
        <v>0</v>
      </c>
      <c r="K35" s="60">
        <v>0</v>
      </c>
      <c r="L35" s="60">
        <v>0</v>
      </c>
      <c r="M35" s="98"/>
      <c r="N35" s="97">
        <v>10</v>
      </c>
      <c r="O35" s="99">
        <v>4</v>
      </c>
      <c r="P35" s="99">
        <v>5</v>
      </c>
      <c r="Q35" s="99">
        <v>5</v>
      </c>
      <c r="R35" s="100">
        <v>5</v>
      </c>
      <c r="S35" s="100">
        <v>5</v>
      </c>
      <c r="T35" s="101">
        <v>4</v>
      </c>
      <c r="U35" s="101">
        <v>4</v>
      </c>
      <c r="V35" s="101">
        <v>5</v>
      </c>
      <c r="W35" s="101">
        <v>5</v>
      </c>
      <c r="X35" s="101">
        <v>5</v>
      </c>
      <c r="Y35" s="101">
        <v>4</v>
      </c>
      <c r="Z35" s="102">
        <v>5</v>
      </c>
      <c r="AA35" s="102">
        <v>5</v>
      </c>
      <c r="AB35" s="102">
        <v>5</v>
      </c>
      <c r="AC35" s="102">
        <v>4</v>
      </c>
      <c r="AD35" s="102">
        <v>4</v>
      </c>
      <c r="AE35" s="102">
        <v>5</v>
      </c>
      <c r="AF35" s="99">
        <v>5</v>
      </c>
      <c r="AG35" s="101">
        <v>4</v>
      </c>
      <c r="AH35" s="103">
        <v>4</v>
      </c>
      <c r="AI35" s="149">
        <v>3</v>
      </c>
      <c r="AJ35" s="148">
        <v>4</v>
      </c>
      <c r="AK35" s="151">
        <v>4</v>
      </c>
      <c r="AL35" s="152">
        <v>4</v>
      </c>
      <c r="AM35" s="150">
        <v>4</v>
      </c>
      <c r="AN35" s="105">
        <v>4</v>
      </c>
      <c r="AO35" s="105">
        <v>4</v>
      </c>
      <c r="AP35" s="104">
        <v>5</v>
      </c>
    </row>
    <row r="36" spans="1:42" s="106" customFormat="1" ht="21">
      <c r="A36" s="96">
        <v>35</v>
      </c>
      <c r="B36" s="60" t="s">
        <v>9</v>
      </c>
      <c r="C36" s="60">
        <v>41</v>
      </c>
      <c r="D36" s="147" t="s">
        <v>100</v>
      </c>
      <c r="E36" s="60" t="s">
        <v>144</v>
      </c>
      <c r="F36" s="60">
        <v>0</v>
      </c>
      <c r="G36" s="60">
        <v>1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98"/>
      <c r="N36" s="97">
        <v>14</v>
      </c>
      <c r="O36" s="99">
        <v>5</v>
      </c>
      <c r="P36" s="99">
        <v>5</v>
      </c>
      <c r="Q36" s="99">
        <v>3</v>
      </c>
      <c r="R36" s="100">
        <v>5</v>
      </c>
      <c r="S36" s="100">
        <v>5</v>
      </c>
      <c r="T36" s="101">
        <v>4</v>
      </c>
      <c r="U36" s="101">
        <v>4</v>
      </c>
      <c r="V36" s="101">
        <v>4</v>
      </c>
      <c r="W36" s="101">
        <v>5</v>
      </c>
      <c r="X36" s="101">
        <v>4</v>
      </c>
      <c r="Y36" s="101">
        <v>3</v>
      </c>
      <c r="Z36" s="102">
        <v>5</v>
      </c>
      <c r="AA36" s="102">
        <v>5</v>
      </c>
      <c r="AB36" s="102">
        <v>5</v>
      </c>
      <c r="AC36" s="102">
        <v>5</v>
      </c>
      <c r="AD36" s="102">
        <v>5</v>
      </c>
      <c r="AE36" s="102">
        <v>5</v>
      </c>
      <c r="AF36" s="99">
        <v>4</v>
      </c>
      <c r="AG36" s="101">
        <v>5</v>
      </c>
      <c r="AH36" s="103">
        <v>5</v>
      </c>
      <c r="AI36" s="149">
        <v>4</v>
      </c>
      <c r="AJ36" s="148">
        <v>5</v>
      </c>
      <c r="AK36" s="151">
        <v>4</v>
      </c>
      <c r="AL36" s="152">
        <v>4</v>
      </c>
      <c r="AM36" s="150">
        <v>4</v>
      </c>
      <c r="AN36" s="105">
        <v>4</v>
      </c>
      <c r="AO36" s="105">
        <v>4</v>
      </c>
      <c r="AP36" s="104">
        <v>4</v>
      </c>
    </row>
    <row r="37" spans="1:42" s="106" customFormat="1" ht="21">
      <c r="A37" s="96">
        <v>36</v>
      </c>
      <c r="B37" s="60" t="s">
        <v>10</v>
      </c>
      <c r="C37" s="60">
        <v>34</v>
      </c>
      <c r="D37" s="147" t="s">
        <v>107</v>
      </c>
      <c r="E37" s="60" t="s">
        <v>148</v>
      </c>
      <c r="F37" s="60">
        <v>0</v>
      </c>
      <c r="G37" s="60">
        <v>0</v>
      </c>
      <c r="H37" s="60">
        <v>0</v>
      </c>
      <c r="I37" s="60">
        <v>1</v>
      </c>
      <c r="J37" s="60">
        <v>0</v>
      </c>
      <c r="K37" s="60">
        <v>0</v>
      </c>
      <c r="L37" s="60">
        <v>0</v>
      </c>
      <c r="M37" s="98"/>
      <c r="N37" s="97">
        <v>20</v>
      </c>
      <c r="O37" s="99">
        <v>4</v>
      </c>
      <c r="P37" s="99">
        <v>4</v>
      </c>
      <c r="Q37" s="99">
        <v>4</v>
      </c>
      <c r="R37" s="100">
        <v>5</v>
      </c>
      <c r="S37" s="100">
        <v>5</v>
      </c>
      <c r="T37" s="101">
        <v>4</v>
      </c>
      <c r="U37" s="101">
        <v>3</v>
      </c>
      <c r="V37" s="101">
        <v>4</v>
      </c>
      <c r="W37" s="101">
        <v>4</v>
      </c>
      <c r="X37" s="101">
        <v>4</v>
      </c>
      <c r="Y37" s="101">
        <v>4</v>
      </c>
      <c r="Z37" s="102">
        <v>4</v>
      </c>
      <c r="AA37" s="102">
        <v>4</v>
      </c>
      <c r="AB37" s="102">
        <v>4</v>
      </c>
      <c r="AC37" s="102">
        <v>4</v>
      </c>
      <c r="AD37" s="102">
        <v>4</v>
      </c>
      <c r="AE37" s="102">
        <v>4</v>
      </c>
      <c r="AF37" s="99">
        <v>4</v>
      </c>
      <c r="AG37" s="101">
        <v>4</v>
      </c>
      <c r="AH37" s="103">
        <v>4</v>
      </c>
      <c r="AI37" s="149">
        <v>4</v>
      </c>
      <c r="AJ37" s="148">
        <v>4</v>
      </c>
      <c r="AK37" s="151">
        <v>4</v>
      </c>
      <c r="AL37" s="152">
        <v>4</v>
      </c>
      <c r="AM37" s="150">
        <v>4</v>
      </c>
      <c r="AN37" s="105">
        <v>4</v>
      </c>
      <c r="AO37" s="105">
        <v>3</v>
      </c>
      <c r="AP37" s="104">
        <v>4</v>
      </c>
    </row>
    <row r="38" spans="1:42" s="106" customFormat="1" ht="21">
      <c r="A38" s="96">
        <v>37</v>
      </c>
      <c r="B38" s="60" t="s">
        <v>10</v>
      </c>
      <c r="C38" s="60">
        <v>21</v>
      </c>
      <c r="D38" s="147" t="s">
        <v>104</v>
      </c>
      <c r="E38" s="60" t="s">
        <v>104</v>
      </c>
      <c r="F38" s="60">
        <v>0</v>
      </c>
      <c r="G38" s="60">
        <v>0</v>
      </c>
      <c r="H38" s="60">
        <v>0</v>
      </c>
      <c r="I38" s="60">
        <v>1</v>
      </c>
      <c r="J38" s="60">
        <v>0</v>
      </c>
      <c r="K38" s="60">
        <v>0</v>
      </c>
      <c r="L38" s="60">
        <v>0</v>
      </c>
      <c r="M38" s="98"/>
      <c r="N38" s="97">
        <v>30</v>
      </c>
      <c r="O38" s="99">
        <v>3</v>
      </c>
      <c r="P38" s="99">
        <v>5</v>
      </c>
      <c r="Q38" s="99">
        <v>4</v>
      </c>
      <c r="R38" s="100">
        <v>4</v>
      </c>
      <c r="S38" s="100">
        <v>4</v>
      </c>
      <c r="T38" s="101">
        <v>5</v>
      </c>
      <c r="U38" s="101">
        <v>5</v>
      </c>
      <c r="V38" s="101">
        <v>5</v>
      </c>
      <c r="W38" s="101">
        <v>5</v>
      </c>
      <c r="X38" s="101">
        <v>5</v>
      </c>
      <c r="Y38" s="101">
        <v>5</v>
      </c>
      <c r="Z38" s="102">
        <v>4</v>
      </c>
      <c r="AA38" s="102">
        <v>4</v>
      </c>
      <c r="AB38" s="102">
        <v>4</v>
      </c>
      <c r="AC38" s="102">
        <v>3</v>
      </c>
      <c r="AD38" s="102">
        <v>4</v>
      </c>
      <c r="AE38" s="102">
        <v>4</v>
      </c>
      <c r="AF38" s="99">
        <v>4</v>
      </c>
      <c r="AG38" s="101">
        <v>5</v>
      </c>
      <c r="AH38" s="103">
        <v>4</v>
      </c>
      <c r="AI38" s="149">
        <v>4</v>
      </c>
      <c r="AJ38" s="148">
        <v>5</v>
      </c>
      <c r="AK38" s="151">
        <v>5</v>
      </c>
      <c r="AL38" s="152">
        <v>5</v>
      </c>
      <c r="AM38" s="150">
        <v>5</v>
      </c>
      <c r="AN38" s="105">
        <v>4</v>
      </c>
      <c r="AO38" s="105">
        <v>4</v>
      </c>
      <c r="AP38" s="104">
        <v>5</v>
      </c>
    </row>
    <row r="39" spans="1:42" s="106" customFormat="1" ht="21">
      <c r="A39" s="96">
        <v>38</v>
      </c>
      <c r="B39" s="60" t="s">
        <v>10</v>
      </c>
      <c r="C39" s="60">
        <v>28</v>
      </c>
      <c r="D39" s="147" t="s">
        <v>103</v>
      </c>
      <c r="E39" s="60" t="s">
        <v>166</v>
      </c>
      <c r="F39" s="60">
        <v>1</v>
      </c>
      <c r="G39" s="60">
        <v>1</v>
      </c>
      <c r="H39" s="60">
        <v>1</v>
      </c>
      <c r="I39" s="60">
        <v>1</v>
      </c>
      <c r="J39" s="60">
        <v>1</v>
      </c>
      <c r="K39" s="60">
        <v>0</v>
      </c>
      <c r="L39" s="60">
        <v>0</v>
      </c>
      <c r="M39" s="98"/>
      <c r="N39" s="97">
        <v>25</v>
      </c>
      <c r="O39" s="99">
        <v>4</v>
      </c>
      <c r="P39" s="99">
        <v>4</v>
      </c>
      <c r="Q39" s="99">
        <v>4</v>
      </c>
      <c r="R39" s="100">
        <v>5</v>
      </c>
      <c r="S39" s="100">
        <v>5</v>
      </c>
      <c r="T39" s="101">
        <v>4</v>
      </c>
      <c r="U39" s="101">
        <v>4</v>
      </c>
      <c r="V39" s="101">
        <v>5</v>
      </c>
      <c r="W39" s="101">
        <v>5</v>
      </c>
      <c r="X39" s="101">
        <v>5</v>
      </c>
      <c r="Y39" s="101">
        <v>4</v>
      </c>
      <c r="Z39" s="102">
        <v>5</v>
      </c>
      <c r="AA39" s="102">
        <v>5</v>
      </c>
      <c r="AB39" s="102">
        <v>5</v>
      </c>
      <c r="AC39" s="102">
        <v>5</v>
      </c>
      <c r="AD39" s="102">
        <v>5</v>
      </c>
      <c r="AE39" s="102">
        <v>5</v>
      </c>
      <c r="AF39" s="99">
        <v>5</v>
      </c>
      <c r="AG39" s="101">
        <v>5</v>
      </c>
      <c r="AH39" s="103">
        <v>5</v>
      </c>
      <c r="AI39" s="149">
        <v>5</v>
      </c>
      <c r="AJ39" s="148">
        <v>5</v>
      </c>
      <c r="AK39" s="151">
        <v>5</v>
      </c>
      <c r="AL39" s="152">
        <v>5</v>
      </c>
      <c r="AM39" s="150">
        <v>5</v>
      </c>
      <c r="AN39" s="105">
        <v>4</v>
      </c>
      <c r="AO39" s="105">
        <v>4</v>
      </c>
      <c r="AP39" s="104">
        <v>5</v>
      </c>
    </row>
    <row r="40" spans="1:42" s="106" customFormat="1" ht="21">
      <c r="A40" s="96">
        <v>39</v>
      </c>
      <c r="B40" s="60" t="s">
        <v>9</v>
      </c>
      <c r="C40" s="60">
        <v>23</v>
      </c>
      <c r="D40" s="147" t="s">
        <v>150</v>
      </c>
      <c r="E40" s="60" t="s">
        <v>151</v>
      </c>
      <c r="F40" s="60">
        <v>0</v>
      </c>
      <c r="G40" s="60">
        <v>0</v>
      </c>
      <c r="H40" s="60">
        <v>0</v>
      </c>
      <c r="I40" s="60">
        <v>1</v>
      </c>
      <c r="J40" s="60">
        <v>0</v>
      </c>
      <c r="K40" s="60">
        <v>0</v>
      </c>
      <c r="L40" s="60">
        <v>0</v>
      </c>
      <c r="M40" s="98"/>
      <c r="N40" s="97">
        <v>30</v>
      </c>
      <c r="O40" s="99">
        <v>4</v>
      </c>
      <c r="P40" s="99">
        <v>4</v>
      </c>
      <c r="Q40" s="99">
        <v>1</v>
      </c>
      <c r="R40" s="100">
        <v>5</v>
      </c>
      <c r="S40" s="100">
        <v>5</v>
      </c>
      <c r="T40" s="101">
        <v>5</v>
      </c>
      <c r="U40" s="101">
        <v>5</v>
      </c>
      <c r="V40" s="101">
        <v>5</v>
      </c>
      <c r="W40" s="101">
        <v>5</v>
      </c>
      <c r="X40" s="101">
        <v>5</v>
      </c>
      <c r="Y40" s="101">
        <v>5</v>
      </c>
      <c r="Z40" s="102">
        <v>4</v>
      </c>
      <c r="AA40" s="102">
        <v>4</v>
      </c>
      <c r="AB40" s="102">
        <v>4</v>
      </c>
      <c r="AC40" s="102">
        <v>2</v>
      </c>
      <c r="AD40" s="102">
        <v>2</v>
      </c>
      <c r="AE40" s="102">
        <v>1</v>
      </c>
      <c r="AF40" s="99">
        <v>3</v>
      </c>
      <c r="AG40" s="101">
        <v>3</v>
      </c>
      <c r="AH40" s="103">
        <v>3</v>
      </c>
      <c r="AI40" s="149">
        <v>3</v>
      </c>
      <c r="AJ40" s="148">
        <v>3</v>
      </c>
      <c r="AK40" s="151">
        <v>3</v>
      </c>
      <c r="AL40" s="152">
        <v>3</v>
      </c>
      <c r="AM40" s="150">
        <v>3</v>
      </c>
      <c r="AN40" s="105">
        <v>3</v>
      </c>
      <c r="AO40" s="105">
        <v>3</v>
      </c>
      <c r="AP40" s="104">
        <v>3</v>
      </c>
    </row>
    <row r="41" spans="1:42" s="106" customFormat="1" ht="21">
      <c r="A41" s="96">
        <v>40</v>
      </c>
      <c r="B41" s="60" t="s">
        <v>9</v>
      </c>
      <c r="C41" s="60">
        <v>23</v>
      </c>
      <c r="D41" s="147" t="s">
        <v>102</v>
      </c>
      <c r="E41" s="60" t="s">
        <v>152</v>
      </c>
      <c r="F41" s="60">
        <v>0</v>
      </c>
      <c r="G41" s="60">
        <v>1</v>
      </c>
      <c r="H41" s="60">
        <v>1</v>
      </c>
      <c r="I41" s="60">
        <v>0</v>
      </c>
      <c r="J41" s="60">
        <v>1</v>
      </c>
      <c r="K41" s="60">
        <v>0</v>
      </c>
      <c r="L41" s="60">
        <v>0</v>
      </c>
      <c r="M41" s="98"/>
      <c r="N41" s="97">
        <v>17</v>
      </c>
      <c r="O41" s="99">
        <v>4</v>
      </c>
      <c r="P41" s="99">
        <v>4</v>
      </c>
      <c r="Q41" s="99">
        <v>3</v>
      </c>
      <c r="R41" s="100">
        <v>4</v>
      </c>
      <c r="S41" s="100">
        <v>4</v>
      </c>
      <c r="T41" s="101">
        <v>3</v>
      </c>
      <c r="U41" s="101">
        <v>4</v>
      </c>
      <c r="V41" s="101">
        <v>4</v>
      </c>
      <c r="W41" s="101">
        <v>4</v>
      </c>
      <c r="X41" s="101">
        <v>4</v>
      </c>
      <c r="Y41" s="101">
        <v>5</v>
      </c>
      <c r="Z41" s="102">
        <v>4</v>
      </c>
      <c r="AA41" s="102">
        <v>4</v>
      </c>
      <c r="AB41" s="102">
        <v>5</v>
      </c>
      <c r="AC41" s="102">
        <v>3</v>
      </c>
      <c r="AD41" s="102">
        <v>4</v>
      </c>
      <c r="AE41" s="102">
        <v>3</v>
      </c>
      <c r="AF41" s="99">
        <v>5</v>
      </c>
      <c r="AG41" s="101">
        <v>4</v>
      </c>
      <c r="AH41" s="103">
        <v>5</v>
      </c>
      <c r="AI41" s="149">
        <v>3</v>
      </c>
      <c r="AJ41" s="148">
        <v>5</v>
      </c>
      <c r="AK41" s="151">
        <v>5</v>
      </c>
      <c r="AL41" s="152">
        <v>3</v>
      </c>
      <c r="AM41" s="150">
        <v>5</v>
      </c>
      <c r="AN41" s="105">
        <v>5</v>
      </c>
      <c r="AO41" s="105">
        <v>4</v>
      </c>
      <c r="AP41" s="104">
        <v>4</v>
      </c>
    </row>
    <row r="42" spans="1:42" s="106" customFormat="1" ht="21">
      <c r="A42" s="96">
        <v>41</v>
      </c>
      <c r="B42" s="60" t="s">
        <v>9</v>
      </c>
      <c r="C42" s="60">
        <v>21</v>
      </c>
      <c r="D42" s="147" t="s">
        <v>104</v>
      </c>
      <c r="E42" s="60" t="s">
        <v>139</v>
      </c>
      <c r="F42" s="60">
        <v>0</v>
      </c>
      <c r="G42" s="60">
        <v>0</v>
      </c>
      <c r="H42" s="60">
        <v>0</v>
      </c>
      <c r="I42" s="60">
        <v>0</v>
      </c>
      <c r="J42" s="60">
        <v>0</v>
      </c>
      <c r="K42" s="60">
        <v>1</v>
      </c>
      <c r="L42" s="60">
        <v>0</v>
      </c>
      <c r="M42" s="98"/>
      <c r="N42" s="97">
        <v>2</v>
      </c>
      <c r="O42" s="99">
        <v>3</v>
      </c>
      <c r="P42" s="99">
        <v>2</v>
      </c>
      <c r="Q42" s="99">
        <v>2</v>
      </c>
      <c r="R42" s="100">
        <v>4</v>
      </c>
      <c r="S42" s="100">
        <v>3</v>
      </c>
      <c r="T42" s="101">
        <v>4</v>
      </c>
      <c r="U42" s="101">
        <v>3</v>
      </c>
      <c r="V42" s="101">
        <v>3</v>
      </c>
      <c r="W42" s="101">
        <v>3</v>
      </c>
      <c r="X42" s="101">
        <v>3</v>
      </c>
      <c r="Y42" s="101">
        <v>4</v>
      </c>
      <c r="Z42" s="102">
        <v>3</v>
      </c>
      <c r="AA42" s="102">
        <v>3</v>
      </c>
      <c r="AB42" s="102">
        <v>4</v>
      </c>
      <c r="AC42" s="102">
        <v>2</v>
      </c>
      <c r="AD42" s="102">
        <v>4</v>
      </c>
      <c r="AE42" s="102">
        <v>3</v>
      </c>
      <c r="AF42" s="99">
        <v>4</v>
      </c>
      <c r="AG42" s="101">
        <v>4</v>
      </c>
      <c r="AH42" s="103">
        <v>4</v>
      </c>
      <c r="AI42" s="149">
        <v>4</v>
      </c>
      <c r="AJ42" s="148">
        <v>4</v>
      </c>
      <c r="AK42" s="151">
        <v>4</v>
      </c>
      <c r="AL42" s="152">
        <v>4</v>
      </c>
      <c r="AM42" s="150">
        <v>4</v>
      </c>
      <c r="AN42" s="105">
        <v>3</v>
      </c>
      <c r="AO42" s="105">
        <v>2</v>
      </c>
      <c r="AP42" s="104">
        <v>4</v>
      </c>
    </row>
    <row r="43" spans="1:42" s="106" customFormat="1" ht="21">
      <c r="A43" s="96">
        <v>42</v>
      </c>
      <c r="B43" s="60" t="s">
        <v>10</v>
      </c>
      <c r="C43" s="60">
        <v>22</v>
      </c>
      <c r="D43" s="147" t="s">
        <v>104</v>
      </c>
      <c r="E43" s="60" t="s">
        <v>139</v>
      </c>
      <c r="F43" s="60">
        <v>0</v>
      </c>
      <c r="G43" s="60">
        <v>0</v>
      </c>
      <c r="H43" s="60">
        <v>0</v>
      </c>
      <c r="I43" s="60">
        <v>0</v>
      </c>
      <c r="J43" s="60">
        <v>1</v>
      </c>
      <c r="K43" s="60">
        <v>0</v>
      </c>
      <c r="L43" s="60">
        <v>0</v>
      </c>
      <c r="M43" s="98"/>
      <c r="N43" s="97">
        <v>3</v>
      </c>
      <c r="O43" s="99">
        <v>3</v>
      </c>
      <c r="P43" s="99">
        <v>3</v>
      </c>
      <c r="Q43" s="99">
        <v>4</v>
      </c>
      <c r="R43" s="100">
        <v>4</v>
      </c>
      <c r="S43" s="100">
        <v>5</v>
      </c>
      <c r="T43" s="101">
        <v>5</v>
      </c>
      <c r="U43" s="101">
        <v>4</v>
      </c>
      <c r="V43" s="101">
        <v>5</v>
      </c>
      <c r="W43" s="101">
        <v>5</v>
      </c>
      <c r="X43" s="101">
        <v>5</v>
      </c>
      <c r="Y43" s="101">
        <v>5</v>
      </c>
      <c r="Z43" s="102">
        <v>5</v>
      </c>
      <c r="AA43" s="102">
        <v>5</v>
      </c>
      <c r="AB43" s="102">
        <v>4</v>
      </c>
      <c r="AC43" s="102">
        <v>4</v>
      </c>
      <c r="AD43" s="102">
        <v>4</v>
      </c>
      <c r="AE43" s="102">
        <v>4</v>
      </c>
      <c r="AF43" s="99">
        <v>4</v>
      </c>
      <c r="AG43" s="101">
        <v>4</v>
      </c>
      <c r="AH43" s="103">
        <v>5</v>
      </c>
      <c r="AI43" s="149">
        <v>5</v>
      </c>
      <c r="AJ43" s="148">
        <v>5</v>
      </c>
      <c r="AK43" s="151">
        <v>5</v>
      </c>
      <c r="AL43" s="152">
        <v>5</v>
      </c>
      <c r="AM43" s="150">
        <v>4</v>
      </c>
      <c r="AN43" s="105">
        <v>5</v>
      </c>
      <c r="AO43" s="105">
        <v>5</v>
      </c>
      <c r="AP43" s="104">
        <v>5</v>
      </c>
    </row>
    <row r="44" spans="1:43" s="106" customFormat="1" ht="21">
      <c r="A44" s="113" t="s">
        <v>9</v>
      </c>
      <c r="B44" s="113">
        <f>COUNTIF(B2:B43,"ชาย")</f>
        <v>16</v>
      </c>
      <c r="C44" s="59"/>
      <c r="D44" s="59"/>
      <c r="E44" s="59"/>
      <c r="F44" s="59">
        <f aca="true" t="shared" si="0" ref="F44:K44">COUNTIF(F2:F43,1)</f>
        <v>14</v>
      </c>
      <c r="G44" s="59">
        <f t="shared" si="0"/>
        <v>20</v>
      </c>
      <c r="H44" s="59">
        <f t="shared" si="0"/>
        <v>14</v>
      </c>
      <c r="I44" s="59">
        <f t="shared" si="0"/>
        <v>20</v>
      </c>
      <c r="J44" s="59">
        <f t="shared" si="0"/>
        <v>6</v>
      </c>
      <c r="K44" s="59">
        <f t="shared" si="0"/>
        <v>4</v>
      </c>
      <c r="L44" s="59">
        <f>COUNTIF(L2:L43,1)</f>
        <v>1</v>
      </c>
      <c r="M44" s="108"/>
      <c r="N44" s="93"/>
      <c r="O44" s="109">
        <f>AVERAGE(O2:O43)</f>
        <v>4.190476190476191</v>
      </c>
      <c r="P44" s="109">
        <f aca="true" t="shared" si="1" ref="P44:AP44">AVERAGE(P2:P43)</f>
        <v>4.0476190476190474</v>
      </c>
      <c r="Q44" s="109">
        <f t="shared" si="1"/>
        <v>3.880952380952381</v>
      </c>
      <c r="R44" s="109">
        <f t="shared" si="1"/>
        <v>4.571428571428571</v>
      </c>
      <c r="S44" s="109">
        <f t="shared" si="1"/>
        <v>4.619047619047619</v>
      </c>
      <c r="T44" s="109">
        <f t="shared" si="1"/>
        <v>4.333333333333333</v>
      </c>
      <c r="U44" s="109">
        <f t="shared" si="1"/>
        <v>4.071428571428571</v>
      </c>
      <c r="V44" s="109">
        <f t="shared" si="1"/>
        <v>4.428571428571429</v>
      </c>
      <c r="W44" s="109">
        <f t="shared" si="1"/>
        <v>4.357142857142857</v>
      </c>
      <c r="X44" s="109">
        <f t="shared" si="1"/>
        <v>4.4523809523809526</v>
      </c>
      <c r="Y44" s="109">
        <f t="shared" si="1"/>
        <v>4.380952380952381</v>
      </c>
      <c r="Z44" s="109">
        <f t="shared" si="1"/>
        <v>4.476190476190476</v>
      </c>
      <c r="AA44" s="109">
        <f t="shared" si="1"/>
        <v>4.523809523809524</v>
      </c>
      <c r="AB44" s="109">
        <f t="shared" si="1"/>
        <v>4.523809523809524</v>
      </c>
      <c r="AC44" s="109">
        <f t="shared" si="1"/>
        <v>4.309523809523809</v>
      </c>
      <c r="AD44" s="109">
        <f t="shared" si="1"/>
        <v>4.380952380952381</v>
      </c>
      <c r="AE44" s="109">
        <f t="shared" si="1"/>
        <v>4.309523809523809</v>
      </c>
      <c r="AF44" s="109">
        <f t="shared" si="1"/>
        <v>4.404761904761905</v>
      </c>
      <c r="AG44" s="109">
        <f t="shared" si="1"/>
        <v>4.4523809523809526</v>
      </c>
      <c r="AH44" s="109">
        <f t="shared" si="1"/>
        <v>4.404761904761905</v>
      </c>
      <c r="AI44" s="109">
        <f t="shared" si="1"/>
        <v>4.357142857142857</v>
      </c>
      <c r="AJ44" s="109">
        <f t="shared" si="1"/>
        <v>4.404761904761905</v>
      </c>
      <c r="AK44" s="109">
        <f t="shared" si="1"/>
        <v>4.404761904761905</v>
      </c>
      <c r="AL44" s="109">
        <f t="shared" si="1"/>
        <v>4.285714285714286</v>
      </c>
      <c r="AM44" s="109">
        <f t="shared" si="1"/>
        <v>4.428571428571429</v>
      </c>
      <c r="AN44" s="109">
        <f t="shared" si="1"/>
        <v>4.309523809523809</v>
      </c>
      <c r="AO44" s="109">
        <f t="shared" si="1"/>
        <v>4.071428571428571</v>
      </c>
      <c r="AP44" s="109">
        <f t="shared" si="1"/>
        <v>4.523809523809524</v>
      </c>
      <c r="AQ44" s="111">
        <f>AVERAGE(O2:AP43)</f>
        <v>4.35374149659864</v>
      </c>
    </row>
    <row r="45" spans="1:43" s="106" customFormat="1" ht="21">
      <c r="A45" s="113" t="s">
        <v>10</v>
      </c>
      <c r="B45" s="113">
        <f>COUNTIF(B2:B43,"หญิง")</f>
        <v>26</v>
      </c>
      <c r="C45" s="59"/>
      <c r="D45" s="59"/>
      <c r="E45" s="59"/>
      <c r="F45" s="109">
        <f aca="true" t="shared" si="2" ref="F45:K45">STDEV(F2:F43)</f>
        <v>0.47711872361369784</v>
      </c>
      <c r="G45" s="109">
        <f t="shared" si="2"/>
        <v>0.5054867366041315</v>
      </c>
      <c r="H45" s="109">
        <f t="shared" si="2"/>
        <v>0.47711872361369784</v>
      </c>
      <c r="I45" s="109">
        <f t="shared" si="2"/>
        <v>0.5054867366041315</v>
      </c>
      <c r="J45" s="109">
        <f t="shared" si="2"/>
        <v>0.3541688016605732</v>
      </c>
      <c r="K45" s="109">
        <f t="shared" si="2"/>
        <v>0.2971017571861746</v>
      </c>
      <c r="L45" s="109">
        <f>STDEV(L2:L43)</f>
        <v>0.1543033499620919</v>
      </c>
      <c r="M45" s="108"/>
      <c r="N45" s="93"/>
      <c r="O45" s="109">
        <f>STDEV(O2:O43)</f>
        <v>0.8035923987456073</v>
      </c>
      <c r="P45" s="109">
        <f aca="true" t="shared" si="3" ref="P45:AP45">STDEV(P2:P43)</f>
        <v>0.961512552139088</v>
      </c>
      <c r="Q45" s="109">
        <f t="shared" si="3"/>
        <v>0.9160461419942153</v>
      </c>
      <c r="R45" s="109">
        <f t="shared" si="3"/>
        <v>0.5474043916011746</v>
      </c>
      <c r="S45" s="109">
        <f t="shared" si="3"/>
        <v>0.5388506717613034</v>
      </c>
      <c r="T45" s="109">
        <f t="shared" si="3"/>
        <v>0.6866911354074373</v>
      </c>
      <c r="U45" s="109">
        <f t="shared" si="3"/>
        <v>0.8379084629805907</v>
      </c>
      <c r="V45" s="109">
        <f t="shared" si="3"/>
        <v>0.7034013926370662</v>
      </c>
      <c r="W45" s="109">
        <f t="shared" si="3"/>
        <v>0.7593780693862627</v>
      </c>
      <c r="X45" s="109">
        <f t="shared" si="3"/>
        <v>0.5927357389374337</v>
      </c>
      <c r="Y45" s="109">
        <f t="shared" si="3"/>
        <v>0.696765382088634</v>
      </c>
      <c r="Z45" s="109">
        <f t="shared" si="3"/>
        <v>0.6339229482337178</v>
      </c>
      <c r="AA45" s="109">
        <f t="shared" si="3"/>
        <v>0.671296351920824</v>
      </c>
      <c r="AB45" s="109">
        <f t="shared" si="3"/>
        <v>0.5942035143723493</v>
      </c>
      <c r="AC45" s="109">
        <f t="shared" si="3"/>
        <v>0.8111447868740442</v>
      </c>
      <c r="AD45" s="109">
        <f t="shared" si="3"/>
        <v>0.696765382088634</v>
      </c>
      <c r="AE45" s="109">
        <f t="shared" si="3"/>
        <v>0.840676128528589</v>
      </c>
      <c r="AF45" s="109">
        <f t="shared" si="3"/>
        <v>0.5868279263112158</v>
      </c>
      <c r="AG45" s="109">
        <f t="shared" si="3"/>
        <v>0.5927357389374337</v>
      </c>
      <c r="AH45" s="109">
        <f t="shared" si="3"/>
        <v>0.6647766472346015</v>
      </c>
      <c r="AI45" s="109">
        <f t="shared" si="3"/>
        <v>0.6559829181085232</v>
      </c>
      <c r="AJ45" s="109">
        <f t="shared" si="3"/>
        <v>0.6647766472346015</v>
      </c>
      <c r="AK45" s="109">
        <f t="shared" si="3"/>
        <v>0.6647766472346015</v>
      </c>
      <c r="AL45" s="109">
        <f t="shared" si="3"/>
        <v>0.774146714704972</v>
      </c>
      <c r="AM45" s="109">
        <f t="shared" si="3"/>
        <v>0.6302480016263504</v>
      </c>
      <c r="AN45" s="109">
        <f t="shared" si="3"/>
        <v>0.7804968785767568</v>
      </c>
      <c r="AO45" s="109">
        <f t="shared" si="3"/>
        <v>0.8379084629805907</v>
      </c>
      <c r="AP45" s="109">
        <f t="shared" si="3"/>
        <v>0.5516315153139573</v>
      </c>
      <c r="AQ45" s="111">
        <f>STDEV(O2:AP43)</f>
        <v>0.7233747961273687</v>
      </c>
    </row>
    <row r="46" spans="1:42" s="106" customFormat="1" ht="21">
      <c r="A46" s="115" t="s">
        <v>4</v>
      </c>
      <c r="B46" s="95">
        <f>SUM(B44:B45)</f>
        <v>42</v>
      </c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108"/>
      <c r="N46" s="93"/>
      <c r="O46" s="59"/>
      <c r="P46" s="59"/>
      <c r="Q46" s="177">
        <f>STDEV(O2:Q43)</f>
        <v>0.8980048432011376</v>
      </c>
      <c r="R46" s="93"/>
      <c r="S46" s="177">
        <f>STDEV(R2:S43)</f>
        <v>0.540393600843378</v>
      </c>
      <c r="T46" s="59"/>
      <c r="U46" s="59"/>
      <c r="V46" s="59"/>
      <c r="W46" s="59"/>
      <c r="X46" s="59"/>
      <c r="Y46" s="177">
        <f>STDEV(T2:Y43)</f>
        <v>0.7205834429989095</v>
      </c>
      <c r="Z46" s="109"/>
      <c r="AA46" s="109"/>
      <c r="AB46" s="109"/>
      <c r="AC46" s="107"/>
      <c r="AD46" s="107"/>
      <c r="AE46" s="111">
        <f>STDEV(Z2:AE43)</f>
        <v>0.7124747801860711</v>
      </c>
      <c r="AF46" s="111">
        <f aca="true" t="shared" si="4" ref="AF46:AP46">STDEV(AF2:AF43)</f>
        <v>0.5868279263112158</v>
      </c>
      <c r="AG46" s="111">
        <f t="shared" si="4"/>
        <v>0.5927357389374337</v>
      </c>
      <c r="AH46" s="111">
        <f t="shared" si="4"/>
        <v>0.6647766472346015</v>
      </c>
      <c r="AI46" s="111">
        <f t="shared" si="4"/>
        <v>0.6559829181085232</v>
      </c>
      <c r="AJ46" s="111">
        <f t="shared" si="4"/>
        <v>0.6647766472346015</v>
      </c>
      <c r="AK46" s="111">
        <f t="shared" si="4"/>
        <v>0.6647766472346015</v>
      </c>
      <c r="AL46" s="111">
        <f t="shared" si="4"/>
        <v>0.774146714704972</v>
      </c>
      <c r="AM46" s="111">
        <f>STDEV(AM2:AM43)</f>
        <v>0.6302480016263504</v>
      </c>
      <c r="AN46" s="111"/>
      <c r="AO46" s="111">
        <f t="shared" si="4"/>
        <v>0.8379084629805907</v>
      </c>
      <c r="AP46" s="177">
        <f t="shared" si="4"/>
        <v>0.5516315153139573</v>
      </c>
    </row>
    <row r="47" spans="1:42" s="106" customFormat="1" ht="21">
      <c r="A47" s="107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108"/>
      <c r="N47" s="93"/>
      <c r="O47" s="59"/>
      <c r="P47" s="59"/>
      <c r="Q47" s="109"/>
      <c r="R47" s="59"/>
      <c r="S47" s="109"/>
      <c r="T47" s="59"/>
      <c r="U47" s="59"/>
      <c r="V47" s="59"/>
      <c r="W47" s="59"/>
      <c r="X47" s="59"/>
      <c r="Y47" s="109"/>
      <c r="Z47" s="109"/>
      <c r="AA47" s="109"/>
      <c r="AB47" s="109"/>
      <c r="AC47" s="107"/>
      <c r="AD47" s="107"/>
      <c r="AE47" s="110"/>
      <c r="AF47" s="110"/>
      <c r="AG47" s="110"/>
      <c r="AH47" s="110"/>
      <c r="AI47" s="110"/>
      <c r="AJ47" s="110"/>
      <c r="AK47" s="110"/>
      <c r="AL47" s="110"/>
      <c r="AM47" s="111">
        <f>STDEV(Z2:AM43)</f>
        <v>0.6777891038360072</v>
      </c>
      <c r="AN47" s="110"/>
      <c r="AO47" s="110"/>
      <c r="AP47" s="109"/>
    </row>
    <row r="48" spans="1:42" s="106" customFormat="1" ht="21">
      <c r="A48" s="113" t="s">
        <v>67</v>
      </c>
      <c r="B48" s="113">
        <v>34</v>
      </c>
      <c r="C48" s="59"/>
      <c r="D48" s="112"/>
      <c r="E48" s="59"/>
      <c r="F48" s="59"/>
      <c r="G48" s="59"/>
      <c r="H48" s="59"/>
      <c r="I48" s="59"/>
      <c r="J48" s="59"/>
      <c r="K48" s="59"/>
      <c r="L48" s="59"/>
      <c r="M48" s="108"/>
      <c r="N48" s="93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</row>
    <row r="49" spans="1:42" s="106" customFormat="1" ht="21">
      <c r="A49" s="113" t="s">
        <v>59</v>
      </c>
      <c r="B49" s="113">
        <v>7</v>
      </c>
      <c r="C49" s="59"/>
      <c r="D49" s="112"/>
      <c r="E49" s="59"/>
      <c r="F49" s="59"/>
      <c r="G49" s="59"/>
      <c r="H49" s="59"/>
      <c r="I49" s="59"/>
      <c r="J49" s="59"/>
      <c r="K49" s="59"/>
      <c r="L49" s="59"/>
      <c r="M49" s="108"/>
      <c r="N49" s="93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</row>
    <row r="50" spans="1:42" s="106" customFormat="1" ht="21">
      <c r="A50" s="113" t="s">
        <v>155</v>
      </c>
      <c r="B50" s="113">
        <v>1</v>
      </c>
      <c r="C50" s="59"/>
      <c r="D50" s="112"/>
      <c r="E50" s="59"/>
      <c r="F50" s="59"/>
      <c r="G50" s="59"/>
      <c r="H50" s="59"/>
      <c r="I50" s="59"/>
      <c r="J50" s="59"/>
      <c r="K50" s="59"/>
      <c r="L50" s="59"/>
      <c r="M50" s="108"/>
      <c r="N50" s="93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</row>
    <row r="51" spans="1:42" s="106" customFormat="1" ht="21">
      <c r="A51" s="113" t="s">
        <v>60</v>
      </c>
      <c r="B51" s="113">
        <v>1</v>
      </c>
      <c r="C51" s="59"/>
      <c r="D51" s="112"/>
      <c r="E51" s="59"/>
      <c r="F51" s="59"/>
      <c r="G51" s="59"/>
      <c r="H51" s="59"/>
      <c r="I51" s="59"/>
      <c r="J51" s="59"/>
      <c r="K51" s="59"/>
      <c r="L51" s="59"/>
      <c r="M51" s="108"/>
      <c r="N51" s="93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</row>
    <row r="52" spans="1:42" s="106" customFormat="1" ht="21">
      <c r="A52" s="94" t="s">
        <v>4</v>
      </c>
      <c r="B52" s="95">
        <f>SUM(B48:B50)</f>
        <v>42</v>
      </c>
      <c r="C52" s="59"/>
      <c r="D52" s="112"/>
      <c r="E52" s="59"/>
      <c r="F52" s="59"/>
      <c r="G52" s="59"/>
      <c r="H52" s="59"/>
      <c r="I52" s="59"/>
      <c r="J52" s="59"/>
      <c r="K52" s="59"/>
      <c r="L52" s="59"/>
      <c r="M52" s="108"/>
      <c r="N52" s="93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</row>
    <row r="53" spans="1:14" ht="21">
      <c r="A53" s="7"/>
      <c r="B53" s="58"/>
      <c r="C53" s="6"/>
      <c r="D53" s="2"/>
      <c r="E53" s="6"/>
      <c r="F53" s="6"/>
      <c r="G53" s="6"/>
      <c r="H53" s="6"/>
      <c r="I53" s="6"/>
      <c r="J53" s="6"/>
      <c r="K53" s="6"/>
      <c r="L53" s="6"/>
      <c r="M53" s="44"/>
      <c r="N53" s="8"/>
    </row>
    <row r="54" spans="1:14" ht="23.25">
      <c r="A54" s="7"/>
      <c r="B54" s="6"/>
      <c r="C54" s="6"/>
      <c r="D54" s="159" t="s">
        <v>96</v>
      </c>
      <c r="E54" s="159" t="s">
        <v>23</v>
      </c>
      <c r="F54" s="6"/>
      <c r="G54" s="6"/>
      <c r="H54" s="6"/>
      <c r="I54" s="6"/>
      <c r="J54" s="6"/>
      <c r="K54" s="6"/>
      <c r="L54" s="6"/>
      <c r="M54" s="44"/>
      <c r="N54" s="8"/>
    </row>
    <row r="55" spans="1:42" s="3" customFormat="1" ht="21">
      <c r="A55" s="7"/>
      <c r="B55" s="6"/>
      <c r="C55" s="6"/>
      <c r="D55" s="153" t="s">
        <v>100</v>
      </c>
      <c r="E55" s="113">
        <f>COUNTIF(D2:D43,"เกษตรศาสตร์ ทรัพยากรธรรมชาติและสิ่งแวดล้อม")</f>
        <v>6</v>
      </c>
      <c r="F55" s="6"/>
      <c r="G55" s="6"/>
      <c r="H55" s="6"/>
      <c r="I55" s="6"/>
      <c r="J55" s="6"/>
      <c r="K55" s="6"/>
      <c r="L55" s="6"/>
      <c r="M55" s="44"/>
      <c r="N55" s="8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</row>
    <row r="56" spans="1:42" s="3" customFormat="1" ht="21">
      <c r="A56" s="7"/>
      <c r="B56" s="6"/>
      <c r="C56" s="6"/>
      <c r="D56" s="153" t="s">
        <v>101</v>
      </c>
      <c r="E56" s="113">
        <f>COUNTIF(D2:D43,"เภสัชศาสตร์")</f>
        <v>3</v>
      </c>
      <c r="F56" s="6"/>
      <c r="G56" s="6"/>
      <c r="H56" s="6"/>
      <c r="I56" s="6"/>
      <c r="J56" s="6"/>
      <c r="K56" s="6"/>
      <c r="L56" s="6"/>
      <c r="M56" s="44"/>
      <c r="N56" s="8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</row>
    <row r="57" spans="1:42" s="3" customFormat="1" ht="21">
      <c r="A57" s="7"/>
      <c r="B57" s="6"/>
      <c r="C57" s="6"/>
      <c r="D57" s="153" t="s">
        <v>105</v>
      </c>
      <c r="E57" s="113">
        <f>COUNTIF(D2:D43,"ทันตแพทยศาสตร์")</f>
        <v>1</v>
      </c>
      <c r="F57" s="6"/>
      <c r="G57" s="6"/>
      <c r="H57" s="6"/>
      <c r="I57" s="6"/>
      <c r="J57" s="6"/>
      <c r="K57" s="6"/>
      <c r="L57" s="6"/>
      <c r="M57" s="44"/>
      <c r="N57" s="8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</row>
    <row r="58" spans="1:42" s="3" customFormat="1" ht="21">
      <c r="A58" s="7"/>
      <c r="B58" s="6"/>
      <c r="C58" s="6"/>
      <c r="D58" s="153" t="s">
        <v>99</v>
      </c>
      <c r="E58" s="113">
        <f>COUNTIF(D2:D43,"บริหารธุรกิจ เศรษฐศาสตร์และการสื่อสาร")</f>
        <v>4</v>
      </c>
      <c r="F58" s="6"/>
      <c r="G58" s="6"/>
      <c r="H58" s="6"/>
      <c r="I58" s="6"/>
      <c r="J58" s="6"/>
      <c r="K58" s="6"/>
      <c r="L58" s="6"/>
      <c r="M58" s="44"/>
      <c r="N58" s="8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</row>
    <row r="59" spans="1:42" s="3" customFormat="1" ht="21">
      <c r="A59" s="7"/>
      <c r="B59" s="6"/>
      <c r="C59" s="6"/>
      <c r="D59" s="153" t="s">
        <v>107</v>
      </c>
      <c r="E59" s="113">
        <f>COUNTIF(D2:D43,"วิทยาลัยโลจิสติกส์และโซ่อุปทาน")</f>
        <v>1</v>
      </c>
      <c r="F59" s="6"/>
      <c r="G59" s="6"/>
      <c r="H59" s="6"/>
      <c r="I59" s="6"/>
      <c r="J59" s="6"/>
      <c r="K59" s="6"/>
      <c r="L59" s="6"/>
      <c r="M59" s="44"/>
      <c r="N59" s="8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</row>
    <row r="60" spans="1:42" s="3" customFormat="1" ht="21">
      <c r="A60" s="7"/>
      <c r="B60" s="6"/>
      <c r="C60" s="6"/>
      <c r="D60" s="153" t="s">
        <v>150</v>
      </c>
      <c r="E60" s="113">
        <f>COUNTIF(D2:D43,"วิทยาลัยเพื่อการค้นคว้าระดับรากฐาน")</f>
        <v>1</v>
      </c>
      <c r="F60" s="6"/>
      <c r="G60" s="6"/>
      <c r="H60" s="6"/>
      <c r="I60" s="6"/>
      <c r="J60" s="6"/>
      <c r="K60" s="6"/>
      <c r="L60" s="6"/>
      <c r="M60" s="44"/>
      <c r="N60" s="8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</row>
    <row r="61" spans="1:42" s="3" customFormat="1" ht="21">
      <c r="A61" s="7"/>
      <c r="B61" s="6"/>
      <c r="C61" s="6"/>
      <c r="D61" s="153" t="s">
        <v>106</v>
      </c>
      <c r="E61" s="113">
        <f>COUNTIF(D2:D43,"วิทยาลัยพลังงานทดแทน")</f>
        <v>1</v>
      </c>
      <c r="F61" s="6"/>
      <c r="G61" s="6"/>
      <c r="H61" s="6"/>
      <c r="I61" s="6"/>
      <c r="J61" s="6"/>
      <c r="K61" s="6"/>
      <c r="L61" s="6"/>
      <c r="M61" s="44"/>
      <c r="N61" s="8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</row>
    <row r="62" spans="1:42" s="3" customFormat="1" ht="21">
      <c r="A62" s="7"/>
      <c r="B62" s="6"/>
      <c r="C62" s="6"/>
      <c r="D62" s="153" t="s">
        <v>98</v>
      </c>
      <c r="E62" s="113">
        <f>COUNTIF(D2:D43,"วิทยาศาสตร์")</f>
        <v>2</v>
      </c>
      <c r="F62" s="6"/>
      <c r="G62" s="6"/>
      <c r="H62" s="6"/>
      <c r="I62" s="6"/>
      <c r="J62" s="6"/>
      <c r="K62" s="6"/>
      <c r="L62" s="6"/>
      <c r="M62" s="44"/>
      <c r="N62" s="8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</row>
    <row r="63" spans="1:42" s="3" customFormat="1" ht="21">
      <c r="A63" s="7"/>
      <c r="B63" s="6"/>
      <c r="C63" s="6"/>
      <c r="D63" s="153" t="s">
        <v>104</v>
      </c>
      <c r="E63" s="113">
        <f>COUNTIF(D2:D43,"วิทยาศาสตร์การแพทย์")</f>
        <v>18</v>
      </c>
      <c r="F63" s="6"/>
      <c r="G63" s="6"/>
      <c r="H63" s="6"/>
      <c r="I63" s="6"/>
      <c r="J63" s="6"/>
      <c r="K63" s="6"/>
      <c r="L63" s="6"/>
      <c r="M63" s="44"/>
      <c r="N63" s="8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</row>
    <row r="64" spans="1:42" s="3" customFormat="1" ht="21">
      <c r="A64" s="7"/>
      <c r="B64" s="6"/>
      <c r="C64" s="6"/>
      <c r="D64" s="153" t="s">
        <v>102</v>
      </c>
      <c r="E64" s="113">
        <f>COUNTIF(D2:D43,"วิศวกรรมศาสตร์")</f>
        <v>1</v>
      </c>
      <c r="F64" s="6"/>
      <c r="G64" s="6"/>
      <c r="H64" s="6"/>
      <c r="I64" s="6"/>
      <c r="J64" s="6"/>
      <c r="K64" s="6"/>
      <c r="L64" s="6"/>
      <c r="M64" s="44"/>
      <c r="N64" s="8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</row>
    <row r="65" spans="1:42" s="3" customFormat="1" ht="21">
      <c r="A65" s="7"/>
      <c r="B65" s="6"/>
      <c r="C65" s="6"/>
      <c r="D65" s="114" t="s">
        <v>97</v>
      </c>
      <c r="E65" s="113">
        <f>COUNTIF(D2:D43,"ศึกษาศาสตร์")</f>
        <v>1</v>
      </c>
      <c r="F65" s="6"/>
      <c r="G65" s="6"/>
      <c r="H65" s="6"/>
      <c r="I65" s="6"/>
      <c r="J65" s="6"/>
      <c r="K65" s="6"/>
      <c r="L65" s="6"/>
      <c r="M65" s="44"/>
      <c r="N65" s="8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</row>
    <row r="66" spans="1:42" s="3" customFormat="1" ht="21">
      <c r="A66" s="7"/>
      <c r="B66" s="6"/>
      <c r="C66" s="6"/>
      <c r="D66" s="153" t="s">
        <v>103</v>
      </c>
      <c r="E66" s="113">
        <f>COUNTIF(D2:D43,"สังคมศาสตร์")</f>
        <v>3</v>
      </c>
      <c r="F66" s="6"/>
      <c r="G66" s="6"/>
      <c r="H66" s="6"/>
      <c r="I66" s="6"/>
      <c r="J66" s="6"/>
      <c r="K66" s="6"/>
      <c r="L66" s="6"/>
      <c r="M66" s="44"/>
      <c r="N66" s="8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</row>
    <row r="67" spans="1:42" s="3" customFormat="1" ht="21">
      <c r="A67" s="7"/>
      <c r="B67" s="6"/>
      <c r="C67" s="6"/>
      <c r="D67" s="95" t="s">
        <v>4</v>
      </c>
      <c r="E67" s="95">
        <f>SUM(E55:E66)</f>
        <v>42</v>
      </c>
      <c r="F67" s="6"/>
      <c r="G67" s="6"/>
      <c r="H67" s="6"/>
      <c r="I67" s="6"/>
      <c r="J67" s="6"/>
      <c r="K67" s="6"/>
      <c r="L67" s="6"/>
      <c r="M67" s="44"/>
      <c r="N67" s="8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</row>
    <row r="68" spans="1:42" s="3" customFormat="1" ht="21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44"/>
      <c r="N68" s="8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</row>
    <row r="69" spans="1:42" s="3" customFormat="1" ht="23.25">
      <c r="A69" s="7"/>
      <c r="B69" s="6"/>
      <c r="C69" s="6"/>
      <c r="D69" s="159" t="s">
        <v>128</v>
      </c>
      <c r="E69" s="159" t="s">
        <v>23</v>
      </c>
      <c r="F69" s="6"/>
      <c r="G69" s="6"/>
      <c r="H69" s="6"/>
      <c r="I69" s="6"/>
      <c r="J69" s="6"/>
      <c r="K69" s="6"/>
      <c r="L69" s="6"/>
      <c r="M69" s="44"/>
      <c r="N69" s="8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</row>
    <row r="70" spans="1:42" s="3" customFormat="1" ht="21">
      <c r="A70" s="7"/>
      <c r="B70" s="6"/>
      <c r="C70" s="6"/>
      <c r="D70" s="113" t="s">
        <v>129</v>
      </c>
      <c r="E70" s="113">
        <f>COUNTIF(E2:E43,"การจัดการการท่องเที่ยว")</f>
        <v>3</v>
      </c>
      <c r="F70" s="6"/>
      <c r="G70" s="6"/>
      <c r="H70" s="6"/>
      <c r="I70" s="6"/>
      <c r="J70" s="6"/>
      <c r="K70" s="6"/>
      <c r="L70" s="6"/>
      <c r="M70" s="44"/>
      <c r="N70" s="8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</row>
    <row r="71" spans="1:42" s="3" customFormat="1" ht="21">
      <c r="A71" s="7"/>
      <c r="B71" s="6"/>
      <c r="C71" s="6"/>
      <c r="D71" s="113" t="s">
        <v>135</v>
      </c>
      <c r="E71" s="113">
        <f>COUNTIF(E2:E43,"เอเซียตะวันออกเฉียงใต้ศึกษา")</f>
        <v>1</v>
      </c>
      <c r="F71" s="6"/>
      <c r="G71" s="6"/>
      <c r="H71" s="6"/>
      <c r="I71" s="6"/>
      <c r="J71" s="6"/>
      <c r="K71" s="6"/>
      <c r="L71" s="6"/>
      <c r="M71" s="44"/>
      <c r="N71" s="8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</row>
    <row r="72" spans="1:42" s="3" customFormat="1" ht="21">
      <c r="A72" s="7"/>
      <c r="B72" s="6"/>
      <c r="C72" s="6"/>
      <c r="D72" s="113" t="s">
        <v>136</v>
      </c>
      <c r="E72" s="113">
        <f>COUNTIF(E2:E43,"ชีววิทยา")</f>
        <v>1</v>
      </c>
      <c r="F72" s="6"/>
      <c r="G72" s="6"/>
      <c r="H72" s="6"/>
      <c r="I72" s="6"/>
      <c r="J72" s="6"/>
      <c r="K72" s="6"/>
      <c r="L72" s="6"/>
      <c r="M72" s="44"/>
      <c r="N72" s="8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</row>
    <row r="73" spans="1:42" s="3" customFormat="1" ht="21">
      <c r="A73" s="7"/>
      <c r="B73" s="6"/>
      <c r="C73" s="6"/>
      <c r="D73" s="113" t="s">
        <v>137</v>
      </c>
      <c r="E73" s="113">
        <f>COUNTIF(E2:E43,"กายวิภาคศาสตร์")</f>
        <v>2</v>
      </c>
      <c r="F73" s="6"/>
      <c r="G73" s="6"/>
      <c r="H73" s="6"/>
      <c r="I73" s="6"/>
      <c r="J73" s="6"/>
      <c r="K73" s="6"/>
      <c r="L73" s="6"/>
      <c r="M73" s="44"/>
      <c r="N73" s="8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</row>
    <row r="74" spans="1:42" s="3" customFormat="1" ht="21">
      <c r="A74" s="7"/>
      <c r="B74" s="6"/>
      <c r="C74" s="6"/>
      <c r="D74" s="113" t="s">
        <v>138</v>
      </c>
      <c r="E74" s="113">
        <v>6</v>
      </c>
      <c r="F74" s="6"/>
      <c r="G74" s="6"/>
      <c r="H74" s="6"/>
      <c r="I74" s="6"/>
      <c r="J74" s="6"/>
      <c r="K74" s="6"/>
      <c r="L74" s="6"/>
      <c r="M74" s="44"/>
      <c r="N74" s="8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</row>
    <row r="75" spans="1:42" s="3" customFormat="1" ht="21">
      <c r="A75" s="7"/>
      <c r="B75" s="6"/>
      <c r="C75" s="6"/>
      <c r="D75" s="113" t="s">
        <v>101</v>
      </c>
      <c r="E75" s="113">
        <v>2</v>
      </c>
      <c r="F75" s="6"/>
      <c r="G75" s="6"/>
      <c r="H75" s="6"/>
      <c r="I75" s="6"/>
      <c r="J75" s="6"/>
      <c r="K75" s="6"/>
      <c r="L75" s="6"/>
      <c r="M75" s="44"/>
      <c r="N75" s="8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</row>
    <row r="76" spans="1:42" s="3" customFormat="1" ht="21">
      <c r="A76" s="7"/>
      <c r="B76" s="6"/>
      <c r="C76" s="6"/>
      <c r="D76" s="113" t="s">
        <v>142</v>
      </c>
      <c r="E76" s="113">
        <f>COUNTIF(E2:E43,"วิทยาศาสตร์การเกษตร")</f>
        <v>4</v>
      </c>
      <c r="F76" s="6"/>
      <c r="G76" s="6"/>
      <c r="H76" s="6"/>
      <c r="I76" s="6"/>
      <c r="J76" s="6"/>
      <c r="K76" s="6"/>
      <c r="L76" s="6"/>
      <c r="M76" s="44"/>
      <c r="N76" s="8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</row>
    <row r="77" spans="1:42" s="3" customFormat="1" ht="21">
      <c r="A77" s="7"/>
      <c r="B77" s="6"/>
      <c r="C77" s="6"/>
      <c r="D77" s="113" t="s">
        <v>143</v>
      </c>
      <c r="E77" s="113">
        <f>COUNTIF(E2:E43,"จุลชีววิทยา")</f>
        <v>2</v>
      </c>
      <c r="F77" s="6"/>
      <c r="G77" s="6"/>
      <c r="H77" s="6"/>
      <c r="I77" s="6"/>
      <c r="J77" s="6"/>
      <c r="K77" s="6"/>
      <c r="L77" s="6"/>
      <c r="M77" s="44"/>
      <c r="N77" s="8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</row>
    <row r="78" spans="1:42" s="3" customFormat="1" ht="21">
      <c r="A78" s="7"/>
      <c r="B78" s="6"/>
      <c r="C78" s="6"/>
      <c r="D78" s="113" t="s">
        <v>145</v>
      </c>
      <c r="E78" s="113">
        <v>2</v>
      </c>
      <c r="F78" s="6"/>
      <c r="G78" s="6"/>
      <c r="H78" s="6"/>
      <c r="I78" s="6"/>
      <c r="J78" s="6"/>
      <c r="K78" s="6"/>
      <c r="L78" s="6"/>
      <c r="M78" s="44"/>
      <c r="N78" s="8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</row>
    <row r="79" spans="1:42" s="3" customFormat="1" ht="21">
      <c r="A79" s="7"/>
      <c r="B79" s="6"/>
      <c r="C79" s="6"/>
      <c r="D79" s="113" t="s">
        <v>164</v>
      </c>
      <c r="E79" s="113">
        <f>COUNTIF(E2:E43,"บริหารธุรกิจมหาบัณฑิต")</f>
        <v>1</v>
      </c>
      <c r="F79" s="6"/>
      <c r="G79" s="6"/>
      <c r="H79" s="6"/>
      <c r="I79" s="6"/>
      <c r="J79" s="6"/>
      <c r="K79" s="6"/>
      <c r="L79" s="6"/>
      <c r="M79" s="44"/>
      <c r="N79" s="8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</row>
    <row r="80" spans="1:42" s="3" customFormat="1" ht="21">
      <c r="A80" s="7"/>
      <c r="B80" s="6"/>
      <c r="C80" s="6"/>
      <c r="D80" s="113" t="s">
        <v>144</v>
      </c>
      <c r="E80" s="113">
        <f>COUNTIF(E2:E43,"ทรัพยากรธรรมชาติและสิ่งแวดล้อม")</f>
        <v>2</v>
      </c>
      <c r="F80" s="6"/>
      <c r="G80" s="6"/>
      <c r="H80" s="6"/>
      <c r="I80" s="6"/>
      <c r="J80" s="6"/>
      <c r="K80" s="6"/>
      <c r="L80" s="6"/>
      <c r="M80" s="44"/>
      <c r="N80" s="8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</row>
    <row r="81" spans="1:42" s="3" customFormat="1" ht="21">
      <c r="A81" s="7"/>
      <c r="B81" s="6"/>
      <c r="C81" s="6"/>
      <c r="D81" s="113" t="s">
        <v>146</v>
      </c>
      <c r="E81" s="113">
        <f>COUNTIF(E2:E43,"พลังงานทดแทน")</f>
        <v>1</v>
      </c>
      <c r="F81" s="6"/>
      <c r="G81" s="6"/>
      <c r="H81" s="6"/>
      <c r="I81" s="6"/>
      <c r="J81" s="6"/>
      <c r="K81" s="6"/>
      <c r="L81" s="6"/>
      <c r="M81" s="44"/>
      <c r="N81" s="8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</row>
    <row r="82" spans="1:42" s="3" customFormat="1" ht="21">
      <c r="A82" s="7"/>
      <c r="B82" s="6"/>
      <c r="C82" s="6"/>
      <c r="D82" s="113" t="s">
        <v>141</v>
      </c>
      <c r="E82" s="113">
        <f>COUNTIF(E2:E43,"เทคโนโลยีและสื่อสารการศึกษา")</f>
        <v>1</v>
      </c>
      <c r="F82" s="6"/>
      <c r="G82" s="6"/>
      <c r="H82" s="6"/>
      <c r="I82" s="6"/>
      <c r="J82" s="6"/>
      <c r="K82" s="6"/>
      <c r="L82" s="6"/>
      <c r="M82" s="44"/>
      <c r="N82" s="8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</row>
    <row r="83" spans="1:42" s="3" customFormat="1" ht="21">
      <c r="A83" s="7"/>
      <c r="B83" s="6"/>
      <c r="C83" s="6"/>
      <c r="D83" s="113" t="s">
        <v>147</v>
      </c>
      <c r="E83" s="113">
        <f>COUNTIF(E2:E43,"เภสัชวิทยา")</f>
        <v>1</v>
      </c>
      <c r="F83" s="6"/>
      <c r="G83" s="6"/>
      <c r="H83" s="6"/>
      <c r="I83" s="6"/>
      <c r="J83" s="6"/>
      <c r="K83" s="6"/>
      <c r="L83" s="6"/>
      <c r="M83" s="44"/>
      <c r="N83" s="8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</row>
    <row r="84" spans="1:42" s="3" customFormat="1" ht="21">
      <c r="A84" s="7"/>
      <c r="B84" s="6"/>
      <c r="C84" s="6"/>
      <c r="D84" s="113" t="s">
        <v>151</v>
      </c>
      <c r="E84" s="113">
        <f>COUNTIF(E2:E43,"ฟิสิกส์ทฤษฎี")</f>
        <v>1</v>
      </c>
      <c r="F84" s="6"/>
      <c r="G84" s="6"/>
      <c r="H84" s="6"/>
      <c r="I84" s="6"/>
      <c r="J84" s="6"/>
      <c r="K84" s="6"/>
      <c r="L84" s="6"/>
      <c r="M84" s="44"/>
      <c r="N84" s="8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</row>
    <row r="85" spans="1:42" s="3" customFormat="1" ht="21">
      <c r="A85" s="7"/>
      <c r="B85" s="6"/>
      <c r="C85" s="6"/>
      <c r="D85" s="113" t="s">
        <v>148</v>
      </c>
      <c r="E85" s="113">
        <f>COUNTIF(E2:E43,"การจัดการโลจิสติกส์และโซ่อุปทาน")</f>
        <v>1</v>
      </c>
      <c r="F85" s="6"/>
      <c r="G85" s="6"/>
      <c r="H85" s="6"/>
      <c r="I85" s="6"/>
      <c r="J85" s="6"/>
      <c r="K85" s="6"/>
      <c r="L85" s="6"/>
      <c r="M85" s="44"/>
      <c r="N85" s="8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</row>
    <row r="86" spans="1:42" s="3" customFormat="1" ht="21">
      <c r="A86" s="7"/>
      <c r="B86" s="6"/>
      <c r="C86" s="6"/>
      <c r="D86" s="113" t="s">
        <v>104</v>
      </c>
      <c r="E86" s="113">
        <f>COUNTIF(E2:E43,"วิทยาศาสตร์การแพทย์")</f>
        <v>1</v>
      </c>
      <c r="F86" s="6"/>
      <c r="G86" s="6"/>
      <c r="H86" s="6"/>
      <c r="I86" s="6"/>
      <c r="J86" s="6"/>
      <c r="K86" s="6"/>
      <c r="L86" s="6"/>
      <c r="M86" s="44"/>
      <c r="N86" s="8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</row>
    <row r="87" spans="1:42" s="3" customFormat="1" ht="21">
      <c r="A87" s="7"/>
      <c r="B87" s="6"/>
      <c r="C87" s="6"/>
      <c r="D87" s="113" t="s">
        <v>166</v>
      </c>
      <c r="E87" s="113">
        <f>COUNTIF(E2:E43,"รัฐศาสตร์มหาบัณฑิต")</f>
        <v>2</v>
      </c>
      <c r="F87" s="6"/>
      <c r="G87" s="6"/>
      <c r="H87" s="6"/>
      <c r="I87" s="6"/>
      <c r="J87" s="6"/>
      <c r="K87" s="6"/>
      <c r="L87" s="6"/>
      <c r="M87" s="44"/>
      <c r="N87" s="8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</row>
    <row r="88" spans="1:42" s="3" customFormat="1" ht="21">
      <c r="A88" s="7"/>
      <c r="B88" s="6"/>
      <c r="C88" s="6"/>
      <c r="D88" s="113" t="s">
        <v>152</v>
      </c>
      <c r="E88" s="113">
        <f>COUNTIF(E2:E43,"วิศวกรรมเครื่องกล")</f>
        <v>1</v>
      </c>
      <c r="F88" s="6"/>
      <c r="G88" s="6"/>
      <c r="H88" s="6"/>
      <c r="I88" s="6"/>
      <c r="J88" s="6"/>
      <c r="K88" s="6"/>
      <c r="L88" s="6"/>
      <c r="M88" s="44"/>
      <c r="N88" s="8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</row>
    <row r="89" spans="1:42" s="3" customFormat="1" ht="21">
      <c r="A89" s="7"/>
      <c r="B89" s="6"/>
      <c r="C89" s="6"/>
      <c r="D89" s="113" t="s">
        <v>139</v>
      </c>
      <c r="E89" s="113">
        <f>COUNTIF(E2:E43,"สรีรวิทยา")</f>
        <v>7</v>
      </c>
      <c r="F89" s="6"/>
      <c r="G89" s="6"/>
      <c r="H89" s="6"/>
      <c r="I89" s="6"/>
      <c r="J89" s="6"/>
      <c r="K89" s="6"/>
      <c r="L89" s="6"/>
      <c r="M89" s="44"/>
      <c r="N89" s="8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</row>
    <row r="90" spans="1:42" s="3" customFormat="1" ht="21">
      <c r="A90" s="7"/>
      <c r="B90" s="6"/>
      <c r="C90" s="6"/>
      <c r="D90" s="95" t="s">
        <v>4</v>
      </c>
      <c r="E90" s="95">
        <f>SUM(E70:E89)</f>
        <v>42</v>
      </c>
      <c r="F90" s="6"/>
      <c r="G90" s="6"/>
      <c r="H90" s="6"/>
      <c r="I90" s="6"/>
      <c r="J90" s="6"/>
      <c r="K90" s="6"/>
      <c r="L90" s="6"/>
      <c r="M90" s="44"/>
      <c r="N90" s="8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</row>
    <row r="91" spans="1:42" s="3" customFormat="1" ht="21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44"/>
      <c r="N91" s="8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</row>
    <row r="92" spans="1:42" s="3" customFormat="1" ht="21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44"/>
      <c r="N92" s="8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</row>
    <row r="93" spans="1:42" s="3" customFormat="1" ht="21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44"/>
      <c r="N93" s="8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</row>
    <row r="94" spans="1:42" s="3" customFormat="1" ht="21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44"/>
      <c r="N94" s="8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</row>
    <row r="95" spans="1:42" s="3" customFormat="1" ht="21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44"/>
      <c r="N95" s="8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</row>
    <row r="96" spans="1:42" s="3" customFormat="1" ht="21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44"/>
      <c r="N96" s="8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</row>
    <row r="97" spans="1:42" s="3" customFormat="1" ht="21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44"/>
      <c r="N97" s="8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</row>
    <row r="98" spans="1:42" s="3" customFormat="1" ht="21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44"/>
      <c r="N98" s="8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</row>
    <row r="99" spans="1:42" s="3" customFormat="1" ht="21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44"/>
      <c r="N99" s="8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</row>
    <row r="100" spans="1:42" s="3" customFormat="1" ht="21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44"/>
      <c r="N100" s="8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</row>
    <row r="101" spans="1:42" s="3" customFormat="1" ht="21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44"/>
      <c r="N101" s="8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</row>
    <row r="102" spans="1:42" s="3" customFormat="1" ht="21">
      <c r="A102" s="7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44"/>
      <c r="N102" s="8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</row>
    <row r="103" spans="1:42" s="3" customFormat="1" ht="21">
      <c r="A103" s="7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44"/>
      <c r="N103" s="8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</row>
    <row r="104" spans="1:42" s="3" customFormat="1" ht="21">
      <c r="A104" s="7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44"/>
      <c r="N104" s="8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</row>
    <row r="105" spans="1:42" s="3" customFormat="1" ht="21">
      <c r="A105" s="7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44"/>
      <c r="N105" s="8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</row>
    <row r="106" spans="1:42" s="3" customFormat="1" ht="21">
      <c r="A106" s="7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44"/>
      <c r="N106" s="8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</row>
    <row r="107" spans="1:42" s="3" customFormat="1" ht="21">
      <c r="A107" s="7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44"/>
      <c r="N107" s="8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</row>
    <row r="108" spans="1:42" s="3" customFormat="1" ht="21">
      <c r="A108" s="7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44"/>
      <c r="N108" s="8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</row>
    <row r="109" spans="1:42" s="3" customFormat="1" ht="21">
      <c r="A109" s="7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44"/>
      <c r="N109" s="8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</row>
    <row r="110" spans="1:42" s="3" customFormat="1" ht="21">
      <c r="A110" s="7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44"/>
      <c r="N110" s="8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</row>
    <row r="111" spans="1:42" s="3" customFormat="1" ht="21">
      <c r="A111" s="7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44"/>
      <c r="N111" s="8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</row>
    <row r="112" spans="1:42" s="3" customFormat="1" ht="21">
      <c r="A112" s="7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44"/>
      <c r="N112" s="8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</row>
    <row r="113" spans="1:42" s="3" customFormat="1" ht="21">
      <c r="A113" s="7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44"/>
      <c r="N113" s="8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</row>
    <row r="114" spans="1:42" s="3" customFormat="1" ht="21">
      <c r="A114" s="7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44"/>
      <c r="N114" s="8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</row>
    <row r="115" spans="1:42" s="3" customFormat="1" ht="21">
      <c r="A115" s="7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44"/>
      <c r="N115" s="8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</row>
    <row r="116" spans="1:42" s="3" customFormat="1" ht="21">
      <c r="A116" s="7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44"/>
      <c r="N116" s="8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</row>
    <row r="117" spans="1:42" s="3" customFormat="1" ht="21">
      <c r="A117" s="7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44"/>
      <c r="N117" s="8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</row>
    <row r="118" spans="1:42" s="3" customFormat="1" ht="21">
      <c r="A118" s="7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44"/>
      <c r="N118" s="8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</row>
    <row r="119" spans="1:42" s="3" customFormat="1" ht="21">
      <c r="A119" s="7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44"/>
      <c r="N119" s="8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</row>
    <row r="120" spans="1:42" s="3" customFormat="1" ht="21">
      <c r="A120" s="7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44"/>
      <c r="N120" s="8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</row>
    <row r="121" spans="1:42" s="3" customFormat="1" ht="21">
      <c r="A121" s="7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44"/>
      <c r="N121" s="8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</row>
    <row r="122" spans="1:42" s="3" customFormat="1" ht="21">
      <c r="A122" s="7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44"/>
      <c r="N122" s="8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</row>
    <row r="123" spans="1:42" s="3" customFormat="1" ht="21">
      <c r="A123" s="7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44"/>
      <c r="N123" s="8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</row>
    <row r="124" spans="1:42" s="3" customFormat="1" ht="21">
      <c r="A124" s="7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44"/>
      <c r="N124" s="8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</row>
    <row r="125" spans="1:42" s="3" customFormat="1" ht="21">
      <c r="A125" s="7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44"/>
      <c r="N125" s="8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</row>
    <row r="126" spans="1:42" s="3" customFormat="1" ht="21">
      <c r="A126" s="7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44"/>
      <c r="N126" s="8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</row>
    <row r="127" spans="1:42" s="3" customFormat="1" ht="21">
      <c r="A127" s="7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44"/>
      <c r="N127" s="8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</row>
    <row r="128" spans="1:42" s="3" customFormat="1" ht="21">
      <c r="A128" s="7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44"/>
      <c r="N128" s="8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</row>
    <row r="129" spans="1:42" s="3" customFormat="1" ht="21">
      <c r="A129" s="7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44"/>
      <c r="N129" s="8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</row>
    <row r="130" spans="1:42" s="3" customFormat="1" ht="21">
      <c r="A130" s="7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44"/>
      <c r="N130" s="8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</row>
    <row r="131" spans="1:42" s="3" customFormat="1" ht="21">
      <c r="A131" s="7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44"/>
      <c r="N131" s="8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</row>
    <row r="132" spans="1:42" s="3" customFormat="1" ht="21">
      <c r="A132" s="7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44"/>
      <c r="N132" s="8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</row>
    <row r="133" spans="1:42" s="3" customFormat="1" ht="21">
      <c r="A133" s="7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44"/>
      <c r="N133" s="8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</row>
    <row r="134" spans="1:42" s="3" customFormat="1" ht="21">
      <c r="A134" s="7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44"/>
      <c r="N134" s="8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</row>
    <row r="135" spans="1:42" s="3" customFormat="1" ht="21">
      <c r="A135" s="7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44"/>
      <c r="N135" s="8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</row>
    <row r="136" spans="1:42" s="3" customFormat="1" ht="21">
      <c r="A136" s="7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44"/>
      <c r="N136" s="8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</row>
    <row r="137" spans="1:42" s="3" customFormat="1" ht="21">
      <c r="A137" s="7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44"/>
      <c r="N137" s="8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</row>
    <row r="138" spans="1:42" s="3" customFormat="1" ht="21">
      <c r="A138" s="7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44"/>
      <c r="N138" s="8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</row>
    <row r="139" spans="1:42" s="3" customFormat="1" ht="21">
      <c r="A139" s="7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44"/>
      <c r="N139" s="8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</row>
    <row r="140" spans="1:42" s="3" customFormat="1" ht="21">
      <c r="A140" s="7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44"/>
      <c r="N140" s="8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</row>
    <row r="141" spans="1:42" s="3" customFormat="1" ht="21">
      <c r="A141" s="7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44"/>
      <c r="N141" s="8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</row>
    <row r="142" spans="1:42" s="3" customFormat="1" ht="21">
      <c r="A142" s="7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44"/>
      <c r="N142" s="8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</row>
    <row r="143" spans="1:42" s="3" customFormat="1" ht="21">
      <c r="A143" s="7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44"/>
      <c r="N143" s="8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</row>
    <row r="144" spans="1:42" s="3" customFormat="1" ht="21">
      <c r="A144" s="7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44"/>
      <c r="N144" s="8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</row>
    <row r="145" spans="1:42" s="3" customFormat="1" ht="21">
      <c r="A145" s="7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44"/>
      <c r="N145" s="8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</row>
    <row r="146" spans="1:42" s="3" customFormat="1" ht="21">
      <c r="A146" s="7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44"/>
      <c r="N146" s="8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</row>
    <row r="147" spans="1:42" s="3" customFormat="1" ht="21">
      <c r="A147" s="7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44"/>
      <c r="N147" s="8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</row>
    <row r="148" spans="1:42" s="3" customFormat="1" ht="21">
      <c r="A148" s="7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44"/>
      <c r="N148" s="8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</row>
    <row r="149" spans="1:42" s="3" customFormat="1" ht="21">
      <c r="A149" s="7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44"/>
      <c r="N149" s="8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</row>
    <row r="150" spans="1:42" s="3" customFormat="1" ht="21">
      <c r="A150" s="7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44"/>
      <c r="N150" s="8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</row>
    <row r="151" spans="1:42" s="3" customFormat="1" ht="21">
      <c r="A151" s="7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44"/>
      <c r="N151" s="8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</row>
    <row r="152" spans="1:42" s="3" customFormat="1" ht="21">
      <c r="A152" s="7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44"/>
      <c r="N152" s="8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</row>
    <row r="153" spans="1:42" s="3" customFormat="1" ht="21">
      <c r="A153" s="7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44"/>
      <c r="N153" s="8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</row>
    <row r="154" spans="1:42" s="3" customFormat="1" ht="21">
      <c r="A154" s="7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44"/>
      <c r="N154" s="8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</row>
    <row r="155" spans="1:42" s="3" customFormat="1" ht="21">
      <c r="A155" s="7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44"/>
      <c r="N155" s="8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</row>
    <row r="156" spans="1:42" s="3" customFormat="1" ht="21">
      <c r="A156" s="7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44"/>
      <c r="N156" s="8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</row>
    <row r="157" spans="1:42" s="3" customFormat="1" ht="21">
      <c r="A157" s="7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44"/>
      <c r="N157" s="8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</row>
    <row r="158" spans="1:42" s="3" customFormat="1" ht="21">
      <c r="A158" s="7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44"/>
      <c r="N158" s="8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</row>
    <row r="159" spans="1:42" s="3" customFormat="1" ht="21">
      <c r="A159" s="7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44"/>
      <c r="N159" s="8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</row>
    <row r="160" spans="1:42" s="3" customFormat="1" ht="21">
      <c r="A160" s="7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44"/>
      <c r="N160" s="8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</row>
    <row r="161" spans="1:42" s="3" customFormat="1" ht="21">
      <c r="A161" s="7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44"/>
      <c r="N161" s="8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</row>
    <row r="162" spans="1:42" s="3" customFormat="1" ht="21">
      <c r="A162" s="7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44"/>
      <c r="N162" s="8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</row>
    <row r="163" spans="1:42" s="3" customFormat="1" ht="21">
      <c r="A163" s="7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44"/>
      <c r="N163" s="8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</row>
    <row r="164" spans="1:42" s="3" customFormat="1" ht="21">
      <c r="A164" s="7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44"/>
      <c r="N164" s="8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</row>
    <row r="165" spans="1:42" s="3" customFormat="1" ht="21">
      <c r="A165" s="7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44"/>
      <c r="N165" s="8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</row>
    <row r="166" spans="1:42" s="3" customFormat="1" ht="21">
      <c r="A166" s="7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44"/>
      <c r="N166" s="8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</row>
    <row r="167" spans="1:42" s="3" customFormat="1" ht="21">
      <c r="A167" s="7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44"/>
      <c r="N167" s="8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</row>
    <row r="168" spans="1:42" s="3" customFormat="1" ht="21">
      <c r="A168" s="7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44"/>
      <c r="N168" s="8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</row>
    <row r="169" spans="1:42" s="3" customFormat="1" ht="21">
      <c r="A169" s="7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44"/>
      <c r="N169" s="8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</row>
    <row r="170" spans="1:42" s="3" customFormat="1" ht="21">
      <c r="A170" s="7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44"/>
      <c r="N170" s="8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</row>
    <row r="171" spans="1:42" s="3" customFormat="1" ht="21">
      <c r="A171" s="7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44"/>
      <c r="N171" s="8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</row>
    <row r="172" spans="1:42" s="3" customFormat="1" ht="21">
      <c r="A172" s="7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44"/>
      <c r="N172" s="8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</row>
    <row r="173" spans="1:42" s="3" customFormat="1" ht="21">
      <c r="A173" s="7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44"/>
      <c r="N173" s="8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</row>
    <row r="174" spans="1:42" s="3" customFormat="1" ht="21">
      <c r="A174" s="7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44"/>
      <c r="N174" s="8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</row>
    <row r="175" spans="1:42" s="3" customFormat="1" ht="21">
      <c r="A175" s="7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44"/>
      <c r="N175" s="8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</row>
    <row r="176" spans="1:42" s="3" customFormat="1" ht="21">
      <c r="A176" s="7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44"/>
      <c r="N176" s="8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</row>
    <row r="177" spans="1:42" s="3" customFormat="1" ht="21">
      <c r="A177" s="7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44"/>
      <c r="N177" s="8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</row>
    <row r="178" spans="1:42" s="3" customFormat="1" ht="21">
      <c r="A178" s="7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44"/>
      <c r="N178" s="8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</row>
    <row r="179" spans="1:42" s="3" customFormat="1" ht="21">
      <c r="A179" s="7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44"/>
      <c r="N179" s="8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</row>
    <row r="180" spans="1:42" s="3" customFormat="1" ht="21">
      <c r="A180" s="7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44"/>
      <c r="N180" s="8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</row>
    <row r="181" spans="1:42" s="3" customFormat="1" ht="21">
      <c r="A181" s="7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44"/>
      <c r="N181" s="8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</row>
    <row r="182" spans="1:42" s="3" customFormat="1" ht="21">
      <c r="A182" s="7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44"/>
      <c r="N182" s="8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</row>
    <row r="183" spans="1:42" s="3" customFormat="1" ht="21">
      <c r="A183" s="7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44"/>
      <c r="N183" s="8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</row>
    <row r="184" spans="1:42" s="3" customFormat="1" ht="21">
      <c r="A184" s="7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44"/>
      <c r="N184" s="8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</row>
    <row r="185" spans="1:42" s="3" customFormat="1" ht="21">
      <c r="A185" s="7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44"/>
      <c r="N185" s="8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</row>
    <row r="186" spans="1:42" s="3" customFormat="1" ht="21">
      <c r="A186" s="7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44"/>
      <c r="N186" s="8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</row>
    <row r="187" spans="1:42" s="3" customFormat="1" ht="21">
      <c r="A187" s="7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44"/>
      <c r="N187" s="8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</row>
    <row r="188" spans="1:42" s="3" customFormat="1" ht="21">
      <c r="A188" s="7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44"/>
      <c r="N188" s="8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</row>
    <row r="189" spans="1:42" s="3" customFormat="1" ht="21">
      <c r="A189" s="7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44"/>
      <c r="N189" s="8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</row>
    <row r="190" spans="1:42" s="3" customFormat="1" ht="21">
      <c r="A190" s="7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44"/>
      <c r="N190" s="8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</row>
    <row r="191" spans="1:42" s="3" customFormat="1" ht="21">
      <c r="A191" s="7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44"/>
      <c r="N191" s="8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</row>
    <row r="192" spans="1:42" s="3" customFormat="1" ht="21">
      <c r="A192" s="7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44"/>
      <c r="N192" s="8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</row>
    <row r="193" spans="1:42" s="3" customFormat="1" ht="21">
      <c r="A193" s="7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44"/>
      <c r="N193" s="8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</row>
    <row r="194" spans="1:42" s="3" customFormat="1" ht="21">
      <c r="A194" s="7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44"/>
      <c r="N194" s="8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</row>
    <row r="195" spans="1:42" s="3" customFormat="1" ht="21">
      <c r="A195" s="7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44"/>
      <c r="N195" s="8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</row>
    <row r="196" spans="1:42" s="3" customFormat="1" ht="21">
      <c r="A196" s="7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44"/>
      <c r="N196" s="8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</row>
    <row r="197" spans="1:42" s="3" customFormat="1" ht="21">
      <c r="A197" s="7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44"/>
      <c r="N197" s="8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</row>
    <row r="198" spans="1:42" s="3" customFormat="1" ht="21">
      <c r="A198" s="7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44"/>
      <c r="N198" s="8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</row>
    <row r="199" spans="1:42" s="3" customFormat="1" ht="21">
      <c r="A199" s="7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44"/>
      <c r="N199" s="8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</row>
    <row r="200" spans="1:42" s="3" customFormat="1" ht="21">
      <c r="A200" s="7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44"/>
      <c r="N200" s="8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</row>
    <row r="201" spans="1:42" s="3" customFormat="1" ht="21">
      <c r="A201" s="7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44"/>
      <c r="N201" s="8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</row>
    <row r="202" spans="1:42" s="3" customFormat="1" ht="21">
      <c r="A202" s="7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44"/>
      <c r="N202" s="8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</row>
    <row r="203" spans="1:42" s="3" customFormat="1" ht="21">
      <c r="A203" s="7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44"/>
      <c r="N203" s="8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</row>
    <row r="204" spans="1:42" s="3" customFormat="1" ht="21">
      <c r="A204" s="7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44"/>
      <c r="N204" s="8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</row>
    <row r="205" spans="1:42" s="3" customFormat="1" ht="21">
      <c r="A205" s="7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44"/>
      <c r="N205" s="8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</row>
    <row r="206" spans="1:42" s="3" customFormat="1" ht="21">
      <c r="A206" s="7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44"/>
      <c r="N206" s="8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</row>
    <row r="207" spans="1:42" s="3" customFormat="1" ht="21">
      <c r="A207" s="7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44"/>
      <c r="N207" s="8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</row>
    <row r="208" spans="1:42" s="3" customFormat="1" ht="21">
      <c r="A208" s="7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44"/>
      <c r="N208" s="8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</row>
    <row r="209" spans="1:42" s="3" customFormat="1" ht="21">
      <c r="A209" s="7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44"/>
      <c r="N209" s="8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</row>
    <row r="210" spans="1:42" s="3" customFormat="1" ht="21">
      <c r="A210" s="7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44"/>
      <c r="N210" s="8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</row>
    <row r="211" spans="1:42" s="3" customFormat="1" ht="21">
      <c r="A211" s="7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44"/>
      <c r="N211" s="8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</row>
    <row r="212" spans="1:42" s="3" customFormat="1" ht="21">
      <c r="A212" s="7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44"/>
      <c r="N212" s="8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</row>
    <row r="213" spans="1:42" s="3" customFormat="1" ht="21">
      <c r="A213" s="7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44"/>
      <c r="N213" s="8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</row>
    <row r="214" spans="1:42" s="3" customFormat="1" ht="21">
      <c r="A214" s="7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44"/>
      <c r="N214" s="8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</row>
    <row r="215" spans="1:42" s="3" customFormat="1" ht="21">
      <c r="A215" s="7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44"/>
      <c r="N215" s="8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</row>
    <row r="216" spans="1:42" s="3" customFormat="1" ht="21">
      <c r="A216" s="7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44"/>
      <c r="N216" s="8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</row>
    <row r="217" spans="1:42" s="3" customFormat="1" ht="21">
      <c r="A217" s="7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44"/>
      <c r="N217" s="8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</row>
    <row r="218" spans="1:42" s="3" customFormat="1" ht="21">
      <c r="A218" s="7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44"/>
      <c r="N218" s="8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</row>
    <row r="219" spans="1:42" s="3" customFormat="1" ht="21">
      <c r="A219" s="7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44"/>
      <c r="N219" s="8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</row>
    <row r="220" spans="1:42" s="3" customFormat="1" ht="21">
      <c r="A220" s="7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44"/>
      <c r="N220" s="8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</row>
    <row r="221" spans="1:42" s="3" customFormat="1" ht="21">
      <c r="A221" s="7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44"/>
      <c r="N221" s="8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</row>
    <row r="222" spans="1:42" s="3" customFormat="1" ht="21">
      <c r="A222" s="7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44"/>
      <c r="N222" s="8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</row>
    <row r="223" spans="1:42" s="3" customFormat="1" ht="21">
      <c r="A223" s="7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44"/>
      <c r="N223" s="8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</row>
    <row r="224" spans="1:42" s="3" customFormat="1" ht="21">
      <c r="A224" s="7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44"/>
      <c r="N224" s="8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</row>
    <row r="225" spans="1:42" s="3" customFormat="1" ht="21">
      <c r="A225" s="7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44"/>
      <c r="N225" s="8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</row>
    <row r="226" spans="1:42" s="3" customFormat="1" ht="21">
      <c r="A226" s="7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44"/>
      <c r="N226" s="8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</row>
    <row r="227" spans="1:42" s="3" customFormat="1" ht="21">
      <c r="A227" s="7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44"/>
      <c r="N227" s="8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</row>
    <row r="228" spans="1:42" s="3" customFormat="1" ht="21">
      <c r="A228" s="7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44"/>
      <c r="N228" s="8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</row>
    <row r="229" spans="1:42" s="3" customFormat="1" ht="21">
      <c r="A229" s="7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44"/>
      <c r="N229" s="8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</row>
    <row r="230" spans="1:42" s="3" customFormat="1" ht="21">
      <c r="A230" s="7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44"/>
      <c r="N230" s="8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</row>
    <row r="231" spans="1:42" s="3" customFormat="1" ht="21">
      <c r="A231" s="7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44"/>
      <c r="N231" s="8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</row>
    <row r="232" spans="1:42" s="3" customFormat="1" ht="21">
      <c r="A232" s="7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44"/>
      <c r="N232" s="8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</row>
    <row r="233" spans="1:42" s="3" customFormat="1" ht="21">
      <c r="A233" s="7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44"/>
      <c r="N233" s="8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</row>
    <row r="234" spans="1:42" s="3" customFormat="1" ht="21">
      <c r="A234" s="7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44"/>
      <c r="N234" s="8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</row>
    <row r="235" spans="1:42" s="3" customFormat="1" ht="21">
      <c r="A235" s="7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44"/>
      <c r="N235" s="8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</row>
    <row r="236" spans="1:42" s="3" customFormat="1" ht="21">
      <c r="A236" s="7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44"/>
      <c r="N236" s="8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</row>
    <row r="237" spans="1:42" s="3" customFormat="1" ht="21">
      <c r="A237" s="7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44"/>
      <c r="N237" s="8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</row>
    <row r="238" spans="1:42" s="3" customFormat="1" ht="21">
      <c r="A238" s="7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44"/>
      <c r="N238" s="8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</row>
    <row r="239" spans="1:42" s="3" customFormat="1" ht="21">
      <c r="A239" s="7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44"/>
      <c r="N239" s="8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</row>
    <row r="240" spans="1:42" s="3" customFormat="1" ht="21">
      <c r="A240" s="7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44"/>
      <c r="N240" s="8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</row>
    <row r="241" spans="1:42" s="3" customFormat="1" ht="21">
      <c r="A241" s="7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44"/>
      <c r="N241" s="8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</row>
    <row r="242" spans="1:42" s="3" customFormat="1" ht="21">
      <c r="A242" s="7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44"/>
      <c r="N242" s="8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</row>
    <row r="243" spans="1:42" s="3" customFormat="1" ht="21">
      <c r="A243" s="7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44"/>
      <c r="N243" s="8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</row>
    <row r="244" spans="1:42" s="3" customFormat="1" ht="21">
      <c r="A244" s="7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44"/>
      <c r="N244" s="8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</row>
    <row r="245" spans="1:42" s="3" customFormat="1" ht="21">
      <c r="A245" s="7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44"/>
      <c r="N245" s="8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</row>
    <row r="246" spans="1:42" s="3" customFormat="1" ht="21">
      <c r="A246" s="7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44"/>
      <c r="N246" s="8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</row>
    <row r="247" spans="1:42" s="3" customFormat="1" ht="21">
      <c r="A247" s="7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44"/>
      <c r="N247" s="8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</row>
    <row r="248" spans="1:42" s="3" customFormat="1" ht="21">
      <c r="A248" s="7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44"/>
      <c r="N248" s="8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</row>
    <row r="249" spans="1:42" s="3" customFormat="1" ht="21">
      <c r="A249" s="7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44"/>
      <c r="N249" s="8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</row>
    <row r="250" spans="1:42" s="3" customFormat="1" ht="21">
      <c r="A250" s="7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44"/>
      <c r="N250" s="8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</row>
    <row r="251" spans="1:42" s="3" customFormat="1" ht="21">
      <c r="A251" s="7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44"/>
      <c r="N251" s="8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</row>
    <row r="252" spans="1:42" s="3" customFormat="1" ht="21">
      <c r="A252" s="7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44"/>
      <c r="N252" s="8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</row>
    <row r="253" spans="1:42" s="3" customFormat="1" ht="21">
      <c r="A253" s="7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44"/>
      <c r="N253" s="8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</row>
    <row r="254" spans="1:42" s="3" customFormat="1" ht="21">
      <c r="A254" s="7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44"/>
      <c r="N254" s="8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</row>
    <row r="255" spans="1:42" s="3" customFormat="1" ht="21">
      <c r="A255" s="7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44"/>
      <c r="N255" s="8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</row>
    <row r="256" spans="1:42" s="3" customFormat="1" ht="21">
      <c r="A256" s="7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44"/>
      <c r="N256" s="8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</row>
    <row r="257" spans="1:42" s="3" customFormat="1" ht="21">
      <c r="A257" s="7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44"/>
      <c r="N257" s="8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</row>
    <row r="258" spans="1:42" s="3" customFormat="1" ht="21">
      <c r="A258" s="7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44"/>
      <c r="N258" s="8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</row>
    <row r="259" spans="1:42" s="3" customFormat="1" ht="21">
      <c r="A259" s="7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44"/>
      <c r="N259" s="8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</row>
    <row r="260" spans="1:42" s="3" customFormat="1" ht="21">
      <c r="A260" s="7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44"/>
      <c r="N260" s="8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</row>
    <row r="261" spans="1:42" s="3" customFormat="1" ht="21">
      <c r="A261" s="7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44"/>
      <c r="N261" s="8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</row>
    <row r="262" spans="1:42" s="3" customFormat="1" ht="21">
      <c r="A262" s="7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44"/>
      <c r="N262" s="8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</row>
    <row r="263" spans="1:42" s="3" customFormat="1" ht="21">
      <c r="A263" s="7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44"/>
      <c r="N263" s="8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</row>
    <row r="264" spans="1:42" s="3" customFormat="1" ht="21">
      <c r="A264" s="7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44"/>
      <c r="N264" s="8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</row>
    <row r="265" spans="1:42" s="3" customFormat="1" ht="21">
      <c r="A265" s="7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44"/>
      <c r="N265" s="8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</row>
    <row r="266" spans="1:42" s="3" customFormat="1" ht="21">
      <c r="A266" s="7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44"/>
      <c r="N266" s="8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</row>
    <row r="267" spans="1:42" s="3" customFormat="1" ht="21">
      <c r="A267" s="7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44"/>
      <c r="N267" s="8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</row>
    <row r="268" spans="1:42" s="3" customFormat="1" ht="21">
      <c r="A268" s="7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44"/>
      <c r="N268" s="8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</row>
    <row r="269" spans="1:42" s="3" customFormat="1" ht="21">
      <c r="A269" s="7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44"/>
      <c r="N269" s="8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</row>
    <row r="270" spans="1:42" s="3" customFormat="1" ht="21">
      <c r="A270" s="7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44"/>
      <c r="N270" s="8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</row>
    <row r="271" spans="1:42" s="3" customFormat="1" ht="21">
      <c r="A271" s="7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44"/>
      <c r="N271" s="8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</row>
    <row r="272" spans="1:42" s="3" customFormat="1" ht="21">
      <c r="A272" s="7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44"/>
      <c r="N272" s="8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</row>
    <row r="273" spans="1:42" s="3" customFormat="1" ht="21">
      <c r="A273" s="7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44"/>
      <c r="N273" s="8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</row>
    <row r="274" spans="1:42" s="3" customFormat="1" ht="21">
      <c r="A274" s="7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44"/>
      <c r="N274" s="8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</row>
    <row r="275" spans="1:42" s="3" customFormat="1" ht="21">
      <c r="A275" s="7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44"/>
      <c r="N275" s="8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</row>
    <row r="276" spans="1:42" s="3" customFormat="1" ht="21">
      <c r="A276" s="7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44"/>
      <c r="N276" s="8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</row>
    <row r="277" spans="1:42" s="3" customFormat="1" ht="21">
      <c r="A277" s="7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44"/>
      <c r="N277" s="8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</row>
    <row r="278" spans="1:42" s="3" customFormat="1" ht="21">
      <c r="A278" s="7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44"/>
      <c r="N278" s="8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</row>
    <row r="279" spans="1:42" s="3" customFormat="1" ht="21">
      <c r="A279" s="7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44"/>
      <c r="N279" s="8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</row>
    <row r="280" spans="1:42" s="3" customFormat="1" ht="21">
      <c r="A280" s="7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44"/>
      <c r="N280" s="8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</row>
    <row r="281" spans="1:42" s="3" customFormat="1" ht="21">
      <c r="A281" s="7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44"/>
      <c r="N281" s="8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</row>
    <row r="282" spans="1:42" s="3" customFormat="1" ht="21">
      <c r="A282" s="7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44"/>
      <c r="N282" s="8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</row>
    <row r="283" spans="1:42" s="3" customFormat="1" ht="21">
      <c r="A283" s="7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44"/>
      <c r="N283" s="8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</row>
    <row r="284" spans="1:42" s="3" customFormat="1" ht="21">
      <c r="A284" s="7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44"/>
      <c r="N284" s="8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</row>
    <row r="285" spans="1:42" s="3" customFormat="1" ht="21">
      <c r="A285" s="7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44"/>
      <c r="N285" s="8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</row>
    <row r="286" spans="1:42" s="3" customFormat="1" ht="21">
      <c r="A286" s="7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44"/>
      <c r="N286" s="8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</row>
    <row r="287" spans="1:42" s="3" customFormat="1" ht="21">
      <c r="A287" s="7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44"/>
      <c r="N287" s="8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</row>
    <row r="288" spans="1:42" s="3" customFormat="1" ht="21">
      <c r="A288" s="7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44"/>
      <c r="N288" s="8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</row>
    <row r="289" spans="1:42" s="3" customFormat="1" ht="21">
      <c r="A289" s="7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44"/>
      <c r="N289" s="8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</row>
    <row r="290" spans="1:42" s="3" customFormat="1" ht="21">
      <c r="A290" s="7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44"/>
      <c r="N290" s="8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</row>
    <row r="291" spans="1:42" s="3" customFormat="1" ht="21">
      <c r="A291" s="7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44"/>
      <c r="N291" s="8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</row>
    <row r="292" spans="1:42" s="3" customFormat="1" ht="21">
      <c r="A292" s="7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44"/>
      <c r="N292" s="8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</row>
    <row r="293" spans="1:42" s="3" customFormat="1" ht="21">
      <c r="A293" s="7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44"/>
      <c r="N293" s="8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</row>
    <row r="294" spans="1:42" s="3" customFormat="1" ht="21">
      <c r="A294" s="7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44"/>
      <c r="N294" s="8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</row>
    <row r="295" spans="1:42" s="3" customFormat="1" ht="21">
      <c r="A295" s="7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44"/>
      <c r="N295" s="8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</row>
    <row r="296" spans="1:42" s="3" customFormat="1" ht="21">
      <c r="A296" s="7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44"/>
      <c r="N296" s="8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</row>
    <row r="297" spans="1:42" s="3" customFormat="1" ht="21">
      <c r="A297" s="7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44"/>
      <c r="N297" s="8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</row>
    <row r="298" spans="1:42" s="3" customFormat="1" ht="21">
      <c r="A298" s="7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44"/>
      <c r="N298" s="8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</row>
    <row r="299" spans="1:42" s="3" customFormat="1" ht="21">
      <c r="A299" s="7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44"/>
      <c r="N299" s="8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</row>
    <row r="300" spans="1:42" s="3" customFormat="1" ht="21">
      <c r="A300" s="7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44"/>
      <c r="N300" s="8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</row>
    <row r="301" spans="1:42" s="3" customFormat="1" ht="21">
      <c r="A301" s="7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44"/>
      <c r="N301" s="8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</row>
    <row r="302" spans="1:42" s="3" customFormat="1" ht="21">
      <c r="A302" s="7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44"/>
      <c r="N302" s="8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</row>
    <row r="303" spans="1:42" s="3" customFormat="1" ht="21">
      <c r="A303" s="7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44"/>
      <c r="N303" s="8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</row>
    <row r="304" spans="1:42" s="3" customFormat="1" ht="21">
      <c r="A304" s="7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44"/>
      <c r="N304" s="8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</row>
    <row r="305" spans="1:42" s="3" customFormat="1" ht="21">
      <c r="A305" s="7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44"/>
      <c r="N305" s="8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</row>
    <row r="306" spans="1:42" s="3" customFormat="1" ht="21">
      <c r="A306" s="7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44"/>
      <c r="N306" s="8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</row>
    <row r="307" spans="1:42" s="3" customFormat="1" ht="21">
      <c r="A307" s="7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44"/>
      <c r="N307" s="8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</row>
    <row r="308" spans="1:42" s="3" customFormat="1" ht="21">
      <c r="A308" s="7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44"/>
      <c r="N308" s="8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</row>
    <row r="309" spans="1:42" s="3" customFormat="1" ht="21">
      <c r="A309" s="7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44"/>
      <c r="N309" s="8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</row>
    <row r="310" spans="1:42" s="3" customFormat="1" ht="21">
      <c r="A310" s="7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44"/>
      <c r="N310" s="8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</row>
    <row r="311" spans="1:42" s="3" customFormat="1" ht="21">
      <c r="A311" s="7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44"/>
      <c r="N311" s="8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</row>
    <row r="312" spans="1:42" s="3" customFormat="1" ht="21">
      <c r="A312" s="7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44"/>
      <c r="N312" s="8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</row>
    <row r="313" spans="1:42" s="3" customFormat="1" ht="21">
      <c r="A313" s="7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44"/>
      <c r="N313" s="8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</row>
    <row r="314" spans="1:42" s="3" customFormat="1" ht="21">
      <c r="A314" s="7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44"/>
      <c r="N314" s="8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</row>
    <row r="315" spans="1:42" s="3" customFormat="1" ht="21">
      <c r="A315" s="7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44"/>
      <c r="N315" s="8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</row>
    <row r="316" spans="1:42" s="3" customFormat="1" ht="21">
      <c r="A316" s="7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44"/>
      <c r="N316" s="8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</row>
    <row r="317" spans="1:42" s="3" customFormat="1" ht="21">
      <c r="A317" s="7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44"/>
      <c r="N317" s="8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</row>
    <row r="318" spans="1:42" s="3" customFormat="1" ht="21">
      <c r="A318" s="7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44"/>
      <c r="N318" s="8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</row>
    <row r="319" spans="1:42" s="3" customFormat="1" ht="21">
      <c r="A319" s="7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44"/>
      <c r="N319" s="8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</row>
    <row r="320" spans="1:42" s="3" customFormat="1" ht="21">
      <c r="A320" s="7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44"/>
      <c r="N320" s="8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</row>
    <row r="321" spans="1:42" s="3" customFormat="1" ht="21">
      <c r="A321" s="7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44"/>
      <c r="N321" s="8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</row>
    <row r="322" spans="1:42" s="3" customFormat="1" ht="21">
      <c r="A322" s="7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44"/>
      <c r="N322" s="8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</row>
    <row r="323" spans="1:42" s="3" customFormat="1" ht="21">
      <c r="A323" s="7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44"/>
      <c r="N323" s="8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</row>
    <row r="324" spans="1:42" s="3" customFormat="1" ht="21">
      <c r="A324" s="7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44"/>
      <c r="N324" s="8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</row>
    <row r="325" spans="1:42" s="3" customFormat="1" ht="21">
      <c r="A325" s="7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44"/>
      <c r="N325" s="8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</row>
    <row r="326" spans="1:42" s="3" customFormat="1" ht="21">
      <c r="A326" s="7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44"/>
      <c r="N326" s="8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</row>
    <row r="327" spans="1:42" s="3" customFormat="1" ht="21">
      <c r="A327" s="7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44"/>
      <c r="N327" s="8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</row>
    <row r="328" spans="1:42" s="3" customFormat="1" ht="21">
      <c r="A328" s="7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44"/>
      <c r="N328" s="8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</row>
    <row r="329" spans="1:42" s="3" customFormat="1" ht="21">
      <c r="A329" s="7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44"/>
      <c r="N329" s="8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</row>
    <row r="330" spans="1:42" s="3" customFormat="1" ht="21">
      <c r="A330" s="7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44"/>
      <c r="N330" s="8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</row>
    <row r="331" spans="1:42" s="3" customFormat="1" ht="21">
      <c r="A331" s="7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44"/>
      <c r="N331" s="8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</row>
    <row r="332" spans="1:42" s="3" customFormat="1" ht="21">
      <c r="A332" s="7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44"/>
      <c r="N332" s="8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</row>
    <row r="333" spans="1:42" s="3" customFormat="1" ht="21">
      <c r="A333" s="7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44"/>
      <c r="N333" s="8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</row>
    <row r="334" spans="1:42" s="3" customFormat="1" ht="21">
      <c r="A334" s="7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44"/>
      <c r="N334" s="8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</row>
    <row r="335" spans="1:42" s="3" customFormat="1" ht="21">
      <c r="A335" s="7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44"/>
      <c r="N335" s="8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</row>
    <row r="336" spans="1:42" s="3" customFormat="1" ht="21">
      <c r="A336" s="7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44"/>
      <c r="N336" s="8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</row>
    <row r="337" spans="1:42" s="3" customFormat="1" ht="21">
      <c r="A337" s="7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44"/>
      <c r="N337" s="8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</row>
    <row r="338" spans="1:42" s="3" customFormat="1" ht="21">
      <c r="A338" s="7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44"/>
      <c r="N338" s="8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</row>
    <row r="339" spans="1:42" s="3" customFormat="1" ht="21">
      <c r="A339" s="7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44"/>
      <c r="N339" s="8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</row>
    <row r="340" spans="1:42" s="3" customFormat="1" ht="21">
      <c r="A340" s="7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44"/>
      <c r="N340" s="8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</row>
    <row r="341" spans="1:42" s="3" customFormat="1" ht="21">
      <c r="A341" s="7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44"/>
      <c r="N341" s="8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</row>
    <row r="342" spans="1:42" s="3" customFormat="1" ht="21">
      <c r="A342" s="7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44"/>
      <c r="N342" s="8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</row>
    <row r="343" spans="1:42" s="3" customFormat="1" ht="21">
      <c r="A343" s="7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44"/>
      <c r="N343" s="8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</row>
    <row r="344" spans="1:42" s="3" customFormat="1" ht="21">
      <c r="A344" s="7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44"/>
      <c r="N344" s="8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</row>
    <row r="345" spans="1:42" s="3" customFormat="1" ht="21">
      <c r="A345" s="7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44"/>
      <c r="N345" s="8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</row>
    <row r="346" spans="1:42" s="3" customFormat="1" ht="21">
      <c r="A346" s="7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44"/>
      <c r="N346" s="8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</row>
    <row r="347" spans="1:42" s="3" customFormat="1" ht="21">
      <c r="A347" s="7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44"/>
      <c r="N347" s="8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</row>
    <row r="348" spans="1:42" s="3" customFormat="1" ht="21">
      <c r="A348" s="7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44"/>
      <c r="N348" s="8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</row>
    <row r="349" spans="1:42" s="3" customFormat="1" ht="21">
      <c r="A349" s="7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44"/>
      <c r="N349" s="8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</row>
    <row r="350" spans="1:42" s="3" customFormat="1" ht="21">
      <c r="A350" s="7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44"/>
      <c r="N350" s="8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</row>
    <row r="351" spans="1:42" s="3" customFormat="1" ht="21">
      <c r="A351" s="7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44"/>
      <c r="N351" s="8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</row>
    <row r="352" spans="1:42" s="3" customFormat="1" ht="21">
      <c r="A352" s="7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44"/>
      <c r="N352" s="8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</row>
    <row r="353" spans="1:42" s="3" customFormat="1" ht="21">
      <c r="A353" s="7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44"/>
      <c r="N353" s="8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</row>
    <row r="354" spans="1:42" s="3" customFormat="1" ht="21">
      <c r="A354" s="7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44"/>
      <c r="N354" s="8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</row>
    <row r="355" spans="1:42" s="3" customFormat="1" ht="21">
      <c r="A355" s="7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44"/>
      <c r="N355" s="8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</row>
    <row r="356" spans="1:42" s="3" customFormat="1" ht="21">
      <c r="A356" s="7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44"/>
      <c r="N356" s="8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</row>
    <row r="357" spans="1:42" s="3" customFormat="1" ht="21">
      <c r="A357" s="7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44"/>
      <c r="N357" s="8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</row>
    <row r="358" spans="1:42" s="3" customFormat="1" ht="21">
      <c r="A358" s="7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44"/>
      <c r="N358" s="8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</row>
    <row r="359" spans="1:42" s="3" customFormat="1" ht="21">
      <c r="A359" s="7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44"/>
      <c r="N359" s="8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</row>
    <row r="360" spans="1:42" s="3" customFormat="1" ht="21">
      <c r="A360" s="7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44"/>
      <c r="N360" s="8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</row>
    <row r="361" spans="1:42" s="3" customFormat="1" ht="21">
      <c r="A361" s="7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44"/>
      <c r="N361" s="8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</row>
    <row r="362" spans="1:42" s="3" customFormat="1" ht="21">
      <c r="A362" s="7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44"/>
      <c r="N362" s="8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</row>
    <row r="363" spans="1:42" s="3" customFormat="1" ht="21">
      <c r="A363" s="7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44"/>
      <c r="N363" s="8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</row>
    <row r="364" spans="1:42" s="3" customFormat="1" ht="21">
      <c r="A364" s="7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44"/>
      <c r="N364" s="8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</row>
    <row r="365" spans="1:42" s="3" customFormat="1" ht="21">
      <c r="A365" s="7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44"/>
      <c r="N365" s="8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</row>
    <row r="366" spans="1:42" s="3" customFormat="1" ht="21">
      <c r="A366" s="7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44"/>
      <c r="N366" s="8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</row>
    <row r="367" spans="1:42" s="3" customFormat="1" ht="21">
      <c r="A367" s="7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44"/>
      <c r="N367" s="8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</row>
    <row r="368" spans="1:42" s="3" customFormat="1" ht="21">
      <c r="A368" s="7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44"/>
      <c r="N368" s="8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</row>
    <row r="369" spans="1:42" s="3" customFormat="1" ht="21">
      <c r="A369" s="7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44"/>
      <c r="N369" s="8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</row>
    <row r="370" spans="1:42" s="3" customFormat="1" ht="21">
      <c r="A370" s="7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44"/>
      <c r="N370" s="8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</row>
    <row r="371" spans="1:42" s="3" customFormat="1" ht="21">
      <c r="A371" s="7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44"/>
      <c r="N371" s="8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</row>
    <row r="372" spans="1:42" s="3" customFormat="1" ht="21">
      <c r="A372" s="7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44"/>
      <c r="N372" s="8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</row>
    <row r="373" spans="1:42" s="3" customFormat="1" ht="21">
      <c r="A373" s="7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44"/>
      <c r="N373" s="8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</row>
    <row r="374" spans="1:42" s="3" customFormat="1" ht="21">
      <c r="A374" s="7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44"/>
      <c r="N374" s="8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</row>
    <row r="375" spans="1:42" s="3" customFormat="1" ht="21">
      <c r="A375" s="7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44"/>
      <c r="N375" s="8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</row>
    <row r="376" spans="1:42" s="3" customFormat="1" ht="21">
      <c r="A376" s="7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44"/>
      <c r="N376" s="8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</row>
    <row r="377" spans="1:42" s="3" customFormat="1" ht="21">
      <c r="A377" s="7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44"/>
      <c r="N377" s="8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</row>
    <row r="378" spans="1:42" s="3" customFormat="1" ht="21">
      <c r="A378" s="7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44"/>
      <c r="N378" s="8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</row>
    <row r="379" spans="1:42" s="3" customFormat="1" ht="21">
      <c r="A379" s="7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44"/>
      <c r="N379" s="8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</row>
    <row r="380" spans="1:42" s="3" customFormat="1" ht="21">
      <c r="A380" s="7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44"/>
      <c r="N380" s="8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</row>
    <row r="381" spans="1:42" s="3" customFormat="1" ht="21">
      <c r="A381" s="7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44"/>
      <c r="N381" s="8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</row>
    <row r="382" spans="1:42" s="3" customFormat="1" ht="21">
      <c r="A382" s="7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44"/>
      <c r="N382" s="8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</row>
    <row r="383" spans="1:42" s="3" customFormat="1" ht="21">
      <c r="A383" s="7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44"/>
      <c r="N383" s="8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</row>
    <row r="384" spans="1:42" s="3" customFormat="1" ht="21">
      <c r="A384" s="7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44"/>
      <c r="N384" s="8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</row>
    <row r="385" spans="1:42" s="3" customFormat="1" ht="21">
      <c r="A385" s="7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44"/>
      <c r="N385" s="8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</row>
    <row r="386" spans="1:42" s="3" customFormat="1" ht="21">
      <c r="A386" s="7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44"/>
      <c r="N386" s="8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</row>
    <row r="387" spans="1:42" s="3" customFormat="1" ht="21">
      <c r="A387" s="7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44"/>
      <c r="N387" s="8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</row>
    <row r="388" spans="1:42" s="3" customFormat="1" ht="21">
      <c r="A388" s="7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44"/>
      <c r="N388" s="8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</row>
    <row r="389" spans="1:42" s="3" customFormat="1" ht="21">
      <c r="A389" s="7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44"/>
      <c r="N389" s="8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</row>
    <row r="390" spans="1:42" s="3" customFormat="1" ht="21">
      <c r="A390" s="7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44"/>
      <c r="N390" s="8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</row>
    <row r="391" spans="1:42" s="3" customFormat="1" ht="21">
      <c r="A391" s="7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44"/>
      <c r="N391" s="8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</row>
    <row r="392" spans="1:42" s="3" customFormat="1" ht="21">
      <c r="A392" s="7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44"/>
      <c r="N392" s="8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</row>
    <row r="393" spans="1:42" s="3" customFormat="1" ht="21">
      <c r="A393" s="7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44"/>
      <c r="N393" s="8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</row>
    <row r="394" spans="1:42" s="3" customFormat="1" ht="21">
      <c r="A394" s="7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44"/>
      <c r="N394" s="8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</row>
    <row r="395" spans="1:42" s="3" customFormat="1" ht="21">
      <c r="A395" s="7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44"/>
      <c r="N395" s="8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</row>
    <row r="396" spans="1:42" s="3" customFormat="1" ht="21">
      <c r="A396" s="7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44"/>
      <c r="N396" s="8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</row>
    <row r="397" spans="1:42" s="3" customFormat="1" ht="21">
      <c r="A397" s="7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44"/>
      <c r="N397" s="8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</row>
    <row r="398" spans="1:42" s="3" customFormat="1" ht="21">
      <c r="A398" s="7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44"/>
      <c r="N398" s="8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</row>
    <row r="399" spans="1:42" s="3" customFormat="1" ht="21">
      <c r="A399" s="7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44"/>
      <c r="N399" s="8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</row>
    <row r="400" spans="1:42" s="3" customFormat="1" ht="21">
      <c r="A400" s="7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44"/>
      <c r="N400" s="8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</row>
    <row r="401" spans="1:42" s="3" customFormat="1" ht="21">
      <c r="A401" s="7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44"/>
      <c r="N401" s="8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</row>
    <row r="402" spans="1:42" s="3" customFormat="1" ht="21">
      <c r="A402" s="7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44"/>
      <c r="N402" s="8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</row>
    <row r="403" spans="1:42" s="3" customFormat="1" ht="21">
      <c r="A403" s="7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44"/>
      <c r="N403" s="8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</row>
    <row r="404" spans="1:42" s="3" customFormat="1" ht="21">
      <c r="A404" s="7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44"/>
      <c r="N404" s="8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</row>
    <row r="405" spans="1:42" s="3" customFormat="1" ht="21">
      <c r="A405" s="7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44"/>
      <c r="N405" s="8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</row>
    <row r="406" spans="1:42" s="3" customFormat="1" ht="21">
      <c r="A406" s="7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44"/>
      <c r="N406" s="8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</row>
    <row r="407" spans="1:42" s="3" customFormat="1" ht="21">
      <c r="A407" s="7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44"/>
      <c r="N407" s="8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</row>
    <row r="408" spans="1:42" s="3" customFormat="1" ht="21">
      <c r="A408" s="7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44"/>
      <c r="N408" s="8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</row>
    <row r="409" spans="1:42" s="3" customFormat="1" ht="21">
      <c r="A409" s="7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44"/>
      <c r="N409" s="8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</row>
    <row r="410" spans="1:42" s="3" customFormat="1" ht="21">
      <c r="A410" s="7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44"/>
      <c r="N410" s="8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</row>
    <row r="411" spans="1:42" s="3" customFormat="1" ht="21">
      <c r="A411" s="7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44"/>
      <c r="N411" s="8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</row>
    <row r="412" spans="1:42" s="3" customFormat="1" ht="21">
      <c r="A412" s="7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44"/>
      <c r="N412" s="8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</row>
    <row r="413" spans="1:42" s="3" customFormat="1" ht="21">
      <c r="A413" s="7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44"/>
      <c r="N413" s="8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</row>
    <row r="414" spans="1:42" s="3" customFormat="1" ht="21">
      <c r="A414" s="7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44"/>
      <c r="N414" s="8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</row>
    <row r="415" spans="1:42" s="3" customFormat="1" ht="21">
      <c r="A415" s="7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44"/>
      <c r="N415" s="8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</row>
    <row r="416" spans="1:42" s="3" customFormat="1" ht="21">
      <c r="A416" s="7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44"/>
      <c r="N416" s="8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</row>
    <row r="417" spans="1:42" s="3" customFormat="1" ht="21">
      <c r="A417" s="7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44"/>
      <c r="N417" s="8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</row>
    <row r="418" spans="1:42" s="3" customFormat="1" ht="21">
      <c r="A418" s="7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44"/>
      <c r="N418" s="8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</row>
    <row r="419" spans="1:42" s="3" customFormat="1" ht="21">
      <c r="A419" s="7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44"/>
      <c r="N419" s="8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</row>
    <row r="420" spans="1:42" s="3" customFormat="1" ht="21">
      <c r="A420" s="7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44"/>
      <c r="N420" s="8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</row>
    <row r="421" spans="1:42" s="3" customFormat="1" ht="21">
      <c r="A421" s="7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44"/>
      <c r="N421" s="8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</row>
    <row r="422" spans="1:42" s="3" customFormat="1" ht="21">
      <c r="A422" s="7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44"/>
      <c r="N422" s="8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</row>
    <row r="423" spans="1:42" s="3" customFormat="1" ht="21">
      <c r="A423" s="7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44"/>
      <c r="N423" s="8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</row>
    <row r="424" spans="1:42" s="3" customFormat="1" ht="21">
      <c r="A424" s="7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44"/>
      <c r="N424" s="8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</row>
    <row r="425" spans="1:42" s="3" customFormat="1" ht="21">
      <c r="A425" s="7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44"/>
      <c r="N425" s="8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</row>
    <row r="426" spans="1:42" s="3" customFormat="1" ht="21">
      <c r="A426" s="7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44"/>
      <c r="N426" s="8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</row>
    <row r="427" spans="1:42" s="3" customFormat="1" ht="21">
      <c r="A427" s="7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44"/>
      <c r="N427" s="8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</row>
    <row r="428" spans="1:42" s="3" customFormat="1" ht="21">
      <c r="A428" s="7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44"/>
      <c r="N428" s="8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</row>
    <row r="429" spans="1:42" s="3" customFormat="1" ht="21">
      <c r="A429" s="7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44"/>
      <c r="N429" s="8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</row>
    <row r="430" spans="1:42" s="3" customFormat="1" ht="21">
      <c r="A430" s="7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44"/>
      <c r="N430" s="8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</row>
    <row r="431" spans="1:42" s="3" customFormat="1" ht="21">
      <c r="A431" s="7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44"/>
      <c r="N431" s="8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</row>
    <row r="432" spans="1:42" s="3" customFormat="1" ht="21">
      <c r="A432" s="7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44"/>
      <c r="N432" s="8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</row>
    <row r="433" spans="1:42" s="3" customFormat="1" ht="21">
      <c r="A433" s="7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44"/>
      <c r="N433" s="8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</row>
    <row r="434" spans="1:42" s="3" customFormat="1" ht="21">
      <c r="A434" s="7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44"/>
      <c r="N434" s="8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</row>
    <row r="435" spans="1:42" s="3" customFormat="1" ht="21">
      <c r="A435" s="7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44"/>
      <c r="N435" s="8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</row>
    <row r="436" spans="1:42" s="3" customFormat="1" ht="21">
      <c r="A436" s="7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44"/>
      <c r="N436" s="8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</row>
    <row r="437" spans="1:42" s="3" customFormat="1" ht="21">
      <c r="A437" s="7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44"/>
      <c r="N437" s="8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</row>
    <row r="438" spans="1:42" s="3" customFormat="1" ht="21">
      <c r="A438" s="7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44"/>
      <c r="N438" s="8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</row>
    <row r="439" spans="1:42" s="3" customFormat="1" ht="21">
      <c r="A439" s="7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44"/>
      <c r="N439" s="8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</row>
    <row r="440" spans="1:42" s="3" customFormat="1" ht="21">
      <c r="A440" s="7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44"/>
      <c r="N440" s="8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</row>
    <row r="441" spans="1:42" s="3" customFormat="1" ht="21">
      <c r="A441" s="7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44"/>
      <c r="N441" s="8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</row>
    <row r="442" spans="1:42" s="3" customFormat="1" ht="21">
      <c r="A442" s="7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44"/>
      <c r="N442" s="8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</row>
    <row r="443" spans="1:42" s="3" customFormat="1" ht="21">
      <c r="A443" s="7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44"/>
      <c r="N443" s="8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</row>
    <row r="444" spans="1:42" s="3" customFormat="1" ht="21">
      <c r="A444" s="7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44"/>
      <c r="N444" s="8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</row>
    <row r="445" spans="1:42" s="3" customFormat="1" ht="21">
      <c r="A445" s="7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44"/>
      <c r="N445" s="8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</row>
    <row r="446" spans="1:42" s="3" customFormat="1" ht="21">
      <c r="A446" s="7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44"/>
      <c r="N446" s="8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</row>
    <row r="447" spans="1:42" s="3" customFormat="1" ht="21">
      <c r="A447" s="7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44"/>
      <c r="N447" s="8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</row>
    <row r="448" spans="1:42" s="3" customFormat="1" ht="21">
      <c r="A448" s="7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44"/>
      <c r="N448" s="8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</row>
    <row r="449" spans="1:42" s="3" customFormat="1" ht="21">
      <c r="A449" s="7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44"/>
      <c r="N449" s="8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</row>
    <row r="450" spans="1:42" s="3" customFormat="1" ht="21">
      <c r="A450" s="7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44"/>
      <c r="N450" s="8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</row>
    <row r="451" spans="1:42" s="3" customFormat="1" ht="21">
      <c r="A451" s="7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44"/>
      <c r="N451" s="8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</row>
    <row r="452" spans="1:42" s="3" customFormat="1" ht="21">
      <c r="A452" s="7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44"/>
      <c r="N452" s="8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</row>
    <row r="453" spans="1:42" s="3" customFormat="1" ht="21">
      <c r="A453" s="7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44"/>
      <c r="N453" s="8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</row>
    <row r="454" spans="1:42" s="3" customFormat="1" ht="21">
      <c r="A454" s="7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44"/>
      <c r="N454" s="8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</row>
    <row r="455" spans="1:42" s="3" customFormat="1" ht="21">
      <c r="A455" s="7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44"/>
      <c r="N455" s="8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</row>
    <row r="456" spans="1:42" s="3" customFormat="1" ht="21">
      <c r="A456" s="7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44"/>
      <c r="N456" s="8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</row>
    <row r="457" spans="1:42" s="3" customFormat="1" ht="21">
      <c r="A457" s="7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44"/>
      <c r="N457" s="8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</row>
    <row r="458" spans="1:42" s="3" customFormat="1" ht="21">
      <c r="A458" s="7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44"/>
      <c r="N458" s="8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</row>
    <row r="459" spans="1:42" s="3" customFormat="1" ht="21">
      <c r="A459" s="7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44"/>
      <c r="N459" s="8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</row>
    <row r="460" spans="1:42" s="3" customFormat="1" ht="21">
      <c r="A460" s="7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44"/>
      <c r="N460" s="8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</row>
    <row r="461" spans="1:42" s="3" customFormat="1" ht="21">
      <c r="A461" s="7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44"/>
      <c r="N461" s="8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</row>
    <row r="462" spans="1:42" s="3" customFormat="1" ht="21">
      <c r="A462" s="7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44"/>
      <c r="N462" s="8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</row>
    <row r="463" spans="1:42" s="3" customFormat="1" ht="21">
      <c r="A463" s="7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44"/>
      <c r="N463" s="8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</row>
    <row r="464" spans="1:42" s="3" customFormat="1" ht="21">
      <c r="A464" s="7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44"/>
      <c r="N464" s="8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</row>
    <row r="465" spans="1:42" s="3" customFormat="1" ht="21">
      <c r="A465" s="7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44"/>
      <c r="N465" s="8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</row>
    <row r="466" spans="1:42" s="3" customFormat="1" ht="21">
      <c r="A466" s="7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44"/>
      <c r="N466" s="8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</row>
    <row r="467" spans="1:42" s="3" customFormat="1" ht="21">
      <c r="A467" s="7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44"/>
      <c r="N467" s="8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</row>
    <row r="468" spans="1:42" s="3" customFormat="1" ht="21">
      <c r="A468" s="7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44"/>
      <c r="N468" s="8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</row>
    <row r="469" spans="1:42" s="3" customFormat="1" ht="21">
      <c r="A469" s="7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44"/>
      <c r="N469" s="8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</row>
    <row r="470" spans="1:42" s="3" customFormat="1" ht="21">
      <c r="A470" s="7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44"/>
      <c r="N470" s="8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</row>
    <row r="471" spans="1:42" s="3" customFormat="1" ht="21">
      <c r="A471" s="7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44"/>
      <c r="N471" s="8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</row>
    <row r="472" spans="1:42" s="3" customFormat="1" ht="21">
      <c r="A472" s="7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44"/>
      <c r="N472" s="8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</row>
    <row r="473" spans="1:42" s="3" customFormat="1" ht="21">
      <c r="A473" s="7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44"/>
      <c r="N473" s="8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</row>
    <row r="474" spans="1:42" s="3" customFormat="1" ht="21">
      <c r="A474" s="7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44"/>
      <c r="N474" s="8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</row>
    <row r="475" spans="1:42" s="3" customFormat="1" ht="21">
      <c r="A475" s="7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44"/>
      <c r="N475" s="8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</row>
    <row r="476" spans="1:42" s="3" customFormat="1" ht="21">
      <c r="A476" s="7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44"/>
      <c r="N476" s="8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</row>
    <row r="477" spans="1:42" s="3" customFormat="1" ht="21">
      <c r="A477" s="7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44"/>
      <c r="N477" s="8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</row>
    <row r="478" spans="1:42" s="3" customFormat="1" ht="21">
      <c r="A478" s="7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44"/>
      <c r="N478" s="8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</row>
    <row r="479" spans="1:42" s="3" customFormat="1" ht="21">
      <c r="A479" s="7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44"/>
      <c r="N479" s="8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</row>
    <row r="480" spans="1:42" s="3" customFormat="1" ht="21">
      <c r="A480" s="7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44"/>
      <c r="N480" s="8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</row>
    <row r="481" spans="1:42" s="3" customFormat="1" ht="21">
      <c r="A481" s="7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44"/>
      <c r="N481" s="8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</row>
    <row r="482" spans="1:42" s="3" customFormat="1" ht="21">
      <c r="A482" s="7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44"/>
      <c r="N482" s="8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</row>
    <row r="483" spans="1:42" s="3" customFormat="1" ht="21">
      <c r="A483" s="7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44"/>
      <c r="N483" s="8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</row>
    <row r="484" spans="1:42" s="3" customFormat="1" ht="21">
      <c r="A484" s="7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44"/>
      <c r="N484" s="8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</row>
    <row r="485" spans="1:42" s="3" customFormat="1" ht="21">
      <c r="A485" s="7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44"/>
      <c r="N485" s="8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</row>
    <row r="486" spans="1:42" s="3" customFormat="1" ht="21">
      <c r="A486" s="7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44"/>
      <c r="N486" s="8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</row>
    <row r="487" spans="1:42" s="3" customFormat="1" ht="21">
      <c r="A487" s="7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44"/>
      <c r="N487" s="8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</row>
    <row r="488" spans="1:42" s="3" customFormat="1" ht="21">
      <c r="A488" s="7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44"/>
      <c r="N488" s="8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</row>
    <row r="489" spans="1:42" s="3" customFormat="1" ht="21">
      <c r="A489" s="7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44"/>
      <c r="N489" s="8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</row>
    <row r="490" spans="1:42" s="3" customFormat="1" ht="21">
      <c r="A490" s="7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44"/>
      <c r="N490" s="8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</row>
    <row r="491" spans="1:42" s="3" customFormat="1" ht="21">
      <c r="A491" s="7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44"/>
      <c r="N491" s="8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</row>
    <row r="492" spans="1:42" s="3" customFormat="1" ht="21">
      <c r="A492" s="7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44"/>
      <c r="N492" s="8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</row>
    <row r="493" spans="1:42" s="3" customFormat="1" ht="21">
      <c r="A493" s="7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44"/>
      <c r="N493" s="8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</row>
    <row r="494" spans="1:42" s="3" customFormat="1" ht="21">
      <c r="A494" s="7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44"/>
      <c r="N494" s="8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</row>
    <row r="495" spans="1:42" s="3" customFormat="1" ht="21">
      <c r="A495" s="7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44"/>
      <c r="N495" s="8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</row>
    <row r="496" spans="1:42" s="3" customFormat="1" ht="21">
      <c r="A496" s="7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44"/>
      <c r="N496" s="8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</row>
    <row r="497" spans="1:42" s="3" customFormat="1" ht="21">
      <c r="A497" s="7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44"/>
      <c r="N497" s="8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</row>
    <row r="498" spans="1:42" s="3" customFormat="1" ht="21">
      <c r="A498" s="7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44"/>
      <c r="N498" s="8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</row>
    <row r="499" spans="1:42" s="3" customFormat="1" ht="21">
      <c r="A499" s="7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44"/>
      <c r="N499" s="8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</row>
    <row r="500" spans="1:42" s="3" customFormat="1" ht="21">
      <c r="A500" s="7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44"/>
      <c r="N500" s="8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</row>
    <row r="501" spans="1:42" s="3" customFormat="1" ht="21">
      <c r="A501" s="7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44"/>
      <c r="N501" s="8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</row>
    <row r="502" spans="1:42" s="3" customFormat="1" ht="21">
      <c r="A502" s="7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44"/>
      <c r="N502" s="8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</row>
    <row r="503" spans="1:42" s="3" customFormat="1" ht="21">
      <c r="A503" s="7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44"/>
      <c r="N503" s="8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</row>
    <row r="504" spans="1:42" s="3" customFormat="1" ht="21">
      <c r="A504" s="7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44"/>
      <c r="N504" s="8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</row>
    <row r="505" spans="1:42" s="3" customFormat="1" ht="21">
      <c r="A505" s="7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44"/>
      <c r="N505" s="8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</row>
    <row r="506" spans="1:42" s="3" customFormat="1" ht="21">
      <c r="A506" s="7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44"/>
      <c r="N506" s="8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</row>
    <row r="507" spans="1:42" s="3" customFormat="1" ht="21">
      <c r="A507" s="7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44"/>
      <c r="N507" s="8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</row>
    <row r="508" spans="1:42" s="3" customFormat="1" ht="21">
      <c r="A508" s="7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44"/>
      <c r="N508" s="8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</row>
    <row r="509" spans="1:42" s="3" customFormat="1" ht="21">
      <c r="A509" s="7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44"/>
      <c r="N509" s="8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</row>
    <row r="510" spans="1:42" s="3" customFormat="1" ht="21">
      <c r="A510" s="7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44"/>
      <c r="N510" s="8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</row>
    <row r="511" spans="1:42" s="3" customFormat="1" ht="21">
      <c r="A511" s="7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44"/>
      <c r="N511" s="8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</row>
    <row r="512" spans="1:42" s="3" customFormat="1" ht="21">
      <c r="A512" s="7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44"/>
      <c r="N512" s="8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</row>
    <row r="513" spans="1:42" s="3" customFormat="1" ht="21">
      <c r="A513" s="7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44"/>
      <c r="N513" s="8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</row>
    <row r="514" spans="1:42" s="3" customFormat="1" ht="21">
      <c r="A514" s="7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44"/>
      <c r="N514" s="8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</row>
    <row r="515" spans="1:42" s="3" customFormat="1" ht="21">
      <c r="A515" s="7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44"/>
      <c r="N515" s="8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</row>
    <row r="516" spans="1:42" s="3" customFormat="1" ht="21">
      <c r="A516" s="7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44"/>
      <c r="N516" s="8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</row>
    <row r="517" spans="1:42" s="3" customFormat="1" ht="21">
      <c r="A517" s="7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44"/>
      <c r="N517" s="8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</row>
    <row r="518" spans="1:42" s="3" customFormat="1" ht="21">
      <c r="A518" s="7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44"/>
      <c r="N518" s="8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</row>
    <row r="519" spans="1:42" s="3" customFormat="1" ht="21">
      <c r="A519" s="7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44"/>
      <c r="N519" s="8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</row>
    <row r="520" spans="1:42" s="3" customFormat="1" ht="21">
      <c r="A520" s="7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44"/>
      <c r="N520" s="8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</row>
    <row r="521" spans="1:42" s="3" customFormat="1" ht="21">
      <c r="A521" s="7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44"/>
      <c r="N521" s="8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</row>
    <row r="522" spans="1:42" s="3" customFormat="1" ht="21">
      <c r="A522" s="7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44"/>
      <c r="N522" s="8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</row>
    <row r="523" spans="1:42" s="3" customFormat="1" ht="21">
      <c r="A523" s="7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44"/>
      <c r="N523" s="8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</row>
    <row r="524" spans="1:42" s="3" customFormat="1" ht="21">
      <c r="A524" s="7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44"/>
      <c r="N524" s="8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</row>
    <row r="525" spans="1:42" s="3" customFormat="1" ht="21">
      <c r="A525" s="7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44"/>
      <c r="N525" s="8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</row>
    <row r="526" spans="1:42" s="3" customFormat="1" ht="21">
      <c r="A526" s="7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44"/>
      <c r="N526" s="8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</row>
    <row r="527" spans="1:42" s="3" customFormat="1" ht="21">
      <c r="A527" s="7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44"/>
      <c r="N527" s="8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</row>
    <row r="528" spans="1:42" s="3" customFormat="1" ht="21">
      <c r="A528" s="7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44"/>
      <c r="N528" s="8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</row>
    <row r="529" spans="1:42" s="3" customFormat="1" ht="21">
      <c r="A529" s="7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44"/>
      <c r="N529" s="8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</row>
    <row r="530" spans="1:42" s="3" customFormat="1" ht="21">
      <c r="A530" s="7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44"/>
      <c r="N530" s="8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</row>
    <row r="531" spans="1:42" s="3" customFormat="1" ht="21">
      <c r="A531" s="7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44"/>
      <c r="N531" s="8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</row>
    <row r="532" spans="1:42" s="3" customFormat="1" ht="21">
      <c r="A532" s="7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44"/>
      <c r="N532" s="8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</row>
    <row r="533" spans="1:42" s="3" customFormat="1" ht="21">
      <c r="A533" s="7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44"/>
      <c r="N533" s="8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</row>
    <row r="534" spans="1:42" s="3" customFormat="1" ht="21">
      <c r="A534" s="7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44"/>
      <c r="N534" s="8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</row>
    <row r="535" spans="1:42" s="3" customFormat="1" ht="21">
      <c r="A535" s="7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44"/>
      <c r="N535" s="8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</row>
    <row r="536" spans="1:42" s="3" customFormat="1" ht="21">
      <c r="A536" s="7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44"/>
      <c r="N536" s="8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</row>
    <row r="537" spans="1:42" s="3" customFormat="1" ht="21">
      <c r="A537" s="7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44"/>
      <c r="N537" s="8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</row>
    <row r="538" spans="1:42" s="3" customFormat="1" ht="21">
      <c r="A538" s="7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44"/>
      <c r="N538" s="8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</row>
    <row r="539" spans="1:42" s="3" customFormat="1" ht="21">
      <c r="A539" s="7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44"/>
      <c r="N539" s="8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</row>
    <row r="540" spans="1:42" s="3" customFormat="1" ht="21">
      <c r="A540" s="7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44"/>
      <c r="N540" s="8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</row>
    <row r="541" spans="1:42" s="3" customFormat="1" ht="21">
      <c r="A541" s="7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44"/>
      <c r="N541" s="8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</row>
    <row r="542" spans="1:42" s="3" customFormat="1" ht="21">
      <c r="A542" s="7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44"/>
      <c r="N542" s="8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</row>
    <row r="543" spans="1:42" s="3" customFormat="1" ht="21">
      <c r="A543" s="7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44"/>
      <c r="N543" s="8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</row>
    <row r="544" spans="1:42" s="3" customFormat="1" ht="21">
      <c r="A544" s="7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44"/>
      <c r="N544" s="8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</row>
    <row r="545" spans="1:42" s="3" customFormat="1" ht="21">
      <c r="A545" s="7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44"/>
      <c r="N545" s="8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</row>
    <row r="546" spans="1:42" s="3" customFormat="1" ht="21">
      <c r="A546" s="7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44"/>
      <c r="N546" s="8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</row>
    <row r="547" spans="1:42" s="3" customFormat="1" ht="21">
      <c r="A547" s="7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44"/>
      <c r="N547" s="8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</row>
    <row r="548" spans="1:42" s="3" customFormat="1" ht="21">
      <c r="A548" s="7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44"/>
      <c r="N548" s="8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</row>
    <row r="549" spans="1:42" s="3" customFormat="1" ht="21">
      <c r="A549" s="7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44"/>
      <c r="N549" s="8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</row>
    <row r="550" spans="1:42" s="3" customFormat="1" ht="21">
      <c r="A550" s="7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44"/>
      <c r="N550" s="8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</row>
    <row r="551" spans="1:42" s="3" customFormat="1" ht="21">
      <c r="A551" s="7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44"/>
      <c r="N551" s="8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</row>
    <row r="552" spans="1:42" s="3" customFormat="1" ht="21">
      <c r="A552" s="7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44"/>
      <c r="N552" s="8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</row>
    <row r="553" spans="1:42" s="3" customFormat="1" ht="21">
      <c r="A553" s="7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44"/>
      <c r="N553" s="8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</row>
    <row r="554" spans="1:42" s="3" customFormat="1" ht="21">
      <c r="A554" s="7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44"/>
      <c r="N554" s="8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</row>
    <row r="555" spans="1:42" s="3" customFormat="1" ht="21">
      <c r="A555" s="7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44"/>
      <c r="N555" s="8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</row>
    <row r="556" spans="1:42" s="3" customFormat="1" ht="21">
      <c r="A556" s="7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44"/>
      <c r="N556" s="8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</row>
    <row r="557" spans="1:42" s="3" customFormat="1" ht="21">
      <c r="A557" s="7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44"/>
      <c r="N557" s="8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</row>
    <row r="558" spans="1:42" s="3" customFormat="1" ht="21">
      <c r="A558" s="7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44"/>
      <c r="N558" s="8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</row>
    <row r="559" spans="1:42" s="3" customFormat="1" ht="21">
      <c r="A559" s="7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44"/>
      <c r="N559" s="8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</row>
    <row r="560" spans="1:42" s="3" customFormat="1" ht="21">
      <c r="A560" s="7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44"/>
      <c r="N560" s="8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</row>
    <row r="561" spans="1:42" s="3" customFormat="1" ht="21">
      <c r="A561" s="7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44"/>
      <c r="N561" s="8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</row>
    <row r="562" spans="1:42" s="3" customFormat="1" ht="21">
      <c r="A562" s="7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44"/>
      <c r="N562" s="8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</row>
    <row r="563" spans="1:42" s="3" customFormat="1" ht="21">
      <c r="A563" s="7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44"/>
      <c r="N563" s="8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</row>
    <row r="564" spans="1:42" s="3" customFormat="1" ht="21">
      <c r="A564" s="7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44"/>
      <c r="N564" s="8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</row>
    <row r="565" spans="1:42" s="3" customFormat="1" ht="21">
      <c r="A565" s="7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44"/>
      <c r="N565" s="8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</row>
    <row r="566" spans="1:42" s="3" customFormat="1" ht="21">
      <c r="A566" s="7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44"/>
      <c r="N566" s="8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</row>
    <row r="567" spans="1:42" s="3" customFormat="1" ht="21">
      <c r="A567" s="7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44"/>
      <c r="N567" s="8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</row>
    <row r="568" spans="1:42" s="3" customFormat="1" ht="21">
      <c r="A568" s="7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44"/>
      <c r="N568" s="8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</row>
    <row r="569" spans="1:42" s="3" customFormat="1" ht="21">
      <c r="A569" s="7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44"/>
      <c r="N569" s="8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</row>
    <row r="570" spans="1:42" s="3" customFormat="1" ht="21">
      <c r="A570" s="7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44"/>
      <c r="N570" s="8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</row>
    <row r="571" spans="1:42" s="3" customFormat="1" ht="21">
      <c r="A571" s="7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44"/>
      <c r="N571" s="8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</row>
    <row r="572" spans="1:42" s="3" customFormat="1" ht="21">
      <c r="A572" s="7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44"/>
      <c r="N572" s="8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</row>
    <row r="573" spans="1:42" s="3" customFormat="1" ht="21">
      <c r="A573" s="7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44"/>
      <c r="N573" s="8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</row>
    <row r="574" spans="1:42" s="3" customFormat="1" ht="21">
      <c r="A574" s="7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44"/>
      <c r="N574" s="8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</row>
    <row r="575" spans="1:42" s="3" customFormat="1" ht="21">
      <c r="A575" s="7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44"/>
      <c r="N575" s="8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</row>
    <row r="576" spans="1:42" s="3" customFormat="1" ht="21">
      <c r="A576" s="7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44"/>
      <c r="N576" s="8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</row>
    <row r="577" spans="1:42" s="3" customFormat="1" ht="21">
      <c r="A577" s="7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44"/>
      <c r="N577" s="8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</row>
    <row r="578" spans="1:42" s="3" customFormat="1" ht="21">
      <c r="A578" s="7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44"/>
      <c r="N578" s="8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</row>
    <row r="579" spans="1:42" s="3" customFormat="1" ht="21">
      <c r="A579" s="7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44"/>
      <c r="N579" s="8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</row>
    <row r="580" spans="1:42" s="3" customFormat="1" ht="21">
      <c r="A580" s="7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44"/>
      <c r="N580" s="8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</row>
    <row r="581" spans="1:42" s="3" customFormat="1" ht="21">
      <c r="A581" s="7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44"/>
      <c r="N581" s="8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</row>
    <row r="582" spans="1:42" s="3" customFormat="1" ht="21">
      <c r="A582" s="7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44"/>
      <c r="N582" s="8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</row>
    <row r="583" spans="1:42" s="3" customFormat="1" ht="21">
      <c r="A583" s="7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44"/>
      <c r="N583" s="8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</row>
    <row r="584" spans="1:42" s="3" customFormat="1" ht="21">
      <c r="A584" s="7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44"/>
      <c r="N584" s="8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</row>
    <row r="585" spans="1:42" s="3" customFormat="1" ht="21">
      <c r="A585" s="7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44"/>
      <c r="N585" s="8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</row>
    <row r="586" spans="1:42" s="3" customFormat="1" ht="21">
      <c r="A586" s="7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44"/>
      <c r="N586" s="8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</row>
    <row r="587" spans="1:42" s="3" customFormat="1" ht="21">
      <c r="A587" s="7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44"/>
      <c r="N587" s="8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</row>
    <row r="588" spans="1:42" s="3" customFormat="1" ht="21">
      <c r="A588" s="7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44"/>
      <c r="N588" s="8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</row>
    <row r="589" spans="1:42" s="3" customFormat="1" ht="21">
      <c r="A589" s="7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44"/>
      <c r="N589" s="8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</row>
    <row r="590" spans="1:42" s="3" customFormat="1" ht="21">
      <c r="A590" s="7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44"/>
      <c r="N590" s="8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</row>
    <row r="591" spans="1:42" s="3" customFormat="1" ht="21">
      <c r="A591" s="7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44"/>
      <c r="N591" s="8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</row>
    <row r="592" spans="1:42" s="3" customFormat="1" ht="21">
      <c r="A592" s="7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44"/>
      <c r="N592" s="8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</row>
    <row r="593" spans="1:42" s="3" customFormat="1" ht="21">
      <c r="A593" s="7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44"/>
      <c r="N593" s="8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</row>
    <row r="594" spans="1:42" s="3" customFormat="1" ht="21">
      <c r="A594" s="7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44"/>
      <c r="N594" s="8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</row>
    <row r="595" spans="1:42" s="3" customFormat="1" ht="21">
      <c r="A595" s="7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44"/>
      <c r="N595" s="8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</row>
    <row r="596" spans="1:42" s="3" customFormat="1" ht="21">
      <c r="A596" s="7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44"/>
      <c r="N596" s="8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</row>
    <row r="597" spans="1:42" s="3" customFormat="1" ht="21">
      <c r="A597" s="7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44"/>
      <c r="N597" s="8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</row>
    <row r="598" spans="1:42" s="3" customFormat="1" ht="21">
      <c r="A598" s="7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44"/>
      <c r="N598" s="8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</row>
    <row r="599" spans="1:42" s="3" customFormat="1" ht="21">
      <c r="A599" s="7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44"/>
      <c r="N599" s="8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</row>
    <row r="600" spans="1:42" s="3" customFormat="1" ht="21">
      <c r="A600" s="7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44"/>
      <c r="N600" s="8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</row>
    <row r="601" spans="1:42" s="3" customFormat="1" ht="21">
      <c r="A601" s="7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44"/>
      <c r="N601" s="8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</row>
    <row r="602" spans="1:42" s="3" customFormat="1" ht="21">
      <c r="A602" s="7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44"/>
      <c r="N602" s="8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</row>
    <row r="603" spans="1:42" s="3" customFormat="1" ht="21">
      <c r="A603" s="7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44"/>
      <c r="N603" s="8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</row>
    <row r="604" spans="1:42" s="3" customFormat="1" ht="21">
      <c r="A604" s="7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44"/>
      <c r="N604" s="8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</row>
    <row r="605" spans="1:42" s="3" customFormat="1" ht="21">
      <c r="A605" s="7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44"/>
      <c r="N605" s="8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</row>
    <row r="606" spans="1:42" s="3" customFormat="1" ht="21">
      <c r="A606" s="7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44"/>
      <c r="N606" s="8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</row>
    <row r="607" spans="1:42" s="3" customFormat="1" ht="21">
      <c r="A607" s="7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44"/>
      <c r="N607" s="8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</row>
    <row r="608" spans="1:42" s="3" customFormat="1" ht="21">
      <c r="A608" s="7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44"/>
      <c r="N608" s="8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</row>
    <row r="609" spans="1:42" s="3" customFormat="1" ht="21">
      <c r="A609" s="7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44"/>
      <c r="N609" s="8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</row>
    <row r="610" spans="1:42" s="3" customFormat="1" ht="21">
      <c r="A610" s="7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44"/>
      <c r="N610" s="8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</row>
    <row r="611" spans="1:42" s="3" customFormat="1" ht="21">
      <c r="A611" s="7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44"/>
      <c r="N611" s="8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</row>
    <row r="612" spans="1:42" s="3" customFormat="1" ht="21">
      <c r="A612" s="7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44"/>
      <c r="N612" s="8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</row>
    <row r="613" spans="1:42" s="3" customFormat="1" ht="21">
      <c r="A613" s="7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44"/>
      <c r="N613" s="8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</row>
    <row r="614" spans="1:42" s="3" customFormat="1" ht="21">
      <c r="A614" s="7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44"/>
      <c r="N614" s="8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</row>
    <row r="615" spans="1:42" s="3" customFormat="1" ht="21">
      <c r="A615" s="7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44"/>
      <c r="N615" s="8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</row>
    <row r="616" spans="1:42" s="3" customFormat="1" ht="21">
      <c r="A616" s="7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44"/>
      <c r="N616" s="8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</row>
    <row r="617" spans="1:42" s="3" customFormat="1" ht="21">
      <c r="A617" s="7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44"/>
      <c r="N617" s="8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</row>
    <row r="618" spans="1:42" s="3" customFormat="1" ht="21">
      <c r="A618" s="7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44"/>
      <c r="N618" s="8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</row>
    <row r="619" spans="1:42" s="3" customFormat="1" ht="21">
      <c r="A619" s="7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44"/>
      <c r="N619" s="8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</row>
    <row r="620" spans="1:42" s="3" customFormat="1" ht="21">
      <c r="A620" s="7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44"/>
      <c r="N620" s="8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</row>
    <row r="621" spans="1:42" s="3" customFormat="1" ht="21">
      <c r="A621" s="7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44"/>
      <c r="N621" s="8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</row>
    <row r="622" spans="1:42" s="3" customFormat="1" ht="21">
      <c r="A622" s="7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44"/>
      <c r="N622" s="8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</row>
    <row r="623" spans="1:42" s="3" customFormat="1" ht="21">
      <c r="A623" s="7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44"/>
      <c r="N623" s="8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</row>
    <row r="624" spans="1:42" s="3" customFormat="1" ht="21">
      <c r="A624" s="7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44"/>
      <c r="N624" s="8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</row>
    <row r="625" spans="1:42" s="3" customFormat="1" ht="21">
      <c r="A625" s="7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44"/>
      <c r="N625" s="8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</row>
    <row r="626" spans="1:42" s="3" customFormat="1" ht="21">
      <c r="A626" s="7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44"/>
      <c r="N626" s="8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</row>
    <row r="627" spans="1:42" s="3" customFormat="1" ht="21">
      <c r="A627" s="7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44"/>
      <c r="N627" s="8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</row>
    <row r="628" spans="1:42" s="3" customFormat="1" ht="21">
      <c r="A628" s="7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44"/>
      <c r="N628" s="8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</row>
    <row r="629" spans="1:42" s="3" customFormat="1" ht="21">
      <c r="A629" s="7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44"/>
      <c r="N629" s="8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</row>
    <row r="630" spans="1:42" s="3" customFormat="1" ht="21">
      <c r="A630" s="7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44"/>
      <c r="N630" s="8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</row>
    <row r="631" spans="1:42" s="3" customFormat="1" ht="21">
      <c r="A631" s="7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44"/>
      <c r="N631" s="8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</row>
    <row r="632" spans="1:42" s="3" customFormat="1" ht="21">
      <c r="A632" s="7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44"/>
      <c r="N632" s="8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</row>
    <row r="633" spans="1:42" s="3" customFormat="1" ht="21">
      <c r="A633" s="7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44"/>
      <c r="N633" s="8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</row>
    <row r="634" spans="1:42" s="3" customFormat="1" ht="21">
      <c r="A634" s="7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44"/>
      <c r="N634" s="8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</row>
    <row r="635" spans="1:42" s="3" customFormat="1" ht="21">
      <c r="A635" s="7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44"/>
      <c r="N635" s="8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</row>
    <row r="636" spans="1:42" s="3" customFormat="1" ht="21">
      <c r="A636" s="7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44"/>
      <c r="N636" s="8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</row>
    <row r="637" spans="1:42" s="3" customFormat="1" ht="21">
      <c r="A637" s="7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44"/>
      <c r="N637" s="8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</row>
    <row r="638" spans="1:42" s="3" customFormat="1" ht="21">
      <c r="A638" s="7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44"/>
      <c r="N638" s="8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</row>
    <row r="639" spans="1:42" s="3" customFormat="1" ht="21">
      <c r="A639" s="7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44"/>
      <c r="N639" s="8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</row>
    <row r="640" spans="1:42" s="3" customFormat="1" ht="21">
      <c r="A640" s="7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44"/>
      <c r="N640" s="8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</row>
    <row r="641" spans="1:42" s="3" customFormat="1" ht="21">
      <c r="A641" s="7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44"/>
      <c r="N641" s="8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</row>
    <row r="642" spans="1:42" s="3" customFormat="1" ht="21">
      <c r="A642" s="7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44"/>
      <c r="N642" s="8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</row>
    <row r="643" spans="1:42" s="3" customFormat="1" ht="21">
      <c r="A643" s="7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44"/>
      <c r="N643" s="8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</row>
    <row r="644" spans="1:42" s="3" customFormat="1" ht="21">
      <c r="A644" s="7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44"/>
      <c r="N644" s="8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</row>
    <row r="645" spans="1:42" s="3" customFormat="1" ht="21">
      <c r="A645" s="7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44"/>
      <c r="N645" s="8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</row>
    <row r="646" spans="1:42" s="3" customFormat="1" ht="21">
      <c r="A646" s="7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44"/>
      <c r="N646" s="8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</row>
    <row r="647" spans="1:42" s="3" customFormat="1" ht="21">
      <c r="A647" s="7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44"/>
      <c r="N647" s="8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</row>
    <row r="648" spans="1:42" s="3" customFormat="1" ht="21">
      <c r="A648" s="7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44"/>
      <c r="N648" s="8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</row>
    <row r="649" spans="1:42" s="3" customFormat="1" ht="21">
      <c r="A649" s="7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44"/>
      <c r="N649" s="8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</row>
    <row r="650" spans="1:42" s="3" customFormat="1" ht="21">
      <c r="A650" s="7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44"/>
      <c r="N650" s="8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</row>
    <row r="651" spans="1:42" s="3" customFormat="1" ht="21">
      <c r="A651" s="7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44"/>
      <c r="N651" s="8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</row>
    <row r="652" spans="1:42" s="3" customFormat="1" ht="21">
      <c r="A652" s="7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44"/>
      <c r="N652" s="8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</row>
    <row r="653" spans="1:42" s="3" customFormat="1" ht="21">
      <c r="A653" s="7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44"/>
      <c r="N653" s="8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</row>
    <row r="654" spans="1:42" s="3" customFormat="1" ht="21">
      <c r="A654" s="7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44"/>
      <c r="N654" s="8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</row>
    <row r="655" spans="1:42" s="3" customFormat="1" ht="21">
      <c r="A655" s="7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44"/>
      <c r="N655" s="8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</row>
    <row r="656" spans="1:42" s="3" customFormat="1" ht="21">
      <c r="A656" s="7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44"/>
      <c r="N656" s="8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</row>
    <row r="657" spans="1:42" s="3" customFormat="1" ht="21">
      <c r="A657" s="7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44"/>
      <c r="N657" s="8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</row>
    <row r="658" spans="1:42" s="3" customFormat="1" ht="21">
      <c r="A658" s="7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44"/>
      <c r="N658" s="8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</row>
    <row r="659" spans="1:42" s="3" customFormat="1" ht="21">
      <c r="A659" s="7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44"/>
      <c r="N659" s="8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</row>
    <row r="660" spans="1:42" s="3" customFormat="1" ht="21">
      <c r="A660" s="7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44"/>
      <c r="N660" s="8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</row>
    <row r="661" spans="1:42" s="3" customFormat="1" ht="21">
      <c r="A661" s="7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44"/>
      <c r="N661" s="8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</row>
    <row r="662" spans="1:42" s="3" customFormat="1" ht="21">
      <c r="A662" s="7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44"/>
      <c r="N662" s="8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</row>
    <row r="663" spans="1:42" s="3" customFormat="1" ht="21">
      <c r="A663" s="7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44"/>
      <c r="N663" s="8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</row>
    <row r="664" spans="1:42" s="3" customFormat="1" ht="21">
      <c r="A664" s="7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44"/>
      <c r="N664" s="8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</row>
    <row r="665" spans="1:42" s="3" customFormat="1" ht="21">
      <c r="A665" s="7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44"/>
      <c r="N665" s="8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</row>
    <row r="666" spans="1:42" s="3" customFormat="1" ht="21">
      <c r="A666" s="7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44"/>
      <c r="N666" s="8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</row>
    <row r="667" spans="1:42" s="3" customFormat="1" ht="21">
      <c r="A667" s="7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44"/>
      <c r="N667" s="8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</row>
    <row r="668" spans="1:42" s="3" customFormat="1" ht="21">
      <c r="A668" s="7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44"/>
      <c r="N668" s="8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</row>
    <row r="669" spans="1:42" s="3" customFormat="1" ht="21">
      <c r="A669" s="7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44"/>
      <c r="N669" s="8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</row>
    <row r="670" spans="1:42" s="3" customFormat="1" ht="21">
      <c r="A670" s="7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44"/>
      <c r="N670" s="8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</row>
    <row r="671" spans="1:42" s="3" customFormat="1" ht="21">
      <c r="A671" s="7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44"/>
      <c r="N671" s="8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</row>
    <row r="672" spans="1:42" s="3" customFormat="1" ht="21">
      <c r="A672" s="7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44"/>
      <c r="N672" s="8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</row>
    <row r="673" spans="1:42" s="3" customFormat="1" ht="21">
      <c r="A673" s="7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44"/>
      <c r="N673" s="8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</row>
    <row r="674" spans="1:42" s="3" customFormat="1" ht="21">
      <c r="A674" s="7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44"/>
      <c r="N674" s="8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</row>
    <row r="675" spans="1:42" s="3" customFormat="1" ht="21">
      <c r="A675" s="7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44"/>
      <c r="N675" s="8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</row>
    <row r="676" spans="1:42" s="3" customFormat="1" ht="21">
      <c r="A676" s="7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44"/>
      <c r="N676" s="8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</row>
    <row r="677" spans="1:42" s="3" customFormat="1" ht="21">
      <c r="A677" s="7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44"/>
      <c r="N677" s="8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</row>
    <row r="678" spans="1:42" s="3" customFormat="1" ht="21">
      <c r="A678" s="7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44"/>
      <c r="N678" s="8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</row>
    <row r="679" spans="1:42" s="3" customFormat="1" ht="21">
      <c r="A679" s="7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44"/>
      <c r="N679" s="8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</row>
    <row r="680" spans="1:42" s="3" customFormat="1" ht="21">
      <c r="A680" s="7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44"/>
      <c r="N680" s="8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</row>
    <row r="681" spans="1:42" s="3" customFormat="1" ht="21">
      <c r="A681" s="7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44"/>
      <c r="N681" s="8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</row>
    <row r="682" spans="1:42" s="3" customFormat="1" ht="21">
      <c r="A682" s="7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44"/>
      <c r="N682" s="8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</row>
    <row r="683" spans="1:42" s="3" customFormat="1" ht="21">
      <c r="A683" s="7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44"/>
      <c r="N683" s="8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</row>
    <row r="684" spans="1:42" s="3" customFormat="1" ht="21">
      <c r="A684" s="7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44"/>
      <c r="N684" s="8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</row>
    <row r="685" spans="1:42" s="3" customFormat="1" ht="21">
      <c r="A685" s="7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44"/>
      <c r="N685" s="8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</row>
    <row r="686" spans="1:42" s="3" customFormat="1" ht="21">
      <c r="A686" s="7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44"/>
      <c r="N686" s="8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</row>
    <row r="687" spans="1:42" s="3" customFormat="1" ht="21">
      <c r="A687" s="7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44"/>
      <c r="N687" s="8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</row>
    <row r="688" spans="1:42" s="3" customFormat="1" ht="21">
      <c r="A688" s="7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44"/>
      <c r="N688" s="8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</row>
    <row r="689" spans="1:42" s="3" customFormat="1" ht="21">
      <c r="A689" s="7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44"/>
      <c r="N689" s="8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</row>
    <row r="690" spans="1:42" s="3" customFormat="1" ht="21">
      <c r="A690" s="7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44"/>
      <c r="N690" s="8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</row>
    <row r="691" spans="1:42" s="3" customFormat="1" ht="21">
      <c r="A691" s="7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44"/>
      <c r="N691" s="8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</row>
    <row r="692" spans="1:42" s="3" customFormat="1" ht="21">
      <c r="A692" s="7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44"/>
      <c r="N692" s="8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</row>
    <row r="693" spans="1:42" s="3" customFormat="1" ht="21">
      <c r="A693" s="7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44"/>
      <c r="N693" s="8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</row>
    <row r="694" spans="1:42" s="3" customFormat="1" ht="21">
      <c r="A694" s="7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44"/>
      <c r="N694" s="8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</row>
    <row r="695" spans="1:42" s="3" customFormat="1" ht="21">
      <c r="A695" s="7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44"/>
      <c r="N695" s="8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</row>
    <row r="696" spans="1:42" s="3" customFormat="1" ht="21">
      <c r="A696" s="7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44"/>
      <c r="N696" s="8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</row>
    <row r="697" spans="1:42" s="3" customFormat="1" ht="21">
      <c r="A697" s="7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44"/>
      <c r="N697" s="8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</row>
    <row r="698" spans="1:42" s="3" customFormat="1" ht="21">
      <c r="A698" s="7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44"/>
      <c r="N698" s="8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</row>
    <row r="699" spans="1:42" s="3" customFormat="1" ht="21">
      <c r="A699" s="7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44"/>
      <c r="N699" s="8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</row>
    <row r="700" spans="1:42" s="3" customFormat="1" ht="21">
      <c r="A700" s="7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44"/>
      <c r="N700" s="8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</row>
    <row r="701" spans="1:42" s="3" customFormat="1" ht="21">
      <c r="A701" s="7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44"/>
      <c r="N701" s="8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</row>
    <row r="702" spans="1:42" s="3" customFormat="1" ht="21">
      <c r="A702" s="7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44"/>
      <c r="N702" s="8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</row>
    <row r="703" spans="1:42" s="3" customFormat="1" ht="21">
      <c r="A703" s="7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44"/>
      <c r="N703" s="8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</row>
    <row r="704" spans="1:42" s="3" customFormat="1" ht="21">
      <c r="A704" s="7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44"/>
      <c r="N704" s="8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</row>
    <row r="705" spans="1:42" s="3" customFormat="1" ht="21">
      <c r="A705" s="7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44"/>
      <c r="N705" s="8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</row>
    <row r="706" spans="1:42" s="3" customFormat="1" ht="21">
      <c r="A706" s="7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44"/>
      <c r="N706" s="8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</row>
    <row r="707" spans="1:42" s="3" customFormat="1" ht="21">
      <c r="A707" s="7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44"/>
      <c r="N707" s="8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</row>
    <row r="708" spans="1:42" s="3" customFormat="1" ht="21">
      <c r="A708" s="7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44"/>
      <c r="N708" s="8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</row>
    <row r="709" spans="1:42" s="3" customFormat="1" ht="21">
      <c r="A709" s="7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44"/>
      <c r="N709" s="8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</row>
    <row r="710" spans="1:42" s="3" customFormat="1" ht="21">
      <c r="A710" s="7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44"/>
      <c r="N710" s="8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</row>
    <row r="711" spans="1:42" s="3" customFormat="1" ht="21">
      <c r="A711" s="7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44"/>
      <c r="N711" s="8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</row>
    <row r="712" spans="1:42" s="3" customFormat="1" ht="21">
      <c r="A712" s="7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44"/>
      <c r="N712" s="8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</row>
    <row r="713" spans="1:42" s="3" customFormat="1" ht="21">
      <c r="A713" s="7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44"/>
      <c r="N713" s="8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</row>
    <row r="714" spans="1:42" s="3" customFormat="1" ht="21">
      <c r="A714" s="7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44"/>
      <c r="N714" s="8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</row>
    <row r="715" spans="1:42" s="3" customFormat="1" ht="21">
      <c r="A715" s="7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44"/>
      <c r="N715" s="8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</row>
    <row r="716" spans="1:42" s="3" customFormat="1" ht="21">
      <c r="A716" s="7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44"/>
      <c r="N716" s="8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</row>
    <row r="717" spans="1:42" s="3" customFormat="1" ht="21">
      <c r="A717" s="7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44"/>
      <c r="N717" s="8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</row>
    <row r="718" spans="1:42" s="3" customFormat="1" ht="21">
      <c r="A718" s="7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44"/>
      <c r="N718" s="8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</row>
    <row r="719" spans="1:42" s="3" customFormat="1" ht="21">
      <c r="A719" s="7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44"/>
      <c r="N719" s="8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</row>
    <row r="720" spans="1:42" s="3" customFormat="1" ht="21">
      <c r="A720" s="7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44"/>
      <c r="N720" s="8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</row>
    <row r="721" spans="1:42" s="3" customFormat="1" ht="21">
      <c r="A721" s="7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44"/>
      <c r="N721" s="8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</row>
    <row r="722" spans="1:42" s="3" customFormat="1" ht="21">
      <c r="A722" s="7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44"/>
      <c r="N722" s="8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</row>
    <row r="723" spans="1:42" s="3" customFormat="1" ht="21">
      <c r="A723" s="7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44"/>
      <c r="N723" s="8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</row>
    <row r="724" spans="1:42" s="3" customFormat="1" ht="21">
      <c r="A724" s="7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44"/>
      <c r="N724" s="8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</row>
    <row r="725" spans="1:42" s="3" customFormat="1" ht="21">
      <c r="A725" s="7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44"/>
      <c r="N725" s="8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</row>
    <row r="726" spans="1:42" s="3" customFormat="1" ht="21">
      <c r="A726" s="7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44"/>
      <c r="N726" s="8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</row>
    <row r="727" spans="1:42" s="3" customFormat="1" ht="21">
      <c r="A727" s="7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44"/>
      <c r="N727" s="8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</row>
    <row r="728" spans="1:42" s="3" customFormat="1" ht="21">
      <c r="A728" s="7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44"/>
      <c r="N728" s="8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</row>
    <row r="729" spans="1:42" s="3" customFormat="1" ht="21">
      <c r="A729" s="7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44"/>
      <c r="N729" s="8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</row>
    <row r="730" spans="1:42" s="3" customFormat="1" ht="21">
      <c r="A730" s="7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44"/>
      <c r="N730" s="8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</row>
    <row r="731" spans="1:42" s="3" customFormat="1" ht="21">
      <c r="A731" s="7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44"/>
      <c r="N731" s="8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</row>
    <row r="732" spans="1:42" s="3" customFormat="1" ht="21">
      <c r="A732" s="7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44"/>
      <c r="N732" s="8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</row>
    <row r="733" spans="1:42" s="3" customFormat="1" ht="21">
      <c r="A733" s="7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44"/>
      <c r="N733" s="8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</row>
    <row r="734" spans="1:42" s="3" customFormat="1" ht="21">
      <c r="A734" s="7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44"/>
      <c r="N734" s="8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</row>
    <row r="735" spans="1:42" s="3" customFormat="1" ht="21">
      <c r="A735" s="7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44"/>
      <c r="N735" s="8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</row>
    <row r="736" spans="1:42" s="3" customFormat="1" ht="21">
      <c r="A736" s="7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44"/>
      <c r="N736" s="8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</row>
    <row r="737" spans="1:42" s="3" customFormat="1" ht="21">
      <c r="A737" s="7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44"/>
      <c r="N737" s="8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</row>
    <row r="738" spans="1:42" s="3" customFormat="1" ht="21">
      <c r="A738" s="7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44"/>
      <c r="N738" s="8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</row>
    <row r="739" spans="1:42" s="3" customFormat="1" ht="21">
      <c r="A739" s="7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44"/>
      <c r="N739" s="8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</row>
    <row r="740" spans="1:42" s="3" customFormat="1" ht="21">
      <c r="A740" s="7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44"/>
      <c r="N740" s="8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</row>
    <row r="741" spans="1:42" s="3" customFormat="1" ht="21">
      <c r="A741" s="7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44"/>
      <c r="N741" s="8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</row>
    <row r="742" spans="1:42" s="3" customFormat="1" ht="21">
      <c r="A742" s="7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44"/>
      <c r="N742" s="8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</row>
    <row r="743" spans="1:42" s="3" customFormat="1" ht="21">
      <c r="A743" s="7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44"/>
      <c r="N743" s="8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</row>
    <row r="744" spans="1:42" s="3" customFormat="1" ht="21">
      <c r="A744" s="7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44"/>
      <c r="N744" s="8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</row>
    <row r="745" spans="1:42" s="3" customFormat="1" ht="21">
      <c r="A745" s="7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44"/>
      <c r="N745" s="8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</row>
    <row r="746" spans="1:42" s="3" customFormat="1" ht="21">
      <c r="A746" s="7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44"/>
      <c r="N746" s="8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</row>
    <row r="747" spans="1:42" s="3" customFormat="1" ht="21">
      <c r="A747" s="7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44"/>
      <c r="N747" s="8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</row>
    <row r="748" spans="1:42" s="3" customFormat="1" ht="21">
      <c r="A748" s="7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44"/>
      <c r="N748" s="8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</row>
    <row r="749" spans="1:42" s="3" customFormat="1" ht="21">
      <c r="A749" s="7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44"/>
      <c r="N749" s="8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</row>
    <row r="750" spans="1:42" s="3" customFormat="1" ht="21">
      <c r="A750" s="7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44"/>
      <c r="N750" s="8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</row>
    <row r="751" spans="1:42" s="3" customFormat="1" ht="21">
      <c r="A751" s="7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44"/>
      <c r="N751" s="8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</row>
    <row r="752" spans="1:42" s="3" customFormat="1" ht="21">
      <c r="A752" s="7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44"/>
      <c r="N752" s="8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</row>
    <row r="753" spans="1:42" s="3" customFormat="1" ht="21">
      <c r="A753" s="7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44"/>
      <c r="N753" s="8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</row>
    <row r="754" spans="1:42" s="3" customFormat="1" ht="21">
      <c r="A754" s="7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44"/>
      <c r="N754" s="8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</row>
    <row r="755" spans="1:42" s="3" customFormat="1" ht="21">
      <c r="A755" s="7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44"/>
      <c r="N755" s="8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</row>
    <row r="756" spans="1:42" s="3" customFormat="1" ht="21">
      <c r="A756" s="7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44"/>
      <c r="N756" s="8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</row>
    <row r="757" spans="1:42" s="3" customFormat="1" ht="21">
      <c r="A757" s="7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44"/>
      <c r="N757" s="8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</row>
    <row r="758" spans="1:42" s="3" customFormat="1" ht="21">
      <c r="A758" s="7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44"/>
      <c r="N758" s="8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</row>
    <row r="759" spans="1:42" s="3" customFormat="1" ht="21">
      <c r="A759" s="7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44"/>
      <c r="N759" s="8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</row>
    <row r="760" spans="1:42" s="3" customFormat="1" ht="21">
      <c r="A760" s="7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44"/>
      <c r="N760" s="8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</row>
    <row r="761" spans="1:42" s="3" customFormat="1" ht="21">
      <c r="A761" s="7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44"/>
      <c r="N761" s="8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</row>
    <row r="762" spans="1:42" s="3" customFormat="1" ht="21">
      <c r="A762" s="7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44"/>
      <c r="N762" s="8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</row>
    <row r="763" spans="1:42" s="3" customFormat="1" ht="21">
      <c r="A763" s="7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44"/>
      <c r="N763" s="8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</row>
    <row r="764" spans="1:42" s="3" customFormat="1" ht="21">
      <c r="A764" s="7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44"/>
      <c r="N764" s="8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</row>
    <row r="765" spans="1:42" s="3" customFormat="1" ht="21">
      <c r="A765" s="7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44"/>
      <c r="N765" s="8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</row>
    <row r="766" spans="1:42" s="3" customFormat="1" ht="21">
      <c r="A766" s="7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44"/>
      <c r="N766" s="8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</row>
    <row r="767" spans="1:42" s="3" customFormat="1" ht="21">
      <c r="A767" s="7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44"/>
      <c r="N767" s="8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</row>
    <row r="768" spans="1:42" s="3" customFormat="1" ht="21">
      <c r="A768" s="7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44"/>
      <c r="N768" s="8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</row>
    <row r="769" spans="1:42" s="3" customFormat="1" ht="21">
      <c r="A769" s="7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44"/>
      <c r="N769" s="8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</row>
    <row r="770" spans="1:42" s="3" customFormat="1" ht="21">
      <c r="A770" s="7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44"/>
      <c r="N770" s="8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</row>
    <row r="771" spans="1:42" s="3" customFormat="1" ht="21">
      <c r="A771" s="7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44"/>
      <c r="N771" s="8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</row>
    <row r="772" spans="1:42" s="3" customFormat="1" ht="21">
      <c r="A772" s="7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44"/>
      <c r="N772" s="8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</row>
    <row r="773" spans="1:42" s="3" customFormat="1" ht="21">
      <c r="A773" s="7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44"/>
      <c r="N773" s="8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</row>
    <row r="774" spans="1:42" s="3" customFormat="1" ht="21">
      <c r="A774" s="7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44"/>
      <c r="N774" s="8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</row>
    <row r="775" spans="1:42" s="3" customFormat="1" ht="21">
      <c r="A775" s="7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44"/>
      <c r="N775" s="8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</row>
    <row r="776" spans="1:42" s="3" customFormat="1" ht="21">
      <c r="A776" s="7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44"/>
      <c r="N776" s="8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</row>
    <row r="777" spans="1:42" s="3" customFormat="1" ht="21">
      <c r="A777" s="7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44"/>
      <c r="N777" s="8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</row>
    <row r="778" spans="1:42" s="3" customFormat="1" ht="21">
      <c r="A778" s="7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44"/>
      <c r="N778" s="8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</row>
    <row r="779" spans="1:42" s="3" customFormat="1" ht="21">
      <c r="A779" s="7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44"/>
      <c r="N779" s="8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</row>
    <row r="780" spans="1:42" s="3" customFormat="1" ht="21">
      <c r="A780" s="7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44"/>
      <c r="N780" s="8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</row>
    <row r="781" spans="1:42" s="3" customFormat="1" ht="21">
      <c r="A781" s="7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44"/>
      <c r="N781" s="8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</row>
    <row r="782" spans="1:42" s="3" customFormat="1" ht="21">
      <c r="A782" s="7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44"/>
      <c r="N782" s="8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</row>
    <row r="783" spans="1:42" s="3" customFormat="1" ht="21">
      <c r="A783" s="7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44"/>
      <c r="N783" s="8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</row>
    <row r="784" spans="1:42" s="3" customFormat="1" ht="21">
      <c r="A784" s="7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44"/>
      <c r="N784" s="8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</row>
    <row r="785" spans="1:42" s="3" customFormat="1" ht="21">
      <c r="A785" s="7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44"/>
      <c r="N785" s="8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</row>
    <row r="786" spans="1:42" s="3" customFormat="1" ht="21">
      <c r="A786" s="7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44"/>
      <c r="N786" s="8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</row>
    <row r="787" spans="1:42" s="3" customFormat="1" ht="21">
      <c r="A787" s="7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44"/>
      <c r="N787" s="8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</row>
    <row r="788" spans="1:42" s="3" customFormat="1" ht="21">
      <c r="A788" s="7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44"/>
      <c r="N788" s="8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</row>
    <row r="789" spans="1:42" s="3" customFormat="1" ht="21">
      <c r="A789" s="7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44"/>
      <c r="N789" s="8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</row>
    <row r="790" spans="1:42" s="3" customFormat="1" ht="21">
      <c r="A790" s="7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44"/>
      <c r="N790" s="8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</row>
    <row r="791" spans="1:42" s="3" customFormat="1" ht="21">
      <c r="A791" s="7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44"/>
      <c r="N791" s="8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</row>
    <row r="792" spans="1:42" s="3" customFormat="1" ht="21">
      <c r="A792" s="7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44"/>
      <c r="N792" s="8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</row>
    <row r="793" spans="1:42" s="3" customFormat="1" ht="21">
      <c r="A793" s="7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44"/>
      <c r="N793" s="8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</row>
    <row r="794" spans="1:42" s="3" customFormat="1" ht="21">
      <c r="A794" s="7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44"/>
      <c r="N794" s="8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</row>
    <row r="795" spans="1:42" s="3" customFormat="1" ht="21">
      <c r="A795" s="7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44"/>
      <c r="N795" s="8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</row>
    <row r="796" spans="1:42" s="3" customFormat="1" ht="21">
      <c r="A796" s="7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44"/>
      <c r="N796" s="8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</row>
    <row r="797" spans="1:42" s="3" customFormat="1" ht="21">
      <c r="A797" s="7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44"/>
      <c r="N797" s="8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</row>
    <row r="798" spans="1:42" s="3" customFormat="1" ht="21">
      <c r="A798" s="7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44"/>
      <c r="N798" s="8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</row>
    <row r="799" spans="1:42" s="3" customFormat="1" ht="21">
      <c r="A799" s="7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44"/>
      <c r="N799" s="8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</row>
    <row r="800" spans="1:42" s="3" customFormat="1" ht="21">
      <c r="A800" s="7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44"/>
      <c r="N800" s="8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</row>
    <row r="801" spans="1:42" s="3" customFormat="1" ht="21">
      <c r="A801" s="7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44"/>
      <c r="N801" s="8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</row>
    <row r="802" spans="1:42" s="3" customFormat="1" ht="21">
      <c r="A802" s="7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44"/>
      <c r="N802" s="8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</row>
    <row r="803" spans="1:42" s="3" customFormat="1" ht="21">
      <c r="A803" s="7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44"/>
      <c r="N803" s="8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</row>
    <row r="804" spans="1:42" s="3" customFormat="1" ht="21">
      <c r="A804" s="7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44"/>
      <c r="N804" s="8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</row>
    <row r="805" spans="1:42" s="3" customFormat="1" ht="21">
      <c r="A805" s="7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44"/>
      <c r="N805" s="8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</row>
    <row r="806" spans="1:42" s="3" customFormat="1" ht="21">
      <c r="A806" s="7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44"/>
      <c r="N806" s="8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</row>
    <row r="807" spans="1:42" s="3" customFormat="1" ht="21">
      <c r="A807" s="7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44"/>
      <c r="N807" s="8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</row>
    <row r="808" spans="1:42" s="3" customFormat="1" ht="21">
      <c r="A808" s="7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44"/>
      <c r="N808" s="8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</row>
    <row r="809" spans="1:42" s="3" customFormat="1" ht="21">
      <c r="A809" s="7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44"/>
      <c r="N809" s="8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</row>
    <row r="810" spans="1:42" s="3" customFormat="1" ht="21">
      <c r="A810" s="7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44"/>
      <c r="N810" s="8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</row>
    <row r="811" spans="1:42" s="3" customFormat="1" ht="21">
      <c r="A811" s="7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44"/>
      <c r="N811" s="8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</row>
    <row r="812" spans="1:42" s="3" customFormat="1" ht="21">
      <c r="A812" s="7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44"/>
      <c r="N812" s="8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</row>
    <row r="813" spans="1:42" s="3" customFormat="1" ht="21">
      <c r="A813" s="7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44"/>
      <c r="N813" s="8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</row>
    <row r="814" spans="1:42" s="3" customFormat="1" ht="21">
      <c r="A814" s="7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44"/>
      <c r="N814" s="8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</row>
    <row r="815" spans="1:42" s="3" customFormat="1" ht="21">
      <c r="A815" s="7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44"/>
      <c r="N815" s="8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</row>
    <row r="816" spans="1:42" s="3" customFormat="1" ht="21">
      <c r="A816" s="7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44"/>
      <c r="N816" s="8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</row>
    <row r="817" spans="1:42" s="3" customFormat="1" ht="21">
      <c r="A817" s="7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44"/>
      <c r="N817" s="8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</row>
    <row r="818" spans="1:42" s="3" customFormat="1" ht="21">
      <c r="A818" s="7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44"/>
      <c r="N818" s="8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</row>
    <row r="819" spans="1:42" s="3" customFormat="1" ht="21">
      <c r="A819" s="7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44"/>
      <c r="N819" s="8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</row>
    <row r="820" spans="1:42" s="3" customFormat="1" ht="21">
      <c r="A820" s="7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44"/>
      <c r="N820" s="8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</row>
    <row r="821" spans="1:42" s="3" customFormat="1" ht="21">
      <c r="A821" s="7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44"/>
      <c r="N821" s="8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</row>
    <row r="822" spans="1:42" s="3" customFormat="1" ht="21">
      <c r="A822" s="7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44"/>
      <c r="N822" s="8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</row>
    <row r="823" spans="1:42" s="3" customFormat="1" ht="21">
      <c r="A823" s="7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44"/>
      <c r="N823" s="8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</row>
    <row r="824" spans="1:42" s="3" customFormat="1" ht="21">
      <c r="A824" s="7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44"/>
      <c r="N824" s="8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</row>
    <row r="825" spans="1:42" s="3" customFormat="1" ht="21">
      <c r="A825" s="7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44"/>
      <c r="N825" s="8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</row>
    <row r="826" spans="1:42" s="3" customFormat="1" ht="21">
      <c r="A826" s="7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44"/>
      <c r="N826" s="8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</row>
    <row r="827" spans="1:42" s="3" customFormat="1" ht="21">
      <c r="A827" s="7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44"/>
      <c r="N827" s="8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</row>
    <row r="828" spans="1:42" s="3" customFormat="1" ht="21">
      <c r="A828" s="7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44"/>
      <c r="N828" s="8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</row>
    <row r="829" spans="1:42" s="3" customFormat="1" ht="21">
      <c r="A829" s="7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44"/>
      <c r="N829" s="8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</row>
    <row r="830" spans="1:42" s="3" customFormat="1" ht="21">
      <c r="A830" s="7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44"/>
      <c r="N830" s="8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</row>
    <row r="831" spans="1:42" s="3" customFormat="1" ht="21">
      <c r="A831" s="7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44"/>
      <c r="N831" s="8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</row>
    <row r="832" spans="1:42" s="3" customFormat="1" ht="21">
      <c r="A832" s="7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44"/>
      <c r="N832" s="8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</row>
    <row r="833" spans="1:42" s="3" customFormat="1" ht="21">
      <c r="A833" s="7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44"/>
      <c r="N833" s="8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</row>
    <row r="834" spans="1:42" s="3" customFormat="1" ht="21">
      <c r="A834" s="7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44"/>
      <c r="N834" s="8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</row>
    <row r="835" spans="1:42" s="3" customFormat="1" ht="21">
      <c r="A835" s="7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44"/>
      <c r="N835" s="8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</row>
    <row r="836" spans="1:42" s="3" customFormat="1" ht="21">
      <c r="A836" s="7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44"/>
      <c r="N836" s="8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</row>
    <row r="837" spans="1:42" s="3" customFormat="1" ht="21">
      <c r="A837" s="7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44"/>
      <c r="N837" s="8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</row>
    <row r="838" spans="1:42" s="3" customFormat="1" ht="21">
      <c r="A838" s="7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44"/>
      <c r="N838" s="8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</row>
    <row r="839" spans="1:42" s="3" customFormat="1" ht="21">
      <c r="A839" s="7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44"/>
      <c r="N839" s="8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</row>
    <row r="840" spans="1:42" s="3" customFormat="1" ht="21">
      <c r="A840" s="7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44"/>
      <c r="N840" s="8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</row>
    <row r="841" spans="1:42" s="3" customFormat="1" ht="21">
      <c r="A841" s="7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44"/>
      <c r="N841" s="8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</row>
    <row r="842" spans="1:42" s="3" customFormat="1" ht="21">
      <c r="A842" s="7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44"/>
      <c r="N842" s="8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</row>
    <row r="843" spans="1:42" s="3" customFormat="1" ht="21">
      <c r="A843" s="7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44"/>
      <c r="N843" s="8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</row>
    <row r="844" spans="1:42" s="3" customFormat="1" ht="21">
      <c r="A844" s="7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44"/>
      <c r="N844" s="8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</row>
    <row r="845" spans="1:42" s="3" customFormat="1" ht="21">
      <c r="A845" s="7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44"/>
      <c r="N845" s="8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</row>
    <row r="846" spans="1:42" s="3" customFormat="1" ht="21">
      <c r="A846" s="7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44"/>
      <c r="N846" s="8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</row>
    <row r="847" spans="1:42" s="3" customFormat="1" ht="21">
      <c r="A847" s="7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44"/>
      <c r="N847" s="8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</row>
    <row r="848" spans="1:42" s="3" customFormat="1" ht="21">
      <c r="A848" s="7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44"/>
      <c r="N848" s="8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</row>
    <row r="849" spans="1:42" s="3" customFormat="1" ht="21">
      <c r="A849" s="7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44"/>
      <c r="N849" s="8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</row>
    <row r="850" spans="1:42" s="3" customFormat="1" ht="21">
      <c r="A850" s="7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44"/>
      <c r="N850" s="8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</row>
    <row r="851" spans="1:42" s="3" customFormat="1" ht="21">
      <c r="A851" s="7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44"/>
      <c r="N851" s="8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</row>
    <row r="852" spans="1:42" s="3" customFormat="1" ht="21">
      <c r="A852" s="7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44"/>
      <c r="N852" s="8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</row>
    <row r="853" spans="1:42" s="3" customFormat="1" ht="21">
      <c r="A853" s="7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44"/>
      <c r="N853" s="8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</row>
    <row r="854" spans="1:42" s="3" customFormat="1" ht="21">
      <c r="A854" s="7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44"/>
      <c r="N854" s="8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</row>
    <row r="855" spans="1:42" s="3" customFormat="1" ht="21">
      <c r="A855" s="7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44"/>
      <c r="N855" s="8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</row>
    <row r="856" spans="1:42" s="3" customFormat="1" ht="21">
      <c r="A856" s="7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44"/>
      <c r="N856" s="8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</row>
    <row r="857" spans="1:42" s="3" customFormat="1" ht="21">
      <c r="A857" s="7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44"/>
      <c r="N857" s="8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</row>
    <row r="858" spans="1:42" s="3" customFormat="1" ht="21">
      <c r="A858" s="7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44"/>
      <c r="N858" s="8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</row>
    <row r="859" spans="1:42" s="3" customFormat="1" ht="21">
      <c r="A859" s="7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44"/>
      <c r="N859" s="8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</row>
    <row r="860" spans="1:42" s="3" customFormat="1" ht="21">
      <c r="A860" s="7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44"/>
      <c r="N860" s="8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</row>
    <row r="861" spans="1:42" s="3" customFormat="1" ht="21">
      <c r="A861" s="7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44"/>
      <c r="N861" s="8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</row>
    <row r="862" spans="1:42" s="3" customFormat="1" ht="21">
      <c r="A862" s="7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44"/>
      <c r="N862" s="8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</row>
    <row r="863" spans="1:42" s="3" customFormat="1" ht="21">
      <c r="A863" s="7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44"/>
      <c r="N863" s="8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</row>
    <row r="864" spans="1:42" s="3" customFormat="1" ht="21">
      <c r="A864" s="7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44"/>
      <c r="N864" s="8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</row>
    <row r="865" spans="1:42" s="3" customFormat="1" ht="21">
      <c r="A865" s="7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44"/>
      <c r="N865" s="8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</row>
    <row r="866" spans="1:42" s="3" customFormat="1" ht="21">
      <c r="A866" s="7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44"/>
      <c r="N866" s="8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</row>
    <row r="867" spans="1:42" s="3" customFormat="1" ht="21">
      <c r="A867" s="7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44"/>
      <c r="N867" s="8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</row>
    <row r="868" spans="1:42" s="3" customFormat="1" ht="21">
      <c r="A868" s="7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44"/>
      <c r="N868" s="8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</row>
    <row r="869" spans="1:42" s="3" customFormat="1" ht="21">
      <c r="A869" s="7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44"/>
      <c r="N869" s="8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</row>
    <row r="870" spans="1:42" s="3" customFormat="1" ht="21">
      <c r="A870" s="7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44"/>
      <c r="N870" s="8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</row>
    <row r="871" spans="1:42" s="3" customFormat="1" ht="21">
      <c r="A871" s="7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44"/>
      <c r="N871" s="8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</row>
    <row r="872" spans="1:42" s="3" customFormat="1" ht="21">
      <c r="A872" s="7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44"/>
      <c r="N872" s="8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</row>
    <row r="873" spans="1:42" s="3" customFormat="1" ht="21">
      <c r="A873" s="7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44"/>
      <c r="N873" s="8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</row>
    <row r="874" spans="1:42" s="3" customFormat="1" ht="21">
      <c r="A874" s="7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44"/>
      <c r="N874" s="8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</row>
    <row r="875" spans="1:42" s="3" customFormat="1" ht="21">
      <c r="A875" s="7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44"/>
      <c r="N875" s="8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</row>
    <row r="876" spans="1:42" s="3" customFormat="1" ht="21">
      <c r="A876" s="7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44"/>
      <c r="N876" s="8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</row>
    <row r="877" spans="1:42" s="3" customFormat="1" ht="21">
      <c r="A877" s="7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44"/>
      <c r="N877" s="8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</row>
    <row r="878" spans="1:42" s="3" customFormat="1" ht="21">
      <c r="A878" s="7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44"/>
      <c r="N878" s="8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</row>
    <row r="879" spans="1:42" s="3" customFormat="1" ht="21">
      <c r="A879" s="7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44"/>
      <c r="N879" s="8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</row>
    <row r="880" spans="1:42" s="3" customFormat="1" ht="21">
      <c r="A880" s="7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44"/>
      <c r="N880" s="8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</row>
    <row r="881" spans="1:42" s="3" customFormat="1" ht="21">
      <c r="A881" s="7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44"/>
      <c r="N881" s="8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</row>
    <row r="882" spans="1:42" s="3" customFormat="1" ht="21">
      <c r="A882" s="7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44"/>
      <c r="N882" s="8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</row>
    <row r="883" spans="1:42" s="3" customFormat="1" ht="21">
      <c r="A883" s="7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44"/>
      <c r="N883" s="8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</row>
    <row r="884" spans="1:42" s="3" customFormat="1" ht="21">
      <c r="A884" s="7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44"/>
      <c r="N884" s="8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</row>
    <row r="885" spans="1:42" s="3" customFormat="1" ht="21">
      <c r="A885" s="7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44"/>
      <c r="N885" s="8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</row>
    <row r="886" spans="1:42" s="3" customFormat="1" ht="21">
      <c r="A886" s="7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44"/>
      <c r="N886" s="8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</row>
    <row r="887" spans="1:42" s="3" customFormat="1" ht="21">
      <c r="A887" s="7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44"/>
      <c r="N887" s="8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</row>
    <row r="888" spans="1:42" s="3" customFormat="1" ht="21">
      <c r="A888" s="7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44"/>
      <c r="N888" s="8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</row>
    <row r="889" spans="1:42" s="3" customFormat="1" ht="21">
      <c r="A889" s="7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44"/>
      <c r="N889" s="8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</row>
    <row r="890" spans="1:42" s="3" customFormat="1" ht="21">
      <c r="A890" s="7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44"/>
      <c r="N890" s="8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</row>
    <row r="891" spans="1:42" s="3" customFormat="1" ht="21">
      <c r="A891" s="7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44"/>
      <c r="N891" s="8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</row>
    <row r="892" spans="1:42" s="3" customFormat="1" ht="21">
      <c r="A892" s="7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44"/>
      <c r="N892" s="8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</row>
    <row r="893" spans="1:42" s="3" customFormat="1" ht="21">
      <c r="A893" s="7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44"/>
      <c r="N893" s="8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</row>
    <row r="894" spans="1:42" s="3" customFormat="1" ht="21">
      <c r="A894" s="7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44"/>
      <c r="N894" s="8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</row>
    <row r="895" spans="1:42" s="3" customFormat="1" ht="21">
      <c r="A895" s="7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44"/>
      <c r="N895" s="8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</row>
    <row r="896" spans="1:42" s="3" customFormat="1" ht="21">
      <c r="A896" s="7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44"/>
      <c r="N896" s="8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</row>
    <row r="897" spans="1:42" s="3" customFormat="1" ht="21">
      <c r="A897" s="7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44"/>
      <c r="N897" s="8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</row>
    <row r="898" spans="1:42" s="3" customFormat="1" ht="21">
      <c r="A898" s="7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44"/>
      <c r="N898" s="8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</row>
    <row r="899" spans="1:42" s="3" customFormat="1" ht="21">
      <c r="A899" s="7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44"/>
      <c r="N899" s="8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</row>
    <row r="900" spans="1:42" s="3" customFormat="1" ht="21">
      <c r="A900" s="7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44"/>
      <c r="N900" s="8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</row>
    <row r="901" spans="1:42" s="3" customFormat="1" ht="21">
      <c r="A901" s="7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44"/>
      <c r="N901" s="8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</row>
    <row r="902" spans="1:42" s="3" customFormat="1" ht="21">
      <c r="A902" s="7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44"/>
      <c r="N902" s="8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</row>
    <row r="903" spans="1:42" s="3" customFormat="1" ht="21">
      <c r="A903" s="7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44"/>
      <c r="N903" s="8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</row>
    <row r="904" spans="1:42" s="3" customFormat="1" ht="21">
      <c r="A904" s="7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44"/>
      <c r="N904" s="8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</row>
    <row r="905" spans="1:42" s="3" customFormat="1" ht="21">
      <c r="A905" s="7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44"/>
      <c r="N905" s="8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</row>
    <row r="906" spans="1:42" s="3" customFormat="1" ht="21">
      <c r="A906" s="7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44"/>
      <c r="N906" s="8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</row>
    <row r="907" spans="1:42" s="3" customFormat="1" ht="21">
      <c r="A907" s="7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44"/>
      <c r="N907" s="8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</row>
    <row r="908" spans="1:42" s="3" customFormat="1" ht="21">
      <c r="A908" s="7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44"/>
      <c r="N908" s="8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</row>
    <row r="909" spans="1:42" s="3" customFormat="1" ht="21">
      <c r="A909" s="7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44"/>
      <c r="N909" s="8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</row>
    <row r="910" spans="1:42" s="3" customFormat="1" ht="21">
      <c r="A910" s="7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44"/>
      <c r="N910" s="8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</row>
    <row r="911" spans="1:42" s="3" customFormat="1" ht="21">
      <c r="A911" s="7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44"/>
      <c r="N911" s="8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</row>
    <row r="912" spans="1:42" s="3" customFormat="1" ht="21">
      <c r="A912" s="7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44"/>
      <c r="N912" s="8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</row>
    <row r="913" spans="1:42" s="3" customFormat="1" ht="21">
      <c r="A913" s="7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44"/>
      <c r="N913" s="8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</row>
    <row r="914" spans="1:42" s="3" customFormat="1" ht="21">
      <c r="A914" s="7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44"/>
      <c r="N914" s="8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</row>
    <row r="915" spans="1:42" s="3" customFormat="1" ht="21">
      <c r="A915" s="7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44"/>
      <c r="N915" s="8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</row>
    <row r="916" spans="1:42" s="3" customFormat="1" ht="21">
      <c r="A916" s="7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44"/>
      <c r="N916" s="8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</row>
    <row r="917" spans="1:42" s="3" customFormat="1" ht="21">
      <c r="A917" s="7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44"/>
      <c r="N917" s="8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</row>
    <row r="918" spans="1:42" s="3" customFormat="1" ht="21">
      <c r="A918" s="7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44"/>
      <c r="N918" s="8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</row>
    <row r="919" spans="1:42" s="3" customFormat="1" ht="21">
      <c r="A919" s="7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44"/>
      <c r="N919" s="8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</row>
    <row r="920" spans="1:42" s="3" customFormat="1" ht="21">
      <c r="A920" s="7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44"/>
      <c r="N920" s="8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</row>
    <row r="921" spans="1:42" s="3" customFormat="1" ht="21">
      <c r="A921" s="7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44"/>
      <c r="N921" s="8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</row>
    <row r="922" spans="1:42" s="3" customFormat="1" ht="21">
      <c r="A922" s="7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44"/>
      <c r="N922" s="8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</row>
    <row r="923" spans="1:42" s="3" customFormat="1" ht="21">
      <c r="A923" s="7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44"/>
      <c r="N923" s="8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</row>
    <row r="924" spans="1:42" s="3" customFormat="1" ht="21">
      <c r="A924" s="7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44"/>
      <c r="N924" s="8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</row>
    <row r="925" spans="1:42" s="3" customFormat="1" ht="21">
      <c r="A925" s="7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44"/>
      <c r="N925" s="8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</row>
    <row r="926" spans="1:42" s="3" customFormat="1" ht="21">
      <c r="A926" s="7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44"/>
      <c r="N926" s="8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</row>
    <row r="927" spans="1:42" s="3" customFormat="1" ht="21">
      <c r="A927" s="7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44"/>
      <c r="N927" s="8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</row>
    <row r="928" spans="1:42" s="3" customFormat="1" ht="21">
      <c r="A928" s="7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44"/>
      <c r="N928" s="8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</row>
    <row r="929" spans="1:42" s="3" customFormat="1" ht="21">
      <c r="A929" s="7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44"/>
      <c r="N929" s="8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</row>
    <row r="930" spans="1:42" s="3" customFormat="1" ht="21">
      <c r="A930" s="7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44"/>
      <c r="N930" s="8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</row>
    <row r="931" spans="1:42" s="3" customFormat="1" ht="21">
      <c r="A931" s="7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44"/>
      <c r="N931" s="8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</row>
    <row r="932" spans="1:42" s="3" customFormat="1" ht="21">
      <c r="A932" s="7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44"/>
      <c r="N932" s="8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</row>
    <row r="933" spans="1:42" s="3" customFormat="1" ht="21">
      <c r="A933" s="7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44"/>
      <c r="N933" s="8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</row>
    <row r="934" spans="1:42" s="3" customFormat="1" ht="21">
      <c r="A934" s="7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44"/>
      <c r="N934" s="8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</row>
    <row r="935" spans="1:42" s="3" customFormat="1" ht="21">
      <c r="A935" s="7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44"/>
      <c r="N935" s="8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</row>
    <row r="936" spans="1:42" s="3" customFormat="1" ht="21">
      <c r="A936" s="7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44"/>
      <c r="N936" s="8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</row>
    <row r="937" spans="1:42" s="3" customFormat="1" ht="21">
      <c r="A937" s="7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44"/>
      <c r="N937" s="8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</row>
    <row r="938" spans="1:42" s="3" customFormat="1" ht="21">
      <c r="A938" s="7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44"/>
      <c r="N938" s="8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</row>
    <row r="939" spans="1:42" s="3" customFormat="1" ht="21">
      <c r="A939" s="7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44"/>
      <c r="N939" s="8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</row>
    <row r="940" spans="1:42" s="3" customFormat="1" ht="21">
      <c r="A940" s="7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44"/>
      <c r="N940" s="8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</row>
    <row r="941" spans="1:42" s="3" customFormat="1" ht="21">
      <c r="A941" s="7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44"/>
      <c r="N941" s="8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</row>
    <row r="942" spans="1:42" s="3" customFormat="1" ht="21">
      <c r="A942" s="7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44"/>
      <c r="N942" s="8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</row>
    <row r="943" spans="1:42" s="3" customFormat="1" ht="21">
      <c r="A943" s="7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44"/>
      <c r="N943" s="8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</row>
    <row r="944" spans="1:42" s="3" customFormat="1" ht="21">
      <c r="A944" s="7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44"/>
      <c r="N944" s="8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</row>
    <row r="945" spans="1:42" s="3" customFormat="1" ht="21">
      <c r="A945" s="7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44"/>
      <c r="N945" s="8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</row>
    <row r="946" spans="1:42" s="3" customFormat="1" ht="21">
      <c r="A946" s="7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44"/>
      <c r="N946" s="8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</row>
    <row r="947" spans="1:42" s="3" customFormat="1" ht="21">
      <c r="A947" s="7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44"/>
      <c r="N947" s="8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</row>
    <row r="948" spans="1:42" s="3" customFormat="1" ht="21">
      <c r="A948" s="7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44"/>
      <c r="N948" s="8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</row>
    <row r="949" spans="1:42" s="3" customFormat="1" ht="21">
      <c r="A949" s="7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44"/>
      <c r="N949" s="8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</row>
    <row r="950" spans="1:42" s="3" customFormat="1" ht="21">
      <c r="A950" s="7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44"/>
      <c r="N950" s="8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</row>
    <row r="951" spans="1:42" s="3" customFormat="1" ht="21">
      <c r="A951" s="7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44"/>
      <c r="N951" s="8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</row>
    <row r="952" spans="1:42" s="3" customFormat="1" ht="21">
      <c r="A952" s="7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44"/>
      <c r="N952" s="8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</row>
    <row r="953" spans="1:42" s="3" customFormat="1" ht="21">
      <c r="A953" s="7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44"/>
      <c r="N953" s="8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</row>
    <row r="954" spans="1:42" s="3" customFormat="1" ht="21">
      <c r="A954" s="7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44"/>
      <c r="N954" s="8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</row>
    <row r="955" spans="1:42" s="3" customFormat="1" ht="21">
      <c r="A955" s="7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44"/>
      <c r="N955" s="8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</row>
    <row r="956" spans="1:42" s="3" customFormat="1" ht="21">
      <c r="A956" s="7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44"/>
      <c r="N956" s="8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</row>
    <row r="957" spans="1:42" s="3" customFormat="1" ht="21">
      <c r="A957" s="7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44"/>
      <c r="N957" s="8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</row>
    <row r="958" spans="1:42" s="3" customFormat="1" ht="21">
      <c r="A958" s="7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44"/>
      <c r="N958" s="8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</row>
    <row r="959" spans="1:42" s="3" customFormat="1" ht="21">
      <c r="A959" s="7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44"/>
      <c r="N959" s="8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</row>
    <row r="960" spans="1:42" s="3" customFormat="1" ht="21">
      <c r="A960" s="7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44"/>
      <c r="N960" s="8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</row>
    <row r="961" spans="1:42" s="3" customFormat="1" ht="21">
      <c r="A961" s="7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44"/>
      <c r="N961" s="8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</row>
    <row r="962" spans="1:42" s="3" customFormat="1" ht="21">
      <c r="A962" s="7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44"/>
      <c r="N962" s="8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</row>
    <row r="963" spans="1:42" s="3" customFormat="1" ht="21">
      <c r="A963" s="7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44"/>
      <c r="N963" s="8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</row>
    <row r="964" spans="1:42" s="3" customFormat="1" ht="21">
      <c r="A964" s="7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44"/>
      <c r="N964" s="8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</row>
    <row r="965" spans="1:42" s="3" customFormat="1" ht="21">
      <c r="A965" s="7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44"/>
      <c r="N965" s="8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</row>
    <row r="966" spans="1:42" s="3" customFormat="1" ht="21">
      <c r="A966" s="7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44"/>
      <c r="N966" s="8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</row>
    <row r="967" spans="1:42" s="3" customFormat="1" ht="21">
      <c r="A967" s="7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44"/>
      <c r="N967" s="8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</row>
    <row r="968" spans="1:42" s="3" customFormat="1" ht="21">
      <c r="A968" s="7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44"/>
      <c r="N968" s="8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</row>
    <row r="969" spans="1:42" s="3" customFormat="1" ht="21">
      <c r="A969" s="7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44"/>
      <c r="N969" s="8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</row>
    <row r="970" spans="1:42" s="3" customFormat="1" ht="21">
      <c r="A970" s="7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44"/>
      <c r="N970" s="8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</row>
    <row r="971" spans="1:42" s="3" customFormat="1" ht="21">
      <c r="A971" s="7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44"/>
      <c r="N971" s="8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</row>
    <row r="972" spans="1:42" s="3" customFormat="1" ht="21">
      <c r="A972" s="7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44"/>
      <c r="N972" s="8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</row>
    <row r="973" spans="1:42" s="3" customFormat="1" ht="21">
      <c r="A973" s="7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44"/>
      <c r="N973" s="8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</row>
    <row r="974" spans="1:42" s="3" customFormat="1" ht="21">
      <c r="A974" s="7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44"/>
      <c r="N974" s="8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</row>
    <row r="975" spans="1:42" s="3" customFormat="1" ht="21">
      <c r="A975" s="7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44"/>
      <c r="N975" s="8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</row>
    <row r="976" spans="1:42" s="3" customFormat="1" ht="21">
      <c r="A976" s="7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44"/>
      <c r="N976" s="8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</row>
    <row r="977" spans="1:42" s="3" customFormat="1" ht="21">
      <c r="A977" s="7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44"/>
      <c r="N977" s="8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</row>
    <row r="978" spans="1:42" s="3" customFormat="1" ht="21">
      <c r="A978" s="7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44"/>
      <c r="N978" s="8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</row>
    <row r="979" spans="1:42" s="3" customFormat="1" ht="21">
      <c r="A979" s="7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44"/>
      <c r="N979" s="8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</row>
    <row r="980" spans="1:42" s="3" customFormat="1" ht="21">
      <c r="A980" s="7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44"/>
      <c r="N980" s="8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</row>
    <row r="981" spans="1:42" s="3" customFormat="1" ht="21">
      <c r="A981" s="7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44"/>
      <c r="N981" s="8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</row>
    <row r="982" spans="1:42" s="3" customFormat="1" ht="21">
      <c r="A982" s="7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44"/>
      <c r="N982" s="8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</row>
    <row r="983" spans="1:42" s="3" customFormat="1" ht="21">
      <c r="A983" s="7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44"/>
      <c r="N983" s="8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</row>
    <row r="984" spans="1:42" s="3" customFormat="1" ht="21">
      <c r="A984" s="7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44"/>
      <c r="N984" s="8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</row>
    <row r="985" spans="1:42" s="3" customFormat="1" ht="21">
      <c r="A985" s="7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44"/>
      <c r="N985" s="8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</row>
    <row r="986" spans="1:42" s="3" customFormat="1" ht="21">
      <c r="A986" s="7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44"/>
      <c r="N986" s="8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</row>
    <row r="987" spans="1:42" s="3" customFormat="1" ht="21">
      <c r="A987" s="7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44"/>
      <c r="N987" s="8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</row>
    <row r="988" spans="1:42" s="3" customFormat="1" ht="21">
      <c r="A988" s="7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44"/>
      <c r="N988" s="8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</row>
    <row r="989" spans="1:42" s="3" customFormat="1" ht="21">
      <c r="A989" s="7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44"/>
      <c r="N989" s="8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</row>
    <row r="990" spans="1:42" s="3" customFormat="1" ht="21">
      <c r="A990" s="7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44"/>
      <c r="N990" s="8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</row>
    <row r="991" spans="1:42" s="3" customFormat="1" ht="21">
      <c r="A991" s="7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44"/>
      <c r="N991" s="8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</row>
    <row r="992" spans="1:42" s="3" customFormat="1" ht="21">
      <c r="A992" s="7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44"/>
      <c r="N992" s="8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</row>
    <row r="993" spans="1:42" s="3" customFormat="1" ht="21">
      <c r="A993" s="7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44"/>
      <c r="N993" s="8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</row>
    <row r="994" spans="1:42" s="3" customFormat="1" ht="21">
      <c r="A994" s="7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44"/>
      <c r="N994" s="8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</row>
    <row r="995" spans="1:42" s="3" customFormat="1" ht="21">
      <c r="A995" s="7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44"/>
      <c r="N995" s="8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</row>
    <row r="996" spans="1:42" s="3" customFormat="1" ht="21">
      <c r="A996" s="7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44"/>
      <c r="N996" s="8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</row>
    <row r="997" spans="1:42" s="3" customFormat="1" ht="21">
      <c r="A997" s="7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44"/>
      <c r="N997" s="8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</row>
    <row r="998" spans="1:42" s="3" customFormat="1" ht="21">
      <c r="A998" s="7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44"/>
      <c r="N998" s="8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</row>
    <row r="999" spans="1:42" s="3" customFormat="1" ht="21">
      <c r="A999" s="7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44"/>
      <c r="N999" s="8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</row>
    <row r="1000" spans="1:42" s="3" customFormat="1" ht="21">
      <c r="A1000" s="7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44"/>
      <c r="N1000" s="8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</row>
    <row r="1001" spans="1:42" s="3" customFormat="1" ht="21">
      <c r="A1001" s="7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44"/>
      <c r="N1001" s="8"/>
      <c r="AC1001" s="4"/>
      <c r="AD1001" s="4"/>
      <c r="AE1001" s="4"/>
      <c r="AF1001" s="4"/>
      <c r="AG1001" s="4"/>
      <c r="AH1001" s="4"/>
      <c r="AI1001" s="4"/>
      <c r="AJ1001" s="4"/>
      <c r="AK1001" s="4"/>
      <c r="AL1001" s="4"/>
      <c r="AM1001" s="4"/>
      <c r="AN1001" s="4"/>
      <c r="AO1001" s="4"/>
      <c r="AP1001" s="4"/>
    </row>
    <row r="1002" spans="1:42" s="3" customFormat="1" ht="21">
      <c r="A1002" s="7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44"/>
      <c r="N1002" s="8"/>
      <c r="AC1002" s="4"/>
      <c r="AD1002" s="4"/>
      <c r="AE1002" s="4"/>
      <c r="AF1002" s="4"/>
      <c r="AG1002" s="4"/>
      <c r="AH1002" s="4"/>
      <c r="AI1002" s="4"/>
      <c r="AJ1002" s="4"/>
      <c r="AK1002" s="4"/>
      <c r="AL1002" s="4"/>
      <c r="AM1002" s="4"/>
      <c r="AN1002" s="4"/>
      <c r="AO1002" s="4"/>
      <c r="AP1002" s="4"/>
    </row>
    <row r="1003" spans="1:42" s="3" customFormat="1" ht="21">
      <c r="A1003" s="7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44"/>
      <c r="N1003" s="8"/>
      <c r="AC1003" s="4"/>
      <c r="AD1003" s="4"/>
      <c r="AE1003" s="4"/>
      <c r="AF1003" s="4"/>
      <c r="AG1003" s="4"/>
      <c r="AH1003" s="4"/>
      <c r="AI1003" s="4"/>
      <c r="AJ1003" s="4"/>
      <c r="AK1003" s="4"/>
      <c r="AL1003" s="4"/>
      <c r="AM1003" s="4"/>
      <c r="AN1003" s="4"/>
      <c r="AO1003" s="4"/>
      <c r="AP1003" s="4"/>
    </row>
    <row r="1004" spans="1:42" s="3" customFormat="1" ht="21">
      <c r="A1004" s="7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44"/>
      <c r="N1004" s="8"/>
      <c r="AC1004" s="4"/>
      <c r="AD1004" s="4"/>
      <c r="AE1004" s="4"/>
      <c r="AF1004" s="4"/>
      <c r="AG1004" s="4"/>
      <c r="AH1004" s="4"/>
      <c r="AI1004" s="4"/>
      <c r="AJ1004" s="4"/>
      <c r="AK1004" s="4"/>
      <c r="AL1004" s="4"/>
      <c r="AM1004" s="4"/>
      <c r="AN1004" s="4"/>
      <c r="AO1004" s="4"/>
      <c r="AP1004" s="4"/>
    </row>
    <row r="1005" spans="1:42" s="3" customFormat="1" ht="21">
      <c r="A1005" s="7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44"/>
      <c r="N1005" s="8"/>
      <c r="AC1005" s="4"/>
      <c r="AD1005" s="4"/>
      <c r="AE1005" s="4"/>
      <c r="AF1005" s="4"/>
      <c r="AG1005" s="4"/>
      <c r="AH1005" s="4"/>
      <c r="AI1005" s="4"/>
      <c r="AJ1005" s="4"/>
      <c r="AK1005" s="4"/>
      <c r="AL1005" s="4"/>
      <c r="AM1005" s="4"/>
      <c r="AN1005" s="4"/>
      <c r="AO1005" s="4"/>
      <c r="AP1005" s="4"/>
    </row>
    <row r="1006" spans="1:42" s="3" customFormat="1" ht="21">
      <c r="A1006" s="7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44"/>
      <c r="N1006" s="8"/>
      <c r="AC1006" s="4"/>
      <c r="AD1006" s="4"/>
      <c r="AE1006" s="4"/>
      <c r="AF1006" s="4"/>
      <c r="AG1006" s="4"/>
      <c r="AH1006" s="4"/>
      <c r="AI1006" s="4"/>
      <c r="AJ1006" s="4"/>
      <c r="AK1006" s="4"/>
      <c r="AL1006" s="4"/>
      <c r="AM1006" s="4"/>
      <c r="AN1006" s="4"/>
      <c r="AO1006" s="4"/>
      <c r="AP1006" s="4"/>
    </row>
    <row r="1007" spans="1:42" s="3" customFormat="1" ht="21">
      <c r="A1007" s="7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44"/>
      <c r="N1007" s="8"/>
      <c r="AC1007" s="4"/>
      <c r="AD1007" s="4"/>
      <c r="AE1007" s="4"/>
      <c r="AF1007" s="4"/>
      <c r="AG1007" s="4"/>
      <c r="AH1007" s="4"/>
      <c r="AI1007" s="4"/>
      <c r="AJ1007" s="4"/>
      <c r="AK1007" s="4"/>
      <c r="AL1007" s="4"/>
      <c r="AM1007" s="4"/>
      <c r="AN1007" s="4"/>
      <c r="AO1007" s="4"/>
      <c r="AP1007" s="4"/>
    </row>
    <row r="1008" spans="1:42" s="3" customFormat="1" ht="21">
      <c r="A1008" s="7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44"/>
      <c r="N1008" s="8"/>
      <c r="AC1008" s="4"/>
      <c r="AD1008" s="4"/>
      <c r="AE1008" s="4"/>
      <c r="AF1008" s="4"/>
      <c r="AG1008" s="4"/>
      <c r="AH1008" s="4"/>
      <c r="AI1008" s="4"/>
      <c r="AJ1008" s="4"/>
      <c r="AK1008" s="4"/>
      <c r="AL1008" s="4"/>
      <c r="AM1008" s="4"/>
      <c r="AN1008" s="4"/>
      <c r="AO1008" s="4"/>
      <c r="AP1008" s="4"/>
    </row>
    <row r="1009" spans="1:42" s="3" customFormat="1" ht="21">
      <c r="A1009" s="7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44"/>
      <c r="N1009" s="8"/>
      <c r="AC1009" s="4"/>
      <c r="AD1009" s="4"/>
      <c r="AE1009" s="4"/>
      <c r="AF1009" s="4"/>
      <c r="AG1009" s="4"/>
      <c r="AH1009" s="4"/>
      <c r="AI1009" s="4"/>
      <c r="AJ1009" s="4"/>
      <c r="AK1009" s="4"/>
      <c r="AL1009" s="4"/>
      <c r="AM1009" s="4"/>
      <c r="AN1009" s="4"/>
      <c r="AO1009" s="4"/>
      <c r="AP1009" s="4"/>
    </row>
    <row r="1010" spans="1:42" s="3" customFormat="1" ht="21">
      <c r="A1010" s="7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44"/>
      <c r="N1010" s="8"/>
      <c r="AC1010" s="4"/>
      <c r="AD1010" s="4"/>
      <c r="AE1010" s="4"/>
      <c r="AF1010" s="4"/>
      <c r="AG1010" s="4"/>
      <c r="AH1010" s="4"/>
      <c r="AI1010" s="4"/>
      <c r="AJ1010" s="4"/>
      <c r="AK1010" s="4"/>
      <c r="AL1010" s="4"/>
      <c r="AM1010" s="4"/>
      <c r="AN1010" s="4"/>
      <c r="AO1010" s="4"/>
      <c r="AP1010" s="4"/>
    </row>
    <row r="1011" spans="1:42" s="3" customFormat="1" ht="21">
      <c r="A1011" s="7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44"/>
      <c r="N1011" s="8"/>
      <c r="AC1011" s="4"/>
      <c r="AD1011" s="4"/>
      <c r="AE1011" s="4"/>
      <c r="AF1011" s="4"/>
      <c r="AG1011" s="4"/>
      <c r="AH1011" s="4"/>
      <c r="AI1011" s="4"/>
      <c r="AJ1011" s="4"/>
      <c r="AK1011" s="4"/>
      <c r="AL1011" s="4"/>
      <c r="AM1011" s="4"/>
      <c r="AN1011" s="4"/>
      <c r="AO1011" s="4"/>
      <c r="AP1011" s="4"/>
    </row>
    <row r="1012" spans="1:42" s="3" customFormat="1" ht="21">
      <c r="A1012" s="7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44"/>
      <c r="N1012" s="8"/>
      <c r="AC1012" s="4"/>
      <c r="AD1012" s="4"/>
      <c r="AE1012" s="4"/>
      <c r="AF1012" s="4"/>
      <c r="AG1012" s="4"/>
      <c r="AH1012" s="4"/>
      <c r="AI1012" s="4"/>
      <c r="AJ1012" s="4"/>
      <c r="AK1012" s="4"/>
      <c r="AL1012" s="4"/>
      <c r="AM1012" s="4"/>
      <c r="AN1012" s="4"/>
      <c r="AO1012" s="4"/>
      <c r="AP1012" s="4"/>
    </row>
    <row r="1013" spans="1:42" s="3" customFormat="1" ht="21">
      <c r="A1013" s="7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44"/>
      <c r="N1013" s="8"/>
      <c r="AC1013" s="4"/>
      <c r="AD1013" s="4"/>
      <c r="AE1013" s="4"/>
      <c r="AF1013" s="4"/>
      <c r="AG1013" s="4"/>
      <c r="AH1013" s="4"/>
      <c r="AI1013" s="4"/>
      <c r="AJ1013" s="4"/>
      <c r="AK1013" s="4"/>
      <c r="AL1013" s="4"/>
      <c r="AM1013" s="4"/>
      <c r="AN1013" s="4"/>
      <c r="AO1013" s="4"/>
      <c r="AP1013" s="4"/>
    </row>
    <row r="1014" spans="1:42" s="3" customFormat="1" ht="21">
      <c r="A1014" s="7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44"/>
      <c r="N1014" s="8"/>
      <c r="AC1014" s="4"/>
      <c r="AD1014" s="4"/>
      <c r="AE1014" s="4"/>
      <c r="AF1014" s="4"/>
      <c r="AG1014" s="4"/>
      <c r="AH1014" s="4"/>
      <c r="AI1014" s="4"/>
      <c r="AJ1014" s="4"/>
      <c r="AK1014" s="4"/>
      <c r="AL1014" s="4"/>
      <c r="AM1014" s="4"/>
      <c r="AN1014" s="4"/>
      <c r="AO1014" s="4"/>
      <c r="AP1014" s="4"/>
    </row>
    <row r="1015" spans="1:42" s="3" customFormat="1" ht="21">
      <c r="A1015" s="7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44"/>
      <c r="N1015" s="8"/>
      <c r="AC1015" s="4"/>
      <c r="AD1015" s="4"/>
      <c r="AE1015" s="4"/>
      <c r="AF1015" s="4"/>
      <c r="AG1015" s="4"/>
      <c r="AH1015" s="4"/>
      <c r="AI1015" s="4"/>
      <c r="AJ1015" s="4"/>
      <c r="AK1015" s="4"/>
      <c r="AL1015" s="4"/>
      <c r="AM1015" s="4"/>
      <c r="AN1015" s="4"/>
      <c r="AO1015" s="4"/>
      <c r="AP1015" s="4"/>
    </row>
    <row r="1016" spans="1:42" s="3" customFormat="1" ht="21">
      <c r="A1016" s="7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44"/>
      <c r="N1016" s="8"/>
      <c r="AC1016" s="4"/>
      <c r="AD1016" s="4"/>
      <c r="AE1016" s="4"/>
      <c r="AF1016" s="4"/>
      <c r="AG1016" s="4"/>
      <c r="AH1016" s="4"/>
      <c r="AI1016" s="4"/>
      <c r="AJ1016" s="4"/>
      <c r="AK1016" s="4"/>
      <c r="AL1016" s="4"/>
      <c r="AM1016" s="4"/>
      <c r="AN1016" s="4"/>
      <c r="AO1016" s="4"/>
      <c r="AP1016" s="4"/>
    </row>
    <row r="1017" spans="1:42" s="3" customFormat="1" ht="21">
      <c r="A1017" s="7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44"/>
      <c r="N1017" s="8"/>
      <c r="AC1017" s="4"/>
      <c r="AD1017" s="4"/>
      <c r="AE1017" s="4"/>
      <c r="AF1017" s="4"/>
      <c r="AG1017" s="4"/>
      <c r="AH1017" s="4"/>
      <c r="AI1017" s="4"/>
      <c r="AJ1017" s="4"/>
      <c r="AK1017" s="4"/>
      <c r="AL1017" s="4"/>
      <c r="AM1017" s="4"/>
      <c r="AN1017" s="4"/>
      <c r="AO1017" s="4"/>
      <c r="AP1017" s="4"/>
    </row>
    <row r="1018" spans="1:42" s="3" customFormat="1" ht="21">
      <c r="A1018" s="7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44"/>
      <c r="N1018" s="8"/>
      <c r="AC1018" s="4"/>
      <c r="AD1018" s="4"/>
      <c r="AE1018" s="4"/>
      <c r="AF1018" s="4"/>
      <c r="AG1018" s="4"/>
      <c r="AH1018" s="4"/>
      <c r="AI1018" s="4"/>
      <c r="AJ1018" s="4"/>
      <c r="AK1018" s="4"/>
      <c r="AL1018" s="4"/>
      <c r="AM1018" s="4"/>
      <c r="AN1018" s="4"/>
      <c r="AO1018" s="4"/>
      <c r="AP1018" s="4"/>
    </row>
    <row r="1019" spans="1:42" s="3" customFormat="1" ht="21">
      <c r="A1019" s="7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44"/>
      <c r="N1019" s="8"/>
      <c r="AC1019" s="4"/>
      <c r="AD1019" s="4"/>
      <c r="AE1019" s="4"/>
      <c r="AF1019" s="4"/>
      <c r="AG1019" s="4"/>
      <c r="AH1019" s="4"/>
      <c r="AI1019" s="4"/>
      <c r="AJ1019" s="4"/>
      <c r="AK1019" s="4"/>
      <c r="AL1019" s="4"/>
      <c r="AM1019" s="4"/>
      <c r="AN1019" s="4"/>
      <c r="AO1019" s="4"/>
      <c r="AP1019" s="4"/>
    </row>
    <row r="1020" spans="1:42" s="3" customFormat="1" ht="21">
      <c r="A1020" s="7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44"/>
      <c r="N1020" s="8"/>
      <c r="AC1020" s="4"/>
      <c r="AD1020" s="4"/>
      <c r="AE1020" s="4"/>
      <c r="AF1020" s="4"/>
      <c r="AG1020" s="4"/>
      <c r="AH1020" s="4"/>
      <c r="AI1020" s="4"/>
      <c r="AJ1020" s="4"/>
      <c r="AK1020" s="4"/>
      <c r="AL1020" s="4"/>
      <c r="AM1020" s="4"/>
      <c r="AN1020" s="4"/>
      <c r="AO1020" s="4"/>
      <c r="AP1020" s="4"/>
    </row>
    <row r="1021" spans="1:42" s="3" customFormat="1" ht="21">
      <c r="A1021" s="7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44"/>
      <c r="N1021" s="8"/>
      <c r="AC1021" s="4"/>
      <c r="AD1021" s="4"/>
      <c r="AE1021" s="4"/>
      <c r="AF1021" s="4"/>
      <c r="AG1021" s="4"/>
      <c r="AH1021" s="4"/>
      <c r="AI1021" s="4"/>
      <c r="AJ1021" s="4"/>
      <c r="AK1021" s="4"/>
      <c r="AL1021" s="4"/>
      <c r="AM1021" s="4"/>
      <c r="AN1021" s="4"/>
      <c r="AO1021" s="4"/>
      <c r="AP1021" s="4"/>
    </row>
    <row r="1022" spans="1:42" s="3" customFormat="1" ht="21">
      <c r="A1022" s="7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44"/>
      <c r="N1022" s="8"/>
      <c r="AC1022" s="4"/>
      <c r="AD1022" s="4"/>
      <c r="AE1022" s="4"/>
      <c r="AF1022" s="4"/>
      <c r="AG1022" s="4"/>
      <c r="AH1022" s="4"/>
      <c r="AI1022" s="4"/>
      <c r="AJ1022" s="4"/>
      <c r="AK1022" s="4"/>
      <c r="AL1022" s="4"/>
      <c r="AM1022" s="4"/>
      <c r="AN1022" s="4"/>
      <c r="AO1022" s="4"/>
      <c r="AP1022" s="4"/>
    </row>
    <row r="1023" spans="1:42" s="3" customFormat="1" ht="21">
      <c r="A1023" s="7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44"/>
      <c r="N1023" s="8"/>
      <c r="AC1023" s="4"/>
      <c r="AD1023" s="4"/>
      <c r="AE1023" s="4"/>
      <c r="AF1023" s="4"/>
      <c r="AG1023" s="4"/>
      <c r="AH1023" s="4"/>
      <c r="AI1023" s="4"/>
      <c r="AJ1023" s="4"/>
      <c r="AK1023" s="4"/>
      <c r="AL1023" s="4"/>
      <c r="AM1023" s="4"/>
      <c r="AN1023" s="4"/>
      <c r="AO1023" s="4"/>
      <c r="AP1023" s="4"/>
    </row>
    <row r="1024" spans="1:42" s="3" customFormat="1" ht="21">
      <c r="A1024" s="7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44"/>
      <c r="N1024" s="8"/>
      <c r="AC1024" s="4"/>
      <c r="AD1024" s="4"/>
      <c r="AE1024" s="4"/>
      <c r="AF1024" s="4"/>
      <c r="AG1024" s="4"/>
      <c r="AH1024" s="4"/>
      <c r="AI1024" s="4"/>
      <c r="AJ1024" s="4"/>
      <c r="AK1024" s="4"/>
      <c r="AL1024" s="4"/>
      <c r="AM1024" s="4"/>
      <c r="AN1024" s="4"/>
      <c r="AO1024" s="4"/>
      <c r="AP1024" s="4"/>
    </row>
    <row r="1025" spans="1:42" s="3" customFormat="1" ht="21">
      <c r="A1025" s="7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44"/>
      <c r="N1025" s="8"/>
      <c r="AC1025" s="4"/>
      <c r="AD1025" s="4"/>
      <c r="AE1025" s="4"/>
      <c r="AF1025" s="4"/>
      <c r="AG1025" s="4"/>
      <c r="AH1025" s="4"/>
      <c r="AI1025" s="4"/>
      <c r="AJ1025" s="4"/>
      <c r="AK1025" s="4"/>
      <c r="AL1025" s="4"/>
      <c r="AM1025" s="4"/>
      <c r="AN1025" s="4"/>
      <c r="AO1025" s="4"/>
      <c r="AP1025" s="4"/>
    </row>
    <row r="1026" spans="1:42" s="3" customFormat="1" ht="21">
      <c r="A1026" s="7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44"/>
      <c r="N1026" s="8"/>
      <c r="AC1026" s="4"/>
      <c r="AD1026" s="4"/>
      <c r="AE1026" s="4"/>
      <c r="AF1026" s="4"/>
      <c r="AG1026" s="4"/>
      <c r="AH1026" s="4"/>
      <c r="AI1026" s="4"/>
      <c r="AJ1026" s="4"/>
      <c r="AK1026" s="4"/>
      <c r="AL1026" s="4"/>
      <c r="AM1026" s="4"/>
      <c r="AN1026" s="4"/>
      <c r="AO1026" s="4"/>
      <c r="AP1026" s="4"/>
    </row>
    <row r="1027" spans="1:42" s="3" customFormat="1" ht="21">
      <c r="A1027" s="7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44"/>
      <c r="N1027" s="8"/>
      <c r="AC1027" s="4"/>
      <c r="AD1027" s="4"/>
      <c r="AE1027" s="4"/>
      <c r="AF1027" s="4"/>
      <c r="AG1027" s="4"/>
      <c r="AH1027" s="4"/>
      <c r="AI1027" s="4"/>
      <c r="AJ1027" s="4"/>
      <c r="AK1027" s="4"/>
      <c r="AL1027" s="4"/>
      <c r="AM1027" s="4"/>
      <c r="AN1027" s="4"/>
      <c r="AO1027" s="4"/>
      <c r="AP1027" s="4"/>
    </row>
    <row r="1028" spans="1:42" s="3" customFormat="1" ht="21">
      <c r="A1028" s="7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44"/>
      <c r="N1028" s="8"/>
      <c r="AC1028" s="4"/>
      <c r="AD1028" s="4"/>
      <c r="AE1028" s="4"/>
      <c r="AF1028" s="4"/>
      <c r="AG1028" s="4"/>
      <c r="AH1028" s="4"/>
      <c r="AI1028" s="4"/>
      <c r="AJ1028" s="4"/>
      <c r="AK1028" s="4"/>
      <c r="AL1028" s="4"/>
      <c r="AM1028" s="4"/>
      <c r="AN1028" s="4"/>
      <c r="AO1028" s="4"/>
      <c r="AP1028" s="4"/>
    </row>
    <row r="1029" spans="1:42" s="3" customFormat="1" ht="21">
      <c r="A1029" s="7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44"/>
      <c r="N1029" s="8"/>
      <c r="AC1029" s="4"/>
      <c r="AD1029" s="4"/>
      <c r="AE1029" s="4"/>
      <c r="AF1029" s="4"/>
      <c r="AG1029" s="4"/>
      <c r="AH1029" s="4"/>
      <c r="AI1029" s="4"/>
      <c r="AJ1029" s="4"/>
      <c r="AK1029" s="4"/>
      <c r="AL1029" s="4"/>
      <c r="AM1029" s="4"/>
      <c r="AN1029" s="4"/>
      <c r="AO1029" s="4"/>
      <c r="AP1029" s="4"/>
    </row>
    <row r="1030" spans="1:42" s="3" customFormat="1" ht="21">
      <c r="A1030" s="7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44"/>
      <c r="N1030" s="8"/>
      <c r="AC1030" s="4"/>
      <c r="AD1030" s="4"/>
      <c r="AE1030" s="4"/>
      <c r="AF1030" s="4"/>
      <c r="AG1030" s="4"/>
      <c r="AH1030" s="4"/>
      <c r="AI1030" s="4"/>
      <c r="AJ1030" s="4"/>
      <c r="AK1030" s="4"/>
      <c r="AL1030" s="4"/>
      <c r="AM1030" s="4"/>
      <c r="AN1030" s="4"/>
      <c r="AO1030" s="4"/>
      <c r="AP1030" s="4"/>
    </row>
    <row r="1031" spans="1:42" s="3" customFormat="1" ht="21">
      <c r="A1031" s="7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44"/>
      <c r="N1031" s="8"/>
      <c r="AC1031" s="4"/>
      <c r="AD1031" s="4"/>
      <c r="AE1031" s="4"/>
      <c r="AF1031" s="4"/>
      <c r="AG1031" s="4"/>
      <c r="AH1031" s="4"/>
      <c r="AI1031" s="4"/>
      <c r="AJ1031" s="4"/>
      <c r="AK1031" s="4"/>
      <c r="AL1031" s="4"/>
      <c r="AM1031" s="4"/>
      <c r="AN1031" s="4"/>
      <c r="AO1031" s="4"/>
      <c r="AP1031" s="4"/>
    </row>
    <row r="1032" spans="1:42" s="3" customFormat="1" ht="21">
      <c r="A1032" s="7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44"/>
      <c r="N1032" s="8"/>
      <c r="AC1032" s="4"/>
      <c r="AD1032" s="4"/>
      <c r="AE1032" s="4"/>
      <c r="AF1032" s="4"/>
      <c r="AG1032" s="4"/>
      <c r="AH1032" s="4"/>
      <c r="AI1032" s="4"/>
      <c r="AJ1032" s="4"/>
      <c r="AK1032" s="4"/>
      <c r="AL1032" s="4"/>
      <c r="AM1032" s="4"/>
      <c r="AN1032" s="4"/>
      <c r="AO1032" s="4"/>
      <c r="AP1032" s="4"/>
    </row>
    <row r="1033" spans="1:42" s="3" customFormat="1" ht="21">
      <c r="A1033" s="7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44"/>
      <c r="N1033" s="8"/>
      <c r="AC1033" s="4"/>
      <c r="AD1033" s="4"/>
      <c r="AE1033" s="4"/>
      <c r="AF1033" s="4"/>
      <c r="AG1033" s="4"/>
      <c r="AH1033" s="4"/>
      <c r="AI1033" s="4"/>
      <c r="AJ1033" s="4"/>
      <c r="AK1033" s="4"/>
      <c r="AL1033" s="4"/>
      <c r="AM1033" s="4"/>
      <c r="AN1033" s="4"/>
      <c r="AO1033" s="4"/>
      <c r="AP1033" s="4"/>
    </row>
    <row r="1034" spans="1:42" s="3" customFormat="1" ht="21">
      <c r="A1034" s="7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44"/>
      <c r="N1034" s="8"/>
      <c r="AC1034" s="4"/>
      <c r="AD1034" s="4"/>
      <c r="AE1034" s="4"/>
      <c r="AF1034" s="4"/>
      <c r="AG1034" s="4"/>
      <c r="AH1034" s="4"/>
      <c r="AI1034" s="4"/>
      <c r="AJ1034" s="4"/>
      <c r="AK1034" s="4"/>
      <c r="AL1034" s="4"/>
      <c r="AM1034" s="4"/>
      <c r="AN1034" s="4"/>
      <c r="AO1034" s="4"/>
      <c r="AP1034" s="4"/>
    </row>
    <row r="1035" spans="1:42" s="3" customFormat="1" ht="21">
      <c r="A1035" s="7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44"/>
      <c r="N1035" s="8"/>
      <c r="AC1035" s="4"/>
      <c r="AD1035" s="4"/>
      <c r="AE1035" s="4"/>
      <c r="AF1035" s="4"/>
      <c r="AG1035" s="4"/>
      <c r="AH1035" s="4"/>
      <c r="AI1035" s="4"/>
      <c r="AJ1035" s="4"/>
      <c r="AK1035" s="4"/>
      <c r="AL1035" s="4"/>
      <c r="AM1035" s="4"/>
      <c r="AN1035" s="4"/>
      <c r="AO1035" s="4"/>
      <c r="AP1035" s="4"/>
    </row>
    <row r="1036" spans="1:42" s="3" customFormat="1" ht="21">
      <c r="A1036" s="7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44"/>
      <c r="N1036" s="8"/>
      <c r="AC1036" s="4"/>
      <c r="AD1036" s="4"/>
      <c r="AE1036" s="4"/>
      <c r="AF1036" s="4"/>
      <c r="AG1036" s="4"/>
      <c r="AH1036" s="4"/>
      <c r="AI1036" s="4"/>
      <c r="AJ1036" s="4"/>
      <c r="AK1036" s="4"/>
      <c r="AL1036" s="4"/>
      <c r="AM1036" s="4"/>
      <c r="AN1036" s="4"/>
      <c r="AO1036" s="4"/>
      <c r="AP1036" s="4"/>
    </row>
    <row r="1037" spans="1:42" s="3" customFormat="1" ht="21">
      <c r="A1037" s="7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44"/>
      <c r="N1037" s="8"/>
      <c r="AC1037" s="4"/>
      <c r="AD1037" s="4"/>
      <c r="AE1037" s="4"/>
      <c r="AF1037" s="4"/>
      <c r="AG1037" s="4"/>
      <c r="AH1037" s="4"/>
      <c r="AI1037" s="4"/>
      <c r="AJ1037" s="4"/>
      <c r="AK1037" s="4"/>
      <c r="AL1037" s="4"/>
      <c r="AM1037" s="4"/>
      <c r="AN1037" s="4"/>
      <c r="AO1037" s="4"/>
      <c r="AP1037" s="4"/>
    </row>
    <row r="1038" spans="1:42" s="3" customFormat="1" ht="21">
      <c r="A1038" s="7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44"/>
      <c r="N1038" s="8"/>
      <c r="AC1038" s="4"/>
      <c r="AD1038" s="4"/>
      <c r="AE1038" s="4"/>
      <c r="AF1038" s="4"/>
      <c r="AG1038" s="4"/>
      <c r="AH1038" s="4"/>
      <c r="AI1038" s="4"/>
      <c r="AJ1038" s="4"/>
      <c r="AK1038" s="4"/>
      <c r="AL1038" s="4"/>
      <c r="AM1038" s="4"/>
      <c r="AN1038" s="4"/>
      <c r="AO1038" s="4"/>
      <c r="AP1038" s="4"/>
    </row>
    <row r="1039" spans="1:42" s="3" customFormat="1" ht="21">
      <c r="A1039" s="7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44"/>
      <c r="N1039" s="8"/>
      <c r="AC1039" s="4"/>
      <c r="AD1039" s="4"/>
      <c r="AE1039" s="4"/>
      <c r="AF1039" s="4"/>
      <c r="AG1039" s="4"/>
      <c r="AH1039" s="4"/>
      <c r="AI1039" s="4"/>
      <c r="AJ1039" s="4"/>
      <c r="AK1039" s="4"/>
      <c r="AL1039" s="4"/>
      <c r="AM1039" s="4"/>
      <c r="AN1039" s="4"/>
      <c r="AO1039" s="4"/>
      <c r="AP1039" s="4"/>
    </row>
    <row r="1040" spans="1:42" s="3" customFormat="1" ht="21">
      <c r="A1040" s="7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44"/>
      <c r="N1040" s="8"/>
      <c r="AC1040" s="4"/>
      <c r="AD1040" s="4"/>
      <c r="AE1040" s="4"/>
      <c r="AF1040" s="4"/>
      <c r="AG1040" s="4"/>
      <c r="AH1040" s="4"/>
      <c r="AI1040" s="4"/>
      <c r="AJ1040" s="4"/>
      <c r="AK1040" s="4"/>
      <c r="AL1040" s="4"/>
      <c r="AM1040" s="4"/>
      <c r="AN1040" s="4"/>
      <c r="AO1040" s="4"/>
      <c r="AP1040" s="4"/>
    </row>
    <row r="1041" spans="1:42" s="3" customFormat="1" ht="21">
      <c r="A1041" s="7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44"/>
      <c r="N1041" s="8"/>
      <c r="AC1041" s="4"/>
      <c r="AD1041" s="4"/>
      <c r="AE1041" s="4"/>
      <c r="AF1041" s="4"/>
      <c r="AG1041" s="4"/>
      <c r="AH1041" s="4"/>
      <c r="AI1041" s="4"/>
      <c r="AJ1041" s="4"/>
      <c r="AK1041" s="4"/>
      <c r="AL1041" s="4"/>
      <c r="AM1041" s="4"/>
      <c r="AN1041" s="4"/>
      <c r="AO1041" s="4"/>
      <c r="AP1041" s="4"/>
    </row>
    <row r="1042" spans="1:42" s="3" customFormat="1" ht="21">
      <c r="A1042" s="7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44"/>
      <c r="N1042" s="8"/>
      <c r="AC1042" s="4"/>
      <c r="AD1042" s="4"/>
      <c r="AE1042" s="4"/>
      <c r="AF1042" s="4"/>
      <c r="AG1042" s="4"/>
      <c r="AH1042" s="4"/>
      <c r="AI1042" s="4"/>
      <c r="AJ1042" s="4"/>
      <c r="AK1042" s="4"/>
      <c r="AL1042" s="4"/>
      <c r="AM1042" s="4"/>
      <c r="AN1042" s="4"/>
      <c r="AO1042" s="4"/>
      <c r="AP1042" s="4"/>
    </row>
    <row r="1043" spans="1:42" s="3" customFormat="1" ht="21">
      <c r="A1043" s="7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44"/>
      <c r="N1043" s="8"/>
      <c r="AC1043" s="4"/>
      <c r="AD1043" s="4"/>
      <c r="AE1043" s="4"/>
      <c r="AF1043" s="4"/>
      <c r="AG1043" s="4"/>
      <c r="AH1043" s="4"/>
      <c r="AI1043" s="4"/>
      <c r="AJ1043" s="4"/>
      <c r="AK1043" s="4"/>
      <c r="AL1043" s="4"/>
      <c r="AM1043" s="4"/>
      <c r="AN1043" s="4"/>
      <c r="AO1043" s="4"/>
      <c r="AP1043" s="4"/>
    </row>
    <row r="1044" spans="1:42" s="3" customFormat="1" ht="21">
      <c r="A1044" s="7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44"/>
      <c r="N1044" s="8"/>
      <c r="AC1044" s="4"/>
      <c r="AD1044" s="4"/>
      <c r="AE1044" s="4"/>
      <c r="AF1044" s="4"/>
      <c r="AG1044" s="4"/>
      <c r="AH1044" s="4"/>
      <c r="AI1044" s="4"/>
      <c r="AJ1044" s="4"/>
      <c r="AK1044" s="4"/>
      <c r="AL1044" s="4"/>
      <c r="AM1044" s="4"/>
      <c r="AN1044" s="4"/>
      <c r="AO1044" s="4"/>
      <c r="AP1044" s="4"/>
    </row>
    <row r="1045" spans="1:42" s="3" customFormat="1" ht="21">
      <c r="A1045" s="7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44"/>
      <c r="N1045" s="8"/>
      <c r="AC1045" s="4"/>
      <c r="AD1045" s="4"/>
      <c r="AE1045" s="4"/>
      <c r="AF1045" s="4"/>
      <c r="AG1045" s="4"/>
      <c r="AH1045" s="4"/>
      <c r="AI1045" s="4"/>
      <c r="AJ1045" s="4"/>
      <c r="AK1045" s="4"/>
      <c r="AL1045" s="4"/>
      <c r="AM1045" s="4"/>
      <c r="AN1045" s="4"/>
      <c r="AO1045" s="4"/>
      <c r="AP1045" s="4"/>
    </row>
    <row r="1046" spans="1:42" s="3" customFormat="1" ht="21">
      <c r="A1046" s="7"/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44"/>
      <c r="N1046" s="8"/>
      <c r="AC1046" s="4"/>
      <c r="AD1046" s="4"/>
      <c r="AE1046" s="4"/>
      <c r="AF1046" s="4"/>
      <c r="AG1046" s="4"/>
      <c r="AH1046" s="4"/>
      <c r="AI1046" s="4"/>
      <c r="AJ1046" s="4"/>
      <c r="AK1046" s="4"/>
      <c r="AL1046" s="4"/>
      <c r="AM1046" s="4"/>
      <c r="AN1046" s="4"/>
      <c r="AO1046" s="4"/>
      <c r="AP1046" s="4"/>
    </row>
    <row r="1047" spans="1:42" s="3" customFormat="1" ht="21">
      <c r="A1047" s="7"/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44"/>
      <c r="N1047" s="8"/>
      <c r="AC1047" s="4"/>
      <c r="AD1047" s="4"/>
      <c r="AE1047" s="4"/>
      <c r="AF1047" s="4"/>
      <c r="AG1047" s="4"/>
      <c r="AH1047" s="4"/>
      <c r="AI1047" s="4"/>
      <c r="AJ1047" s="4"/>
      <c r="AK1047" s="4"/>
      <c r="AL1047" s="4"/>
      <c r="AM1047" s="4"/>
      <c r="AN1047" s="4"/>
      <c r="AO1047" s="4"/>
      <c r="AP1047" s="4"/>
    </row>
    <row r="1048" spans="1:42" s="3" customFormat="1" ht="21">
      <c r="A1048" s="7"/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44"/>
      <c r="N1048" s="8"/>
      <c r="AC1048" s="4"/>
      <c r="AD1048" s="4"/>
      <c r="AE1048" s="4"/>
      <c r="AF1048" s="4"/>
      <c r="AG1048" s="4"/>
      <c r="AH1048" s="4"/>
      <c r="AI1048" s="4"/>
      <c r="AJ1048" s="4"/>
      <c r="AK1048" s="4"/>
      <c r="AL1048" s="4"/>
      <c r="AM1048" s="4"/>
      <c r="AN1048" s="4"/>
      <c r="AO1048" s="4"/>
      <c r="AP1048" s="4"/>
    </row>
    <row r="1049" spans="1:42" s="3" customFormat="1" ht="21">
      <c r="A1049" s="7"/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44"/>
      <c r="N1049" s="8"/>
      <c r="AC1049" s="4"/>
      <c r="AD1049" s="4"/>
      <c r="AE1049" s="4"/>
      <c r="AF1049" s="4"/>
      <c r="AG1049" s="4"/>
      <c r="AH1049" s="4"/>
      <c r="AI1049" s="4"/>
      <c r="AJ1049" s="4"/>
      <c r="AK1049" s="4"/>
      <c r="AL1049" s="4"/>
      <c r="AM1049" s="4"/>
      <c r="AN1049" s="4"/>
      <c r="AO1049" s="4"/>
      <c r="AP1049" s="4"/>
    </row>
    <row r="1050" spans="1:42" s="3" customFormat="1" ht="21">
      <c r="A1050" s="7"/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44"/>
      <c r="N1050" s="8"/>
      <c r="AC1050" s="4"/>
      <c r="AD1050" s="4"/>
      <c r="AE1050" s="4"/>
      <c r="AF1050" s="4"/>
      <c r="AG1050" s="4"/>
      <c r="AH1050" s="4"/>
      <c r="AI1050" s="4"/>
      <c r="AJ1050" s="4"/>
      <c r="AK1050" s="4"/>
      <c r="AL1050" s="4"/>
      <c r="AM1050" s="4"/>
      <c r="AN1050" s="4"/>
      <c r="AO1050" s="4"/>
      <c r="AP1050" s="4"/>
    </row>
    <row r="1051" spans="1:42" s="3" customFormat="1" ht="21">
      <c r="A1051" s="7"/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44"/>
      <c r="N1051" s="8"/>
      <c r="AC1051" s="4"/>
      <c r="AD1051" s="4"/>
      <c r="AE1051" s="4"/>
      <c r="AF1051" s="4"/>
      <c r="AG1051" s="4"/>
      <c r="AH1051" s="4"/>
      <c r="AI1051" s="4"/>
      <c r="AJ1051" s="4"/>
      <c r="AK1051" s="4"/>
      <c r="AL1051" s="4"/>
      <c r="AM1051" s="4"/>
      <c r="AN1051" s="4"/>
      <c r="AO1051" s="4"/>
      <c r="AP1051" s="4"/>
    </row>
    <row r="1052" spans="1:42" s="3" customFormat="1" ht="21">
      <c r="A1052" s="7"/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44"/>
      <c r="N1052" s="8"/>
      <c r="AC1052" s="4"/>
      <c r="AD1052" s="4"/>
      <c r="AE1052" s="4"/>
      <c r="AF1052" s="4"/>
      <c r="AG1052" s="4"/>
      <c r="AH1052" s="4"/>
      <c r="AI1052" s="4"/>
      <c r="AJ1052" s="4"/>
      <c r="AK1052" s="4"/>
      <c r="AL1052" s="4"/>
      <c r="AM1052" s="4"/>
      <c r="AN1052" s="4"/>
      <c r="AO1052" s="4"/>
      <c r="AP1052" s="4"/>
    </row>
    <row r="1053" spans="1:42" s="3" customFormat="1" ht="21">
      <c r="A1053" s="7"/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44"/>
      <c r="N1053" s="8"/>
      <c r="AC1053" s="4"/>
      <c r="AD1053" s="4"/>
      <c r="AE1053" s="4"/>
      <c r="AF1053" s="4"/>
      <c r="AG1053" s="4"/>
      <c r="AH1053" s="4"/>
      <c r="AI1053" s="4"/>
      <c r="AJ1053" s="4"/>
      <c r="AK1053" s="4"/>
      <c r="AL1053" s="4"/>
      <c r="AM1053" s="4"/>
      <c r="AN1053" s="4"/>
      <c r="AO1053" s="4"/>
      <c r="AP1053" s="4"/>
    </row>
    <row r="1054" spans="1:42" s="3" customFormat="1" ht="21">
      <c r="A1054" s="7"/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44"/>
      <c r="N1054" s="8"/>
      <c r="AC1054" s="4"/>
      <c r="AD1054" s="4"/>
      <c r="AE1054" s="4"/>
      <c r="AF1054" s="4"/>
      <c r="AG1054" s="4"/>
      <c r="AH1054" s="4"/>
      <c r="AI1054" s="4"/>
      <c r="AJ1054" s="4"/>
      <c r="AK1054" s="4"/>
      <c r="AL1054" s="4"/>
      <c r="AM1054" s="4"/>
      <c r="AN1054" s="4"/>
      <c r="AO1054" s="4"/>
      <c r="AP1054" s="4"/>
    </row>
    <row r="1055" spans="1:42" s="3" customFormat="1" ht="21">
      <c r="A1055" s="7"/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44"/>
      <c r="N1055" s="8"/>
      <c r="AC1055" s="4"/>
      <c r="AD1055" s="4"/>
      <c r="AE1055" s="4"/>
      <c r="AF1055" s="4"/>
      <c r="AG1055" s="4"/>
      <c r="AH1055" s="4"/>
      <c r="AI1055" s="4"/>
      <c r="AJ1055" s="4"/>
      <c r="AK1055" s="4"/>
      <c r="AL1055" s="4"/>
      <c r="AM1055" s="4"/>
      <c r="AN1055" s="4"/>
      <c r="AO1055" s="4"/>
      <c r="AP1055" s="4"/>
    </row>
    <row r="1056" spans="1:42" s="3" customFormat="1" ht="21">
      <c r="A1056" s="7"/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44"/>
      <c r="N1056" s="8"/>
      <c r="AC1056" s="4"/>
      <c r="AD1056" s="4"/>
      <c r="AE1056" s="4"/>
      <c r="AF1056" s="4"/>
      <c r="AG1056" s="4"/>
      <c r="AH1056" s="4"/>
      <c r="AI1056" s="4"/>
      <c r="AJ1056" s="4"/>
      <c r="AK1056" s="4"/>
      <c r="AL1056" s="4"/>
      <c r="AM1056" s="4"/>
      <c r="AN1056" s="4"/>
      <c r="AO1056" s="4"/>
      <c r="AP1056" s="4"/>
    </row>
    <row r="1057" spans="1:42" s="3" customFormat="1" ht="21">
      <c r="A1057" s="7"/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44"/>
      <c r="N1057" s="8"/>
      <c r="AC1057" s="4"/>
      <c r="AD1057" s="4"/>
      <c r="AE1057" s="4"/>
      <c r="AF1057" s="4"/>
      <c r="AG1057" s="4"/>
      <c r="AH1057" s="4"/>
      <c r="AI1057" s="4"/>
      <c r="AJ1057" s="4"/>
      <c r="AK1057" s="4"/>
      <c r="AL1057" s="4"/>
      <c r="AM1057" s="4"/>
      <c r="AN1057" s="4"/>
      <c r="AO1057" s="4"/>
      <c r="AP1057" s="4"/>
    </row>
    <row r="1058" spans="1:42" s="3" customFormat="1" ht="21">
      <c r="A1058" s="7"/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44"/>
      <c r="N1058" s="8"/>
      <c r="AC1058" s="4"/>
      <c r="AD1058" s="4"/>
      <c r="AE1058" s="4"/>
      <c r="AF1058" s="4"/>
      <c r="AG1058" s="4"/>
      <c r="AH1058" s="4"/>
      <c r="AI1058" s="4"/>
      <c r="AJ1058" s="4"/>
      <c r="AK1058" s="4"/>
      <c r="AL1058" s="4"/>
      <c r="AM1058" s="4"/>
      <c r="AN1058" s="4"/>
      <c r="AO1058" s="4"/>
      <c r="AP1058" s="4"/>
    </row>
    <row r="1059" spans="1:42" s="3" customFormat="1" ht="21">
      <c r="A1059" s="7"/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44"/>
      <c r="N1059" s="8"/>
      <c r="AC1059" s="4"/>
      <c r="AD1059" s="4"/>
      <c r="AE1059" s="4"/>
      <c r="AF1059" s="4"/>
      <c r="AG1059" s="4"/>
      <c r="AH1059" s="4"/>
      <c r="AI1059" s="4"/>
      <c r="AJ1059" s="4"/>
      <c r="AK1059" s="4"/>
      <c r="AL1059" s="4"/>
      <c r="AM1059" s="4"/>
      <c r="AN1059" s="4"/>
      <c r="AO1059" s="4"/>
      <c r="AP1059" s="4"/>
    </row>
    <row r="1060" spans="1:42" s="3" customFormat="1" ht="21">
      <c r="A1060" s="7"/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44"/>
      <c r="N1060" s="8"/>
      <c r="AC1060" s="4"/>
      <c r="AD1060" s="4"/>
      <c r="AE1060" s="4"/>
      <c r="AF1060" s="4"/>
      <c r="AG1060" s="4"/>
      <c r="AH1060" s="4"/>
      <c r="AI1060" s="4"/>
      <c r="AJ1060" s="4"/>
      <c r="AK1060" s="4"/>
      <c r="AL1060" s="4"/>
      <c r="AM1060" s="4"/>
      <c r="AN1060" s="4"/>
      <c r="AO1060" s="4"/>
      <c r="AP1060" s="4"/>
    </row>
    <row r="1061" spans="1:42" s="3" customFormat="1" ht="21">
      <c r="A1061" s="7"/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44"/>
      <c r="N1061" s="8"/>
      <c r="AC1061" s="4"/>
      <c r="AD1061" s="4"/>
      <c r="AE1061" s="4"/>
      <c r="AF1061" s="4"/>
      <c r="AG1061" s="4"/>
      <c r="AH1061" s="4"/>
      <c r="AI1061" s="4"/>
      <c r="AJ1061" s="4"/>
      <c r="AK1061" s="4"/>
      <c r="AL1061" s="4"/>
      <c r="AM1061" s="4"/>
      <c r="AN1061" s="4"/>
      <c r="AO1061" s="4"/>
      <c r="AP1061" s="4"/>
    </row>
    <row r="1062" spans="1:42" s="3" customFormat="1" ht="21">
      <c r="A1062" s="7"/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44"/>
      <c r="N1062" s="8"/>
      <c r="AC1062" s="4"/>
      <c r="AD1062" s="4"/>
      <c r="AE1062" s="4"/>
      <c r="AF1062" s="4"/>
      <c r="AG1062" s="4"/>
      <c r="AH1062" s="4"/>
      <c r="AI1062" s="4"/>
      <c r="AJ1062" s="4"/>
      <c r="AK1062" s="4"/>
      <c r="AL1062" s="4"/>
      <c r="AM1062" s="4"/>
      <c r="AN1062" s="4"/>
      <c r="AO1062" s="4"/>
      <c r="AP1062" s="4"/>
    </row>
    <row r="1063" spans="1:42" s="3" customFormat="1" ht="21">
      <c r="A1063" s="7"/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44"/>
      <c r="N1063" s="8"/>
      <c r="AC1063" s="4"/>
      <c r="AD1063" s="4"/>
      <c r="AE1063" s="4"/>
      <c r="AF1063" s="4"/>
      <c r="AG1063" s="4"/>
      <c r="AH1063" s="4"/>
      <c r="AI1063" s="4"/>
      <c r="AJ1063" s="4"/>
      <c r="AK1063" s="4"/>
      <c r="AL1063" s="4"/>
      <c r="AM1063" s="4"/>
      <c r="AN1063" s="4"/>
      <c r="AO1063" s="4"/>
      <c r="AP1063" s="4"/>
    </row>
    <row r="1064" spans="1:42" s="3" customFormat="1" ht="21">
      <c r="A1064" s="7"/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44"/>
      <c r="N1064" s="8"/>
      <c r="AC1064" s="4"/>
      <c r="AD1064" s="4"/>
      <c r="AE1064" s="4"/>
      <c r="AF1064" s="4"/>
      <c r="AG1064" s="4"/>
      <c r="AH1064" s="4"/>
      <c r="AI1064" s="4"/>
      <c r="AJ1064" s="4"/>
      <c r="AK1064" s="4"/>
      <c r="AL1064" s="4"/>
      <c r="AM1064" s="4"/>
      <c r="AN1064" s="4"/>
      <c r="AO1064" s="4"/>
      <c r="AP1064" s="4"/>
    </row>
    <row r="1065" spans="1:42" s="3" customFormat="1" ht="21">
      <c r="A1065" s="7"/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44"/>
      <c r="N1065" s="8"/>
      <c r="AC1065" s="4"/>
      <c r="AD1065" s="4"/>
      <c r="AE1065" s="4"/>
      <c r="AF1065" s="4"/>
      <c r="AG1065" s="4"/>
      <c r="AH1065" s="4"/>
      <c r="AI1065" s="4"/>
      <c r="AJ1065" s="4"/>
      <c r="AK1065" s="4"/>
      <c r="AL1065" s="4"/>
      <c r="AM1065" s="4"/>
      <c r="AN1065" s="4"/>
      <c r="AO1065" s="4"/>
      <c r="AP1065" s="4"/>
    </row>
    <row r="1066" spans="1:42" s="3" customFormat="1" ht="21">
      <c r="A1066" s="7"/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44"/>
      <c r="N1066" s="8"/>
      <c r="AC1066" s="4"/>
      <c r="AD1066" s="4"/>
      <c r="AE1066" s="4"/>
      <c r="AF1066" s="4"/>
      <c r="AG1066" s="4"/>
      <c r="AH1066" s="4"/>
      <c r="AI1066" s="4"/>
      <c r="AJ1066" s="4"/>
      <c r="AK1066" s="4"/>
      <c r="AL1066" s="4"/>
      <c r="AM1066" s="4"/>
      <c r="AN1066" s="4"/>
      <c r="AO1066" s="4"/>
      <c r="AP1066" s="4"/>
    </row>
    <row r="1067" spans="1:42" s="3" customFormat="1" ht="21">
      <c r="A1067" s="7"/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44"/>
      <c r="N1067" s="8"/>
      <c r="AC1067" s="4"/>
      <c r="AD1067" s="4"/>
      <c r="AE1067" s="4"/>
      <c r="AF1067" s="4"/>
      <c r="AG1067" s="4"/>
      <c r="AH1067" s="4"/>
      <c r="AI1067" s="4"/>
      <c r="AJ1067" s="4"/>
      <c r="AK1067" s="4"/>
      <c r="AL1067" s="4"/>
      <c r="AM1067" s="4"/>
      <c r="AN1067" s="4"/>
      <c r="AO1067" s="4"/>
      <c r="AP1067" s="4"/>
    </row>
    <row r="1068" spans="1:42" s="3" customFormat="1" ht="21">
      <c r="A1068" s="7"/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44"/>
      <c r="N1068" s="8"/>
      <c r="AC1068" s="4"/>
      <c r="AD1068" s="4"/>
      <c r="AE1068" s="4"/>
      <c r="AF1068" s="4"/>
      <c r="AG1068" s="4"/>
      <c r="AH1068" s="4"/>
      <c r="AI1068" s="4"/>
      <c r="AJ1068" s="4"/>
      <c r="AK1068" s="4"/>
      <c r="AL1068" s="4"/>
      <c r="AM1068" s="4"/>
      <c r="AN1068" s="4"/>
      <c r="AO1068" s="4"/>
      <c r="AP1068" s="4"/>
    </row>
    <row r="1069" spans="1:42" s="3" customFormat="1" ht="21">
      <c r="A1069" s="7"/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44"/>
      <c r="N1069" s="8"/>
      <c r="AC1069" s="4"/>
      <c r="AD1069" s="4"/>
      <c r="AE1069" s="4"/>
      <c r="AF1069" s="4"/>
      <c r="AG1069" s="4"/>
      <c r="AH1069" s="4"/>
      <c r="AI1069" s="4"/>
      <c r="AJ1069" s="4"/>
      <c r="AK1069" s="4"/>
      <c r="AL1069" s="4"/>
      <c r="AM1069" s="4"/>
      <c r="AN1069" s="4"/>
      <c r="AO1069" s="4"/>
      <c r="AP1069" s="4"/>
    </row>
    <row r="1070" spans="1:42" s="3" customFormat="1" ht="21">
      <c r="A1070" s="7"/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44"/>
      <c r="N1070" s="8"/>
      <c r="AC1070" s="4"/>
      <c r="AD1070" s="4"/>
      <c r="AE1070" s="4"/>
      <c r="AF1070" s="4"/>
      <c r="AG1070" s="4"/>
      <c r="AH1070" s="4"/>
      <c r="AI1070" s="4"/>
      <c r="AJ1070" s="4"/>
      <c r="AK1070" s="4"/>
      <c r="AL1070" s="4"/>
      <c r="AM1070" s="4"/>
      <c r="AN1070" s="4"/>
      <c r="AO1070" s="4"/>
      <c r="AP1070" s="4"/>
    </row>
    <row r="1071" spans="1:42" s="3" customFormat="1" ht="21">
      <c r="A1071" s="7"/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44"/>
      <c r="N1071" s="8"/>
      <c r="AC1071" s="4"/>
      <c r="AD1071" s="4"/>
      <c r="AE1071" s="4"/>
      <c r="AF1071" s="4"/>
      <c r="AG1071" s="4"/>
      <c r="AH1071" s="4"/>
      <c r="AI1071" s="4"/>
      <c r="AJ1071" s="4"/>
      <c r="AK1071" s="4"/>
      <c r="AL1071" s="4"/>
      <c r="AM1071" s="4"/>
      <c r="AN1071" s="4"/>
      <c r="AO1071" s="4"/>
      <c r="AP1071" s="4"/>
    </row>
    <row r="1072" spans="1:42" s="3" customFormat="1" ht="21">
      <c r="A1072" s="7"/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44"/>
      <c r="N1072" s="8"/>
      <c r="AC1072" s="4"/>
      <c r="AD1072" s="4"/>
      <c r="AE1072" s="4"/>
      <c r="AF1072" s="4"/>
      <c r="AG1072" s="4"/>
      <c r="AH1072" s="4"/>
      <c r="AI1072" s="4"/>
      <c r="AJ1072" s="4"/>
      <c r="AK1072" s="4"/>
      <c r="AL1072" s="4"/>
      <c r="AM1072" s="4"/>
      <c r="AN1072" s="4"/>
      <c r="AO1072" s="4"/>
      <c r="AP1072" s="4"/>
    </row>
    <row r="1073" spans="1:42" s="3" customFormat="1" ht="21">
      <c r="A1073" s="7"/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44"/>
      <c r="N1073" s="8"/>
      <c r="AC1073" s="4"/>
      <c r="AD1073" s="4"/>
      <c r="AE1073" s="4"/>
      <c r="AF1073" s="4"/>
      <c r="AG1073" s="4"/>
      <c r="AH1073" s="4"/>
      <c r="AI1073" s="4"/>
      <c r="AJ1073" s="4"/>
      <c r="AK1073" s="4"/>
      <c r="AL1073" s="4"/>
      <c r="AM1073" s="4"/>
      <c r="AN1073" s="4"/>
      <c r="AO1073" s="4"/>
      <c r="AP1073" s="4"/>
    </row>
    <row r="1074" spans="1:42" s="3" customFormat="1" ht="21">
      <c r="A1074" s="7"/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44"/>
      <c r="N1074" s="8"/>
      <c r="AC1074" s="4"/>
      <c r="AD1074" s="4"/>
      <c r="AE1074" s="4"/>
      <c r="AF1074" s="4"/>
      <c r="AG1074" s="4"/>
      <c r="AH1074" s="4"/>
      <c r="AI1074" s="4"/>
      <c r="AJ1074" s="4"/>
      <c r="AK1074" s="4"/>
      <c r="AL1074" s="4"/>
      <c r="AM1074" s="4"/>
      <c r="AN1074" s="4"/>
      <c r="AO1074" s="4"/>
      <c r="AP1074" s="4"/>
    </row>
    <row r="1075" spans="1:42" s="3" customFormat="1" ht="21">
      <c r="A1075" s="7"/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44"/>
      <c r="N1075" s="8"/>
      <c r="AC1075" s="4"/>
      <c r="AD1075" s="4"/>
      <c r="AE1075" s="4"/>
      <c r="AF1075" s="4"/>
      <c r="AG1075" s="4"/>
      <c r="AH1075" s="4"/>
      <c r="AI1075" s="4"/>
      <c r="AJ1075" s="4"/>
      <c r="AK1075" s="4"/>
      <c r="AL1075" s="4"/>
      <c r="AM1075" s="4"/>
      <c r="AN1075" s="4"/>
      <c r="AO1075" s="4"/>
      <c r="AP1075" s="4"/>
    </row>
    <row r="1076" spans="1:42" s="3" customFormat="1" ht="21">
      <c r="A1076" s="7"/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44"/>
      <c r="N1076" s="8"/>
      <c r="AC1076" s="4"/>
      <c r="AD1076" s="4"/>
      <c r="AE1076" s="4"/>
      <c r="AF1076" s="4"/>
      <c r="AG1076" s="4"/>
      <c r="AH1076" s="4"/>
      <c r="AI1076" s="4"/>
      <c r="AJ1076" s="4"/>
      <c r="AK1076" s="4"/>
      <c r="AL1076" s="4"/>
      <c r="AM1076" s="4"/>
      <c r="AN1076" s="4"/>
      <c r="AO1076" s="4"/>
      <c r="AP1076" s="4"/>
    </row>
    <row r="1077" spans="1:42" s="3" customFormat="1" ht="21">
      <c r="A1077" s="7"/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44"/>
      <c r="N1077" s="8"/>
      <c r="AC1077" s="4"/>
      <c r="AD1077" s="4"/>
      <c r="AE1077" s="4"/>
      <c r="AF1077" s="4"/>
      <c r="AG1077" s="4"/>
      <c r="AH1077" s="4"/>
      <c r="AI1077" s="4"/>
      <c r="AJ1077" s="4"/>
      <c r="AK1077" s="4"/>
      <c r="AL1077" s="4"/>
      <c r="AM1077" s="4"/>
      <c r="AN1077" s="4"/>
      <c r="AO1077" s="4"/>
      <c r="AP1077" s="4"/>
    </row>
    <row r="1078" spans="1:42" s="3" customFormat="1" ht="21">
      <c r="A1078" s="7"/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44"/>
      <c r="N1078" s="8"/>
      <c r="AC1078" s="4"/>
      <c r="AD1078" s="4"/>
      <c r="AE1078" s="4"/>
      <c r="AF1078" s="4"/>
      <c r="AG1078" s="4"/>
      <c r="AH1078" s="4"/>
      <c r="AI1078" s="4"/>
      <c r="AJ1078" s="4"/>
      <c r="AK1078" s="4"/>
      <c r="AL1078" s="4"/>
      <c r="AM1078" s="4"/>
      <c r="AN1078" s="4"/>
      <c r="AO1078" s="4"/>
      <c r="AP1078" s="4"/>
    </row>
    <row r="1079" spans="1:42" s="3" customFormat="1" ht="21">
      <c r="A1079" s="7"/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44"/>
      <c r="N1079" s="8"/>
      <c r="AC1079" s="4"/>
      <c r="AD1079" s="4"/>
      <c r="AE1079" s="4"/>
      <c r="AF1079" s="4"/>
      <c r="AG1079" s="4"/>
      <c r="AH1079" s="4"/>
      <c r="AI1079" s="4"/>
      <c r="AJ1079" s="4"/>
      <c r="AK1079" s="4"/>
      <c r="AL1079" s="4"/>
      <c r="AM1079" s="4"/>
      <c r="AN1079" s="4"/>
      <c r="AO1079" s="4"/>
      <c r="AP1079" s="4"/>
    </row>
    <row r="1080" spans="1:42" s="3" customFormat="1" ht="21">
      <c r="A1080" s="7"/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44"/>
      <c r="N1080" s="8"/>
      <c r="AC1080" s="4"/>
      <c r="AD1080" s="4"/>
      <c r="AE1080" s="4"/>
      <c r="AF1080" s="4"/>
      <c r="AG1080" s="4"/>
      <c r="AH1080" s="4"/>
      <c r="AI1080" s="4"/>
      <c r="AJ1080" s="4"/>
      <c r="AK1080" s="4"/>
      <c r="AL1080" s="4"/>
      <c r="AM1080" s="4"/>
      <c r="AN1080" s="4"/>
      <c r="AO1080" s="4"/>
      <c r="AP1080" s="4"/>
    </row>
    <row r="1081" spans="1:42" s="3" customFormat="1" ht="21">
      <c r="A1081" s="7"/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44"/>
      <c r="N1081" s="8"/>
      <c r="AC1081" s="4"/>
      <c r="AD1081" s="4"/>
      <c r="AE1081" s="4"/>
      <c r="AF1081" s="4"/>
      <c r="AG1081" s="4"/>
      <c r="AH1081" s="4"/>
      <c r="AI1081" s="4"/>
      <c r="AJ1081" s="4"/>
      <c r="AK1081" s="4"/>
      <c r="AL1081" s="4"/>
      <c r="AM1081" s="4"/>
      <c r="AN1081" s="4"/>
      <c r="AO1081" s="4"/>
      <c r="AP1081" s="4"/>
    </row>
    <row r="1082" spans="1:42" s="3" customFormat="1" ht="21">
      <c r="A1082" s="7"/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44"/>
      <c r="N1082" s="8"/>
      <c r="AC1082" s="4"/>
      <c r="AD1082" s="4"/>
      <c r="AE1082" s="4"/>
      <c r="AF1082" s="4"/>
      <c r="AG1082" s="4"/>
      <c r="AH1082" s="4"/>
      <c r="AI1082" s="4"/>
      <c r="AJ1082" s="4"/>
      <c r="AK1082" s="4"/>
      <c r="AL1082" s="4"/>
      <c r="AM1082" s="4"/>
      <c r="AN1082" s="4"/>
      <c r="AO1082" s="4"/>
      <c r="AP1082" s="4"/>
    </row>
    <row r="1083" spans="1:42" s="3" customFormat="1" ht="21">
      <c r="A1083" s="7"/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44"/>
      <c r="N1083" s="8"/>
      <c r="AC1083" s="4"/>
      <c r="AD1083" s="4"/>
      <c r="AE1083" s="4"/>
      <c r="AF1083" s="4"/>
      <c r="AG1083" s="4"/>
      <c r="AH1083" s="4"/>
      <c r="AI1083" s="4"/>
      <c r="AJ1083" s="4"/>
      <c r="AK1083" s="4"/>
      <c r="AL1083" s="4"/>
      <c r="AM1083" s="4"/>
      <c r="AN1083" s="4"/>
      <c r="AO1083" s="4"/>
      <c r="AP1083" s="4"/>
    </row>
    <row r="1084" spans="1:42" s="3" customFormat="1" ht="21">
      <c r="A1084" s="7"/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44"/>
      <c r="N1084" s="8"/>
      <c r="AC1084" s="4"/>
      <c r="AD1084" s="4"/>
      <c r="AE1084" s="4"/>
      <c r="AF1084" s="4"/>
      <c r="AG1084" s="4"/>
      <c r="AH1084" s="4"/>
      <c r="AI1084" s="4"/>
      <c r="AJ1084" s="4"/>
      <c r="AK1084" s="4"/>
      <c r="AL1084" s="4"/>
      <c r="AM1084" s="4"/>
      <c r="AN1084" s="4"/>
      <c r="AO1084" s="4"/>
      <c r="AP1084" s="4"/>
    </row>
    <row r="1085" spans="1:42" s="3" customFormat="1" ht="21">
      <c r="A1085" s="7"/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44"/>
      <c r="N1085" s="8"/>
      <c r="AC1085" s="4"/>
      <c r="AD1085" s="4"/>
      <c r="AE1085" s="4"/>
      <c r="AF1085" s="4"/>
      <c r="AG1085" s="4"/>
      <c r="AH1085" s="4"/>
      <c r="AI1085" s="4"/>
      <c r="AJ1085" s="4"/>
      <c r="AK1085" s="4"/>
      <c r="AL1085" s="4"/>
      <c r="AM1085" s="4"/>
      <c r="AN1085" s="4"/>
      <c r="AO1085" s="4"/>
      <c r="AP1085" s="4"/>
    </row>
    <row r="1086" spans="1:42" s="3" customFormat="1" ht="21">
      <c r="A1086" s="7"/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44"/>
      <c r="N1086" s="8"/>
      <c r="AC1086" s="4"/>
      <c r="AD1086" s="4"/>
      <c r="AE1086" s="4"/>
      <c r="AF1086" s="4"/>
      <c r="AG1086" s="4"/>
      <c r="AH1086" s="4"/>
      <c r="AI1086" s="4"/>
      <c r="AJ1086" s="4"/>
      <c r="AK1086" s="4"/>
      <c r="AL1086" s="4"/>
      <c r="AM1086" s="4"/>
      <c r="AN1086" s="4"/>
      <c r="AO1086" s="4"/>
      <c r="AP1086" s="4"/>
    </row>
    <row r="1087" spans="1:42" s="3" customFormat="1" ht="21">
      <c r="A1087" s="7"/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44"/>
      <c r="N1087" s="8"/>
      <c r="AC1087" s="4"/>
      <c r="AD1087" s="4"/>
      <c r="AE1087" s="4"/>
      <c r="AF1087" s="4"/>
      <c r="AG1087" s="4"/>
      <c r="AH1087" s="4"/>
      <c r="AI1087" s="4"/>
      <c r="AJ1087" s="4"/>
      <c r="AK1087" s="4"/>
      <c r="AL1087" s="4"/>
      <c r="AM1087" s="4"/>
      <c r="AN1087" s="4"/>
      <c r="AO1087" s="4"/>
      <c r="AP1087" s="4"/>
    </row>
    <row r="1088" spans="1:42" s="3" customFormat="1" ht="21">
      <c r="A1088" s="7"/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44"/>
      <c r="N1088" s="8"/>
      <c r="AC1088" s="4"/>
      <c r="AD1088" s="4"/>
      <c r="AE1088" s="4"/>
      <c r="AF1088" s="4"/>
      <c r="AG1088" s="4"/>
      <c r="AH1088" s="4"/>
      <c r="AI1088" s="4"/>
      <c r="AJ1088" s="4"/>
      <c r="AK1088" s="4"/>
      <c r="AL1088" s="4"/>
      <c r="AM1088" s="4"/>
      <c r="AN1088" s="4"/>
      <c r="AO1088" s="4"/>
      <c r="AP1088" s="4"/>
    </row>
    <row r="1089" spans="1:42" s="3" customFormat="1" ht="21">
      <c r="A1089" s="7"/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44"/>
      <c r="N1089" s="8"/>
      <c r="AC1089" s="4"/>
      <c r="AD1089" s="4"/>
      <c r="AE1089" s="4"/>
      <c r="AF1089" s="4"/>
      <c r="AG1089" s="4"/>
      <c r="AH1089" s="4"/>
      <c r="AI1089" s="4"/>
      <c r="AJ1089" s="4"/>
      <c r="AK1089" s="4"/>
      <c r="AL1089" s="4"/>
      <c r="AM1089" s="4"/>
      <c r="AN1089" s="4"/>
      <c r="AO1089" s="4"/>
      <c r="AP1089" s="4"/>
    </row>
    <row r="1090" spans="1:42" s="3" customFormat="1" ht="21">
      <c r="A1090" s="7"/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44"/>
      <c r="N1090" s="8"/>
      <c r="AC1090" s="4"/>
      <c r="AD1090" s="4"/>
      <c r="AE1090" s="4"/>
      <c r="AF1090" s="4"/>
      <c r="AG1090" s="4"/>
      <c r="AH1090" s="4"/>
      <c r="AI1090" s="4"/>
      <c r="AJ1090" s="4"/>
      <c r="AK1090" s="4"/>
      <c r="AL1090" s="4"/>
      <c r="AM1090" s="4"/>
      <c r="AN1090" s="4"/>
      <c r="AO1090" s="4"/>
      <c r="AP1090" s="4"/>
    </row>
    <row r="1091" spans="1:42" s="3" customFormat="1" ht="21">
      <c r="A1091" s="7"/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44"/>
      <c r="N1091" s="8"/>
      <c r="AC1091" s="4"/>
      <c r="AD1091" s="4"/>
      <c r="AE1091" s="4"/>
      <c r="AF1091" s="4"/>
      <c r="AG1091" s="4"/>
      <c r="AH1091" s="4"/>
      <c r="AI1091" s="4"/>
      <c r="AJ1091" s="4"/>
      <c r="AK1091" s="4"/>
      <c r="AL1091" s="4"/>
      <c r="AM1091" s="4"/>
      <c r="AN1091" s="4"/>
      <c r="AO1091" s="4"/>
      <c r="AP1091" s="4"/>
    </row>
    <row r="1092" spans="1:42" s="3" customFormat="1" ht="21">
      <c r="A1092" s="7"/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44"/>
      <c r="N1092" s="8"/>
      <c r="AC1092" s="4"/>
      <c r="AD1092" s="4"/>
      <c r="AE1092" s="4"/>
      <c r="AF1092" s="4"/>
      <c r="AG1092" s="4"/>
      <c r="AH1092" s="4"/>
      <c r="AI1092" s="4"/>
      <c r="AJ1092" s="4"/>
      <c r="AK1092" s="4"/>
      <c r="AL1092" s="4"/>
      <c r="AM1092" s="4"/>
      <c r="AN1092" s="4"/>
      <c r="AO1092" s="4"/>
      <c r="AP1092" s="4"/>
    </row>
    <row r="1093" spans="1:42" s="3" customFormat="1" ht="21">
      <c r="A1093" s="7"/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44"/>
      <c r="N1093" s="8"/>
      <c r="AC1093" s="4"/>
      <c r="AD1093" s="4"/>
      <c r="AE1093" s="4"/>
      <c r="AF1093" s="4"/>
      <c r="AG1093" s="4"/>
      <c r="AH1093" s="4"/>
      <c r="AI1093" s="4"/>
      <c r="AJ1093" s="4"/>
      <c r="AK1093" s="4"/>
      <c r="AL1093" s="4"/>
      <c r="AM1093" s="4"/>
      <c r="AN1093" s="4"/>
      <c r="AO1093" s="4"/>
      <c r="AP1093" s="4"/>
    </row>
    <row r="1094" spans="1:42" s="3" customFormat="1" ht="21">
      <c r="A1094" s="7"/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44"/>
      <c r="N1094" s="8"/>
      <c r="AC1094" s="4"/>
      <c r="AD1094" s="4"/>
      <c r="AE1094" s="4"/>
      <c r="AF1094" s="4"/>
      <c r="AG1094" s="4"/>
      <c r="AH1094" s="4"/>
      <c r="AI1094" s="4"/>
      <c r="AJ1094" s="4"/>
      <c r="AK1094" s="4"/>
      <c r="AL1094" s="4"/>
      <c r="AM1094" s="4"/>
      <c r="AN1094" s="4"/>
      <c r="AO1094" s="4"/>
      <c r="AP1094" s="4"/>
    </row>
    <row r="1095" spans="1:42" s="3" customFormat="1" ht="21">
      <c r="A1095" s="7"/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44"/>
      <c r="N1095" s="8"/>
      <c r="AC1095" s="4"/>
      <c r="AD1095" s="4"/>
      <c r="AE1095" s="4"/>
      <c r="AF1095" s="4"/>
      <c r="AG1095" s="4"/>
      <c r="AH1095" s="4"/>
      <c r="AI1095" s="4"/>
      <c r="AJ1095" s="4"/>
      <c r="AK1095" s="4"/>
      <c r="AL1095" s="4"/>
      <c r="AM1095" s="4"/>
      <c r="AN1095" s="4"/>
      <c r="AO1095" s="4"/>
      <c r="AP1095" s="4"/>
    </row>
    <row r="1096" spans="1:42" s="3" customFormat="1" ht="21">
      <c r="A1096" s="7"/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44"/>
      <c r="N1096" s="8"/>
      <c r="AC1096" s="4"/>
      <c r="AD1096" s="4"/>
      <c r="AE1096" s="4"/>
      <c r="AF1096" s="4"/>
      <c r="AG1096" s="4"/>
      <c r="AH1096" s="4"/>
      <c r="AI1096" s="4"/>
      <c r="AJ1096" s="4"/>
      <c r="AK1096" s="4"/>
      <c r="AL1096" s="4"/>
      <c r="AM1096" s="4"/>
      <c r="AN1096" s="4"/>
      <c r="AO1096" s="4"/>
      <c r="AP1096" s="4"/>
    </row>
    <row r="1097" spans="1:42" s="3" customFormat="1" ht="21">
      <c r="A1097" s="7"/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44"/>
      <c r="N1097" s="8"/>
      <c r="AC1097" s="4"/>
      <c r="AD1097" s="4"/>
      <c r="AE1097" s="4"/>
      <c r="AF1097" s="4"/>
      <c r="AG1097" s="4"/>
      <c r="AH1097" s="4"/>
      <c r="AI1097" s="4"/>
      <c r="AJ1097" s="4"/>
      <c r="AK1097" s="4"/>
      <c r="AL1097" s="4"/>
      <c r="AM1097" s="4"/>
      <c r="AN1097" s="4"/>
      <c r="AO1097" s="4"/>
      <c r="AP1097" s="4"/>
    </row>
    <row r="1098" spans="1:42" s="3" customFormat="1" ht="21">
      <c r="A1098" s="7"/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44"/>
      <c r="N1098" s="8"/>
      <c r="AC1098" s="4"/>
      <c r="AD1098" s="4"/>
      <c r="AE1098" s="4"/>
      <c r="AF1098" s="4"/>
      <c r="AG1098" s="4"/>
      <c r="AH1098" s="4"/>
      <c r="AI1098" s="4"/>
      <c r="AJ1098" s="4"/>
      <c r="AK1098" s="4"/>
      <c r="AL1098" s="4"/>
      <c r="AM1098" s="4"/>
      <c r="AN1098" s="4"/>
      <c r="AO1098" s="4"/>
      <c r="AP1098" s="4"/>
    </row>
    <row r="1099" spans="1:42" s="3" customFormat="1" ht="21">
      <c r="A1099" s="7"/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44"/>
      <c r="N1099" s="8"/>
      <c r="AC1099" s="4"/>
      <c r="AD1099" s="4"/>
      <c r="AE1099" s="4"/>
      <c r="AF1099" s="4"/>
      <c r="AG1099" s="4"/>
      <c r="AH1099" s="4"/>
      <c r="AI1099" s="4"/>
      <c r="AJ1099" s="4"/>
      <c r="AK1099" s="4"/>
      <c r="AL1099" s="4"/>
      <c r="AM1099" s="4"/>
      <c r="AN1099" s="4"/>
      <c r="AO1099" s="4"/>
      <c r="AP1099" s="4"/>
    </row>
    <row r="1100" spans="1:42" s="3" customFormat="1" ht="21">
      <c r="A1100" s="7"/>
      <c r="B1100" s="6"/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M1100" s="44"/>
      <c r="N1100" s="8"/>
      <c r="AC1100" s="4"/>
      <c r="AD1100" s="4"/>
      <c r="AE1100" s="4"/>
      <c r="AF1100" s="4"/>
      <c r="AG1100" s="4"/>
      <c r="AH1100" s="4"/>
      <c r="AI1100" s="4"/>
      <c r="AJ1100" s="4"/>
      <c r="AK1100" s="4"/>
      <c r="AL1100" s="4"/>
      <c r="AM1100" s="4"/>
      <c r="AN1100" s="4"/>
      <c r="AO1100" s="4"/>
      <c r="AP1100" s="4"/>
    </row>
    <row r="1101" spans="1:42" s="3" customFormat="1" ht="21">
      <c r="A1101" s="7"/>
      <c r="B1101" s="6"/>
      <c r="C1101" s="6"/>
      <c r="D1101" s="6"/>
      <c r="E1101" s="6"/>
      <c r="F1101" s="6"/>
      <c r="G1101" s="6"/>
      <c r="H1101" s="6"/>
      <c r="I1101" s="6"/>
      <c r="J1101" s="6"/>
      <c r="K1101" s="6"/>
      <c r="L1101" s="6"/>
      <c r="M1101" s="44"/>
      <c r="N1101" s="8"/>
      <c r="AC1101" s="4"/>
      <c r="AD1101" s="4"/>
      <c r="AE1101" s="4"/>
      <c r="AF1101" s="4"/>
      <c r="AG1101" s="4"/>
      <c r="AH1101" s="4"/>
      <c r="AI1101" s="4"/>
      <c r="AJ1101" s="4"/>
      <c r="AK1101" s="4"/>
      <c r="AL1101" s="4"/>
      <c r="AM1101" s="4"/>
      <c r="AN1101" s="4"/>
      <c r="AO1101" s="4"/>
      <c r="AP1101" s="4"/>
    </row>
    <row r="1102" spans="1:42" s="3" customFormat="1" ht="21">
      <c r="A1102" s="7"/>
      <c r="B1102" s="6"/>
      <c r="C1102" s="6"/>
      <c r="D1102" s="6"/>
      <c r="E1102" s="6"/>
      <c r="F1102" s="6"/>
      <c r="G1102" s="6"/>
      <c r="H1102" s="6"/>
      <c r="I1102" s="6"/>
      <c r="J1102" s="6"/>
      <c r="K1102" s="6"/>
      <c r="L1102" s="6"/>
      <c r="M1102" s="44"/>
      <c r="N1102" s="8"/>
      <c r="AC1102" s="4"/>
      <c r="AD1102" s="4"/>
      <c r="AE1102" s="4"/>
      <c r="AF1102" s="4"/>
      <c r="AG1102" s="4"/>
      <c r="AH1102" s="4"/>
      <c r="AI1102" s="4"/>
      <c r="AJ1102" s="4"/>
      <c r="AK1102" s="4"/>
      <c r="AL1102" s="4"/>
      <c r="AM1102" s="4"/>
      <c r="AN1102" s="4"/>
      <c r="AO1102" s="4"/>
      <c r="AP1102" s="4"/>
    </row>
    <row r="1103" spans="1:42" s="3" customFormat="1" ht="21">
      <c r="A1103" s="7"/>
      <c r="B1103" s="6"/>
      <c r="C1103" s="6"/>
      <c r="D1103" s="6"/>
      <c r="E1103" s="6"/>
      <c r="F1103" s="6"/>
      <c r="G1103" s="6"/>
      <c r="H1103" s="6"/>
      <c r="I1103" s="6"/>
      <c r="J1103" s="6"/>
      <c r="K1103" s="6"/>
      <c r="L1103" s="6"/>
      <c r="M1103" s="44"/>
      <c r="N1103" s="8"/>
      <c r="AC1103" s="4"/>
      <c r="AD1103" s="4"/>
      <c r="AE1103" s="4"/>
      <c r="AF1103" s="4"/>
      <c r="AG1103" s="4"/>
      <c r="AH1103" s="4"/>
      <c r="AI1103" s="4"/>
      <c r="AJ1103" s="4"/>
      <c r="AK1103" s="4"/>
      <c r="AL1103" s="4"/>
      <c r="AM1103" s="4"/>
      <c r="AN1103" s="4"/>
      <c r="AO1103" s="4"/>
      <c r="AP1103" s="4"/>
    </row>
    <row r="1104" spans="1:42" s="3" customFormat="1" ht="21">
      <c r="A1104" s="7"/>
      <c r="B1104" s="6"/>
      <c r="C1104" s="6"/>
      <c r="D1104" s="6"/>
      <c r="E1104" s="6"/>
      <c r="F1104" s="6"/>
      <c r="G1104" s="6"/>
      <c r="H1104" s="6"/>
      <c r="I1104" s="6"/>
      <c r="J1104" s="6"/>
      <c r="K1104" s="6"/>
      <c r="L1104" s="6"/>
      <c r="M1104" s="44"/>
      <c r="N1104" s="8"/>
      <c r="AC1104" s="4"/>
      <c r="AD1104" s="4"/>
      <c r="AE1104" s="4"/>
      <c r="AF1104" s="4"/>
      <c r="AG1104" s="4"/>
      <c r="AH1104" s="4"/>
      <c r="AI1104" s="4"/>
      <c r="AJ1104" s="4"/>
      <c r="AK1104" s="4"/>
      <c r="AL1104" s="4"/>
      <c r="AM1104" s="4"/>
      <c r="AN1104" s="4"/>
      <c r="AO1104" s="4"/>
      <c r="AP1104" s="4"/>
    </row>
    <row r="1105" spans="1:42" s="3" customFormat="1" ht="21">
      <c r="A1105" s="7"/>
      <c r="B1105" s="6"/>
      <c r="C1105" s="6"/>
      <c r="D1105" s="6"/>
      <c r="E1105" s="6"/>
      <c r="F1105" s="6"/>
      <c r="G1105" s="6"/>
      <c r="H1105" s="6"/>
      <c r="I1105" s="6"/>
      <c r="J1105" s="6"/>
      <c r="K1105" s="6"/>
      <c r="L1105" s="6"/>
      <c r="M1105" s="44"/>
      <c r="N1105" s="8"/>
      <c r="AC1105" s="4"/>
      <c r="AD1105" s="4"/>
      <c r="AE1105" s="4"/>
      <c r="AF1105" s="4"/>
      <c r="AG1105" s="4"/>
      <c r="AH1105" s="4"/>
      <c r="AI1105" s="4"/>
      <c r="AJ1105" s="4"/>
      <c r="AK1105" s="4"/>
      <c r="AL1105" s="4"/>
      <c r="AM1105" s="4"/>
      <c r="AN1105" s="4"/>
      <c r="AO1105" s="4"/>
      <c r="AP1105" s="4"/>
    </row>
    <row r="1106" spans="1:42" s="3" customFormat="1" ht="21">
      <c r="A1106" s="7"/>
      <c r="B1106" s="6"/>
      <c r="C1106" s="6"/>
      <c r="D1106" s="6"/>
      <c r="E1106" s="6"/>
      <c r="F1106" s="6"/>
      <c r="G1106" s="6"/>
      <c r="H1106" s="6"/>
      <c r="I1106" s="6"/>
      <c r="J1106" s="6"/>
      <c r="K1106" s="6"/>
      <c r="L1106" s="6"/>
      <c r="M1106" s="44"/>
      <c r="N1106" s="8"/>
      <c r="AC1106" s="4"/>
      <c r="AD1106" s="4"/>
      <c r="AE1106" s="4"/>
      <c r="AF1106" s="4"/>
      <c r="AG1106" s="4"/>
      <c r="AH1106" s="4"/>
      <c r="AI1106" s="4"/>
      <c r="AJ1106" s="4"/>
      <c r="AK1106" s="4"/>
      <c r="AL1106" s="4"/>
      <c r="AM1106" s="4"/>
      <c r="AN1106" s="4"/>
      <c r="AO1106" s="4"/>
      <c r="AP1106" s="4"/>
    </row>
    <row r="1107" spans="1:42" s="3" customFormat="1" ht="21">
      <c r="A1107" s="7"/>
      <c r="B1107" s="6"/>
      <c r="C1107" s="6"/>
      <c r="D1107" s="6"/>
      <c r="E1107" s="6"/>
      <c r="F1107" s="6"/>
      <c r="G1107" s="6"/>
      <c r="H1107" s="6"/>
      <c r="I1107" s="6"/>
      <c r="J1107" s="6"/>
      <c r="K1107" s="6"/>
      <c r="L1107" s="6"/>
      <c r="M1107" s="44"/>
      <c r="N1107" s="8"/>
      <c r="AC1107" s="4"/>
      <c r="AD1107" s="4"/>
      <c r="AE1107" s="4"/>
      <c r="AF1107" s="4"/>
      <c r="AG1107" s="4"/>
      <c r="AH1107" s="4"/>
      <c r="AI1107" s="4"/>
      <c r="AJ1107" s="4"/>
      <c r="AK1107" s="4"/>
      <c r="AL1107" s="4"/>
      <c r="AM1107" s="4"/>
      <c r="AN1107" s="4"/>
      <c r="AO1107" s="4"/>
      <c r="AP1107" s="4"/>
    </row>
    <row r="1108" spans="1:42" s="3" customFormat="1" ht="21">
      <c r="A1108" s="7"/>
      <c r="B1108" s="6"/>
      <c r="C1108" s="6"/>
      <c r="D1108" s="6"/>
      <c r="E1108" s="6"/>
      <c r="F1108" s="6"/>
      <c r="G1108" s="6"/>
      <c r="H1108" s="6"/>
      <c r="I1108" s="6"/>
      <c r="J1108" s="6"/>
      <c r="K1108" s="6"/>
      <c r="L1108" s="6"/>
      <c r="M1108" s="44"/>
      <c r="N1108" s="8"/>
      <c r="AC1108" s="4"/>
      <c r="AD1108" s="4"/>
      <c r="AE1108" s="4"/>
      <c r="AF1108" s="4"/>
      <c r="AG1108" s="4"/>
      <c r="AH1108" s="4"/>
      <c r="AI1108" s="4"/>
      <c r="AJ1108" s="4"/>
      <c r="AK1108" s="4"/>
      <c r="AL1108" s="4"/>
      <c r="AM1108" s="4"/>
      <c r="AN1108" s="4"/>
      <c r="AO1108" s="4"/>
      <c r="AP1108" s="4"/>
    </row>
    <row r="1109" spans="1:42" s="3" customFormat="1" ht="21">
      <c r="A1109" s="7"/>
      <c r="B1109" s="6"/>
      <c r="C1109" s="6"/>
      <c r="D1109" s="6"/>
      <c r="E1109" s="6"/>
      <c r="F1109" s="6"/>
      <c r="G1109" s="6"/>
      <c r="H1109" s="6"/>
      <c r="I1109" s="6"/>
      <c r="J1109" s="6"/>
      <c r="K1109" s="6"/>
      <c r="L1109" s="6"/>
      <c r="M1109" s="44"/>
      <c r="N1109" s="8"/>
      <c r="AC1109" s="4"/>
      <c r="AD1109" s="4"/>
      <c r="AE1109" s="4"/>
      <c r="AF1109" s="4"/>
      <c r="AG1109" s="4"/>
      <c r="AH1109" s="4"/>
      <c r="AI1109" s="4"/>
      <c r="AJ1109" s="4"/>
      <c r="AK1109" s="4"/>
      <c r="AL1109" s="4"/>
      <c r="AM1109" s="4"/>
      <c r="AN1109" s="4"/>
      <c r="AO1109" s="4"/>
      <c r="AP1109" s="4"/>
    </row>
    <row r="1110" spans="1:42" s="3" customFormat="1" ht="21">
      <c r="A1110" s="7"/>
      <c r="B1110" s="6"/>
      <c r="C1110" s="6"/>
      <c r="D1110" s="6"/>
      <c r="E1110" s="6"/>
      <c r="F1110" s="6"/>
      <c r="G1110" s="6"/>
      <c r="H1110" s="6"/>
      <c r="I1110" s="6"/>
      <c r="J1110" s="6"/>
      <c r="K1110" s="6"/>
      <c r="L1110" s="6"/>
      <c r="M1110" s="44"/>
      <c r="N1110" s="8"/>
      <c r="AC1110" s="4"/>
      <c r="AD1110" s="4"/>
      <c r="AE1110" s="4"/>
      <c r="AF1110" s="4"/>
      <c r="AG1110" s="4"/>
      <c r="AH1110" s="4"/>
      <c r="AI1110" s="4"/>
      <c r="AJ1110" s="4"/>
      <c r="AK1110" s="4"/>
      <c r="AL1110" s="4"/>
      <c r="AM1110" s="4"/>
      <c r="AN1110" s="4"/>
      <c r="AO1110" s="4"/>
      <c r="AP1110" s="4"/>
    </row>
    <row r="1111" spans="1:42" s="3" customFormat="1" ht="21">
      <c r="A1111" s="7"/>
      <c r="B1111" s="6"/>
      <c r="C1111" s="6"/>
      <c r="D1111" s="6"/>
      <c r="E1111" s="6"/>
      <c r="F1111" s="6"/>
      <c r="G1111" s="6"/>
      <c r="H1111" s="6"/>
      <c r="I1111" s="6"/>
      <c r="J1111" s="6"/>
      <c r="K1111" s="6"/>
      <c r="L1111" s="6"/>
      <c r="M1111" s="44"/>
      <c r="N1111" s="8"/>
      <c r="AC1111" s="4"/>
      <c r="AD1111" s="4"/>
      <c r="AE1111" s="4"/>
      <c r="AF1111" s="4"/>
      <c r="AG1111" s="4"/>
      <c r="AH1111" s="4"/>
      <c r="AI1111" s="4"/>
      <c r="AJ1111" s="4"/>
      <c r="AK1111" s="4"/>
      <c r="AL1111" s="4"/>
      <c r="AM1111" s="4"/>
      <c r="AN1111" s="4"/>
      <c r="AO1111" s="4"/>
      <c r="AP1111" s="4"/>
    </row>
    <row r="1112" spans="1:42" s="3" customFormat="1" ht="21">
      <c r="A1112" s="7"/>
      <c r="B1112" s="6"/>
      <c r="C1112" s="6"/>
      <c r="D1112" s="6"/>
      <c r="E1112" s="6"/>
      <c r="F1112" s="6"/>
      <c r="G1112" s="6"/>
      <c r="H1112" s="6"/>
      <c r="I1112" s="6"/>
      <c r="J1112" s="6"/>
      <c r="K1112" s="6"/>
      <c r="L1112" s="6"/>
      <c r="M1112" s="44"/>
      <c r="N1112" s="8"/>
      <c r="AC1112" s="4"/>
      <c r="AD1112" s="4"/>
      <c r="AE1112" s="4"/>
      <c r="AF1112" s="4"/>
      <c r="AG1112" s="4"/>
      <c r="AH1112" s="4"/>
      <c r="AI1112" s="4"/>
      <c r="AJ1112" s="4"/>
      <c r="AK1112" s="4"/>
      <c r="AL1112" s="4"/>
      <c r="AM1112" s="4"/>
      <c r="AN1112" s="4"/>
      <c r="AO1112" s="4"/>
      <c r="AP1112" s="4"/>
    </row>
    <row r="1113" spans="1:42" s="3" customFormat="1" ht="21">
      <c r="A1113" s="7"/>
      <c r="B1113" s="6"/>
      <c r="C1113" s="6"/>
      <c r="D1113" s="6"/>
      <c r="E1113" s="6"/>
      <c r="F1113" s="6"/>
      <c r="G1113" s="6"/>
      <c r="H1113" s="6"/>
      <c r="I1113" s="6"/>
      <c r="J1113" s="6"/>
      <c r="K1113" s="6"/>
      <c r="L1113" s="6"/>
      <c r="M1113" s="44"/>
      <c r="N1113" s="8"/>
      <c r="AC1113" s="4"/>
      <c r="AD1113" s="4"/>
      <c r="AE1113" s="4"/>
      <c r="AF1113" s="4"/>
      <c r="AG1113" s="4"/>
      <c r="AH1113" s="4"/>
      <c r="AI1113" s="4"/>
      <c r="AJ1113" s="4"/>
      <c r="AK1113" s="4"/>
      <c r="AL1113" s="4"/>
      <c r="AM1113" s="4"/>
      <c r="AN1113" s="4"/>
      <c r="AO1113" s="4"/>
      <c r="AP1113" s="4"/>
    </row>
    <row r="1114" spans="1:42" s="3" customFormat="1" ht="21">
      <c r="A1114" s="7"/>
      <c r="B1114" s="6"/>
      <c r="C1114" s="6"/>
      <c r="D1114" s="6"/>
      <c r="E1114" s="6"/>
      <c r="F1114" s="6"/>
      <c r="G1114" s="6"/>
      <c r="H1114" s="6"/>
      <c r="I1114" s="6"/>
      <c r="J1114" s="6"/>
      <c r="K1114" s="6"/>
      <c r="L1114" s="6"/>
      <c r="M1114" s="44"/>
      <c r="N1114" s="8"/>
      <c r="AC1114" s="4"/>
      <c r="AD1114" s="4"/>
      <c r="AE1114" s="4"/>
      <c r="AF1114" s="4"/>
      <c r="AG1114" s="4"/>
      <c r="AH1114" s="4"/>
      <c r="AI1114" s="4"/>
      <c r="AJ1114" s="4"/>
      <c r="AK1114" s="4"/>
      <c r="AL1114" s="4"/>
      <c r="AM1114" s="4"/>
      <c r="AN1114" s="4"/>
      <c r="AO1114" s="4"/>
      <c r="AP1114" s="4"/>
    </row>
    <row r="1115" spans="1:42" s="3" customFormat="1" ht="21">
      <c r="A1115" s="7"/>
      <c r="B1115" s="6"/>
      <c r="C1115" s="6"/>
      <c r="D1115" s="6"/>
      <c r="E1115" s="6"/>
      <c r="F1115" s="6"/>
      <c r="G1115" s="6"/>
      <c r="H1115" s="6"/>
      <c r="I1115" s="6"/>
      <c r="J1115" s="6"/>
      <c r="K1115" s="6"/>
      <c r="L1115" s="6"/>
      <c r="M1115" s="44"/>
      <c r="N1115" s="8"/>
      <c r="AC1115" s="4"/>
      <c r="AD1115" s="4"/>
      <c r="AE1115" s="4"/>
      <c r="AF1115" s="4"/>
      <c r="AG1115" s="4"/>
      <c r="AH1115" s="4"/>
      <c r="AI1115" s="4"/>
      <c r="AJ1115" s="4"/>
      <c r="AK1115" s="4"/>
      <c r="AL1115" s="4"/>
      <c r="AM1115" s="4"/>
      <c r="AN1115" s="4"/>
      <c r="AO1115" s="4"/>
      <c r="AP1115" s="4"/>
    </row>
    <row r="1116" spans="1:42" s="3" customFormat="1" ht="21">
      <c r="A1116" s="7"/>
      <c r="B1116" s="6"/>
      <c r="C1116" s="6"/>
      <c r="D1116" s="6"/>
      <c r="E1116" s="6"/>
      <c r="F1116" s="6"/>
      <c r="G1116" s="6"/>
      <c r="H1116" s="6"/>
      <c r="I1116" s="6"/>
      <c r="J1116" s="6"/>
      <c r="K1116" s="6"/>
      <c r="L1116" s="6"/>
      <c r="M1116" s="44"/>
      <c r="N1116" s="8"/>
      <c r="AC1116" s="4"/>
      <c r="AD1116" s="4"/>
      <c r="AE1116" s="4"/>
      <c r="AF1116" s="4"/>
      <c r="AG1116" s="4"/>
      <c r="AH1116" s="4"/>
      <c r="AI1116" s="4"/>
      <c r="AJ1116" s="4"/>
      <c r="AK1116" s="4"/>
      <c r="AL1116" s="4"/>
      <c r="AM1116" s="4"/>
      <c r="AN1116" s="4"/>
      <c r="AO1116" s="4"/>
      <c r="AP1116" s="4"/>
    </row>
    <row r="1117" spans="1:42" s="3" customFormat="1" ht="21">
      <c r="A1117" s="7"/>
      <c r="B1117" s="6"/>
      <c r="C1117" s="6"/>
      <c r="D1117" s="6"/>
      <c r="E1117" s="6"/>
      <c r="F1117" s="6"/>
      <c r="G1117" s="6"/>
      <c r="H1117" s="6"/>
      <c r="I1117" s="6"/>
      <c r="J1117" s="6"/>
      <c r="K1117" s="6"/>
      <c r="L1117" s="6"/>
      <c r="M1117" s="44"/>
      <c r="N1117" s="8"/>
      <c r="AC1117" s="4"/>
      <c r="AD1117" s="4"/>
      <c r="AE1117" s="4"/>
      <c r="AF1117" s="4"/>
      <c r="AG1117" s="4"/>
      <c r="AH1117" s="4"/>
      <c r="AI1117" s="4"/>
      <c r="AJ1117" s="4"/>
      <c r="AK1117" s="4"/>
      <c r="AL1117" s="4"/>
      <c r="AM1117" s="4"/>
      <c r="AN1117" s="4"/>
      <c r="AO1117" s="4"/>
      <c r="AP1117" s="4"/>
    </row>
    <row r="1118" spans="1:42" s="3" customFormat="1" ht="21">
      <c r="A1118" s="7"/>
      <c r="B1118" s="6"/>
      <c r="C1118" s="6"/>
      <c r="D1118" s="6"/>
      <c r="E1118" s="6"/>
      <c r="F1118" s="6"/>
      <c r="G1118" s="6"/>
      <c r="H1118" s="6"/>
      <c r="I1118" s="6"/>
      <c r="J1118" s="6"/>
      <c r="K1118" s="6"/>
      <c r="L1118" s="6"/>
      <c r="M1118" s="44"/>
      <c r="N1118" s="8"/>
      <c r="AC1118" s="4"/>
      <c r="AD1118" s="4"/>
      <c r="AE1118" s="4"/>
      <c r="AF1118" s="4"/>
      <c r="AG1118" s="4"/>
      <c r="AH1118" s="4"/>
      <c r="AI1118" s="4"/>
      <c r="AJ1118" s="4"/>
      <c r="AK1118" s="4"/>
      <c r="AL1118" s="4"/>
      <c r="AM1118" s="4"/>
      <c r="AN1118" s="4"/>
      <c r="AO1118" s="4"/>
      <c r="AP1118" s="4"/>
    </row>
    <row r="1119" spans="1:42" s="3" customFormat="1" ht="21">
      <c r="A1119" s="7"/>
      <c r="B1119" s="6"/>
      <c r="C1119" s="6"/>
      <c r="D1119" s="6"/>
      <c r="E1119" s="6"/>
      <c r="F1119" s="6"/>
      <c r="G1119" s="6"/>
      <c r="H1119" s="6"/>
      <c r="I1119" s="6"/>
      <c r="J1119" s="6"/>
      <c r="K1119" s="6"/>
      <c r="L1119" s="6"/>
      <c r="M1119" s="44"/>
      <c r="N1119" s="8"/>
      <c r="AC1119" s="4"/>
      <c r="AD1119" s="4"/>
      <c r="AE1119" s="4"/>
      <c r="AF1119" s="4"/>
      <c r="AG1119" s="4"/>
      <c r="AH1119" s="4"/>
      <c r="AI1119" s="4"/>
      <c r="AJ1119" s="4"/>
      <c r="AK1119" s="4"/>
      <c r="AL1119" s="4"/>
      <c r="AM1119" s="4"/>
      <c r="AN1119" s="4"/>
      <c r="AO1119" s="4"/>
      <c r="AP1119" s="4"/>
    </row>
    <row r="1120" spans="1:42" s="3" customFormat="1" ht="21">
      <c r="A1120" s="7"/>
      <c r="B1120" s="6"/>
      <c r="C1120" s="6"/>
      <c r="D1120" s="6"/>
      <c r="E1120" s="6"/>
      <c r="F1120" s="6"/>
      <c r="G1120" s="6"/>
      <c r="H1120" s="6"/>
      <c r="I1120" s="6"/>
      <c r="J1120" s="6"/>
      <c r="K1120" s="6"/>
      <c r="L1120" s="6"/>
      <c r="M1120" s="44"/>
      <c r="N1120" s="8"/>
      <c r="AC1120" s="4"/>
      <c r="AD1120" s="4"/>
      <c r="AE1120" s="4"/>
      <c r="AF1120" s="4"/>
      <c r="AG1120" s="4"/>
      <c r="AH1120" s="4"/>
      <c r="AI1120" s="4"/>
      <c r="AJ1120" s="4"/>
      <c r="AK1120" s="4"/>
      <c r="AL1120" s="4"/>
      <c r="AM1120" s="4"/>
      <c r="AN1120" s="4"/>
      <c r="AO1120" s="4"/>
      <c r="AP1120" s="4"/>
    </row>
    <row r="1121" spans="1:42" s="3" customFormat="1" ht="21">
      <c r="A1121" s="7"/>
      <c r="B1121" s="6"/>
      <c r="C1121" s="6"/>
      <c r="D1121" s="6"/>
      <c r="E1121" s="6"/>
      <c r="F1121" s="6"/>
      <c r="G1121" s="6"/>
      <c r="H1121" s="6"/>
      <c r="I1121" s="6"/>
      <c r="J1121" s="6"/>
      <c r="K1121" s="6"/>
      <c r="L1121" s="6"/>
      <c r="M1121" s="44"/>
      <c r="N1121" s="8"/>
      <c r="AC1121" s="4"/>
      <c r="AD1121" s="4"/>
      <c r="AE1121" s="4"/>
      <c r="AF1121" s="4"/>
      <c r="AG1121" s="4"/>
      <c r="AH1121" s="4"/>
      <c r="AI1121" s="4"/>
      <c r="AJ1121" s="4"/>
      <c r="AK1121" s="4"/>
      <c r="AL1121" s="4"/>
      <c r="AM1121" s="4"/>
      <c r="AN1121" s="4"/>
      <c r="AO1121" s="4"/>
      <c r="AP1121" s="4"/>
    </row>
    <row r="1122" spans="1:42" s="3" customFormat="1" ht="21">
      <c r="A1122" s="7"/>
      <c r="B1122" s="6"/>
      <c r="C1122" s="6"/>
      <c r="D1122" s="6"/>
      <c r="E1122" s="6"/>
      <c r="F1122" s="6"/>
      <c r="G1122" s="6"/>
      <c r="H1122" s="6"/>
      <c r="I1122" s="6"/>
      <c r="J1122" s="6"/>
      <c r="K1122" s="6"/>
      <c r="L1122" s="6"/>
      <c r="M1122" s="44"/>
      <c r="N1122" s="8"/>
      <c r="AC1122" s="4"/>
      <c r="AD1122" s="4"/>
      <c r="AE1122" s="4"/>
      <c r="AF1122" s="4"/>
      <c r="AG1122" s="4"/>
      <c r="AH1122" s="4"/>
      <c r="AI1122" s="4"/>
      <c r="AJ1122" s="4"/>
      <c r="AK1122" s="4"/>
      <c r="AL1122" s="4"/>
      <c r="AM1122" s="4"/>
      <c r="AN1122" s="4"/>
      <c r="AO1122" s="4"/>
      <c r="AP1122" s="4"/>
    </row>
    <row r="1123" spans="1:42" s="3" customFormat="1" ht="21">
      <c r="A1123" s="7"/>
      <c r="B1123" s="6"/>
      <c r="C1123" s="6"/>
      <c r="D1123" s="6"/>
      <c r="E1123" s="6"/>
      <c r="F1123" s="6"/>
      <c r="G1123" s="6"/>
      <c r="H1123" s="6"/>
      <c r="I1123" s="6"/>
      <c r="J1123" s="6"/>
      <c r="K1123" s="6"/>
      <c r="L1123" s="6"/>
      <c r="M1123" s="44"/>
      <c r="N1123" s="8"/>
      <c r="AC1123" s="4"/>
      <c r="AD1123" s="4"/>
      <c r="AE1123" s="4"/>
      <c r="AF1123" s="4"/>
      <c r="AG1123" s="4"/>
      <c r="AH1123" s="4"/>
      <c r="AI1123" s="4"/>
      <c r="AJ1123" s="4"/>
      <c r="AK1123" s="4"/>
      <c r="AL1123" s="4"/>
      <c r="AM1123" s="4"/>
      <c r="AN1123" s="4"/>
      <c r="AO1123" s="4"/>
      <c r="AP1123" s="4"/>
    </row>
    <row r="1124" spans="1:42" s="3" customFormat="1" ht="21">
      <c r="A1124" s="7"/>
      <c r="B1124" s="6"/>
      <c r="C1124" s="6"/>
      <c r="D1124" s="6"/>
      <c r="E1124" s="6"/>
      <c r="F1124" s="6"/>
      <c r="G1124" s="6"/>
      <c r="H1124" s="6"/>
      <c r="I1124" s="6"/>
      <c r="J1124" s="6"/>
      <c r="K1124" s="6"/>
      <c r="L1124" s="6"/>
      <c r="M1124" s="44"/>
      <c r="N1124" s="8"/>
      <c r="AC1124" s="4"/>
      <c r="AD1124" s="4"/>
      <c r="AE1124" s="4"/>
      <c r="AF1124" s="4"/>
      <c r="AG1124" s="4"/>
      <c r="AH1124" s="4"/>
      <c r="AI1124" s="4"/>
      <c r="AJ1124" s="4"/>
      <c r="AK1124" s="4"/>
      <c r="AL1124" s="4"/>
      <c r="AM1124" s="4"/>
      <c r="AN1124" s="4"/>
      <c r="AO1124" s="4"/>
      <c r="AP1124" s="4"/>
    </row>
    <row r="1125" spans="1:42" s="3" customFormat="1" ht="21">
      <c r="A1125" s="7"/>
      <c r="B1125" s="6"/>
      <c r="C1125" s="6"/>
      <c r="D1125" s="6"/>
      <c r="E1125" s="6"/>
      <c r="F1125" s="6"/>
      <c r="G1125" s="6"/>
      <c r="H1125" s="6"/>
      <c r="I1125" s="6"/>
      <c r="J1125" s="6"/>
      <c r="K1125" s="6"/>
      <c r="L1125" s="6"/>
      <c r="M1125" s="44"/>
      <c r="N1125" s="8"/>
      <c r="AC1125" s="4"/>
      <c r="AD1125" s="4"/>
      <c r="AE1125" s="4"/>
      <c r="AF1125" s="4"/>
      <c r="AG1125" s="4"/>
      <c r="AH1125" s="4"/>
      <c r="AI1125" s="4"/>
      <c r="AJ1125" s="4"/>
      <c r="AK1125" s="4"/>
      <c r="AL1125" s="4"/>
      <c r="AM1125" s="4"/>
      <c r="AN1125" s="4"/>
      <c r="AO1125" s="4"/>
      <c r="AP1125" s="4"/>
    </row>
    <row r="1126" spans="1:42" s="3" customFormat="1" ht="21">
      <c r="A1126" s="7"/>
      <c r="B1126" s="6"/>
      <c r="C1126" s="6"/>
      <c r="D1126" s="6"/>
      <c r="E1126" s="6"/>
      <c r="F1126" s="6"/>
      <c r="G1126" s="6"/>
      <c r="H1126" s="6"/>
      <c r="I1126" s="6"/>
      <c r="J1126" s="6"/>
      <c r="K1126" s="6"/>
      <c r="L1126" s="6"/>
      <c r="M1126" s="44"/>
      <c r="N1126" s="8"/>
      <c r="AC1126" s="4"/>
      <c r="AD1126" s="4"/>
      <c r="AE1126" s="4"/>
      <c r="AF1126" s="4"/>
      <c r="AG1126" s="4"/>
      <c r="AH1126" s="4"/>
      <c r="AI1126" s="4"/>
      <c r="AJ1126" s="4"/>
      <c r="AK1126" s="4"/>
      <c r="AL1126" s="4"/>
      <c r="AM1126" s="4"/>
      <c r="AN1126" s="4"/>
      <c r="AO1126" s="4"/>
      <c r="AP1126" s="4"/>
    </row>
    <row r="1127" spans="1:42" s="3" customFormat="1" ht="21">
      <c r="A1127" s="7"/>
      <c r="B1127" s="6"/>
      <c r="C1127" s="6"/>
      <c r="D1127" s="6"/>
      <c r="E1127" s="6"/>
      <c r="F1127" s="6"/>
      <c r="G1127" s="6"/>
      <c r="H1127" s="6"/>
      <c r="I1127" s="6"/>
      <c r="J1127" s="6"/>
      <c r="K1127" s="6"/>
      <c r="L1127" s="6"/>
      <c r="M1127" s="44"/>
      <c r="N1127" s="8"/>
      <c r="AC1127" s="4"/>
      <c r="AD1127" s="4"/>
      <c r="AE1127" s="4"/>
      <c r="AF1127" s="4"/>
      <c r="AG1127" s="4"/>
      <c r="AH1127" s="4"/>
      <c r="AI1127" s="4"/>
      <c r="AJ1127" s="4"/>
      <c r="AK1127" s="4"/>
      <c r="AL1127" s="4"/>
      <c r="AM1127" s="4"/>
      <c r="AN1127" s="4"/>
      <c r="AO1127" s="4"/>
      <c r="AP1127" s="4"/>
    </row>
    <row r="1128" spans="1:42" s="3" customFormat="1" ht="21">
      <c r="A1128" s="7"/>
      <c r="B1128" s="6"/>
      <c r="C1128" s="6"/>
      <c r="D1128" s="6"/>
      <c r="E1128" s="6"/>
      <c r="F1128" s="6"/>
      <c r="G1128" s="6"/>
      <c r="H1128" s="6"/>
      <c r="I1128" s="6"/>
      <c r="J1128" s="6"/>
      <c r="K1128" s="6"/>
      <c r="L1128" s="6"/>
      <c r="M1128" s="44"/>
      <c r="N1128" s="8"/>
      <c r="AC1128" s="4"/>
      <c r="AD1128" s="4"/>
      <c r="AE1128" s="4"/>
      <c r="AF1128" s="4"/>
      <c r="AG1128" s="4"/>
      <c r="AH1128" s="4"/>
      <c r="AI1128" s="4"/>
      <c r="AJ1128" s="4"/>
      <c r="AK1128" s="4"/>
      <c r="AL1128" s="4"/>
      <c r="AM1128" s="4"/>
      <c r="AN1128" s="4"/>
      <c r="AO1128" s="4"/>
      <c r="AP1128" s="4"/>
    </row>
    <row r="1129" spans="1:42" s="3" customFormat="1" ht="21">
      <c r="A1129" s="7"/>
      <c r="B1129" s="6"/>
      <c r="C1129" s="6"/>
      <c r="D1129" s="6"/>
      <c r="E1129" s="6"/>
      <c r="F1129" s="6"/>
      <c r="G1129" s="6"/>
      <c r="H1129" s="6"/>
      <c r="I1129" s="6"/>
      <c r="J1129" s="6"/>
      <c r="K1129" s="6"/>
      <c r="L1129" s="6"/>
      <c r="M1129" s="44"/>
      <c r="N1129" s="8"/>
      <c r="AC1129" s="4"/>
      <c r="AD1129" s="4"/>
      <c r="AE1129" s="4"/>
      <c r="AF1129" s="4"/>
      <c r="AG1129" s="4"/>
      <c r="AH1129" s="4"/>
      <c r="AI1129" s="4"/>
      <c r="AJ1129" s="4"/>
      <c r="AK1129" s="4"/>
      <c r="AL1129" s="4"/>
      <c r="AM1129" s="4"/>
      <c r="AN1129" s="4"/>
      <c r="AO1129" s="4"/>
      <c r="AP1129" s="4"/>
    </row>
    <row r="1130" spans="1:42" s="3" customFormat="1" ht="21">
      <c r="A1130" s="7"/>
      <c r="B1130" s="6"/>
      <c r="C1130" s="6"/>
      <c r="D1130" s="6"/>
      <c r="E1130" s="6"/>
      <c r="F1130" s="6"/>
      <c r="G1130" s="6"/>
      <c r="H1130" s="6"/>
      <c r="I1130" s="6"/>
      <c r="J1130" s="6"/>
      <c r="K1130" s="6"/>
      <c r="L1130" s="6"/>
      <c r="M1130" s="44"/>
      <c r="N1130" s="8"/>
      <c r="AC1130" s="4"/>
      <c r="AD1130" s="4"/>
      <c r="AE1130" s="4"/>
      <c r="AF1130" s="4"/>
      <c r="AG1130" s="4"/>
      <c r="AH1130" s="4"/>
      <c r="AI1130" s="4"/>
      <c r="AJ1130" s="4"/>
      <c r="AK1130" s="4"/>
      <c r="AL1130" s="4"/>
      <c r="AM1130" s="4"/>
      <c r="AN1130" s="4"/>
      <c r="AO1130" s="4"/>
      <c r="AP1130" s="4"/>
    </row>
    <row r="1131" spans="1:42" s="3" customFormat="1" ht="21">
      <c r="A1131" s="7"/>
      <c r="B1131" s="6"/>
      <c r="C1131" s="6"/>
      <c r="D1131" s="6"/>
      <c r="E1131" s="6"/>
      <c r="F1131" s="6"/>
      <c r="G1131" s="6"/>
      <c r="H1131" s="6"/>
      <c r="I1131" s="6"/>
      <c r="J1131" s="6"/>
      <c r="K1131" s="6"/>
      <c r="L1131" s="6"/>
      <c r="M1131" s="44"/>
      <c r="N1131" s="8"/>
      <c r="AC1131" s="4"/>
      <c r="AD1131" s="4"/>
      <c r="AE1131" s="4"/>
      <c r="AF1131" s="4"/>
      <c r="AG1131" s="4"/>
      <c r="AH1131" s="4"/>
      <c r="AI1131" s="4"/>
      <c r="AJ1131" s="4"/>
      <c r="AK1131" s="4"/>
      <c r="AL1131" s="4"/>
      <c r="AM1131" s="4"/>
      <c r="AN1131" s="4"/>
      <c r="AO1131" s="4"/>
      <c r="AP1131" s="4"/>
    </row>
    <row r="1132" spans="1:42" s="3" customFormat="1" ht="21">
      <c r="A1132" s="7"/>
      <c r="B1132" s="6"/>
      <c r="C1132" s="6"/>
      <c r="D1132" s="6"/>
      <c r="E1132" s="6"/>
      <c r="F1132" s="6"/>
      <c r="G1132" s="6"/>
      <c r="H1132" s="6"/>
      <c r="I1132" s="6"/>
      <c r="J1132" s="6"/>
      <c r="K1132" s="6"/>
      <c r="L1132" s="6"/>
      <c r="M1132" s="44"/>
      <c r="N1132" s="8"/>
      <c r="AC1132" s="4"/>
      <c r="AD1132" s="4"/>
      <c r="AE1132" s="4"/>
      <c r="AF1132" s="4"/>
      <c r="AG1132" s="4"/>
      <c r="AH1132" s="4"/>
      <c r="AI1132" s="4"/>
      <c r="AJ1132" s="4"/>
      <c r="AK1132" s="4"/>
      <c r="AL1132" s="4"/>
      <c r="AM1132" s="4"/>
      <c r="AN1132" s="4"/>
      <c r="AO1132" s="4"/>
      <c r="AP1132" s="4"/>
    </row>
    <row r="1133" spans="1:42" s="3" customFormat="1" ht="21">
      <c r="A1133" s="7"/>
      <c r="B1133" s="6"/>
      <c r="C1133" s="6"/>
      <c r="D1133" s="6"/>
      <c r="E1133" s="6"/>
      <c r="F1133" s="6"/>
      <c r="G1133" s="6"/>
      <c r="H1133" s="6"/>
      <c r="I1133" s="6"/>
      <c r="J1133" s="6"/>
      <c r="K1133" s="6"/>
      <c r="L1133" s="6"/>
      <c r="M1133" s="44"/>
      <c r="N1133" s="8"/>
      <c r="AC1133" s="4"/>
      <c r="AD1133" s="4"/>
      <c r="AE1133" s="4"/>
      <c r="AF1133" s="4"/>
      <c r="AG1133" s="4"/>
      <c r="AH1133" s="4"/>
      <c r="AI1133" s="4"/>
      <c r="AJ1133" s="4"/>
      <c r="AK1133" s="4"/>
      <c r="AL1133" s="4"/>
      <c r="AM1133" s="4"/>
      <c r="AN1133" s="4"/>
      <c r="AO1133" s="4"/>
      <c r="AP1133" s="4"/>
    </row>
    <row r="1134" spans="1:42" s="3" customFormat="1" ht="21">
      <c r="A1134" s="7"/>
      <c r="B1134" s="6"/>
      <c r="C1134" s="6"/>
      <c r="D1134" s="6"/>
      <c r="E1134" s="6"/>
      <c r="F1134" s="6"/>
      <c r="G1134" s="6"/>
      <c r="H1134" s="6"/>
      <c r="I1134" s="6"/>
      <c r="J1134" s="6"/>
      <c r="K1134" s="6"/>
      <c r="L1134" s="6"/>
      <c r="M1134" s="44"/>
      <c r="N1134" s="8"/>
      <c r="AC1134" s="4"/>
      <c r="AD1134" s="4"/>
      <c r="AE1134" s="4"/>
      <c r="AF1134" s="4"/>
      <c r="AG1134" s="4"/>
      <c r="AH1134" s="4"/>
      <c r="AI1134" s="4"/>
      <c r="AJ1134" s="4"/>
      <c r="AK1134" s="4"/>
      <c r="AL1134" s="4"/>
      <c r="AM1134" s="4"/>
      <c r="AN1134" s="4"/>
      <c r="AO1134" s="4"/>
      <c r="AP1134" s="4"/>
    </row>
    <row r="1135" spans="1:42" s="3" customFormat="1" ht="21">
      <c r="A1135" s="7"/>
      <c r="B1135" s="6"/>
      <c r="C1135" s="6"/>
      <c r="D1135" s="6"/>
      <c r="E1135" s="6"/>
      <c r="F1135" s="6"/>
      <c r="G1135" s="6"/>
      <c r="H1135" s="6"/>
      <c r="I1135" s="6"/>
      <c r="J1135" s="6"/>
      <c r="K1135" s="6"/>
      <c r="L1135" s="6"/>
      <c r="M1135" s="44"/>
      <c r="N1135" s="8"/>
      <c r="AC1135" s="4"/>
      <c r="AD1135" s="4"/>
      <c r="AE1135" s="4"/>
      <c r="AF1135" s="4"/>
      <c r="AG1135" s="4"/>
      <c r="AH1135" s="4"/>
      <c r="AI1135" s="4"/>
      <c r="AJ1135" s="4"/>
      <c r="AK1135" s="4"/>
      <c r="AL1135" s="4"/>
      <c r="AM1135" s="4"/>
      <c r="AN1135" s="4"/>
      <c r="AO1135" s="4"/>
      <c r="AP1135" s="4"/>
    </row>
    <row r="1136" spans="1:42" s="3" customFormat="1" ht="21">
      <c r="A1136" s="7"/>
      <c r="B1136" s="6"/>
      <c r="C1136" s="6"/>
      <c r="D1136" s="6"/>
      <c r="E1136" s="6"/>
      <c r="F1136" s="6"/>
      <c r="G1136" s="6"/>
      <c r="H1136" s="6"/>
      <c r="I1136" s="6"/>
      <c r="J1136" s="6"/>
      <c r="K1136" s="6"/>
      <c r="L1136" s="6"/>
      <c r="M1136" s="44"/>
      <c r="N1136" s="8"/>
      <c r="AC1136" s="4"/>
      <c r="AD1136" s="4"/>
      <c r="AE1136" s="4"/>
      <c r="AF1136" s="4"/>
      <c r="AG1136" s="4"/>
      <c r="AH1136" s="4"/>
      <c r="AI1136" s="4"/>
      <c r="AJ1136" s="4"/>
      <c r="AK1136" s="4"/>
      <c r="AL1136" s="4"/>
      <c r="AM1136" s="4"/>
      <c r="AN1136" s="4"/>
      <c r="AO1136" s="4"/>
      <c r="AP1136" s="4"/>
    </row>
    <row r="1137" spans="1:42" s="3" customFormat="1" ht="21">
      <c r="A1137" s="7"/>
      <c r="B1137" s="6"/>
      <c r="C1137" s="6"/>
      <c r="D1137" s="6"/>
      <c r="E1137" s="6"/>
      <c r="F1137" s="6"/>
      <c r="G1137" s="6"/>
      <c r="H1137" s="6"/>
      <c r="I1137" s="6"/>
      <c r="J1137" s="6"/>
      <c r="K1137" s="6"/>
      <c r="L1137" s="6"/>
      <c r="M1137" s="44"/>
      <c r="N1137" s="8"/>
      <c r="AC1137" s="4"/>
      <c r="AD1137" s="4"/>
      <c r="AE1137" s="4"/>
      <c r="AF1137" s="4"/>
      <c r="AG1137" s="4"/>
      <c r="AH1137" s="4"/>
      <c r="AI1137" s="4"/>
      <c r="AJ1137" s="4"/>
      <c r="AK1137" s="4"/>
      <c r="AL1137" s="4"/>
      <c r="AM1137" s="4"/>
      <c r="AN1137" s="4"/>
      <c r="AO1137" s="4"/>
      <c r="AP1137" s="4"/>
    </row>
    <row r="1138" spans="1:42" s="3" customFormat="1" ht="21">
      <c r="A1138" s="7"/>
      <c r="B1138" s="6"/>
      <c r="C1138" s="6"/>
      <c r="D1138" s="6"/>
      <c r="E1138" s="6"/>
      <c r="F1138" s="6"/>
      <c r="G1138" s="6"/>
      <c r="H1138" s="6"/>
      <c r="I1138" s="6"/>
      <c r="J1138" s="6"/>
      <c r="K1138" s="6"/>
      <c r="L1138" s="6"/>
      <c r="M1138" s="44"/>
      <c r="N1138" s="8"/>
      <c r="AC1138" s="4"/>
      <c r="AD1138" s="4"/>
      <c r="AE1138" s="4"/>
      <c r="AF1138" s="4"/>
      <c r="AG1138" s="4"/>
      <c r="AH1138" s="4"/>
      <c r="AI1138" s="4"/>
      <c r="AJ1138" s="4"/>
      <c r="AK1138" s="4"/>
      <c r="AL1138" s="4"/>
      <c r="AM1138" s="4"/>
      <c r="AN1138" s="4"/>
      <c r="AO1138" s="4"/>
      <c r="AP1138" s="4"/>
    </row>
    <row r="1139" spans="1:42" s="3" customFormat="1" ht="21">
      <c r="A1139" s="7"/>
      <c r="B1139" s="6"/>
      <c r="C1139" s="6"/>
      <c r="D1139" s="6"/>
      <c r="E1139" s="6"/>
      <c r="F1139" s="6"/>
      <c r="G1139" s="6"/>
      <c r="H1139" s="6"/>
      <c r="I1139" s="6"/>
      <c r="J1139" s="6"/>
      <c r="K1139" s="6"/>
      <c r="L1139" s="6"/>
      <c r="M1139" s="44"/>
      <c r="N1139" s="8"/>
      <c r="AC1139" s="4"/>
      <c r="AD1139" s="4"/>
      <c r="AE1139" s="4"/>
      <c r="AF1139" s="4"/>
      <c r="AG1139" s="4"/>
      <c r="AH1139" s="4"/>
      <c r="AI1139" s="4"/>
      <c r="AJ1139" s="4"/>
      <c r="AK1139" s="4"/>
      <c r="AL1139" s="4"/>
      <c r="AM1139" s="4"/>
      <c r="AN1139" s="4"/>
      <c r="AO1139" s="4"/>
      <c r="AP1139" s="4"/>
    </row>
    <row r="1140" spans="1:42" s="3" customFormat="1" ht="21">
      <c r="A1140" s="7"/>
      <c r="B1140" s="6"/>
      <c r="C1140" s="6"/>
      <c r="D1140" s="6"/>
      <c r="E1140" s="6"/>
      <c r="F1140" s="6"/>
      <c r="G1140" s="6"/>
      <c r="H1140" s="6"/>
      <c r="I1140" s="6"/>
      <c r="J1140" s="6"/>
      <c r="K1140" s="6"/>
      <c r="L1140" s="6"/>
      <c r="M1140" s="44"/>
      <c r="N1140" s="8"/>
      <c r="AC1140" s="4"/>
      <c r="AD1140" s="4"/>
      <c r="AE1140" s="4"/>
      <c r="AF1140" s="4"/>
      <c r="AG1140" s="4"/>
      <c r="AH1140" s="4"/>
      <c r="AI1140" s="4"/>
      <c r="AJ1140" s="4"/>
      <c r="AK1140" s="4"/>
      <c r="AL1140" s="4"/>
      <c r="AM1140" s="4"/>
      <c r="AN1140" s="4"/>
      <c r="AO1140" s="4"/>
      <c r="AP1140" s="4"/>
    </row>
    <row r="1141" spans="1:42" s="3" customFormat="1" ht="21">
      <c r="A1141" s="7"/>
      <c r="B1141" s="6"/>
      <c r="C1141" s="6"/>
      <c r="D1141" s="6"/>
      <c r="E1141" s="6"/>
      <c r="F1141" s="6"/>
      <c r="G1141" s="6"/>
      <c r="H1141" s="6"/>
      <c r="I1141" s="6"/>
      <c r="J1141" s="6"/>
      <c r="K1141" s="6"/>
      <c r="L1141" s="6"/>
      <c r="M1141" s="44"/>
      <c r="N1141" s="8"/>
      <c r="AC1141" s="4"/>
      <c r="AD1141" s="4"/>
      <c r="AE1141" s="4"/>
      <c r="AF1141" s="4"/>
      <c r="AG1141" s="4"/>
      <c r="AH1141" s="4"/>
      <c r="AI1141" s="4"/>
      <c r="AJ1141" s="4"/>
      <c r="AK1141" s="4"/>
      <c r="AL1141" s="4"/>
      <c r="AM1141" s="4"/>
      <c r="AN1141" s="4"/>
      <c r="AO1141" s="4"/>
      <c r="AP1141" s="4"/>
    </row>
    <row r="1142" spans="1:42" s="3" customFormat="1" ht="21">
      <c r="A1142" s="7"/>
      <c r="B1142" s="6"/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44"/>
      <c r="N1142" s="8"/>
      <c r="AC1142" s="4"/>
      <c r="AD1142" s="4"/>
      <c r="AE1142" s="4"/>
      <c r="AF1142" s="4"/>
      <c r="AG1142" s="4"/>
      <c r="AH1142" s="4"/>
      <c r="AI1142" s="4"/>
      <c r="AJ1142" s="4"/>
      <c r="AK1142" s="4"/>
      <c r="AL1142" s="4"/>
      <c r="AM1142" s="4"/>
      <c r="AN1142" s="4"/>
      <c r="AO1142" s="4"/>
      <c r="AP1142" s="4"/>
    </row>
    <row r="1143" spans="1:42" s="3" customFormat="1" ht="21">
      <c r="A1143" s="7"/>
      <c r="B1143" s="6"/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M1143" s="44"/>
      <c r="N1143" s="8"/>
      <c r="AC1143" s="4"/>
      <c r="AD1143" s="4"/>
      <c r="AE1143" s="4"/>
      <c r="AF1143" s="4"/>
      <c r="AG1143" s="4"/>
      <c r="AH1143" s="4"/>
      <c r="AI1143" s="4"/>
      <c r="AJ1143" s="4"/>
      <c r="AK1143" s="4"/>
      <c r="AL1143" s="4"/>
      <c r="AM1143" s="4"/>
      <c r="AN1143" s="4"/>
      <c r="AO1143" s="4"/>
      <c r="AP1143" s="4"/>
    </row>
    <row r="1144" spans="1:42" s="3" customFormat="1" ht="21">
      <c r="A1144" s="7"/>
      <c r="B1144" s="6"/>
      <c r="C1144" s="6"/>
      <c r="D1144" s="6"/>
      <c r="E1144" s="6"/>
      <c r="F1144" s="6"/>
      <c r="G1144" s="6"/>
      <c r="H1144" s="6"/>
      <c r="I1144" s="6"/>
      <c r="J1144" s="6"/>
      <c r="K1144" s="6"/>
      <c r="L1144" s="6"/>
      <c r="M1144" s="44"/>
      <c r="N1144" s="8"/>
      <c r="AC1144" s="4"/>
      <c r="AD1144" s="4"/>
      <c r="AE1144" s="4"/>
      <c r="AF1144" s="4"/>
      <c r="AG1144" s="4"/>
      <c r="AH1144" s="4"/>
      <c r="AI1144" s="4"/>
      <c r="AJ1144" s="4"/>
      <c r="AK1144" s="4"/>
      <c r="AL1144" s="4"/>
      <c r="AM1144" s="4"/>
      <c r="AN1144" s="4"/>
      <c r="AO1144" s="4"/>
      <c r="AP1144" s="4"/>
    </row>
    <row r="1145" spans="1:42" s="3" customFormat="1" ht="21">
      <c r="A1145" s="7"/>
      <c r="B1145" s="6"/>
      <c r="C1145" s="6"/>
      <c r="D1145" s="6"/>
      <c r="E1145" s="6"/>
      <c r="F1145" s="6"/>
      <c r="G1145" s="6"/>
      <c r="H1145" s="6"/>
      <c r="I1145" s="6"/>
      <c r="J1145" s="6"/>
      <c r="K1145" s="6"/>
      <c r="L1145" s="6"/>
      <c r="M1145" s="44"/>
      <c r="N1145" s="8"/>
      <c r="AC1145" s="4"/>
      <c r="AD1145" s="4"/>
      <c r="AE1145" s="4"/>
      <c r="AF1145" s="4"/>
      <c r="AG1145" s="4"/>
      <c r="AH1145" s="4"/>
      <c r="AI1145" s="4"/>
      <c r="AJ1145" s="4"/>
      <c r="AK1145" s="4"/>
      <c r="AL1145" s="4"/>
      <c r="AM1145" s="4"/>
      <c r="AN1145" s="4"/>
      <c r="AO1145" s="4"/>
      <c r="AP1145" s="4"/>
    </row>
    <row r="1146" spans="1:42" s="3" customFormat="1" ht="21">
      <c r="A1146" s="7"/>
      <c r="B1146" s="6"/>
      <c r="C1146" s="6"/>
      <c r="D1146" s="6"/>
      <c r="E1146" s="6"/>
      <c r="F1146" s="6"/>
      <c r="G1146" s="6"/>
      <c r="H1146" s="6"/>
      <c r="I1146" s="6"/>
      <c r="J1146" s="6"/>
      <c r="K1146" s="6"/>
      <c r="L1146" s="6"/>
      <c r="M1146" s="44"/>
      <c r="N1146" s="8"/>
      <c r="AC1146" s="4"/>
      <c r="AD1146" s="4"/>
      <c r="AE1146" s="4"/>
      <c r="AF1146" s="4"/>
      <c r="AG1146" s="4"/>
      <c r="AH1146" s="4"/>
      <c r="AI1146" s="4"/>
      <c r="AJ1146" s="4"/>
      <c r="AK1146" s="4"/>
      <c r="AL1146" s="4"/>
      <c r="AM1146" s="4"/>
      <c r="AN1146" s="4"/>
      <c r="AO1146" s="4"/>
      <c r="AP1146" s="4"/>
    </row>
    <row r="1147" spans="1:42" s="3" customFormat="1" ht="21">
      <c r="A1147" s="7"/>
      <c r="B1147" s="6"/>
      <c r="C1147" s="6"/>
      <c r="D1147" s="6"/>
      <c r="E1147" s="6"/>
      <c r="F1147" s="6"/>
      <c r="G1147" s="6"/>
      <c r="H1147" s="6"/>
      <c r="I1147" s="6"/>
      <c r="J1147" s="6"/>
      <c r="K1147" s="6"/>
      <c r="L1147" s="6"/>
      <c r="M1147" s="44"/>
      <c r="N1147" s="8"/>
      <c r="AC1147" s="4"/>
      <c r="AD1147" s="4"/>
      <c r="AE1147" s="4"/>
      <c r="AF1147" s="4"/>
      <c r="AG1147" s="4"/>
      <c r="AH1147" s="4"/>
      <c r="AI1147" s="4"/>
      <c r="AJ1147" s="4"/>
      <c r="AK1147" s="4"/>
      <c r="AL1147" s="4"/>
      <c r="AM1147" s="4"/>
      <c r="AN1147" s="4"/>
      <c r="AO1147" s="4"/>
      <c r="AP1147" s="4"/>
    </row>
    <row r="1148" spans="1:42" s="3" customFormat="1" ht="21">
      <c r="A1148" s="7"/>
      <c r="B1148" s="6"/>
      <c r="C1148" s="6"/>
      <c r="D1148" s="6"/>
      <c r="E1148" s="6"/>
      <c r="F1148" s="6"/>
      <c r="G1148" s="6"/>
      <c r="H1148" s="6"/>
      <c r="I1148" s="6"/>
      <c r="J1148" s="6"/>
      <c r="K1148" s="6"/>
      <c r="L1148" s="6"/>
      <c r="M1148" s="44"/>
      <c r="N1148" s="8"/>
      <c r="AC1148" s="4"/>
      <c r="AD1148" s="4"/>
      <c r="AE1148" s="4"/>
      <c r="AF1148" s="4"/>
      <c r="AG1148" s="4"/>
      <c r="AH1148" s="4"/>
      <c r="AI1148" s="4"/>
      <c r="AJ1148" s="4"/>
      <c r="AK1148" s="4"/>
      <c r="AL1148" s="4"/>
      <c r="AM1148" s="4"/>
      <c r="AN1148" s="4"/>
      <c r="AO1148" s="4"/>
      <c r="AP1148" s="4"/>
    </row>
    <row r="1149" spans="1:42" s="3" customFormat="1" ht="21">
      <c r="A1149" s="7"/>
      <c r="B1149" s="6"/>
      <c r="C1149" s="6"/>
      <c r="D1149" s="6"/>
      <c r="E1149" s="6"/>
      <c r="F1149" s="6"/>
      <c r="G1149" s="6"/>
      <c r="H1149" s="6"/>
      <c r="I1149" s="6"/>
      <c r="J1149" s="6"/>
      <c r="K1149" s="6"/>
      <c r="L1149" s="6"/>
      <c r="M1149" s="44"/>
      <c r="N1149" s="8"/>
      <c r="AC1149" s="4"/>
      <c r="AD1149" s="4"/>
      <c r="AE1149" s="4"/>
      <c r="AF1149" s="4"/>
      <c r="AG1149" s="4"/>
      <c r="AH1149" s="4"/>
      <c r="AI1149" s="4"/>
      <c r="AJ1149" s="4"/>
      <c r="AK1149" s="4"/>
      <c r="AL1149" s="4"/>
      <c r="AM1149" s="4"/>
      <c r="AN1149" s="4"/>
      <c r="AO1149" s="4"/>
      <c r="AP1149" s="4"/>
    </row>
    <row r="1150" spans="1:42" s="3" customFormat="1" ht="21">
      <c r="A1150" s="7"/>
      <c r="B1150" s="6"/>
      <c r="C1150" s="6"/>
      <c r="D1150" s="6"/>
      <c r="E1150" s="6"/>
      <c r="F1150" s="6"/>
      <c r="G1150" s="6"/>
      <c r="H1150" s="6"/>
      <c r="I1150" s="6"/>
      <c r="J1150" s="6"/>
      <c r="K1150" s="6"/>
      <c r="L1150" s="6"/>
      <c r="M1150" s="44"/>
      <c r="N1150" s="8"/>
      <c r="AC1150" s="4"/>
      <c r="AD1150" s="4"/>
      <c r="AE1150" s="4"/>
      <c r="AF1150" s="4"/>
      <c r="AG1150" s="4"/>
      <c r="AH1150" s="4"/>
      <c r="AI1150" s="4"/>
      <c r="AJ1150" s="4"/>
      <c r="AK1150" s="4"/>
      <c r="AL1150" s="4"/>
      <c r="AM1150" s="4"/>
      <c r="AN1150" s="4"/>
      <c r="AO1150" s="4"/>
      <c r="AP1150" s="4"/>
    </row>
    <row r="1151" spans="1:42" s="3" customFormat="1" ht="21">
      <c r="A1151" s="7"/>
      <c r="B1151" s="6"/>
      <c r="C1151" s="6"/>
      <c r="D1151" s="6"/>
      <c r="E1151" s="6"/>
      <c r="F1151" s="6"/>
      <c r="G1151" s="6"/>
      <c r="H1151" s="6"/>
      <c r="I1151" s="6"/>
      <c r="J1151" s="6"/>
      <c r="K1151" s="6"/>
      <c r="L1151" s="6"/>
      <c r="M1151" s="44"/>
      <c r="N1151" s="8"/>
      <c r="AC1151" s="4"/>
      <c r="AD1151" s="4"/>
      <c r="AE1151" s="4"/>
      <c r="AF1151" s="4"/>
      <c r="AG1151" s="4"/>
      <c r="AH1151" s="4"/>
      <c r="AI1151" s="4"/>
      <c r="AJ1151" s="4"/>
      <c r="AK1151" s="4"/>
      <c r="AL1151" s="4"/>
      <c r="AM1151" s="4"/>
      <c r="AN1151" s="4"/>
      <c r="AO1151" s="4"/>
      <c r="AP1151" s="4"/>
    </row>
    <row r="1152" spans="1:42" s="3" customFormat="1" ht="21">
      <c r="A1152" s="7"/>
      <c r="B1152" s="6"/>
      <c r="C1152" s="6"/>
      <c r="D1152" s="6"/>
      <c r="E1152" s="6"/>
      <c r="F1152" s="6"/>
      <c r="G1152" s="6"/>
      <c r="H1152" s="6"/>
      <c r="I1152" s="6"/>
      <c r="J1152" s="6"/>
      <c r="K1152" s="6"/>
      <c r="L1152" s="6"/>
      <c r="M1152" s="44"/>
      <c r="N1152" s="8"/>
      <c r="AC1152" s="4"/>
      <c r="AD1152" s="4"/>
      <c r="AE1152" s="4"/>
      <c r="AF1152" s="4"/>
      <c r="AG1152" s="4"/>
      <c r="AH1152" s="4"/>
      <c r="AI1152" s="4"/>
      <c r="AJ1152" s="4"/>
      <c r="AK1152" s="4"/>
      <c r="AL1152" s="4"/>
      <c r="AM1152" s="4"/>
      <c r="AN1152" s="4"/>
      <c r="AO1152" s="4"/>
      <c r="AP1152" s="4"/>
    </row>
    <row r="1153" spans="1:42" s="3" customFormat="1" ht="21">
      <c r="A1153" s="7"/>
      <c r="B1153" s="6"/>
      <c r="C1153" s="6"/>
      <c r="D1153" s="6"/>
      <c r="E1153" s="6"/>
      <c r="F1153" s="6"/>
      <c r="G1153" s="6"/>
      <c r="H1153" s="6"/>
      <c r="I1153" s="6"/>
      <c r="J1153" s="6"/>
      <c r="K1153" s="6"/>
      <c r="L1153" s="6"/>
      <c r="M1153" s="44"/>
      <c r="N1153" s="8"/>
      <c r="AC1153" s="4"/>
      <c r="AD1153" s="4"/>
      <c r="AE1153" s="4"/>
      <c r="AF1153" s="4"/>
      <c r="AG1153" s="4"/>
      <c r="AH1153" s="4"/>
      <c r="AI1153" s="4"/>
      <c r="AJ1153" s="4"/>
      <c r="AK1153" s="4"/>
      <c r="AL1153" s="4"/>
      <c r="AM1153" s="4"/>
      <c r="AN1153" s="4"/>
      <c r="AO1153" s="4"/>
      <c r="AP1153" s="4"/>
    </row>
    <row r="1154" spans="1:42" s="3" customFormat="1" ht="21">
      <c r="A1154" s="7"/>
      <c r="B1154" s="6"/>
      <c r="C1154" s="6"/>
      <c r="D1154" s="6"/>
      <c r="E1154" s="6"/>
      <c r="F1154" s="6"/>
      <c r="G1154" s="6"/>
      <c r="H1154" s="6"/>
      <c r="I1154" s="6"/>
      <c r="J1154" s="6"/>
      <c r="K1154" s="6"/>
      <c r="L1154" s="6"/>
      <c r="M1154" s="44"/>
      <c r="N1154" s="8"/>
      <c r="AC1154" s="4"/>
      <c r="AD1154" s="4"/>
      <c r="AE1154" s="4"/>
      <c r="AF1154" s="4"/>
      <c r="AG1154" s="4"/>
      <c r="AH1154" s="4"/>
      <c r="AI1154" s="4"/>
      <c r="AJ1154" s="4"/>
      <c r="AK1154" s="4"/>
      <c r="AL1154" s="4"/>
      <c r="AM1154" s="4"/>
      <c r="AN1154" s="4"/>
      <c r="AO1154" s="4"/>
      <c r="AP1154" s="4"/>
    </row>
    <row r="1155" spans="1:42" s="3" customFormat="1" ht="21">
      <c r="A1155" s="7"/>
      <c r="B1155" s="6"/>
      <c r="C1155" s="6"/>
      <c r="D1155" s="6"/>
      <c r="E1155" s="6"/>
      <c r="F1155" s="6"/>
      <c r="G1155" s="6"/>
      <c r="H1155" s="6"/>
      <c r="I1155" s="6"/>
      <c r="J1155" s="6"/>
      <c r="K1155" s="6"/>
      <c r="L1155" s="6"/>
      <c r="M1155" s="44"/>
      <c r="N1155" s="8"/>
      <c r="AC1155" s="4"/>
      <c r="AD1155" s="4"/>
      <c r="AE1155" s="4"/>
      <c r="AF1155" s="4"/>
      <c r="AG1155" s="4"/>
      <c r="AH1155" s="4"/>
      <c r="AI1155" s="4"/>
      <c r="AJ1155" s="4"/>
      <c r="AK1155" s="4"/>
      <c r="AL1155" s="4"/>
      <c r="AM1155" s="4"/>
      <c r="AN1155" s="4"/>
      <c r="AO1155" s="4"/>
      <c r="AP1155" s="4"/>
    </row>
    <row r="1156" spans="1:42" s="3" customFormat="1" ht="21">
      <c r="A1156" s="7"/>
      <c r="B1156" s="6"/>
      <c r="C1156" s="6"/>
      <c r="D1156" s="6"/>
      <c r="E1156" s="6"/>
      <c r="F1156" s="6"/>
      <c r="G1156" s="6"/>
      <c r="H1156" s="6"/>
      <c r="I1156" s="6"/>
      <c r="J1156" s="6"/>
      <c r="K1156" s="6"/>
      <c r="L1156" s="6"/>
      <c r="M1156" s="44"/>
      <c r="N1156" s="8"/>
      <c r="AC1156" s="4"/>
      <c r="AD1156" s="4"/>
      <c r="AE1156" s="4"/>
      <c r="AF1156" s="4"/>
      <c r="AG1156" s="4"/>
      <c r="AH1156" s="4"/>
      <c r="AI1156" s="4"/>
      <c r="AJ1156" s="4"/>
      <c r="AK1156" s="4"/>
      <c r="AL1156" s="4"/>
      <c r="AM1156" s="4"/>
      <c r="AN1156" s="4"/>
      <c r="AO1156" s="4"/>
      <c r="AP1156" s="4"/>
    </row>
    <row r="1157" spans="1:42" s="3" customFormat="1" ht="21">
      <c r="A1157" s="7"/>
      <c r="B1157" s="6"/>
      <c r="C1157" s="6"/>
      <c r="D1157" s="6"/>
      <c r="E1157" s="6"/>
      <c r="F1157" s="6"/>
      <c r="G1157" s="6"/>
      <c r="H1157" s="6"/>
      <c r="I1157" s="6"/>
      <c r="J1157" s="6"/>
      <c r="K1157" s="6"/>
      <c r="L1157" s="6"/>
      <c r="M1157" s="44"/>
      <c r="N1157" s="8"/>
      <c r="AC1157" s="4"/>
      <c r="AD1157" s="4"/>
      <c r="AE1157" s="4"/>
      <c r="AF1157" s="4"/>
      <c r="AG1157" s="4"/>
      <c r="AH1157" s="4"/>
      <c r="AI1157" s="4"/>
      <c r="AJ1157" s="4"/>
      <c r="AK1157" s="4"/>
      <c r="AL1157" s="4"/>
      <c r="AM1157" s="4"/>
      <c r="AN1157" s="4"/>
      <c r="AO1157" s="4"/>
      <c r="AP1157" s="4"/>
    </row>
    <row r="1158" spans="1:42" s="3" customFormat="1" ht="21">
      <c r="A1158" s="7"/>
      <c r="B1158" s="6"/>
      <c r="C1158" s="6"/>
      <c r="D1158" s="6"/>
      <c r="E1158" s="6"/>
      <c r="F1158" s="6"/>
      <c r="G1158" s="6"/>
      <c r="H1158" s="6"/>
      <c r="I1158" s="6"/>
      <c r="J1158" s="6"/>
      <c r="K1158" s="6"/>
      <c r="L1158" s="6"/>
      <c r="M1158" s="44"/>
      <c r="N1158" s="8"/>
      <c r="AC1158" s="4"/>
      <c r="AD1158" s="4"/>
      <c r="AE1158" s="4"/>
      <c r="AF1158" s="4"/>
      <c r="AG1158" s="4"/>
      <c r="AH1158" s="4"/>
      <c r="AI1158" s="4"/>
      <c r="AJ1158" s="4"/>
      <c r="AK1158" s="4"/>
      <c r="AL1158" s="4"/>
      <c r="AM1158" s="4"/>
      <c r="AN1158" s="4"/>
      <c r="AO1158" s="4"/>
      <c r="AP1158" s="4"/>
    </row>
    <row r="1159" spans="1:42" s="3" customFormat="1" ht="21">
      <c r="A1159" s="7"/>
      <c r="B1159" s="6"/>
      <c r="C1159" s="6"/>
      <c r="D1159" s="6"/>
      <c r="E1159" s="6"/>
      <c r="F1159" s="6"/>
      <c r="G1159" s="6"/>
      <c r="H1159" s="6"/>
      <c r="I1159" s="6"/>
      <c r="J1159" s="6"/>
      <c r="K1159" s="6"/>
      <c r="L1159" s="6"/>
      <c r="M1159" s="44"/>
      <c r="N1159" s="8"/>
      <c r="AC1159" s="4"/>
      <c r="AD1159" s="4"/>
      <c r="AE1159" s="4"/>
      <c r="AF1159" s="4"/>
      <c r="AG1159" s="4"/>
      <c r="AH1159" s="4"/>
      <c r="AI1159" s="4"/>
      <c r="AJ1159" s="4"/>
      <c r="AK1159" s="4"/>
      <c r="AL1159" s="4"/>
      <c r="AM1159" s="4"/>
      <c r="AN1159" s="4"/>
      <c r="AO1159" s="4"/>
      <c r="AP1159" s="4"/>
    </row>
    <row r="1160" spans="1:42" s="3" customFormat="1" ht="21">
      <c r="A1160" s="7"/>
      <c r="B1160" s="6"/>
      <c r="C1160" s="6"/>
      <c r="D1160" s="6"/>
      <c r="E1160" s="6"/>
      <c r="F1160" s="6"/>
      <c r="G1160" s="6"/>
      <c r="H1160" s="6"/>
      <c r="I1160" s="6"/>
      <c r="J1160" s="6"/>
      <c r="K1160" s="6"/>
      <c r="L1160" s="6"/>
      <c r="M1160" s="44"/>
      <c r="N1160" s="8"/>
      <c r="AC1160" s="4"/>
      <c r="AD1160" s="4"/>
      <c r="AE1160" s="4"/>
      <c r="AF1160" s="4"/>
      <c r="AG1160" s="4"/>
      <c r="AH1160" s="4"/>
      <c r="AI1160" s="4"/>
      <c r="AJ1160" s="4"/>
      <c r="AK1160" s="4"/>
      <c r="AL1160" s="4"/>
      <c r="AM1160" s="4"/>
      <c r="AN1160" s="4"/>
      <c r="AO1160" s="4"/>
      <c r="AP1160" s="4"/>
    </row>
    <row r="1161" spans="1:42" s="3" customFormat="1" ht="21">
      <c r="A1161" s="7"/>
      <c r="B1161" s="6"/>
      <c r="C1161" s="6"/>
      <c r="D1161" s="6"/>
      <c r="E1161" s="6"/>
      <c r="F1161" s="6"/>
      <c r="G1161" s="6"/>
      <c r="H1161" s="6"/>
      <c r="I1161" s="6"/>
      <c r="J1161" s="6"/>
      <c r="K1161" s="6"/>
      <c r="L1161" s="6"/>
      <c r="M1161" s="44"/>
      <c r="N1161" s="8"/>
      <c r="AC1161" s="4"/>
      <c r="AD1161" s="4"/>
      <c r="AE1161" s="4"/>
      <c r="AF1161" s="4"/>
      <c r="AG1161" s="4"/>
      <c r="AH1161" s="4"/>
      <c r="AI1161" s="4"/>
      <c r="AJ1161" s="4"/>
      <c r="AK1161" s="4"/>
      <c r="AL1161" s="4"/>
      <c r="AM1161" s="4"/>
      <c r="AN1161" s="4"/>
      <c r="AO1161" s="4"/>
      <c r="AP1161" s="4"/>
    </row>
    <row r="1162" spans="1:42" s="3" customFormat="1" ht="21">
      <c r="A1162" s="7"/>
      <c r="B1162" s="6"/>
      <c r="C1162" s="6"/>
      <c r="D1162" s="6"/>
      <c r="E1162" s="6"/>
      <c r="F1162" s="6"/>
      <c r="G1162" s="6"/>
      <c r="H1162" s="6"/>
      <c r="I1162" s="6"/>
      <c r="J1162" s="6"/>
      <c r="K1162" s="6"/>
      <c r="L1162" s="6"/>
      <c r="M1162" s="44"/>
      <c r="N1162" s="8"/>
      <c r="AC1162" s="4"/>
      <c r="AD1162" s="4"/>
      <c r="AE1162" s="4"/>
      <c r="AF1162" s="4"/>
      <c r="AG1162" s="4"/>
      <c r="AH1162" s="4"/>
      <c r="AI1162" s="4"/>
      <c r="AJ1162" s="4"/>
      <c r="AK1162" s="4"/>
      <c r="AL1162" s="4"/>
      <c r="AM1162" s="4"/>
      <c r="AN1162" s="4"/>
      <c r="AO1162" s="4"/>
      <c r="AP1162" s="4"/>
    </row>
    <row r="1163" spans="1:42" s="3" customFormat="1" ht="21">
      <c r="A1163" s="7"/>
      <c r="B1163" s="6"/>
      <c r="C1163" s="6"/>
      <c r="D1163" s="6"/>
      <c r="E1163" s="6"/>
      <c r="F1163" s="6"/>
      <c r="G1163" s="6"/>
      <c r="H1163" s="6"/>
      <c r="I1163" s="6"/>
      <c r="J1163" s="6"/>
      <c r="K1163" s="6"/>
      <c r="L1163" s="6"/>
      <c r="M1163" s="44"/>
      <c r="N1163" s="8"/>
      <c r="AC1163" s="4"/>
      <c r="AD1163" s="4"/>
      <c r="AE1163" s="4"/>
      <c r="AF1163" s="4"/>
      <c r="AG1163" s="4"/>
      <c r="AH1163" s="4"/>
      <c r="AI1163" s="4"/>
      <c r="AJ1163" s="4"/>
      <c r="AK1163" s="4"/>
      <c r="AL1163" s="4"/>
      <c r="AM1163" s="4"/>
      <c r="AN1163" s="4"/>
      <c r="AO1163" s="4"/>
      <c r="AP1163" s="4"/>
    </row>
    <row r="1164" spans="1:42" s="3" customFormat="1" ht="21">
      <c r="A1164" s="7"/>
      <c r="B1164" s="6"/>
      <c r="C1164" s="6"/>
      <c r="D1164" s="6"/>
      <c r="E1164" s="6"/>
      <c r="F1164" s="6"/>
      <c r="G1164" s="6"/>
      <c r="H1164" s="6"/>
      <c r="I1164" s="6"/>
      <c r="J1164" s="6"/>
      <c r="K1164" s="6"/>
      <c r="L1164" s="6"/>
      <c r="M1164" s="44"/>
      <c r="N1164" s="8"/>
      <c r="AC1164" s="4"/>
      <c r="AD1164" s="4"/>
      <c r="AE1164" s="4"/>
      <c r="AF1164" s="4"/>
      <c r="AG1164" s="4"/>
      <c r="AH1164" s="4"/>
      <c r="AI1164" s="4"/>
      <c r="AJ1164" s="4"/>
      <c r="AK1164" s="4"/>
      <c r="AL1164" s="4"/>
      <c r="AM1164" s="4"/>
      <c r="AN1164" s="4"/>
      <c r="AO1164" s="4"/>
      <c r="AP1164" s="4"/>
    </row>
    <row r="1165" spans="1:42" s="3" customFormat="1" ht="21">
      <c r="A1165" s="7"/>
      <c r="B1165" s="6"/>
      <c r="C1165" s="6"/>
      <c r="D1165" s="6"/>
      <c r="E1165" s="6"/>
      <c r="F1165" s="6"/>
      <c r="G1165" s="6"/>
      <c r="H1165" s="6"/>
      <c r="I1165" s="6"/>
      <c r="J1165" s="6"/>
      <c r="K1165" s="6"/>
      <c r="L1165" s="6"/>
      <c r="M1165" s="44"/>
      <c r="N1165" s="8"/>
      <c r="AC1165" s="4"/>
      <c r="AD1165" s="4"/>
      <c r="AE1165" s="4"/>
      <c r="AF1165" s="4"/>
      <c r="AG1165" s="4"/>
      <c r="AH1165" s="4"/>
      <c r="AI1165" s="4"/>
      <c r="AJ1165" s="4"/>
      <c r="AK1165" s="4"/>
      <c r="AL1165" s="4"/>
      <c r="AM1165" s="4"/>
      <c r="AN1165" s="4"/>
      <c r="AO1165" s="4"/>
      <c r="AP1165" s="4"/>
    </row>
    <row r="1166" spans="1:42" s="3" customFormat="1" ht="21">
      <c r="A1166" s="7"/>
      <c r="B1166" s="6"/>
      <c r="C1166" s="6"/>
      <c r="D1166" s="6"/>
      <c r="E1166" s="6"/>
      <c r="F1166" s="6"/>
      <c r="G1166" s="6"/>
      <c r="H1166" s="6"/>
      <c r="I1166" s="6"/>
      <c r="J1166" s="6"/>
      <c r="K1166" s="6"/>
      <c r="L1166" s="6"/>
      <c r="M1166" s="44"/>
      <c r="N1166" s="8"/>
      <c r="AC1166" s="4"/>
      <c r="AD1166" s="4"/>
      <c r="AE1166" s="4"/>
      <c r="AF1166" s="4"/>
      <c r="AG1166" s="4"/>
      <c r="AH1166" s="4"/>
      <c r="AI1166" s="4"/>
      <c r="AJ1166" s="4"/>
      <c r="AK1166" s="4"/>
      <c r="AL1166" s="4"/>
      <c r="AM1166" s="4"/>
      <c r="AN1166" s="4"/>
      <c r="AO1166" s="4"/>
      <c r="AP1166" s="4"/>
    </row>
    <row r="1167" spans="1:42" s="3" customFormat="1" ht="21">
      <c r="A1167" s="7"/>
      <c r="B1167" s="6"/>
      <c r="C1167" s="6"/>
      <c r="D1167" s="6"/>
      <c r="E1167" s="6"/>
      <c r="F1167" s="6"/>
      <c r="G1167" s="6"/>
      <c r="H1167" s="6"/>
      <c r="I1167" s="6"/>
      <c r="J1167" s="6"/>
      <c r="K1167" s="6"/>
      <c r="L1167" s="6"/>
      <c r="M1167" s="44"/>
      <c r="N1167" s="8"/>
      <c r="AC1167" s="4"/>
      <c r="AD1167" s="4"/>
      <c r="AE1167" s="4"/>
      <c r="AF1167" s="4"/>
      <c r="AG1167" s="4"/>
      <c r="AH1167" s="4"/>
      <c r="AI1167" s="4"/>
      <c r="AJ1167" s="4"/>
      <c r="AK1167" s="4"/>
      <c r="AL1167" s="4"/>
      <c r="AM1167" s="4"/>
      <c r="AN1167" s="4"/>
      <c r="AO1167" s="4"/>
      <c r="AP1167" s="4"/>
    </row>
    <row r="1168" spans="1:42" s="3" customFormat="1" ht="21">
      <c r="A1168" s="7"/>
      <c r="B1168" s="6"/>
      <c r="C1168" s="6"/>
      <c r="D1168" s="6"/>
      <c r="E1168" s="6"/>
      <c r="F1168" s="6"/>
      <c r="G1168" s="6"/>
      <c r="H1168" s="6"/>
      <c r="I1168" s="6"/>
      <c r="J1168" s="6"/>
      <c r="K1168" s="6"/>
      <c r="L1168" s="6"/>
      <c r="M1168" s="44"/>
      <c r="N1168" s="8"/>
      <c r="AC1168" s="4"/>
      <c r="AD1168" s="4"/>
      <c r="AE1168" s="4"/>
      <c r="AF1168" s="4"/>
      <c r="AG1168" s="4"/>
      <c r="AH1168" s="4"/>
      <c r="AI1168" s="4"/>
      <c r="AJ1168" s="4"/>
      <c r="AK1168" s="4"/>
      <c r="AL1168" s="4"/>
      <c r="AM1168" s="4"/>
      <c r="AN1168" s="4"/>
      <c r="AO1168" s="4"/>
      <c r="AP1168" s="4"/>
    </row>
    <row r="1169" spans="1:42" s="3" customFormat="1" ht="21">
      <c r="A1169" s="7"/>
      <c r="B1169" s="6"/>
      <c r="C1169" s="6"/>
      <c r="D1169" s="6"/>
      <c r="E1169" s="6"/>
      <c r="F1169" s="6"/>
      <c r="G1169" s="6"/>
      <c r="H1169" s="6"/>
      <c r="I1169" s="6"/>
      <c r="J1169" s="6"/>
      <c r="K1169" s="6"/>
      <c r="L1169" s="6"/>
      <c r="M1169" s="44"/>
      <c r="N1169" s="8"/>
      <c r="AC1169" s="4"/>
      <c r="AD1169" s="4"/>
      <c r="AE1169" s="4"/>
      <c r="AF1169" s="4"/>
      <c r="AG1169" s="4"/>
      <c r="AH1169" s="4"/>
      <c r="AI1169" s="4"/>
      <c r="AJ1169" s="4"/>
      <c r="AK1169" s="4"/>
      <c r="AL1169" s="4"/>
      <c r="AM1169" s="4"/>
      <c r="AN1169" s="4"/>
      <c r="AO1169" s="4"/>
      <c r="AP1169" s="4"/>
    </row>
    <row r="1170" spans="1:42" s="3" customFormat="1" ht="21">
      <c r="A1170" s="7"/>
      <c r="B1170" s="6"/>
      <c r="C1170" s="6"/>
      <c r="D1170" s="6"/>
      <c r="E1170" s="6"/>
      <c r="F1170" s="6"/>
      <c r="G1170" s="6"/>
      <c r="H1170" s="6"/>
      <c r="I1170" s="6"/>
      <c r="J1170" s="6"/>
      <c r="K1170" s="6"/>
      <c r="L1170" s="6"/>
      <c r="M1170" s="44"/>
      <c r="N1170" s="8"/>
      <c r="AC1170" s="4"/>
      <c r="AD1170" s="4"/>
      <c r="AE1170" s="4"/>
      <c r="AF1170" s="4"/>
      <c r="AG1170" s="4"/>
      <c r="AH1170" s="4"/>
      <c r="AI1170" s="4"/>
      <c r="AJ1170" s="4"/>
      <c r="AK1170" s="4"/>
      <c r="AL1170" s="4"/>
      <c r="AM1170" s="4"/>
      <c r="AN1170" s="4"/>
      <c r="AO1170" s="4"/>
      <c r="AP1170" s="4"/>
    </row>
    <row r="1171" spans="1:42" s="3" customFormat="1" ht="21">
      <c r="A1171" s="7"/>
      <c r="B1171" s="6"/>
      <c r="C1171" s="6"/>
      <c r="D1171" s="6"/>
      <c r="E1171" s="6"/>
      <c r="F1171" s="6"/>
      <c r="G1171" s="6"/>
      <c r="H1171" s="6"/>
      <c r="I1171" s="6"/>
      <c r="J1171" s="6"/>
      <c r="K1171" s="6"/>
      <c r="L1171" s="6"/>
      <c r="M1171" s="44"/>
      <c r="N1171" s="8"/>
      <c r="AC1171" s="4"/>
      <c r="AD1171" s="4"/>
      <c r="AE1171" s="4"/>
      <c r="AF1171" s="4"/>
      <c r="AG1171" s="4"/>
      <c r="AH1171" s="4"/>
      <c r="AI1171" s="4"/>
      <c r="AJ1171" s="4"/>
      <c r="AK1171" s="4"/>
      <c r="AL1171" s="4"/>
      <c r="AM1171" s="4"/>
      <c r="AN1171" s="4"/>
      <c r="AO1171" s="4"/>
      <c r="AP1171" s="4"/>
    </row>
    <row r="1172" spans="1:42" s="3" customFormat="1" ht="21">
      <c r="A1172" s="7"/>
      <c r="B1172" s="6"/>
      <c r="C1172" s="6"/>
      <c r="D1172" s="6"/>
      <c r="E1172" s="6"/>
      <c r="F1172" s="6"/>
      <c r="G1172" s="6"/>
      <c r="H1172" s="6"/>
      <c r="I1172" s="6"/>
      <c r="J1172" s="6"/>
      <c r="K1172" s="6"/>
      <c r="L1172" s="6"/>
      <c r="M1172" s="44"/>
      <c r="N1172" s="8"/>
      <c r="AC1172" s="4"/>
      <c r="AD1172" s="4"/>
      <c r="AE1172" s="4"/>
      <c r="AF1172" s="4"/>
      <c r="AG1172" s="4"/>
      <c r="AH1172" s="4"/>
      <c r="AI1172" s="4"/>
      <c r="AJ1172" s="4"/>
      <c r="AK1172" s="4"/>
      <c r="AL1172" s="4"/>
      <c r="AM1172" s="4"/>
      <c r="AN1172" s="4"/>
      <c r="AO1172" s="4"/>
      <c r="AP1172" s="4"/>
    </row>
    <row r="1173" spans="1:42" s="3" customFormat="1" ht="21">
      <c r="A1173" s="7"/>
      <c r="B1173" s="6"/>
      <c r="C1173" s="6"/>
      <c r="D1173" s="6"/>
      <c r="E1173" s="6"/>
      <c r="F1173" s="6"/>
      <c r="G1173" s="6"/>
      <c r="H1173" s="6"/>
      <c r="I1173" s="6"/>
      <c r="J1173" s="6"/>
      <c r="K1173" s="6"/>
      <c r="L1173" s="6"/>
      <c r="M1173" s="44"/>
      <c r="N1173" s="8"/>
      <c r="AC1173" s="4"/>
      <c r="AD1173" s="4"/>
      <c r="AE1173" s="4"/>
      <c r="AF1173" s="4"/>
      <c r="AG1173" s="4"/>
      <c r="AH1173" s="4"/>
      <c r="AI1173" s="4"/>
      <c r="AJ1173" s="4"/>
      <c r="AK1173" s="4"/>
      <c r="AL1173" s="4"/>
      <c r="AM1173" s="4"/>
      <c r="AN1173" s="4"/>
      <c r="AO1173" s="4"/>
      <c r="AP1173" s="4"/>
    </row>
    <row r="1174" spans="1:42" s="3" customFormat="1" ht="21">
      <c r="A1174" s="7"/>
      <c r="B1174" s="6"/>
      <c r="C1174" s="6"/>
      <c r="D1174" s="6"/>
      <c r="E1174" s="6"/>
      <c r="F1174" s="6"/>
      <c r="G1174" s="6"/>
      <c r="H1174" s="6"/>
      <c r="I1174" s="6"/>
      <c r="J1174" s="6"/>
      <c r="K1174" s="6"/>
      <c r="L1174" s="6"/>
      <c r="M1174" s="44"/>
      <c r="N1174" s="8"/>
      <c r="AC1174" s="4"/>
      <c r="AD1174" s="4"/>
      <c r="AE1174" s="4"/>
      <c r="AF1174" s="4"/>
      <c r="AG1174" s="4"/>
      <c r="AH1174" s="4"/>
      <c r="AI1174" s="4"/>
      <c r="AJ1174" s="4"/>
      <c r="AK1174" s="4"/>
      <c r="AL1174" s="4"/>
      <c r="AM1174" s="4"/>
      <c r="AN1174" s="4"/>
      <c r="AO1174" s="4"/>
      <c r="AP1174" s="4"/>
    </row>
    <row r="1175" spans="1:42" s="3" customFormat="1" ht="21">
      <c r="A1175" s="7"/>
      <c r="B1175" s="6"/>
      <c r="C1175" s="6"/>
      <c r="D1175" s="6"/>
      <c r="E1175" s="6"/>
      <c r="F1175" s="6"/>
      <c r="G1175" s="6"/>
      <c r="H1175" s="6"/>
      <c r="I1175" s="6"/>
      <c r="J1175" s="6"/>
      <c r="K1175" s="6"/>
      <c r="L1175" s="6"/>
      <c r="M1175" s="44"/>
      <c r="N1175" s="8"/>
      <c r="AC1175" s="4"/>
      <c r="AD1175" s="4"/>
      <c r="AE1175" s="4"/>
      <c r="AF1175" s="4"/>
      <c r="AG1175" s="4"/>
      <c r="AH1175" s="4"/>
      <c r="AI1175" s="4"/>
      <c r="AJ1175" s="4"/>
      <c r="AK1175" s="4"/>
      <c r="AL1175" s="4"/>
      <c r="AM1175" s="4"/>
      <c r="AN1175" s="4"/>
      <c r="AO1175" s="4"/>
      <c r="AP1175" s="4"/>
    </row>
    <row r="1176" spans="1:42" s="3" customFormat="1" ht="21">
      <c r="A1176" s="7"/>
      <c r="B1176" s="6"/>
      <c r="C1176" s="6"/>
      <c r="D1176" s="6"/>
      <c r="E1176" s="6"/>
      <c r="F1176" s="6"/>
      <c r="G1176" s="6"/>
      <c r="H1176" s="6"/>
      <c r="I1176" s="6"/>
      <c r="J1176" s="6"/>
      <c r="K1176" s="6"/>
      <c r="L1176" s="6"/>
      <c r="M1176" s="44"/>
      <c r="N1176" s="8"/>
      <c r="AC1176" s="4"/>
      <c r="AD1176" s="4"/>
      <c r="AE1176" s="4"/>
      <c r="AF1176" s="4"/>
      <c r="AG1176" s="4"/>
      <c r="AH1176" s="4"/>
      <c r="AI1176" s="4"/>
      <c r="AJ1176" s="4"/>
      <c r="AK1176" s="4"/>
      <c r="AL1176" s="4"/>
      <c r="AM1176" s="4"/>
      <c r="AN1176" s="4"/>
      <c r="AO1176" s="4"/>
      <c r="AP1176" s="4"/>
    </row>
    <row r="1177" spans="1:42" s="3" customFormat="1" ht="21">
      <c r="A1177" s="7"/>
      <c r="B1177" s="6"/>
      <c r="C1177" s="6"/>
      <c r="D1177" s="6"/>
      <c r="E1177" s="6"/>
      <c r="F1177" s="6"/>
      <c r="G1177" s="6"/>
      <c r="H1177" s="6"/>
      <c r="I1177" s="6"/>
      <c r="J1177" s="6"/>
      <c r="K1177" s="6"/>
      <c r="L1177" s="6"/>
      <c r="M1177" s="44"/>
      <c r="N1177" s="8"/>
      <c r="AC1177" s="4"/>
      <c r="AD1177" s="4"/>
      <c r="AE1177" s="4"/>
      <c r="AF1177" s="4"/>
      <c r="AG1177" s="4"/>
      <c r="AH1177" s="4"/>
      <c r="AI1177" s="4"/>
      <c r="AJ1177" s="4"/>
      <c r="AK1177" s="4"/>
      <c r="AL1177" s="4"/>
      <c r="AM1177" s="4"/>
      <c r="AN1177" s="4"/>
      <c r="AO1177" s="4"/>
      <c r="AP1177" s="4"/>
    </row>
    <row r="1178" spans="1:42" s="3" customFormat="1" ht="21">
      <c r="A1178" s="7"/>
      <c r="B1178" s="6"/>
      <c r="C1178" s="6"/>
      <c r="D1178" s="6"/>
      <c r="E1178" s="6"/>
      <c r="F1178" s="6"/>
      <c r="G1178" s="6"/>
      <c r="H1178" s="6"/>
      <c r="I1178" s="6"/>
      <c r="J1178" s="6"/>
      <c r="K1178" s="6"/>
      <c r="L1178" s="6"/>
      <c r="M1178" s="44"/>
      <c r="N1178" s="8"/>
      <c r="AC1178" s="4"/>
      <c r="AD1178" s="4"/>
      <c r="AE1178" s="4"/>
      <c r="AF1178" s="4"/>
      <c r="AG1178" s="4"/>
      <c r="AH1178" s="4"/>
      <c r="AI1178" s="4"/>
      <c r="AJ1178" s="4"/>
      <c r="AK1178" s="4"/>
      <c r="AL1178" s="4"/>
      <c r="AM1178" s="4"/>
      <c r="AN1178" s="4"/>
      <c r="AO1178" s="4"/>
      <c r="AP1178" s="4"/>
    </row>
    <row r="1179" spans="1:42" s="3" customFormat="1" ht="21">
      <c r="A1179" s="7"/>
      <c r="B1179" s="6"/>
      <c r="C1179" s="6"/>
      <c r="D1179" s="6"/>
      <c r="E1179" s="6"/>
      <c r="F1179" s="6"/>
      <c r="G1179" s="6"/>
      <c r="H1179" s="6"/>
      <c r="I1179" s="6"/>
      <c r="J1179" s="6"/>
      <c r="K1179" s="6"/>
      <c r="L1179" s="6"/>
      <c r="M1179" s="44"/>
      <c r="N1179" s="8"/>
      <c r="AC1179" s="4"/>
      <c r="AD1179" s="4"/>
      <c r="AE1179" s="4"/>
      <c r="AF1179" s="4"/>
      <c r="AG1179" s="4"/>
      <c r="AH1179" s="4"/>
      <c r="AI1179" s="4"/>
      <c r="AJ1179" s="4"/>
      <c r="AK1179" s="4"/>
      <c r="AL1179" s="4"/>
      <c r="AM1179" s="4"/>
      <c r="AN1179" s="4"/>
      <c r="AO1179" s="4"/>
      <c r="AP1179" s="4"/>
    </row>
    <row r="1180" spans="1:42" s="3" customFormat="1" ht="21">
      <c r="A1180" s="7"/>
      <c r="B1180" s="6"/>
      <c r="C1180" s="6"/>
      <c r="D1180" s="6"/>
      <c r="E1180" s="6"/>
      <c r="F1180" s="6"/>
      <c r="G1180" s="6"/>
      <c r="H1180" s="6"/>
      <c r="I1180" s="6"/>
      <c r="J1180" s="6"/>
      <c r="K1180" s="6"/>
      <c r="L1180" s="6"/>
      <c r="M1180" s="44"/>
      <c r="N1180" s="8"/>
      <c r="AC1180" s="4"/>
      <c r="AD1180" s="4"/>
      <c r="AE1180" s="4"/>
      <c r="AF1180" s="4"/>
      <c r="AG1180" s="4"/>
      <c r="AH1180" s="4"/>
      <c r="AI1180" s="4"/>
      <c r="AJ1180" s="4"/>
      <c r="AK1180" s="4"/>
      <c r="AL1180" s="4"/>
      <c r="AM1180" s="4"/>
      <c r="AN1180" s="4"/>
      <c r="AO1180" s="4"/>
      <c r="AP1180" s="4"/>
    </row>
    <row r="1181" spans="1:42" s="3" customFormat="1" ht="21">
      <c r="A1181" s="7"/>
      <c r="B1181" s="6"/>
      <c r="C1181" s="6"/>
      <c r="D1181" s="6"/>
      <c r="E1181" s="6"/>
      <c r="F1181" s="6"/>
      <c r="G1181" s="6"/>
      <c r="H1181" s="6"/>
      <c r="I1181" s="6"/>
      <c r="J1181" s="6"/>
      <c r="K1181" s="6"/>
      <c r="L1181" s="6"/>
      <c r="M1181" s="44"/>
      <c r="N1181" s="8"/>
      <c r="AC1181" s="4"/>
      <c r="AD1181" s="4"/>
      <c r="AE1181" s="4"/>
      <c r="AF1181" s="4"/>
      <c r="AG1181" s="4"/>
      <c r="AH1181" s="4"/>
      <c r="AI1181" s="4"/>
      <c r="AJ1181" s="4"/>
      <c r="AK1181" s="4"/>
      <c r="AL1181" s="4"/>
      <c r="AM1181" s="4"/>
      <c r="AN1181" s="4"/>
      <c r="AO1181" s="4"/>
      <c r="AP1181" s="4"/>
    </row>
    <row r="1182" spans="1:42" s="3" customFormat="1" ht="21">
      <c r="A1182" s="7"/>
      <c r="B1182" s="6"/>
      <c r="C1182" s="6"/>
      <c r="D1182" s="6"/>
      <c r="E1182" s="6"/>
      <c r="F1182" s="6"/>
      <c r="G1182" s="6"/>
      <c r="H1182" s="6"/>
      <c r="I1182" s="6"/>
      <c r="J1182" s="6"/>
      <c r="K1182" s="6"/>
      <c r="L1182" s="6"/>
      <c r="M1182" s="44"/>
      <c r="N1182" s="8"/>
      <c r="AC1182" s="4"/>
      <c r="AD1182" s="4"/>
      <c r="AE1182" s="4"/>
      <c r="AF1182" s="4"/>
      <c r="AG1182" s="4"/>
      <c r="AH1182" s="4"/>
      <c r="AI1182" s="4"/>
      <c r="AJ1182" s="4"/>
      <c r="AK1182" s="4"/>
      <c r="AL1182" s="4"/>
      <c r="AM1182" s="4"/>
      <c r="AN1182" s="4"/>
      <c r="AO1182" s="4"/>
      <c r="AP1182" s="4"/>
    </row>
    <row r="1183" spans="1:42" s="3" customFormat="1" ht="21">
      <c r="A1183" s="7"/>
      <c r="B1183" s="6"/>
      <c r="C1183" s="6"/>
      <c r="D1183" s="6"/>
      <c r="E1183" s="6"/>
      <c r="F1183" s="6"/>
      <c r="G1183" s="6"/>
      <c r="H1183" s="6"/>
      <c r="I1183" s="6"/>
      <c r="J1183" s="6"/>
      <c r="K1183" s="6"/>
      <c r="L1183" s="6"/>
      <c r="M1183" s="44"/>
      <c r="N1183" s="8"/>
      <c r="AC1183" s="4"/>
      <c r="AD1183" s="4"/>
      <c r="AE1183" s="4"/>
      <c r="AF1183" s="4"/>
      <c r="AG1183" s="4"/>
      <c r="AH1183" s="4"/>
      <c r="AI1183" s="4"/>
      <c r="AJ1183" s="4"/>
      <c r="AK1183" s="4"/>
      <c r="AL1183" s="4"/>
      <c r="AM1183" s="4"/>
      <c r="AN1183" s="4"/>
      <c r="AO1183" s="4"/>
      <c r="AP1183" s="4"/>
    </row>
    <row r="1184" spans="1:42" s="3" customFormat="1" ht="21">
      <c r="A1184" s="7"/>
      <c r="B1184" s="6"/>
      <c r="C1184" s="6"/>
      <c r="D1184" s="6"/>
      <c r="E1184" s="6"/>
      <c r="F1184" s="6"/>
      <c r="G1184" s="6"/>
      <c r="H1184" s="6"/>
      <c r="I1184" s="6"/>
      <c r="J1184" s="6"/>
      <c r="K1184" s="6"/>
      <c r="L1184" s="6"/>
      <c r="M1184" s="44"/>
      <c r="N1184" s="8"/>
      <c r="AC1184" s="4"/>
      <c r="AD1184" s="4"/>
      <c r="AE1184" s="4"/>
      <c r="AF1184" s="4"/>
      <c r="AG1184" s="4"/>
      <c r="AH1184" s="4"/>
      <c r="AI1184" s="4"/>
      <c r="AJ1184" s="4"/>
      <c r="AK1184" s="4"/>
      <c r="AL1184" s="4"/>
      <c r="AM1184" s="4"/>
      <c r="AN1184" s="4"/>
      <c r="AO1184" s="4"/>
      <c r="AP1184" s="4"/>
    </row>
    <row r="1185" spans="1:42" s="3" customFormat="1" ht="21">
      <c r="A1185" s="7"/>
      <c r="B1185" s="6"/>
      <c r="C1185" s="6"/>
      <c r="D1185" s="6"/>
      <c r="E1185" s="6"/>
      <c r="F1185" s="6"/>
      <c r="G1185" s="6"/>
      <c r="H1185" s="6"/>
      <c r="I1185" s="6"/>
      <c r="J1185" s="6"/>
      <c r="K1185" s="6"/>
      <c r="L1185" s="6"/>
      <c r="M1185" s="44"/>
      <c r="N1185" s="8"/>
      <c r="AC1185" s="4"/>
      <c r="AD1185" s="4"/>
      <c r="AE1185" s="4"/>
      <c r="AF1185" s="4"/>
      <c r="AG1185" s="4"/>
      <c r="AH1185" s="4"/>
      <c r="AI1185" s="4"/>
      <c r="AJ1185" s="4"/>
      <c r="AK1185" s="4"/>
      <c r="AL1185" s="4"/>
      <c r="AM1185" s="4"/>
      <c r="AN1185" s="4"/>
      <c r="AO1185" s="4"/>
      <c r="AP1185" s="4"/>
    </row>
    <row r="1186" spans="1:42" s="3" customFormat="1" ht="21">
      <c r="A1186" s="7"/>
      <c r="B1186" s="6"/>
      <c r="C1186" s="6"/>
      <c r="D1186" s="6"/>
      <c r="E1186" s="6"/>
      <c r="F1186" s="6"/>
      <c r="G1186" s="6"/>
      <c r="H1186" s="6"/>
      <c r="I1186" s="6"/>
      <c r="J1186" s="6"/>
      <c r="K1186" s="6"/>
      <c r="L1186" s="6"/>
      <c r="M1186" s="44"/>
      <c r="N1186" s="8"/>
      <c r="AC1186" s="4"/>
      <c r="AD1186" s="4"/>
      <c r="AE1186" s="4"/>
      <c r="AF1186" s="4"/>
      <c r="AG1186" s="4"/>
      <c r="AH1186" s="4"/>
      <c r="AI1186" s="4"/>
      <c r="AJ1186" s="4"/>
      <c r="AK1186" s="4"/>
      <c r="AL1186" s="4"/>
      <c r="AM1186" s="4"/>
      <c r="AN1186" s="4"/>
      <c r="AO1186" s="4"/>
      <c r="AP1186" s="4"/>
    </row>
    <row r="1187" spans="1:42" s="3" customFormat="1" ht="21">
      <c r="A1187" s="7"/>
      <c r="B1187" s="6"/>
      <c r="C1187" s="6"/>
      <c r="D1187" s="6"/>
      <c r="E1187" s="6"/>
      <c r="F1187" s="6"/>
      <c r="G1187" s="6"/>
      <c r="H1187" s="6"/>
      <c r="I1187" s="6"/>
      <c r="J1187" s="6"/>
      <c r="K1187" s="6"/>
      <c r="L1187" s="6"/>
      <c r="M1187" s="44"/>
      <c r="N1187" s="8"/>
      <c r="AC1187" s="4"/>
      <c r="AD1187" s="4"/>
      <c r="AE1187" s="4"/>
      <c r="AF1187" s="4"/>
      <c r="AG1187" s="4"/>
      <c r="AH1187" s="4"/>
      <c r="AI1187" s="4"/>
      <c r="AJ1187" s="4"/>
      <c r="AK1187" s="4"/>
      <c r="AL1187" s="4"/>
      <c r="AM1187" s="4"/>
      <c r="AN1187" s="4"/>
      <c r="AO1187" s="4"/>
      <c r="AP1187" s="4"/>
    </row>
    <row r="1188" spans="1:42" s="3" customFormat="1" ht="21">
      <c r="A1188" s="7"/>
      <c r="B1188" s="6"/>
      <c r="C1188" s="6"/>
      <c r="D1188" s="6"/>
      <c r="E1188" s="6"/>
      <c r="F1188" s="6"/>
      <c r="G1188" s="6"/>
      <c r="H1188" s="6"/>
      <c r="I1188" s="6"/>
      <c r="J1188" s="6"/>
      <c r="K1188" s="6"/>
      <c r="L1188" s="6"/>
      <c r="M1188" s="44"/>
      <c r="N1188" s="8"/>
      <c r="AC1188" s="4"/>
      <c r="AD1188" s="4"/>
      <c r="AE1188" s="4"/>
      <c r="AF1188" s="4"/>
      <c r="AG1188" s="4"/>
      <c r="AH1188" s="4"/>
      <c r="AI1188" s="4"/>
      <c r="AJ1188" s="4"/>
      <c r="AK1188" s="4"/>
      <c r="AL1188" s="4"/>
      <c r="AM1188" s="4"/>
      <c r="AN1188" s="4"/>
      <c r="AO1188" s="4"/>
      <c r="AP1188" s="4"/>
    </row>
    <row r="1189" spans="1:42" s="3" customFormat="1" ht="21">
      <c r="A1189" s="7"/>
      <c r="B1189" s="6"/>
      <c r="C1189" s="6"/>
      <c r="D1189" s="6"/>
      <c r="E1189" s="6"/>
      <c r="F1189" s="6"/>
      <c r="G1189" s="6"/>
      <c r="H1189" s="6"/>
      <c r="I1189" s="6"/>
      <c r="J1189" s="6"/>
      <c r="K1189" s="6"/>
      <c r="L1189" s="6"/>
      <c r="M1189" s="44"/>
      <c r="N1189" s="8"/>
      <c r="AC1189" s="4"/>
      <c r="AD1189" s="4"/>
      <c r="AE1189" s="4"/>
      <c r="AF1189" s="4"/>
      <c r="AG1189" s="4"/>
      <c r="AH1189" s="4"/>
      <c r="AI1189" s="4"/>
      <c r="AJ1189" s="4"/>
      <c r="AK1189" s="4"/>
      <c r="AL1189" s="4"/>
      <c r="AM1189" s="4"/>
      <c r="AN1189" s="4"/>
      <c r="AO1189" s="4"/>
      <c r="AP1189" s="4"/>
    </row>
    <row r="1190" spans="1:42" s="3" customFormat="1" ht="21">
      <c r="A1190" s="7"/>
      <c r="B1190" s="6"/>
      <c r="C1190" s="6"/>
      <c r="D1190" s="6"/>
      <c r="E1190" s="6"/>
      <c r="F1190" s="6"/>
      <c r="G1190" s="6"/>
      <c r="H1190" s="6"/>
      <c r="I1190" s="6"/>
      <c r="J1190" s="6"/>
      <c r="K1190" s="6"/>
      <c r="L1190" s="6"/>
      <c r="M1190" s="44"/>
      <c r="N1190" s="8"/>
      <c r="AC1190" s="4"/>
      <c r="AD1190" s="4"/>
      <c r="AE1190" s="4"/>
      <c r="AF1190" s="4"/>
      <c r="AG1190" s="4"/>
      <c r="AH1190" s="4"/>
      <c r="AI1190" s="4"/>
      <c r="AJ1190" s="4"/>
      <c r="AK1190" s="4"/>
      <c r="AL1190" s="4"/>
      <c r="AM1190" s="4"/>
      <c r="AN1190" s="4"/>
      <c r="AO1190" s="4"/>
      <c r="AP1190" s="4"/>
    </row>
    <row r="1191" spans="1:42" s="3" customFormat="1" ht="21">
      <c r="A1191" s="7"/>
      <c r="B1191" s="6"/>
      <c r="C1191" s="6"/>
      <c r="D1191" s="6"/>
      <c r="E1191" s="6"/>
      <c r="F1191" s="6"/>
      <c r="G1191" s="6"/>
      <c r="H1191" s="6"/>
      <c r="I1191" s="6"/>
      <c r="J1191" s="6"/>
      <c r="K1191" s="6"/>
      <c r="L1191" s="6"/>
      <c r="M1191" s="44"/>
      <c r="N1191" s="8"/>
      <c r="AC1191" s="4"/>
      <c r="AD1191" s="4"/>
      <c r="AE1191" s="4"/>
      <c r="AF1191" s="4"/>
      <c r="AG1191" s="4"/>
      <c r="AH1191" s="4"/>
      <c r="AI1191" s="4"/>
      <c r="AJ1191" s="4"/>
      <c r="AK1191" s="4"/>
      <c r="AL1191" s="4"/>
      <c r="AM1191" s="4"/>
      <c r="AN1191" s="4"/>
      <c r="AO1191" s="4"/>
      <c r="AP1191" s="4"/>
    </row>
    <row r="1192" spans="1:42" s="3" customFormat="1" ht="21">
      <c r="A1192" s="7"/>
      <c r="B1192" s="6"/>
      <c r="C1192" s="6"/>
      <c r="D1192" s="6"/>
      <c r="E1192" s="6"/>
      <c r="F1192" s="6"/>
      <c r="G1192" s="6"/>
      <c r="H1192" s="6"/>
      <c r="I1192" s="6"/>
      <c r="J1192" s="6"/>
      <c r="K1192" s="6"/>
      <c r="L1192" s="6"/>
      <c r="M1192" s="44"/>
      <c r="N1192" s="8"/>
      <c r="AC1192" s="4"/>
      <c r="AD1192" s="4"/>
      <c r="AE1192" s="4"/>
      <c r="AF1192" s="4"/>
      <c r="AG1192" s="4"/>
      <c r="AH1192" s="4"/>
      <c r="AI1192" s="4"/>
      <c r="AJ1192" s="4"/>
      <c r="AK1192" s="4"/>
      <c r="AL1192" s="4"/>
      <c r="AM1192" s="4"/>
      <c r="AN1192" s="4"/>
      <c r="AO1192" s="4"/>
      <c r="AP1192" s="4"/>
    </row>
    <row r="1193" spans="1:42" s="3" customFormat="1" ht="21">
      <c r="A1193" s="7"/>
      <c r="B1193" s="6"/>
      <c r="C1193" s="6"/>
      <c r="D1193" s="6"/>
      <c r="E1193" s="6"/>
      <c r="F1193" s="6"/>
      <c r="G1193" s="6"/>
      <c r="H1193" s="6"/>
      <c r="I1193" s="6"/>
      <c r="J1193" s="6"/>
      <c r="K1193" s="6"/>
      <c r="L1193" s="6"/>
      <c r="M1193" s="44"/>
      <c r="N1193" s="8"/>
      <c r="AC1193" s="4"/>
      <c r="AD1193" s="4"/>
      <c r="AE1193" s="4"/>
      <c r="AF1193" s="4"/>
      <c r="AG1193" s="4"/>
      <c r="AH1193" s="4"/>
      <c r="AI1193" s="4"/>
      <c r="AJ1193" s="4"/>
      <c r="AK1193" s="4"/>
      <c r="AL1193" s="4"/>
      <c r="AM1193" s="4"/>
      <c r="AN1193" s="4"/>
      <c r="AO1193" s="4"/>
      <c r="AP1193" s="4"/>
    </row>
    <row r="1194" spans="1:42" s="3" customFormat="1" ht="21">
      <c r="A1194" s="7"/>
      <c r="B1194" s="6"/>
      <c r="C1194" s="6"/>
      <c r="D1194" s="6"/>
      <c r="E1194" s="6"/>
      <c r="F1194" s="6"/>
      <c r="G1194" s="6"/>
      <c r="H1194" s="6"/>
      <c r="I1194" s="6"/>
      <c r="J1194" s="6"/>
      <c r="K1194" s="6"/>
      <c r="L1194" s="6"/>
      <c r="M1194" s="44"/>
      <c r="N1194" s="8"/>
      <c r="AC1194" s="4"/>
      <c r="AD1194" s="4"/>
      <c r="AE1194" s="4"/>
      <c r="AF1194" s="4"/>
      <c r="AG1194" s="4"/>
      <c r="AH1194" s="4"/>
      <c r="AI1194" s="4"/>
      <c r="AJ1194" s="4"/>
      <c r="AK1194" s="4"/>
      <c r="AL1194" s="4"/>
      <c r="AM1194" s="4"/>
      <c r="AN1194" s="4"/>
      <c r="AO1194" s="4"/>
      <c r="AP1194" s="4"/>
    </row>
    <row r="1195" spans="1:42" s="3" customFormat="1" ht="21">
      <c r="A1195" s="7"/>
      <c r="B1195" s="6"/>
      <c r="C1195" s="6"/>
      <c r="D1195" s="6"/>
      <c r="E1195" s="6"/>
      <c r="F1195" s="6"/>
      <c r="G1195" s="6"/>
      <c r="H1195" s="6"/>
      <c r="I1195" s="6"/>
      <c r="J1195" s="6"/>
      <c r="K1195" s="6"/>
      <c r="L1195" s="6"/>
      <c r="M1195" s="44"/>
      <c r="N1195" s="8"/>
      <c r="AC1195" s="4"/>
      <c r="AD1195" s="4"/>
      <c r="AE1195" s="4"/>
      <c r="AF1195" s="4"/>
      <c r="AG1195" s="4"/>
      <c r="AH1195" s="4"/>
      <c r="AI1195" s="4"/>
      <c r="AJ1195" s="4"/>
      <c r="AK1195" s="4"/>
      <c r="AL1195" s="4"/>
      <c r="AM1195" s="4"/>
      <c r="AN1195" s="4"/>
      <c r="AO1195" s="4"/>
      <c r="AP1195" s="4"/>
    </row>
    <row r="1196" spans="1:42" s="3" customFormat="1" ht="21">
      <c r="A1196" s="7"/>
      <c r="B1196" s="6"/>
      <c r="C1196" s="6"/>
      <c r="D1196" s="6"/>
      <c r="E1196" s="6"/>
      <c r="F1196" s="6"/>
      <c r="G1196" s="6"/>
      <c r="H1196" s="6"/>
      <c r="I1196" s="6"/>
      <c r="J1196" s="6"/>
      <c r="K1196" s="6"/>
      <c r="L1196" s="6"/>
      <c r="M1196" s="44"/>
      <c r="N1196" s="8"/>
      <c r="AC1196" s="4"/>
      <c r="AD1196" s="4"/>
      <c r="AE1196" s="4"/>
      <c r="AF1196" s="4"/>
      <c r="AG1196" s="4"/>
      <c r="AH1196" s="4"/>
      <c r="AI1196" s="4"/>
      <c r="AJ1196" s="4"/>
      <c r="AK1196" s="4"/>
      <c r="AL1196" s="4"/>
      <c r="AM1196" s="4"/>
      <c r="AN1196" s="4"/>
      <c r="AO1196" s="4"/>
      <c r="AP1196" s="4"/>
    </row>
    <row r="1197" spans="1:42" s="3" customFormat="1" ht="21">
      <c r="A1197" s="7"/>
      <c r="B1197" s="6"/>
      <c r="C1197" s="6"/>
      <c r="D1197" s="6"/>
      <c r="E1197" s="6"/>
      <c r="F1197" s="6"/>
      <c r="G1197" s="6"/>
      <c r="H1197" s="6"/>
      <c r="I1197" s="6"/>
      <c r="J1197" s="6"/>
      <c r="K1197" s="6"/>
      <c r="L1197" s="6"/>
      <c r="M1197" s="44"/>
      <c r="N1197" s="8"/>
      <c r="AC1197" s="4"/>
      <c r="AD1197" s="4"/>
      <c r="AE1197" s="4"/>
      <c r="AF1197" s="4"/>
      <c r="AG1197" s="4"/>
      <c r="AH1197" s="4"/>
      <c r="AI1197" s="4"/>
      <c r="AJ1197" s="4"/>
      <c r="AK1197" s="4"/>
      <c r="AL1197" s="4"/>
      <c r="AM1197" s="4"/>
      <c r="AN1197" s="4"/>
      <c r="AO1197" s="4"/>
      <c r="AP1197" s="4"/>
    </row>
    <row r="1198" spans="1:42" s="3" customFormat="1" ht="21">
      <c r="A1198" s="7"/>
      <c r="B1198" s="6"/>
      <c r="C1198" s="6"/>
      <c r="D1198" s="6"/>
      <c r="E1198" s="6"/>
      <c r="F1198" s="6"/>
      <c r="G1198" s="6"/>
      <c r="H1198" s="6"/>
      <c r="I1198" s="6"/>
      <c r="J1198" s="6"/>
      <c r="K1198" s="6"/>
      <c r="L1198" s="6"/>
      <c r="M1198" s="44"/>
      <c r="N1198" s="8"/>
      <c r="AC1198" s="4"/>
      <c r="AD1198" s="4"/>
      <c r="AE1198" s="4"/>
      <c r="AF1198" s="4"/>
      <c r="AG1198" s="4"/>
      <c r="AH1198" s="4"/>
      <c r="AI1198" s="4"/>
      <c r="AJ1198" s="4"/>
      <c r="AK1198" s="4"/>
      <c r="AL1198" s="4"/>
      <c r="AM1198" s="4"/>
      <c r="AN1198" s="4"/>
      <c r="AO1198" s="4"/>
      <c r="AP1198" s="4"/>
    </row>
    <row r="1199" spans="1:42" s="3" customFormat="1" ht="21">
      <c r="A1199" s="7"/>
      <c r="B1199" s="6"/>
      <c r="C1199" s="6"/>
      <c r="D1199" s="6"/>
      <c r="E1199" s="6"/>
      <c r="F1199" s="6"/>
      <c r="G1199" s="6"/>
      <c r="H1199" s="6"/>
      <c r="I1199" s="6"/>
      <c r="J1199" s="6"/>
      <c r="K1199" s="6"/>
      <c r="L1199" s="6"/>
      <c r="M1199" s="44"/>
      <c r="N1199" s="8"/>
      <c r="AC1199" s="4"/>
      <c r="AD1199" s="4"/>
      <c r="AE1199" s="4"/>
      <c r="AF1199" s="4"/>
      <c r="AG1199" s="4"/>
      <c r="AH1199" s="4"/>
      <c r="AI1199" s="4"/>
      <c r="AJ1199" s="4"/>
      <c r="AK1199" s="4"/>
      <c r="AL1199" s="4"/>
      <c r="AM1199" s="4"/>
      <c r="AN1199" s="4"/>
      <c r="AO1199" s="4"/>
      <c r="AP1199" s="4"/>
    </row>
    <row r="1200" spans="1:42" s="3" customFormat="1" ht="21">
      <c r="A1200" s="7"/>
      <c r="B1200" s="6"/>
      <c r="C1200" s="6"/>
      <c r="D1200" s="6"/>
      <c r="E1200" s="6"/>
      <c r="F1200" s="6"/>
      <c r="G1200" s="6"/>
      <c r="H1200" s="6"/>
      <c r="I1200" s="6"/>
      <c r="J1200" s="6"/>
      <c r="K1200" s="6"/>
      <c r="L1200" s="6"/>
      <c r="M1200" s="44"/>
      <c r="N1200" s="8"/>
      <c r="AC1200" s="4"/>
      <c r="AD1200" s="4"/>
      <c r="AE1200" s="4"/>
      <c r="AF1200" s="4"/>
      <c r="AG1200" s="4"/>
      <c r="AH1200" s="4"/>
      <c r="AI1200" s="4"/>
      <c r="AJ1200" s="4"/>
      <c r="AK1200" s="4"/>
      <c r="AL1200" s="4"/>
      <c r="AM1200" s="4"/>
      <c r="AN1200" s="4"/>
      <c r="AO1200" s="4"/>
      <c r="AP1200" s="4"/>
    </row>
    <row r="1201" spans="1:42" s="3" customFormat="1" ht="21">
      <c r="A1201" s="7"/>
      <c r="B1201" s="6"/>
      <c r="C1201" s="6"/>
      <c r="D1201" s="6"/>
      <c r="E1201" s="6"/>
      <c r="F1201" s="6"/>
      <c r="G1201" s="6"/>
      <c r="H1201" s="6"/>
      <c r="I1201" s="6"/>
      <c r="J1201" s="6"/>
      <c r="K1201" s="6"/>
      <c r="L1201" s="6"/>
      <c r="M1201" s="44"/>
      <c r="N1201" s="8"/>
      <c r="AC1201" s="4"/>
      <c r="AD1201" s="4"/>
      <c r="AE1201" s="4"/>
      <c r="AF1201" s="4"/>
      <c r="AG1201" s="4"/>
      <c r="AH1201" s="4"/>
      <c r="AI1201" s="4"/>
      <c r="AJ1201" s="4"/>
      <c r="AK1201" s="4"/>
      <c r="AL1201" s="4"/>
      <c r="AM1201" s="4"/>
      <c r="AN1201" s="4"/>
      <c r="AO1201" s="4"/>
      <c r="AP1201" s="4"/>
    </row>
    <row r="1202" spans="1:42" s="3" customFormat="1" ht="21">
      <c r="A1202" s="7"/>
      <c r="B1202" s="6"/>
      <c r="C1202" s="6"/>
      <c r="D1202" s="6"/>
      <c r="E1202" s="6"/>
      <c r="F1202" s="6"/>
      <c r="G1202" s="6"/>
      <c r="H1202" s="6"/>
      <c r="I1202" s="6"/>
      <c r="J1202" s="6"/>
      <c r="K1202" s="6"/>
      <c r="L1202" s="6"/>
      <c r="M1202" s="44"/>
      <c r="N1202" s="8"/>
      <c r="AC1202" s="4"/>
      <c r="AD1202" s="4"/>
      <c r="AE1202" s="4"/>
      <c r="AF1202" s="4"/>
      <c r="AG1202" s="4"/>
      <c r="AH1202" s="4"/>
      <c r="AI1202" s="4"/>
      <c r="AJ1202" s="4"/>
      <c r="AK1202" s="4"/>
      <c r="AL1202" s="4"/>
      <c r="AM1202" s="4"/>
      <c r="AN1202" s="4"/>
      <c r="AO1202" s="4"/>
      <c r="AP1202" s="4"/>
    </row>
    <row r="1203" spans="1:42" s="3" customFormat="1" ht="21">
      <c r="A1203" s="7"/>
      <c r="B1203" s="6"/>
      <c r="C1203" s="6"/>
      <c r="D1203" s="6"/>
      <c r="E1203" s="6"/>
      <c r="F1203" s="6"/>
      <c r="G1203" s="6"/>
      <c r="H1203" s="6"/>
      <c r="I1203" s="6"/>
      <c r="J1203" s="6"/>
      <c r="K1203" s="6"/>
      <c r="L1203" s="6"/>
      <c r="M1203" s="44"/>
      <c r="N1203" s="8"/>
      <c r="AC1203" s="4"/>
      <c r="AD1203" s="4"/>
      <c r="AE1203" s="4"/>
      <c r="AF1203" s="4"/>
      <c r="AG1203" s="4"/>
      <c r="AH1203" s="4"/>
      <c r="AI1203" s="4"/>
      <c r="AJ1203" s="4"/>
      <c r="AK1203" s="4"/>
      <c r="AL1203" s="4"/>
      <c r="AM1203" s="4"/>
      <c r="AN1203" s="4"/>
      <c r="AO1203" s="4"/>
      <c r="AP1203" s="4"/>
    </row>
    <row r="1204" spans="1:42" s="3" customFormat="1" ht="21">
      <c r="A1204" s="7"/>
      <c r="B1204" s="6"/>
      <c r="C1204" s="6"/>
      <c r="D1204" s="6"/>
      <c r="E1204" s="6"/>
      <c r="F1204" s="6"/>
      <c r="G1204" s="6"/>
      <c r="H1204" s="6"/>
      <c r="I1204" s="6"/>
      <c r="J1204" s="6"/>
      <c r="K1204" s="6"/>
      <c r="L1204" s="6"/>
      <c r="M1204" s="44"/>
      <c r="N1204" s="8"/>
      <c r="AC1204" s="4"/>
      <c r="AD1204" s="4"/>
      <c r="AE1204" s="4"/>
      <c r="AF1204" s="4"/>
      <c r="AG1204" s="4"/>
      <c r="AH1204" s="4"/>
      <c r="AI1204" s="4"/>
      <c r="AJ1204" s="4"/>
      <c r="AK1204" s="4"/>
      <c r="AL1204" s="4"/>
      <c r="AM1204" s="4"/>
      <c r="AN1204" s="4"/>
      <c r="AO1204" s="4"/>
      <c r="AP1204" s="4"/>
    </row>
    <row r="1205" spans="1:42" s="3" customFormat="1" ht="21">
      <c r="A1205" s="7"/>
      <c r="B1205" s="6"/>
      <c r="C1205" s="6"/>
      <c r="D1205" s="6"/>
      <c r="E1205" s="6"/>
      <c r="F1205" s="6"/>
      <c r="G1205" s="6"/>
      <c r="H1205" s="6"/>
      <c r="I1205" s="6"/>
      <c r="J1205" s="6"/>
      <c r="K1205" s="6"/>
      <c r="L1205" s="6"/>
      <c r="M1205" s="44"/>
      <c r="N1205" s="8"/>
      <c r="AC1205" s="4"/>
      <c r="AD1205" s="4"/>
      <c r="AE1205" s="4"/>
      <c r="AF1205" s="4"/>
      <c r="AG1205" s="4"/>
      <c r="AH1205" s="4"/>
      <c r="AI1205" s="4"/>
      <c r="AJ1205" s="4"/>
      <c r="AK1205" s="4"/>
      <c r="AL1205" s="4"/>
      <c r="AM1205" s="4"/>
      <c r="AN1205" s="4"/>
      <c r="AO1205" s="4"/>
      <c r="AP1205" s="4"/>
    </row>
    <row r="1206" spans="1:42" s="3" customFormat="1" ht="21">
      <c r="A1206" s="7"/>
      <c r="B1206" s="6"/>
      <c r="C1206" s="6"/>
      <c r="D1206" s="6"/>
      <c r="E1206" s="6"/>
      <c r="F1206" s="6"/>
      <c r="G1206" s="6"/>
      <c r="H1206" s="6"/>
      <c r="I1206" s="6"/>
      <c r="J1206" s="6"/>
      <c r="K1206" s="6"/>
      <c r="L1206" s="6"/>
      <c r="M1206" s="44"/>
      <c r="N1206" s="8"/>
      <c r="AC1206" s="4"/>
      <c r="AD1206" s="4"/>
      <c r="AE1206" s="4"/>
      <c r="AF1206" s="4"/>
      <c r="AG1206" s="4"/>
      <c r="AH1206" s="4"/>
      <c r="AI1206" s="4"/>
      <c r="AJ1206" s="4"/>
      <c r="AK1206" s="4"/>
      <c r="AL1206" s="4"/>
      <c r="AM1206" s="4"/>
      <c r="AN1206" s="4"/>
      <c r="AO1206" s="4"/>
      <c r="AP1206" s="4"/>
    </row>
    <row r="1207" spans="1:42" s="3" customFormat="1" ht="21">
      <c r="A1207" s="7"/>
      <c r="B1207" s="6"/>
      <c r="C1207" s="6"/>
      <c r="D1207" s="6"/>
      <c r="E1207" s="6"/>
      <c r="F1207" s="6"/>
      <c r="G1207" s="6"/>
      <c r="H1207" s="6"/>
      <c r="I1207" s="6"/>
      <c r="J1207" s="6"/>
      <c r="K1207" s="6"/>
      <c r="L1207" s="6"/>
      <c r="M1207" s="44"/>
      <c r="N1207" s="8"/>
      <c r="AC1207" s="4"/>
      <c r="AD1207" s="4"/>
      <c r="AE1207" s="4"/>
      <c r="AF1207" s="4"/>
      <c r="AG1207" s="4"/>
      <c r="AH1207" s="4"/>
      <c r="AI1207" s="4"/>
      <c r="AJ1207" s="4"/>
      <c r="AK1207" s="4"/>
      <c r="AL1207" s="4"/>
      <c r="AM1207" s="4"/>
      <c r="AN1207" s="4"/>
      <c r="AO1207" s="4"/>
      <c r="AP1207" s="4"/>
    </row>
    <row r="1208" spans="1:42" s="3" customFormat="1" ht="21">
      <c r="A1208" s="7"/>
      <c r="B1208" s="6"/>
      <c r="C1208" s="6"/>
      <c r="D1208" s="6"/>
      <c r="E1208" s="6"/>
      <c r="F1208" s="6"/>
      <c r="G1208" s="6"/>
      <c r="H1208" s="6"/>
      <c r="I1208" s="6"/>
      <c r="J1208" s="6"/>
      <c r="K1208" s="6"/>
      <c r="L1208" s="6"/>
      <c r="M1208" s="44"/>
      <c r="N1208" s="8"/>
      <c r="AC1208" s="4"/>
      <c r="AD1208" s="4"/>
      <c r="AE1208" s="4"/>
      <c r="AF1208" s="4"/>
      <c r="AG1208" s="4"/>
      <c r="AH1208" s="4"/>
      <c r="AI1208" s="4"/>
      <c r="AJ1208" s="4"/>
      <c r="AK1208" s="4"/>
      <c r="AL1208" s="4"/>
      <c r="AM1208" s="4"/>
      <c r="AN1208" s="4"/>
      <c r="AO1208" s="4"/>
      <c r="AP1208" s="4"/>
    </row>
    <row r="1209" spans="1:42" s="3" customFormat="1" ht="21">
      <c r="A1209" s="7"/>
      <c r="B1209" s="6"/>
      <c r="C1209" s="6"/>
      <c r="D1209" s="6"/>
      <c r="E1209" s="6"/>
      <c r="F1209" s="6"/>
      <c r="G1209" s="6"/>
      <c r="H1209" s="6"/>
      <c r="I1209" s="6"/>
      <c r="J1209" s="6"/>
      <c r="K1209" s="6"/>
      <c r="L1209" s="6"/>
      <c r="M1209" s="44"/>
      <c r="N1209" s="8"/>
      <c r="AC1209" s="4"/>
      <c r="AD1209" s="4"/>
      <c r="AE1209" s="4"/>
      <c r="AF1209" s="4"/>
      <c r="AG1209" s="4"/>
      <c r="AH1209" s="4"/>
      <c r="AI1209" s="4"/>
      <c r="AJ1209" s="4"/>
      <c r="AK1209" s="4"/>
      <c r="AL1209" s="4"/>
      <c r="AM1209" s="4"/>
      <c r="AN1209" s="4"/>
      <c r="AO1209" s="4"/>
      <c r="AP1209" s="4"/>
    </row>
    <row r="1210" spans="1:42" s="3" customFormat="1" ht="21">
      <c r="A1210" s="7"/>
      <c r="B1210" s="6"/>
      <c r="C1210" s="6"/>
      <c r="D1210" s="6"/>
      <c r="E1210" s="6"/>
      <c r="F1210" s="6"/>
      <c r="G1210" s="6"/>
      <c r="H1210" s="6"/>
      <c r="I1210" s="6"/>
      <c r="J1210" s="6"/>
      <c r="K1210" s="6"/>
      <c r="L1210" s="6"/>
      <c r="M1210" s="44"/>
      <c r="N1210" s="8"/>
      <c r="AC1210" s="4"/>
      <c r="AD1210" s="4"/>
      <c r="AE1210" s="4"/>
      <c r="AF1210" s="4"/>
      <c r="AG1210" s="4"/>
      <c r="AH1210" s="4"/>
      <c r="AI1210" s="4"/>
      <c r="AJ1210" s="4"/>
      <c r="AK1210" s="4"/>
      <c r="AL1210" s="4"/>
      <c r="AM1210" s="4"/>
      <c r="AN1210" s="4"/>
      <c r="AO1210" s="4"/>
      <c r="AP1210" s="4"/>
    </row>
    <row r="1211" spans="1:42" s="3" customFormat="1" ht="21">
      <c r="A1211" s="7"/>
      <c r="B1211" s="6"/>
      <c r="C1211" s="6"/>
      <c r="D1211" s="6"/>
      <c r="E1211" s="6"/>
      <c r="F1211" s="6"/>
      <c r="G1211" s="6"/>
      <c r="H1211" s="6"/>
      <c r="I1211" s="6"/>
      <c r="J1211" s="6"/>
      <c r="K1211" s="6"/>
      <c r="L1211" s="6"/>
      <c r="M1211" s="44"/>
      <c r="N1211" s="8"/>
      <c r="AC1211" s="4"/>
      <c r="AD1211" s="4"/>
      <c r="AE1211" s="4"/>
      <c r="AF1211" s="4"/>
      <c r="AG1211" s="4"/>
      <c r="AH1211" s="4"/>
      <c r="AI1211" s="4"/>
      <c r="AJ1211" s="4"/>
      <c r="AK1211" s="4"/>
      <c r="AL1211" s="4"/>
      <c r="AM1211" s="4"/>
      <c r="AN1211" s="4"/>
      <c r="AO1211" s="4"/>
      <c r="AP1211" s="4"/>
    </row>
    <row r="1212" spans="1:42" s="3" customFormat="1" ht="21">
      <c r="A1212" s="7"/>
      <c r="B1212" s="6"/>
      <c r="C1212" s="6"/>
      <c r="D1212" s="6"/>
      <c r="E1212" s="6"/>
      <c r="F1212" s="6"/>
      <c r="G1212" s="6"/>
      <c r="H1212" s="6"/>
      <c r="I1212" s="6"/>
      <c r="J1212" s="6"/>
      <c r="K1212" s="6"/>
      <c r="L1212" s="6"/>
      <c r="M1212" s="44"/>
      <c r="N1212" s="8"/>
      <c r="AC1212" s="4"/>
      <c r="AD1212" s="4"/>
      <c r="AE1212" s="4"/>
      <c r="AF1212" s="4"/>
      <c r="AG1212" s="4"/>
      <c r="AH1212" s="4"/>
      <c r="AI1212" s="4"/>
      <c r="AJ1212" s="4"/>
      <c r="AK1212" s="4"/>
      <c r="AL1212" s="4"/>
      <c r="AM1212" s="4"/>
      <c r="AN1212" s="4"/>
      <c r="AO1212" s="4"/>
      <c r="AP1212" s="4"/>
    </row>
    <row r="1213" spans="1:42" s="3" customFormat="1" ht="21">
      <c r="A1213" s="7"/>
      <c r="B1213" s="6"/>
      <c r="C1213" s="6"/>
      <c r="D1213" s="6"/>
      <c r="E1213" s="6"/>
      <c r="F1213" s="6"/>
      <c r="G1213" s="6"/>
      <c r="H1213" s="6"/>
      <c r="I1213" s="6"/>
      <c r="J1213" s="6"/>
      <c r="K1213" s="6"/>
      <c r="L1213" s="6"/>
      <c r="M1213" s="44"/>
      <c r="N1213" s="8"/>
      <c r="AC1213" s="4"/>
      <c r="AD1213" s="4"/>
      <c r="AE1213" s="4"/>
      <c r="AF1213" s="4"/>
      <c r="AG1213" s="4"/>
      <c r="AH1213" s="4"/>
      <c r="AI1213" s="4"/>
      <c r="AJ1213" s="4"/>
      <c r="AK1213" s="4"/>
      <c r="AL1213" s="4"/>
      <c r="AM1213" s="4"/>
      <c r="AN1213" s="4"/>
      <c r="AO1213" s="4"/>
      <c r="AP1213" s="4"/>
    </row>
    <row r="1214" spans="1:42" s="3" customFormat="1" ht="21">
      <c r="A1214" s="7"/>
      <c r="B1214" s="6"/>
      <c r="C1214" s="6"/>
      <c r="D1214" s="6"/>
      <c r="E1214" s="6"/>
      <c r="F1214" s="6"/>
      <c r="G1214" s="6"/>
      <c r="H1214" s="6"/>
      <c r="I1214" s="6"/>
      <c r="J1214" s="6"/>
      <c r="K1214" s="6"/>
      <c r="L1214" s="6"/>
      <c r="M1214" s="44"/>
      <c r="N1214" s="8"/>
      <c r="AC1214" s="4"/>
      <c r="AD1214" s="4"/>
      <c r="AE1214" s="4"/>
      <c r="AF1214" s="4"/>
      <c r="AG1214" s="4"/>
      <c r="AH1214" s="4"/>
      <c r="AI1214" s="4"/>
      <c r="AJ1214" s="4"/>
      <c r="AK1214" s="4"/>
      <c r="AL1214" s="4"/>
      <c r="AM1214" s="4"/>
      <c r="AN1214" s="4"/>
      <c r="AO1214" s="4"/>
      <c r="AP1214" s="4"/>
    </row>
    <row r="1215" spans="1:42" s="3" customFormat="1" ht="21">
      <c r="A1215" s="7"/>
      <c r="B1215" s="6"/>
      <c r="C1215" s="6"/>
      <c r="D1215" s="6"/>
      <c r="E1215" s="6"/>
      <c r="F1215" s="6"/>
      <c r="G1215" s="6"/>
      <c r="H1215" s="6"/>
      <c r="I1215" s="6"/>
      <c r="J1215" s="6"/>
      <c r="K1215" s="6"/>
      <c r="L1215" s="6"/>
      <c r="M1215" s="44"/>
      <c r="N1215" s="8"/>
      <c r="AC1215" s="4"/>
      <c r="AD1215" s="4"/>
      <c r="AE1215" s="4"/>
      <c r="AF1215" s="4"/>
      <c r="AG1215" s="4"/>
      <c r="AH1215" s="4"/>
      <c r="AI1215" s="4"/>
      <c r="AJ1215" s="4"/>
      <c r="AK1215" s="4"/>
      <c r="AL1215" s="4"/>
      <c r="AM1215" s="4"/>
      <c r="AN1215" s="4"/>
      <c r="AO1215" s="4"/>
      <c r="AP1215" s="4"/>
    </row>
    <row r="1216" spans="1:42" s="3" customFormat="1" ht="21">
      <c r="A1216" s="7"/>
      <c r="B1216" s="6"/>
      <c r="C1216" s="6"/>
      <c r="D1216" s="6"/>
      <c r="E1216" s="6"/>
      <c r="F1216" s="6"/>
      <c r="G1216" s="6"/>
      <c r="H1216" s="6"/>
      <c r="I1216" s="6"/>
      <c r="J1216" s="6"/>
      <c r="K1216" s="6"/>
      <c r="L1216" s="6"/>
      <c r="M1216" s="44"/>
      <c r="N1216" s="8"/>
      <c r="AC1216" s="4"/>
      <c r="AD1216" s="4"/>
      <c r="AE1216" s="4"/>
      <c r="AF1216" s="4"/>
      <c r="AG1216" s="4"/>
      <c r="AH1216" s="4"/>
      <c r="AI1216" s="4"/>
      <c r="AJ1216" s="4"/>
      <c r="AK1216" s="4"/>
      <c r="AL1216" s="4"/>
      <c r="AM1216" s="4"/>
      <c r="AN1216" s="4"/>
      <c r="AO1216" s="4"/>
      <c r="AP1216" s="4"/>
    </row>
    <row r="1217" spans="1:42" s="3" customFormat="1" ht="21">
      <c r="A1217" s="7"/>
      <c r="B1217" s="6"/>
      <c r="C1217" s="6"/>
      <c r="D1217" s="6"/>
      <c r="E1217" s="6"/>
      <c r="F1217" s="6"/>
      <c r="G1217" s="6"/>
      <c r="H1217" s="6"/>
      <c r="I1217" s="6"/>
      <c r="J1217" s="6"/>
      <c r="K1217" s="6"/>
      <c r="L1217" s="6"/>
      <c r="M1217" s="44"/>
      <c r="N1217" s="8"/>
      <c r="AC1217" s="4"/>
      <c r="AD1217" s="4"/>
      <c r="AE1217" s="4"/>
      <c r="AF1217" s="4"/>
      <c r="AG1217" s="4"/>
      <c r="AH1217" s="4"/>
      <c r="AI1217" s="4"/>
      <c r="AJ1217" s="4"/>
      <c r="AK1217" s="4"/>
      <c r="AL1217" s="4"/>
      <c r="AM1217" s="4"/>
      <c r="AN1217" s="4"/>
      <c r="AO1217" s="4"/>
      <c r="AP1217" s="4"/>
    </row>
    <row r="1218" spans="1:42" s="3" customFormat="1" ht="21">
      <c r="A1218" s="7"/>
      <c r="B1218" s="6"/>
      <c r="C1218" s="6"/>
      <c r="D1218" s="6"/>
      <c r="E1218" s="6"/>
      <c r="F1218" s="6"/>
      <c r="G1218" s="6"/>
      <c r="H1218" s="6"/>
      <c r="I1218" s="6"/>
      <c r="J1218" s="6"/>
      <c r="K1218" s="6"/>
      <c r="L1218" s="6"/>
      <c r="M1218" s="44"/>
      <c r="N1218" s="8"/>
      <c r="AC1218" s="4"/>
      <c r="AD1218" s="4"/>
      <c r="AE1218" s="4"/>
      <c r="AF1218" s="4"/>
      <c r="AG1218" s="4"/>
      <c r="AH1218" s="4"/>
      <c r="AI1218" s="4"/>
      <c r="AJ1218" s="4"/>
      <c r="AK1218" s="4"/>
      <c r="AL1218" s="4"/>
      <c r="AM1218" s="4"/>
      <c r="AN1218" s="4"/>
      <c r="AO1218" s="4"/>
      <c r="AP1218" s="4"/>
    </row>
    <row r="1219" spans="1:42" s="3" customFormat="1" ht="21">
      <c r="A1219" s="7"/>
      <c r="B1219" s="6"/>
      <c r="C1219" s="6"/>
      <c r="D1219" s="6"/>
      <c r="E1219" s="6"/>
      <c r="F1219" s="6"/>
      <c r="G1219" s="6"/>
      <c r="H1219" s="6"/>
      <c r="I1219" s="6"/>
      <c r="J1219" s="6"/>
      <c r="K1219" s="6"/>
      <c r="L1219" s="6"/>
      <c r="M1219" s="44"/>
      <c r="N1219" s="8"/>
      <c r="AC1219" s="4"/>
      <c r="AD1219" s="4"/>
      <c r="AE1219" s="4"/>
      <c r="AF1219" s="4"/>
      <c r="AG1219" s="4"/>
      <c r="AH1219" s="4"/>
      <c r="AI1219" s="4"/>
      <c r="AJ1219" s="4"/>
      <c r="AK1219" s="4"/>
      <c r="AL1219" s="4"/>
      <c r="AM1219" s="4"/>
      <c r="AN1219" s="4"/>
      <c r="AO1219" s="4"/>
      <c r="AP1219" s="4"/>
    </row>
    <row r="1220" spans="1:42" s="3" customFormat="1" ht="21">
      <c r="A1220" s="7"/>
      <c r="B1220" s="6"/>
      <c r="C1220" s="6"/>
      <c r="D1220" s="6"/>
      <c r="E1220" s="6"/>
      <c r="F1220" s="6"/>
      <c r="G1220" s="6"/>
      <c r="H1220" s="6"/>
      <c r="I1220" s="6"/>
      <c r="J1220" s="6"/>
      <c r="K1220" s="6"/>
      <c r="L1220" s="6"/>
      <c r="M1220" s="44"/>
      <c r="N1220" s="8"/>
      <c r="AC1220" s="4"/>
      <c r="AD1220" s="4"/>
      <c r="AE1220" s="4"/>
      <c r="AF1220" s="4"/>
      <c r="AG1220" s="4"/>
      <c r="AH1220" s="4"/>
      <c r="AI1220" s="4"/>
      <c r="AJ1220" s="4"/>
      <c r="AK1220" s="4"/>
      <c r="AL1220" s="4"/>
      <c r="AM1220" s="4"/>
      <c r="AN1220" s="4"/>
      <c r="AO1220" s="4"/>
      <c r="AP1220" s="4"/>
    </row>
    <row r="1221" spans="1:42" s="3" customFormat="1" ht="21">
      <c r="A1221" s="7"/>
      <c r="B1221" s="6"/>
      <c r="C1221" s="6"/>
      <c r="D1221" s="6"/>
      <c r="E1221" s="6"/>
      <c r="F1221" s="6"/>
      <c r="G1221" s="6"/>
      <c r="H1221" s="6"/>
      <c r="I1221" s="6"/>
      <c r="J1221" s="6"/>
      <c r="K1221" s="6"/>
      <c r="L1221" s="6"/>
      <c r="M1221" s="44"/>
      <c r="N1221" s="8"/>
      <c r="AC1221" s="4"/>
      <c r="AD1221" s="4"/>
      <c r="AE1221" s="4"/>
      <c r="AF1221" s="4"/>
      <c r="AG1221" s="4"/>
      <c r="AH1221" s="4"/>
      <c r="AI1221" s="4"/>
      <c r="AJ1221" s="4"/>
      <c r="AK1221" s="4"/>
      <c r="AL1221" s="4"/>
      <c r="AM1221" s="4"/>
      <c r="AN1221" s="4"/>
      <c r="AO1221" s="4"/>
      <c r="AP1221" s="4"/>
    </row>
    <row r="1222" spans="1:42" s="3" customFormat="1" ht="21">
      <c r="A1222" s="7"/>
      <c r="B1222" s="6"/>
      <c r="C1222" s="6"/>
      <c r="D1222" s="6"/>
      <c r="E1222" s="6"/>
      <c r="F1222" s="6"/>
      <c r="G1222" s="6"/>
      <c r="H1222" s="6"/>
      <c r="I1222" s="6"/>
      <c r="J1222" s="6"/>
      <c r="K1222" s="6"/>
      <c r="L1222" s="6"/>
      <c r="M1222" s="44"/>
      <c r="N1222" s="8"/>
      <c r="AC1222" s="4"/>
      <c r="AD1222" s="4"/>
      <c r="AE1222" s="4"/>
      <c r="AF1222" s="4"/>
      <c r="AG1222" s="4"/>
      <c r="AH1222" s="4"/>
      <c r="AI1222" s="4"/>
      <c r="AJ1222" s="4"/>
      <c r="AK1222" s="4"/>
      <c r="AL1222" s="4"/>
      <c r="AM1222" s="4"/>
      <c r="AN1222" s="4"/>
      <c r="AO1222" s="4"/>
      <c r="AP1222" s="4"/>
    </row>
    <row r="1223" spans="1:42" s="3" customFormat="1" ht="21">
      <c r="A1223" s="7"/>
      <c r="B1223" s="6"/>
      <c r="C1223" s="6"/>
      <c r="D1223" s="6"/>
      <c r="E1223" s="6"/>
      <c r="F1223" s="6"/>
      <c r="G1223" s="6"/>
      <c r="H1223" s="6"/>
      <c r="I1223" s="6"/>
      <c r="J1223" s="6"/>
      <c r="K1223" s="6"/>
      <c r="L1223" s="6"/>
      <c r="M1223" s="44"/>
      <c r="N1223" s="8"/>
      <c r="AC1223" s="4"/>
      <c r="AD1223" s="4"/>
      <c r="AE1223" s="4"/>
      <c r="AF1223" s="4"/>
      <c r="AG1223" s="4"/>
      <c r="AH1223" s="4"/>
      <c r="AI1223" s="4"/>
      <c r="AJ1223" s="4"/>
      <c r="AK1223" s="4"/>
      <c r="AL1223" s="4"/>
      <c r="AM1223" s="4"/>
      <c r="AN1223" s="4"/>
      <c r="AO1223" s="4"/>
      <c r="AP1223" s="4"/>
    </row>
    <row r="1224" spans="1:42" s="3" customFormat="1" ht="21">
      <c r="A1224" s="7"/>
      <c r="B1224" s="6"/>
      <c r="C1224" s="6"/>
      <c r="D1224" s="6"/>
      <c r="E1224" s="6"/>
      <c r="F1224" s="6"/>
      <c r="G1224" s="6"/>
      <c r="H1224" s="6"/>
      <c r="I1224" s="6"/>
      <c r="J1224" s="6"/>
      <c r="K1224" s="6"/>
      <c r="L1224" s="6"/>
      <c r="M1224" s="44"/>
      <c r="N1224" s="8"/>
      <c r="AC1224" s="4"/>
      <c r="AD1224" s="4"/>
      <c r="AE1224" s="4"/>
      <c r="AF1224" s="4"/>
      <c r="AG1224" s="4"/>
      <c r="AH1224" s="4"/>
      <c r="AI1224" s="4"/>
      <c r="AJ1224" s="4"/>
      <c r="AK1224" s="4"/>
      <c r="AL1224" s="4"/>
      <c r="AM1224" s="4"/>
      <c r="AN1224" s="4"/>
      <c r="AO1224" s="4"/>
      <c r="AP1224" s="4"/>
    </row>
    <row r="1225" spans="1:42" s="3" customFormat="1" ht="21">
      <c r="A1225" s="7"/>
      <c r="B1225" s="6"/>
      <c r="C1225" s="6"/>
      <c r="D1225" s="6"/>
      <c r="E1225" s="6"/>
      <c r="F1225" s="6"/>
      <c r="G1225" s="6"/>
      <c r="H1225" s="6"/>
      <c r="I1225" s="6"/>
      <c r="J1225" s="6"/>
      <c r="K1225" s="6"/>
      <c r="L1225" s="6"/>
      <c r="M1225" s="44"/>
      <c r="N1225" s="8"/>
      <c r="AC1225" s="4"/>
      <c r="AD1225" s="4"/>
      <c r="AE1225" s="4"/>
      <c r="AF1225" s="4"/>
      <c r="AG1225" s="4"/>
      <c r="AH1225" s="4"/>
      <c r="AI1225" s="4"/>
      <c r="AJ1225" s="4"/>
      <c r="AK1225" s="4"/>
      <c r="AL1225" s="4"/>
      <c r="AM1225" s="4"/>
      <c r="AN1225" s="4"/>
      <c r="AO1225" s="4"/>
      <c r="AP1225" s="4"/>
    </row>
    <row r="1226" spans="1:42" s="3" customFormat="1" ht="21">
      <c r="A1226" s="7"/>
      <c r="B1226" s="6"/>
      <c r="C1226" s="6"/>
      <c r="D1226" s="6"/>
      <c r="E1226" s="6"/>
      <c r="F1226" s="6"/>
      <c r="G1226" s="6"/>
      <c r="H1226" s="6"/>
      <c r="I1226" s="6"/>
      <c r="J1226" s="6"/>
      <c r="K1226" s="6"/>
      <c r="L1226" s="6"/>
      <c r="M1226" s="44"/>
      <c r="N1226" s="8"/>
      <c r="AC1226" s="4"/>
      <c r="AD1226" s="4"/>
      <c r="AE1226" s="4"/>
      <c r="AF1226" s="4"/>
      <c r="AG1226" s="4"/>
      <c r="AH1226" s="4"/>
      <c r="AI1226" s="4"/>
      <c r="AJ1226" s="4"/>
      <c r="AK1226" s="4"/>
      <c r="AL1226" s="4"/>
      <c r="AM1226" s="4"/>
      <c r="AN1226" s="4"/>
      <c r="AO1226" s="4"/>
      <c r="AP1226" s="4"/>
    </row>
    <row r="1227" spans="1:42" s="3" customFormat="1" ht="21">
      <c r="A1227" s="7"/>
      <c r="B1227" s="6"/>
      <c r="C1227" s="6"/>
      <c r="D1227" s="6"/>
      <c r="E1227" s="6"/>
      <c r="F1227" s="6"/>
      <c r="G1227" s="6"/>
      <c r="H1227" s="6"/>
      <c r="I1227" s="6"/>
      <c r="J1227" s="6"/>
      <c r="K1227" s="6"/>
      <c r="L1227" s="6"/>
      <c r="M1227" s="44"/>
      <c r="N1227" s="8"/>
      <c r="AC1227" s="4"/>
      <c r="AD1227" s="4"/>
      <c r="AE1227" s="4"/>
      <c r="AF1227" s="4"/>
      <c r="AG1227" s="4"/>
      <c r="AH1227" s="4"/>
      <c r="AI1227" s="4"/>
      <c r="AJ1227" s="4"/>
      <c r="AK1227" s="4"/>
      <c r="AL1227" s="4"/>
      <c r="AM1227" s="4"/>
      <c r="AN1227" s="4"/>
      <c r="AO1227" s="4"/>
      <c r="AP1227" s="4"/>
    </row>
    <row r="1228" spans="1:42" s="3" customFormat="1" ht="21">
      <c r="A1228" s="7"/>
      <c r="B1228" s="6"/>
      <c r="C1228" s="6"/>
      <c r="D1228" s="6"/>
      <c r="E1228" s="6"/>
      <c r="F1228" s="6"/>
      <c r="G1228" s="6"/>
      <c r="H1228" s="6"/>
      <c r="I1228" s="6"/>
      <c r="J1228" s="6"/>
      <c r="K1228" s="6"/>
      <c r="L1228" s="6"/>
      <c r="M1228" s="44"/>
      <c r="N1228" s="8"/>
      <c r="AC1228" s="4"/>
      <c r="AD1228" s="4"/>
      <c r="AE1228" s="4"/>
      <c r="AF1228" s="4"/>
      <c r="AG1228" s="4"/>
      <c r="AH1228" s="4"/>
      <c r="AI1228" s="4"/>
      <c r="AJ1228" s="4"/>
      <c r="AK1228" s="4"/>
      <c r="AL1228" s="4"/>
      <c r="AM1228" s="4"/>
      <c r="AN1228" s="4"/>
      <c r="AO1228" s="4"/>
      <c r="AP1228" s="4"/>
    </row>
    <row r="1229" spans="1:42" s="3" customFormat="1" ht="21">
      <c r="A1229" s="7"/>
      <c r="B1229" s="6"/>
      <c r="C1229" s="6"/>
      <c r="D1229" s="6"/>
      <c r="E1229" s="6"/>
      <c r="F1229" s="6"/>
      <c r="G1229" s="6"/>
      <c r="H1229" s="6"/>
      <c r="I1229" s="6"/>
      <c r="J1229" s="6"/>
      <c r="K1229" s="6"/>
      <c r="L1229" s="6"/>
      <c r="M1229" s="44"/>
      <c r="N1229" s="8"/>
      <c r="AC1229" s="4"/>
      <c r="AD1229" s="4"/>
      <c r="AE1229" s="4"/>
      <c r="AF1229" s="4"/>
      <c r="AG1229" s="4"/>
      <c r="AH1229" s="4"/>
      <c r="AI1229" s="4"/>
      <c r="AJ1229" s="4"/>
      <c r="AK1229" s="4"/>
      <c r="AL1229" s="4"/>
      <c r="AM1229" s="4"/>
      <c r="AN1229" s="4"/>
      <c r="AO1229" s="4"/>
      <c r="AP1229" s="4"/>
    </row>
    <row r="1230" spans="1:42" s="3" customFormat="1" ht="21">
      <c r="A1230" s="7"/>
      <c r="B1230" s="6"/>
      <c r="C1230" s="6"/>
      <c r="D1230" s="6"/>
      <c r="E1230" s="6"/>
      <c r="F1230" s="6"/>
      <c r="G1230" s="6"/>
      <c r="H1230" s="6"/>
      <c r="I1230" s="6"/>
      <c r="J1230" s="6"/>
      <c r="K1230" s="6"/>
      <c r="L1230" s="6"/>
      <c r="M1230" s="44"/>
      <c r="N1230" s="8"/>
      <c r="AC1230" s="4"/>
      <c r="AD1230" s="4"/>
      <c r="AE1230" s="4"/>
      <c r="AF1230" s="4"/>
      <c r="AG1230" s="4"/>
      <c r="AH1230" s="4"/>
      <c r="AI1230" s="4"/>
      <c r="AJ1230" s="4"/>
      <c r="AK1230" s="4"/>
      <c r="AL1230" s="4"/>
      <c r="AM1230" s="4"/>
      <c r="AN1230" s="4"/>
      <c r="AO1230" s="4"/>
      <c r="AP1230" s="4"/>
    </row>
    <row r="1231" spans="1:42" s="3" customFormat="1" ht="21">
      <c r="A1231" s="7"/>
      <c r="B1231" s="6"/>
      <c r="C1231" s="6"/>
      <c r="D1231" s="6"/>
      <c r="E1231" s="6"/>
      <c r="F1231" s="6"/>
      <c r="G1231" s="6"/>
      <c r="H1231" s="6"/>
      <c r="I1231" s="6"/>
      <c r="J1231" s="6"/>
      <c r="K1231" s="6"/>
      <c r="L1231" s="6"/>
      <c r="M1231" s="44"/>
      <c r="N1231" s="8"/>
      <c r="AC1231" s="4"/>
      <c r="AD1231" s="4"/>
      <c r="AE1231" s="4"/>
      <c r="AF1231" s="4"/>
      <c r="AG1231" s="4"/>
      <c r="AH1231" s="4"/>
      <c r="AI1231" s="4"/>
      <c r="AJ1231" s="4"/>
      <c r="AK1231" s="4"/>
      <c r="AL1231" s="4"/>
      <c r="AM1231" s="4"/>
      <c r="AN1231" s="4"/>
      <c r="AO1231" s="4"/>
      <c r="AP1231" s="4"/>
    </row>
    <row r="1232" spans="1:42" s="3" customFormat="1" ht="21">
      <c r="A1232" s="7"/>
      <c r="B1232" s="6"/>
      <c r="C1232" s="6"/>
      <c r="D1232" s="6"/>
      <c r="E1232" s="6"/>
      <c r="F1232" s="6"/>
      <c r="G1232" s="6"/>
      <c r="H1232" s="6"/>
      <c r="I1232" s="6"/>
      <c r="J1232" s="6"/>
      <c r="K1232" s="6"/>
      <c r="L1232" s="6"/>
      <c r="M1232" s="44"/>
      <c r="N1232" s="8"/>
      <c r="AC1232" s="4"/>
      <c r="AD1232" s="4"/>
      <c r="AE1232" s="4"/>
      <c r="AF1232" s="4"/>
      <c r="AG1232" s="4"/>
      <c r="AH1232" s="4"/>
      <c r="AI1232" s="4"/>
      <c r="AJ1232" s="4"/>
      <c r="AK1232" s="4"/>
      <c r="AL1232" s="4"/>
      <c r="AM1232" s="4"/>
      <c r="AN1232" s="4"/>
      <c r="AO1232" s="4"/>
      <c r="AP1232" s="4"/>
    </row>
    <row r="1233" spans="1:42" s="3" customFormat="1" ht="21">
      <c r="A1233" s="7"/>
      <c r="B1233" s="6"/>
      <c r="C1233" s="6"/>
      <c r="D1233" s="6"/>
      <c r="E1233" s="6"/>
      <c r="F1233" s="6"/>
      <c r="G1233" s="6"/>
      <c r="H1233" s="6"/>
      <c r="I1233" s="6"/>
      <c r="J1233" s="6"/>
      <c r="K1233" s="6"/>
      <c r="L1233" s="6"/>
      <c r="M1233" s="44"/>
      <c r="N1233" s="8"/>
      <c r="AC1233" s="4"/>
      <c r="AD1233" s="4"/>
      <c r="AE1233" s="4"/>
      <c r="AF1233" s="4"/>
      <c r="AG1233" s="4"/>
      <c r="AH1233" s="4"/>
      <c r="AI1233" s="4"/>
      <c r="AJ1233" s="4"/>
      <c r="AK1233" s="4"/>
      <c r="AL1233" s="4"/>
      <c r="AM1233" s="4"/>
      <c r="AN1233" s="4"/>
      <c r="AO1233" s="4"/>
      <c r="AP1233" s="4"/>
    </row>
    <row r="1234" spans="1:42" s="3" customFormat="1" ht="21">
      <c r="A1234" s="7"/>
      <c r="B1234" s="6"/>
      <c r="C1234" s="6"/>
      <c r="D1234" s="6"/>
      <c r="E1234" s="6"/>
      <c r="F1234" s="6"/>
      <c r="G1234" s="6"/>
      <c r="H1234" s="6"/>
      <c r="I1234" s="6"/>
      <c r="J1234" s="6"/>
      <c r="K1234" s="6"/>
      <c r="L1234" s="6"/>
      <c r="M1234" s="44"/>
      <c r="N1234" s="8"/>
      <c r="AC1234" s="4"/>
      <c r="AD1234" s="4"/>
      <c r="AE1234" s="4"/>
      <c r="AF1234" s="4"/>
      <c r="AG1234" s="4"/>
      <c r="AH1234" s="4"/>
      <c r="AI1234" s="4"/>
      <c r="AJ1234" s="4"/>
      <c r="AK1234" s="4"/>
      <c r="AL1234" s="4"/>
      <c r="AM1234" s="4"/>
      <c r="AN1234" s="4"/>
      <c r="AO1234" s="4"/>
      <c r="AP1234" s="4"/>
    </row>
    <row r="1235" spans="1:42" s="3" customFormat="1" ht="21">
      <c r="A1235" s="7"/>
      <c r="B1235" s="6"/>
      <c r="C1235" s="6"/>
      <c r="D1235" s="6"/>
      <c r="E1235" s="6"/>
      <c r="F1235" s="6"/>
      <c r="G1235" s="6"/>
      <c r="H1235" s="6"/>
      <c r="I1235" s="6"/>
      <c r="J1235" s="6"/>
      <c r="K1235" s="6"/>
      <c r="L1235" s="6"/>
      <c r="M1235" s="44"/>
      <c r="N1235" s="8"/>
      <c r="AC1235" s="4"/>
      <c r="AD1235" s="4"/>
      <c r="AE1235" s="4"/>
      <c r="AF1235" s="4"/>
      <c r="AG1235" s="4"/>
      <c r="AH1235" s="4"/>
      <c r="AI1235" s="4"/>
      <c r="AJ1235" s="4"/>
      <c r="AK1235" s="4"/>
      <c r="AL1235" s="4"/>
      <c r="AM1235" s="4"/>
      <c r="AN1235" s="4"/>
      <c r="AO1235" s="4"/>
      <c r="AP1235" s="4"/>
    </row>
    <row r="1236" spans="1:42" s="3" customFormat="1" ht="21">
      <c r="A1236" s="7"/>
      <c r="B1236" s="6"/>
      <c r="C1236" s="6"/>
      <c r="D1236" s="6"/>
      <c r="E1236" s="6"/>
      <c r="F1236" s="6"/>
      <c r="G1236" s="6"/>
      <c r="H1236" s="6"/>
      <c r="I1236" s="6"/>
      <c r="J1236" s="6"/>
      <c r="K1236" s="6"/>
      <c r="L1236" s="6"/>
      <c r="M1236" s="44"/>
      <c r="N1236" s="8"/>
      <c r="AC1236" s="4"/>
      <c r="AD1236" s="4"/>
      <c r="AE1236" s="4"/>
      <c r="AF1236" s="4"/>
      <c r="AG1236" s="4"/>
      <c r="AH1236" s="4"/>
      <c r="AI1236" s="4"/>
      <c r="AJ1236" s="4"/>
      <c r="AK1236" s="4"/>
      <c r="AL1236" s="4"/>
      <c r="AM1236" s="4"/>
      <c r="AN1236" s="4"/>
      <c r="AO1236" s="4"/>
      <c r="AP1236" s="4"/>
    </row>
    <row r="1237" spans="1:42" s="3" customFormat="1" ht="21">
      <c r="A1237" s="7"/>
      <c r="B1237" s="6"/>
      <c r="C1237" s="6"/>
      <c r="D1237" s="6"/>
      <c r="E1237" s="6"/>
      <c r="F1237" s="6"/>
      <c r="G1237" s="6"/>
      <c r="H1237" s="6"/>
      <c r="I1237" s="6"/>
      <c r="J1237" s="6"/>
      <c r="K1237" s="6"/>
      <c r="L1237" s="6"/>
      <c r="M1237" s="44"/>
      <c r="N1237" s="8"/>
      <c r="AC1237" s="4"/>
      <c r="AD1237" s="4"/>
      <c r="AE1237" s="4"/>
      <c r="AF1237" s="4"/>
      <c r="AG1237" s="4"/>
      <c r="AH1237" s="4"/>
      <c r="AI1237" s="4"/>
      <c r="AJ1237" s="4"/>
      <c r="AK1237" s="4"/>
      <c r="AL1237" s="4"/>
      <c r="AM1237" s="4"/>
      <c r="AN1237" s="4"/>
      <c r="AO1237" s="4"/>
      <c r="AP1237" s="4"/>
    </row>
    <row r="1238" spans="1:42" s="3" customFormat="1" ht="21">
      <c r="A1238" s="7"/>
      <c r="B1238" s="6"/>
      <c r="C1238" s="6"/>
      <c r="D1238" s="6"/>
      <c r="E1238" s="6"/>
      <c r="F1238" s="6"/>
      <c r="G1238" s="6"/>
      <c r="H1238" s="6"/>
      <c r="I1238" s="6"/>
      <c r="J1238" s="6"/>
      <c r="K1238" s="6"/>
      <c r="L1238" s="6"/>
      <c r="M1238" s="44"/>
      <c r="N1238" s="8"/>
      <c r="AC1238" s="4"/>
      <c r="AD1238" s="4"/>
      <c r="AE1238" s="4"/>
      <c r="AF1238" s="4"/>
      <c r="AG1238" s="4"/>
      <c r="AH1238" s="4"/>
      <c r="AI1238" s="4"/>
      <c r="AJ1238" s="4"/>
      <c r="AK1238" s="4"/>
      <c r="AL1238" s="4"/>
      <c r="AM1238" s="4"/>
      <c r="AN1238" s="4"/>
      <c r="AO1238" s="4"/>
      <c r="AP1238" s="4"/>
    </row>
    <row r="1239" spans="1:42" s="3" customFormat="1" ht="21">
      <c r="A1239" s="7"/>
      <c r="B1239" s="6"/>
      <c r="C1239" s="6"/>
      <c r="D1239" s="6"/>
      <c r="E1239" s="6"/>
      <c r="F1239" s="6"/>
      <c r="G1239" s="6"/>
      <c r="H1239" s="6"/>
      <c r="I1239" s="6"/>
      <c r="J1239" s="6"/>
      <c r="K1239" s="6"/>
      <c r="L1239" s="6"/>
      <c r="M1239" s="44"/>
      <c r="N1239" s="8"/>
      <c r="AC1239" s="4"/>
      <c r="AD1239" s="4"/>
      <c r="AE1239" s="4"/>
      <c r="AF1239" s="4"/>
      <c r="AG1239" s="4"/>
      <c r="AH1239" s="4"/>
      <c r="AI1239" s="4"/>
      <c r="AJ1239" s="4"/>
      <c r="AK1239" s="4"/>
      <c r="AL1239" s="4"/>
      <c r="AM1239" s="4"/>
      <c r="AN1239" s="4"/>
      <c r="AO1239" s="4"/>
      <c r="AP1239" s="4"/>
    </row>
    <row r="1240" spans="1:42" s="3" customFormat="1" ht="21">
      <c r="A1240" s="7"/>
      <c r="B1240" s="6"/>
      <c r="C1240" s="6"/>
      <c r="D1240" s="6"/>
      <c r="E1240" s="6"/>
      <c r="F1240" s="6"/>
      <c r="G1240" s="6"/>
      <c r="H1240" s="6"/>
      <c r="I1240" s="6"/>
      <c r="J1240" s="6"/>
      <c r="K1240" s="6"/>
      <c r="L1240" s="6"/>
      <c r="M1240" s="44"/>
      <c r="N1240" s="8"/>
      <c r="AC1240" s="4"/>
      <c r="AD1240" s="4"/>
      <c r="AE1240" s="4"/>
      <c r="AF1240" s="4"/>
      <c r="AG1240" s="4"/>
      <c r="AH1240" s="4"/>
      <c r="AI1240" s="4"/>
      <c r="AJ1240" s="4"/>
      <c r="AK1240" s="4"/>
      <c r="AL1240" s="4"/>
      <c r="AM1240" s="4"/>
      <c r="AN1240" s="4"/>
      <c r="AO1240" s="4"/>
      <c r="AP1240" s="4"/>
    </row>
    <row r="1241" spans="1:42" s="3" customFormat="1" ht="21">
      <c r="A1241" s="7"/>
      <c r="B1241" s="6"/>
      <c r="C1241" s="6"/>
      <c r="D1241" s="6"/>
      <c r="E1241" s="6"/>
      <c r="F1241" s="6"/>
      <c r="G1241" s="6"/>
      <c r="H1241" s="6"/>
      <c r="I1241" s="6"/>
      <c r="J1241" s="6"/>
      <c r="K1241" s="6"/>
      <c r="L1241" s="6"/>
      <c r="M1241" s="44"/>
      <c r="N1241" s="8"/>
      <c r="AC1241" s="4"/>
      <c r="AD1241" s="4"/>
      <c r="AE1241" s="4"/>
      <c r="AF1241" s="4"/>
      <c r="AG1241" s="4"/>
      <c r="AH1241" s="4"/>
      <c r="AI1241" s="4"/>
      <c r="AJ1241" s="4"/>
      <c r="AK1241" s="4"/>
      <c r="AL1241" s="4"/>
      <c r="AM1241" s="4"/>
      <c r="AN1241" s="4"/>
      <c r="AO1241" s="4"/>
      <c r="AP1241" s="4"/>
    </row>
    <row r="1242" spans="1:42" s="3" customFormat="1" ht="21">
      <c r="A1242" s="7"/>
      <c r="B1242" s="6"/>
      <c r="C1242" s="6"/>
      <c r="D1242" s="6"/>
      <c r="E1242" s="6"/>
      <c r="F1242" s="6"/>
      <c r="G1242" s="6"/>
      <c r="H1242" s="6"/>
      <c r="I1242" s="6"/>
      <c r="J1242" s="6"/>
      <c r="K1242" s="6"/>
      <c r="L1242" s="6"/>
      <c r="M1242" s="44"/>
      <c r="N1242" s="8"/>
      <c r="AC1242" s="4"/>
      <c r="AD1242" s="4"/>
      <c r="AE1242" s="4"/>
      <c r="AF1242" s="4"/>
      <c r="AG1242" s="4"/>
      <c r="AH1242" s="4"/>
      <c r="AI1242" s="4"/>
      <c r="AJ1242" s="4"/>
      <c r="AK1242" s="4"/>
      <c r="AL1242" s="4"/>
      <c r="AM1242" s="4"/>
      <c r="AN1242" s="4"/>
      <c r="AO1242" s="4"/>
      <c r="AP1242" s="4"/>
    </row>
    <row r="1243" spans="1:42" s="3" customFormat="1" ht="21">
      <c r="A1243" s="7"/>
      <c r="B1243" s="6"/>
      <c r="C1243" s="6"/>
      <c r="D1243" s="6"/>
      <c r="E1243" s="6"/>
      <c r="F1243" s="6"/>
      <c r="G1243" s="6"/>
      <c r="H1243" s="6"/>
      <c r="I1243" s="6"/>
      <c r="J1243" s="6"/>
      <c r="K1243" s="6"/>
      <c r="L1243" s="6"/>
      <c r="M1243" s="44"/>
      <c r="N1243" s="8"/>
      <c r="AC1243" s="4"/>
      <c r="AD1243" s="4"/>
      <c r="AE1243" s="4"/>
      <c r="AF1243" s="4"/>
      <c r="AG1243" s="4"/>
      <c r="AH1243" s="4"/>
      <c r="AI1243" s="4"/>
      <c r="AJ1243" s="4"/>
      <c r="AK1243" s="4"/>
      <c r="AL1243" s="4"/>
      <c r="AM1243" s="4"/>
      <c r="AN1243" s="4"/>
      <c r="AO1243" s="4"/>
      <c r="AP1243" s="4"/>
    </row>
    <row r="1244" spans="1:42" s="3" customFormat="1" ht="21">
      <c r="A1244" s="7"/>
      <c r="B1244" s="6"/>
      <c r="C1244" s="6"/>
      <c r="D1244" s="6"/>
      <c r="E1244" s="6"/>
      <c r="F1244" s="6"/>
      <c r="G1244" s="6"/>
      <c r="H1244" s="6"/>
      <c r="I1244" s="6"/>
      <c r="J1244" s="6"/>
      <c r="K1244" s="6"/>
      <c r="L1244" s="6"/>
      <c r="M1244" s="44"/>
      <c r="N1244" s="8"/>
      <c r="AC1244" s="4"/>
      <c r="AD1244" s="4"/>
      <c r="AE1244" s="4"/>
      <c r="AF1244" s="4"/>
      <c r="AG1244" s="4"/>
      <c r="AH1244" s="4"/>
      <c r="AI1244" s="4"/>
      <c r="AJ1244" s="4"/>
      <c r="AK1244" s="4"/>
      <c r="AL1244" s="4"/>
      <c r="AM1244" s="4"/>
      <c r="AN1244" s="4"/>
      <c r="AO1244" s="4"/>
      <c r="AP1244" s="4"/>
    </row>
    <row r="1245" spans="1:42" s="3" customFormat="1" ht="21">
      <c r="A1245" s="7"/>
      <c r="B1245" s="6"/>
      <c r="C1245" s="6"/>
      <c r="D1245" s="6"/>
      <c r="E1245" s="6"/>
      <c r="F1245" s="6"/>
      <c r="G1245" s="6"/>
      <c r="H1245" s="6"/>
      <c r="I1245" s="6"/>
      <c r="J1245" s="6"/>
      <c r="K1245" s="6"/>
      <c r="L1245" s="6"/>
      <c r="M1245" s="44"/>
      <c r="N1245" s="8"/>
      <c r="AC1245" s="4"/>
      <c r="AD1245" s="4"/>
      <c r="AE1245" s="4"/>
      <c r="AF1245" s="4"/>
      <c r="AG1245" s="4"/>
      <c r="AH1245" s="4"/>
      <c r="AI1245" s="4"/>
      <c r="AJ1245" s="4"/>
      <c r="AK1245" s="4"/>
      <c r="AL1245" s="4"/>
      <c r="AM1245" s="4"/>
      <c r="AN1245" s="4"/>
      <c r="AO1245" s="4"/>
      <c r="AP1245" s="4"/>
    </row>
    <row r="1246" spans="1:42" s="3" customFormat="1" ht="21">
      <c r="A1246" s="7"/>
      <c r="B1246" s="6"/>
      <c r="C1246" s="6"/>
      <c r="D1246" s="6"/>
      <c r="E1246" s="6"/>
      <c r="F1246" s="6"/>
      <c r="G1246" s="6"/>
      <c r="H1246" s="6"/>
      <c r="I1246" s="6"/>
      <c r="J1246" s="6"/>
      <c r="K1246" s="6"/>
      <c r="L1246" s="6"/>
      <c r="M1246" s="44"/>
      <c r="N1246" s="8"/>
      <c r="AC1246" s="4"/>
      <c r="AD1246" s="4"/>
      <c r="AE1246" s="4"/>
      <c r="AF1246" s="4"/>
      <c r="AG1246" s="4"/>
      <c r="AH1246" s="4"/>
      <c r="AI1246" s="4"/>
      <c r="AJ1246" s="4"/>
      <c r="AK1246" s="4"/>
      <c r="AL1246" s="4"/>
      <c r="AM1246" s="4"/>
      <c r="AN1246" s="4"/>
      <c r="AO1246" s="4"/>
      <c r="AP1246" s="4"/>
    </row>
    <row r="1247" spans="1:42" s="3" customFormat="1" ht="21">
      <c r="A1247" s="7"/>
      <c r="B1247" s="6"/>
      <c r="C1247" s="6"/>
      <c r="D1247" s="6"/>
      <c r="E1247" s="6"/>
      <c r="F1247" s="6"/>
      <c r="G1247" s="6"/>
      <c r="H1247" s="6"/>
      <c r="I1247" s="6"/>
      <c r="J1247" s="6"/>
      <c r="K1247" s="6"/>
      <c r="L1247" s="6"/>
      <c r="M1247" s="44"/>
      <c r="N1247" s="8"/>
      <c r="AC1247" s="4"/>
      <c r="AD1247" s="4"/>
      <c r="AE1247" s="4"/>
      <c r="AF1247" s="4"/>
      <c r="AG1247" s="4"/>
      <c r="AH1247" s="4"/>
      <c r="AI1247" s="4"/>
      <c r="AJ1247" s="4"/>
      <c r="AK1247" s="4"/>
      <c r="AL1247" s="4"/>
      <c r="AM1247" s="4"/>
      <c r="AN1247" s="4"/>
      <c r="AO1247" s="4"/>
      <c r="AP1247" s="4"/>
    </row>
    <row r="1248" spans="1:42" s="3" customFormat="1" ht="21">
      <c r="A1248" s="7"/>
      <c r="B1248" s="6"/>
      <c r="C1248" s="6"/>
      <c r="D1248" s="6"/>
      <c r="E1248" s="6"/>
      <c r="F1248" s="6"/>
      <c r="G1248" s="6"/>
      <c r="H1248" s="6"/>
      <c r="I1248" s="6"/>
      <c r="J1248" s="6"/>
      <c r="K1248" s="6"/>
      <c r="L1248" s="6"/>
      <c r="M1248" s="44"/>
      <c r="N1248" s="8"/>
      <c r="AC1248" s="4"/>
      <c r="AD1248" s="4"/>
      <c r="AE1248" s="4"/>
      <c r="AF1248" s="4"/>
      <c r="AG1248" s="4"/>
      <c r="AH1248" s="4"/>
      <c r="AI1248" s="4"/>
      <c r="AJ1248" s="4"/>
      <c r="AK1248" s="4"/>
      <c r="AL1248" s="4"/>
      <c r="AM1248" s="4"/>
      <c r="AN1248" s="4"/>
      <c r="AO1248" s="4"/>
      <c r="AP1248" s="4"/>
    </row>
    <row r="1249" spans="1:42" s="3" customFormat="1" ht="21">
      <c r="A1249" s="7"/>
      <c r="B1249" s="6"/>
      <c r="C1249" s="6"/>
      <c r="D1249" s="6"/>
      <c r="E1249" s="6"/>
      <c r="F1249" s="6"/>
      <c r="G1249" s="6"/>
      <c r="H1249" s="6"/>
      <c r="I1249" s="6"/>
      <c r="J1249" s="6"/>
      <c r="K1249" s="6"/>
      <c r="L1249" s="6"/>
      <c r="M1249" s="44"/>
      <c r="N1249" s="8"/>
      <c r="AC1249" s="4"/>
      <c r="AD1249" s="4"/>
      <c r="AE1249" s="4"/>
      <c r="AF1249" s="4"/>
      <c r="AG1249" s="4"/>
      <c r="AH1249" s="4"/>
      <c r="AI1249" s="4"/>
      <c r="AJ1249" s="4"/>
      <c r="AK1249" s="4"/>
      <c r="AL1249" s="4"/>
      <c r="AM1249" s="4"/>
      <c r="AN1249" s="4"/>
      <c r="AO1249" s="4"/>
      <c r="AP1249" s="4"/>
    </row>
    <row r="1250" spans="1:42" s="3" customFormat="1" ht="21">
      <c r="A1250" s="7"/>
      <c r="B1250" s="6"/>
      <c r="C1250" s="6"/>
      <c r="D1250" s="6"/>
      <c r="E1250" s="6"/>
      <c r="F1250" s="6"/>
      <c r="G1250" s="6"/>
      <c r="H1250" s="6"/>
      <c r="I1250" s="6"/>
      <c r="J1250" s="6"/>
      <c r="K1250" s="6"/>
      <c r="L1250" s="6"/>
      <c r="M1250" s="44"/>
      <c r="N1250" s="8"/>
      <c r="AC1250" s="4"/>
      <c r="AD1250" s="4"/>
      <c r="AE1250" s="4"/>
      <c r="AF1250" s="4"/>
      <c r="AG1250" s="4"/>
      <c r="AH1250" s="4"/>
      <c r="AI1250" s="4"/>
      <c r="AJ1250" s="4"/>
      <c r="AK1250" s="4"/>
      <c r="AL1250" s="4"/>
      <c r="AM1250" s="4"/>
      <c r="AN1250" s="4"/>
      <c r="AO1250" s="4"/>
      <c r="AP1250" s="4"/>
    </row>
    <row r="1251" spans="1:42" s="3" customFormat="1" ht="21">
      <c r="A1251" s="7"/>
      <c r="B1251" s="6"/>
      <c r="C1251" s="6"/>
      <c r="D1251" s="6"/>
      <c r="E1251" s="6"/>
      <c r="F1251" s="6"/>
      <c r="G1251" s="6"/>
      <c r="H1251" s="6"/>
      <c r="I1251" s="6"/>
      <c r="J1251" s="6"/>
      <c r="K1251" s="6"/>
      <c r="L1251" s="6"/>
      <c r="M1251" s="44"/>
      <c r="N1251" s="8"/>
      <c r="AC1251" s="4"/>
      <c r="AD1251" s="4"/>
      <c r="AE1251" s="4"/>
      <c r="AF1251" s="4"/>
      <c r="AG1251" s="4"/>
      <c r="AH1251" s="4"/>
      <c r="AI1251" s="4"/>
      <c r="AJ1251" s="4"/>
      <c r="AK1251" s="4"/>
      <c r="AL1251" s="4"/>
      <c r="AM1251" s="4"/>
      <c r="AN1251" s="4"/>
      <c r="AO1251" s="4"/>
      <c r="AP1251" s="4"/>
    </row>
    <row r="1252" spans="1:42" s="3" customFormat="1" ht="21">
      <c r="A1252" s="7"/>
      <c r="B1252" s="6"/>
      <c r="C1252" s="6"/>
      <c r="D1252" s="6"/>
      <c r="E1252" s="6"/>
      <c r="F1252" s="6"/>
      <c r="G1252" s="6"/>
      <c r="H1252" s="6"/>
      <c r="I1252" s="6"/>
      <c r="J1252" s="6"/>
      <c r="K1252" s="6"/>
      <c r="L1252" s="6"/>
      <c r="M1252" s="44"/>
      <c r="N1252" s="8"/>
      <c r="AC1252" s="4"/>
      <c r="AD1252" s="4"/>
      <c r="AE1252" s="4"/>
      <c r="AF1252" s="4"/>
      <c r="AG1252" s="4"/>
      <c r="AH1252" s="4"/>
      <c r="AI1252" s="4"/>
      <c r="AJ1252" s="4"/>
      <c r="AK1252" s="4"/>
      <c r="AL1252" s="4"/>
      <c r="AM1252" s="4"/>
      <c r="AN1252" s="4"/>
      <c r="AO1252" s="4"/>
      <c r="AP1252" s="4"/>
    </row>
    <row r="1253" spans="1:42" s="3" customFormat="1" ht="21">
      <c r="A1253" s="7"/>
      <c r="B1253" s="6"/>
      <c r="C1253" s="6"/>
      <c r="D1253" s="6"/>
      <c r="E1253" s="6"/>
      <c r="F1253" s="6"/>
      <c r="G1253" s="6"/>
      <c r="H1253" s="6"/>
      <c r="I1253" s="6"/>
      <c r="J1253" s="6"/>
      <c r="K1253" s="6"/>
      <c r="L1253" s="6"/>
      <c r="M1253" s="44"/>
      <c r="N1253" s="8"/>
      <c r="AC1253" s="4"/>
      <c r="AD1253" s="4"/>
      <c r="AE1253" s="4"/>
      <c r="AF1253" s="4"/>
      <c r="AG1253" s="4"/>
      <c r="AH1253" s="4"/>
      <c r="AI1253" s="4"/>
      <c r="AJ1253" s="4"/>
      <c r="AK1253" s="4"/>
      <c r="AL1253" s="4"/>
      <c r="AM1253" s="4"/>
      <c r="AN1253" s="4"/>
      <c r="AO1253" s="4"/>
      <c r="AP1253" s="4"/>
    </row>
    <row r="1254" spans="1:42" s="3" customFormat="1" ht="21">
      <c r="A1254" s="7"/>
      <c r="B1254" s="6"/>
      <c r="C1254" s="6"/>
      <c r="D1254" s="6"/>
      <c r="E1254" s="6"/>
      <c r="F1254" s="6"/>
      <c r="G1254" s="6"/>
      <c r="H1254" s="6"/>
      <c r="I1254" s="6"/>
      <c r="J1254" s="6"/>
      <c r="K1254" s="6"/>
      <c r="L1254" s="6"/>
      <c r="M1254" s="44"/>
      <c r="N1254" s="8"/>
      <c r="AC1254" s="4"/>
      <c r="AD1254" s="4"/>
      <c r="AE1254" s="4"/>
      <c r="AF1254" s="4"/>
      <c r="AG1254" s="4"/>
      <c r="AH1254" s="4"/>
      <c r="AI1254" s="4"/>
      <c r="AJ1254" s="4"/>
      <c r="AK1254" s="4"/>
      <c r="AL1254" s="4"/>
      <c r="AM1254" s="4"/>
      <c r="AN1254" s="4"/>
      <c r="AO1254" s="4"/>
      <c r="AP1254" s="4"/>
    </row>
    <row r="1255" spans="1:42" s="3" customFormat="1" ht="21">
      <c r="A1255" s="7"/>
      <c r="B1255" s="6"/>
      <c r="C1255" s="6"/>
      <c r="D1255" s="6"/>
      <c r="E1255" s="6"/>
      <c r="F1255" s="6"/>
      <c r="G1255" s="6"/>
      <c r="H1255" s="6"/>
      <c r="I1255" s="6"/>
      <c r="J1255" s="6"/>
      <c r="K1255" s="6"/>
      <c r="L1255" s="6"/>
      <c r="M1255" s="44"/>
      <c r="N1255" s="8"/>
      <c r="AC1255" s="4"/>
      <c r="AD1255" s="4"/>
      <c r="AE1255" s="4"/>
      <c r="AF1255" s="4"/>
      <c r="AG1255" s="4"/>
      <c r="AH1255" s="4"/>
      <c r="AI1255" s="4"/>
      <c r="AJ1255" s="4"/>
      <c r="AK1255" s="4"/>
      <c r="AL1255" s="4"/>
      <c r="AM1255" s="4"/>
      <c r="AN1255" s="4"/>
      <c r="AO1255" s="4"/>
      <c r="AP1255" s="4"/>
    </row>
    <row r="1256" spans="1:42" s="3" customFormat="1" ht="21">
      <c r="A1256" s="7"/>
      <c r="B1256" s="6"/>
      <c r="C1256" s="6"/>
      <c r="D1256" s="6"/>
      <c r="E1256" s="6"/>
      <c r="F1256" s="6"/>
      <c r="G1256" s="6"/>
      <c r="H1256" s="6"/>
      <c r="I1256" s="6"/>
      <c r="J1256" s="6"/>
      <c r="K1256" s="6"/>
      <c r="L1256" s="6"/>
      <c r="M1256" s="44"/>
      <c r="N1256" s="8"/>
      <c r="AC1256" s="4"/>
      <c r="AD1256" s="4"/>
      <c r="AE1256" s="4"/>
      <c r="AF1256" s="4"/>
      <c r="AG1256" s="4"/>
      <c r="AH1256" s="4"/>
      <c r="AI1256" s="4"/>
      <c r="AJ1256" s="4"/>
      <c r="AK1256" s="4"/>
      <c r="AL1256" s="4"/>
      <c r="AM1256" s="4"/>
      <c r="AN1256" s="4"/>
      <c r="AO1256" s="4"/>
      <c r="AP1256" s="4"/>
    </row>
    <row r="1257" spans="1:42" s="3" customFormat="1" ht="21">
      <c r="A1257" s="7"/>
      <c r="B1257" s="6"/>
      <c r="C1257" s="6"/>
      <c r="D1257" s="6"/>
      <c r="E1257" s="6"/>
      <c r="F1257" s="6"/>
      <c r="G1257" s="6"/>
      <c r="H1257" s="6"/>
      <c r="I1257" s="6"/>
      <c r="J1257" s="6"/>
      <c r="K1257" s="6"/>
      <c r="L1257" s="6"/>
      <c r="M1257" s="44"/>
      <c r="N1257" s="8"/>
      <c r="AC1257" s="4"/>
      <c r="AD1257" s="4"/>
      <c r="AE1257" s="4"/>
      <c r="AF1257" s="4"/>
      <c r="AG1257" s="4"/>
      <c r="AH1257" s="4"/>
      <c r="AI1257" s="4"/>
      <c r="AJ1257" s="4"/>
      <c r="AK1257" s="4"/>
      <c r="AL1257" s="4"/>
      <c r="AM1257" s="4"/>
      <c r="AN1257" s="4"/>
      <c r="AO1257" s="4"/>
      <c r="AP1257" s="4"/>
    </row>
    <row r="1258" spans="1:42" s="3" customFormat="1" ht="21">
      <c r="A1258" s="7"/>
      <c r="B1258" s="6"/>
      <c r="C1258" s="6"/>
      <c r="D1258" s="6"/>
      <c r="E1258" s="6"/>
      <c r="F1258" s="6"/>
      <c r="G1258" s="6"/>
      <c r="H1258" s="6"/>
      <c r="I1258" s="6"/>
      <c r="J1258" s="6"/>
      <c r="K1258" s="6"/>
      <c r="L1258" s="6"/>
      <c r="M1258" s="44"/>
      <c r="N1258" s="8"/>
      <c r="AC1258" s="4"/>
      <c r="AD1258" s="4"/>
      <c r="AE1258" s="4"/>
      <c r="AF1258" s="4"/>
      <c r="AG1258" s="4"/>
      <c r="AH1258" s="4"/>
      <c r="AI1258" s="4"/>
      <c r="AJ1258" s="4"/>
      <c r="AK1258" s="4"/>
      <c r="AL1258" s="4"/>
      <c r="AM1258" s="4"/>
      <c r="AN1258" s="4"/>
      <c r="AO1258" s="4"/>
      <c r="AP1258" s="4"/>
    </row>
    <row r="1259" spans="1:42" s="3" customFormat="1" ht="21">
      <c r="A1259" s="7"/>
      <c r="B1259" s="6"/>
      <c r="C1259" s="6"/>
      <c r="D1259" s="6"/>
      <c r="E1259" s="6"/>
      <c r="F1259" s="6"/>
      <c r="G1259" s="6"/>
      <c r="H1259" s="6"/>
      <c r="I1259" s="6"/>
      <c r="J1259" s="6"/>
      <c r="K1259" s="6"/>
      <c r="L1259" s="6"/>
      <c r="M1259" s="44"/>
      <c r="N1259" s="8"/>
      <c r="AC1259" s="4"/>
      <c r="AD1259" s="4"/>
      <c r="AE1259" s="4"/>
      <c r="AF1259" s="4"/>
      <c r="AG1259" s="4"/>
      <c r="AH1259" s="4"/>
      <c r="AI1259" s="4"/>
      <c r="AJ1259" s="4"/>
      <c r="AK1259" s="4"/>
      <c r="AL1259" s="4"/>
      <c r="AM1259" s="4"/>
      <c r="AN1259" s="4"/>
      <c r="AO1259" s="4"/>
      <c r="AP1259" s="4"/>
    </row>
    <row r="1260" spans="1:42" s="3" customFormat="1" ht="21">
      <c r="A1260" s="7"/>
      <c r="B1260" s="6"/>
      <c r="C1260" s="6"/>
      <c r="D1260" s="6"/>
      <c r="E1260" s="6"/>
      <c r="F1260" s="6"/>
      <c r="G1260" s="6"/>
      <c r="H1260" s="6"/>
      <c r="I1260" s="6"/>
      <c r="J1260" s="6"/>
      <c r="K1260" s="6"/>
      <c r="L1260" s="6"/>
      <c r="M1260" s="44"/>
      <c r="N1260" s="8"/>
      <c r="AC1260" s="4"/>
      <c r="AD1260" s="4"/>
      <c r="AE1260" s="4"/>
      <c r="AF1260" s="4"/>
      <c r="AG1260" s="4"/>
      <c r="AH1260" s="4"/>
      <c r="AI1260" s="4"/>
      <c r="AJ1260" s="4"/>
      <c r="AK1260" s="4"/>
      <c r="AL1260" s="4"/>
      <c r="AM1260" s="4"/>
      <c r="AN1260" s="4"/>
      <c r="AO1260" s="4"/>
      <c r="AP1260" s="4"/>
    </row>
    <row r="1261" spans="1:42" s="3" customFormat="1" ht="21">
      <c r="A1261" s="7"/>
      <c r="B1261" s="6"/>
      <c r="C1261" s="6"/>
      <c r="D1261" s="6"/>
      <c r="E1261" s="6"/>
      <c r="F1261" s="6"/>
      <c r="G1261" s="6"/>
      <c r="H1261" s="6"/>
      <c r="I1261" s="6"/>
      <c r="J1261" s="6"/>
      <c r="K1261" s="6"/>
      <c r="L1261" s="6"/>
      <c r="M1261" s="44"/>
      <c r="N1261" s="8"/>
      <c r="AC1261" s="4"/>
      <c r="AD1261" s="4"/>
      <c r="AE1261" s="4"/>
      <c r="AF1261" s="4"/>
      <c r="AG1261" s="4"/>
      <c r="AH1261" s="4"/>
      <c r="AI1261" s="4"/>
      <c r="AJ1261" s="4"/>
      <c r="AK1261" s="4"/>
      <c r="AL1261" s="4"/>
      <c r="AM1261" s="4"/>
      <c r="AN1261" s="4"/>
      <c r="AO1261" s="4"/>
      <c r="AP1261" s="4"/>
    </row>
    <row r="1262" spans="1:42" s="3" customFormat="1" ht="21">
      <c r="A1262" s="7"/>
      <c r="B1262" s="6"/>
      <c r="C1262" s="6"/>
      <c r="D1262" s="6"/>
      <c r="E1262" s="6"/>
      <c r="F1262" s="6"/>
      <c r="G1262" s="6"/>
      <c r="H1262" s="6"/>
      <c r="I1262" s="6"/>
      <c r="J1262" s="6"/>
      <c r="K1262" s="6"/>
      <c r="L1262" s="6"/>
      <c r="M1262" s="44"/>
      <c r="N1262" s="8"/>
      <c r="AC1262" s="4"/>
      <c r="AD1262" s="4"/>
      <c r="AE1262" s="4"/>
      <c r="AF1262" s="4"/>
      <c r="AG1262" s="4"/>
      <c r="AH1262" s="4"/>
      <c r="AI1262" s="4"/>
      <c r="AJ1262" s="4"/>
      <c r="AK1262" s="4"/>
      <c r="AL1262" s="4"/>
      <c r="AM1262" s="4"/>
      <c r="AN1262" s="4"/>
      <c r="AO1262" s="4"/>
      <c r="AP1262" s="4"/>
    </row>
    <row r="1263" spans="1:42" s="3" customFormat="1" ht="21">
      <c r="A1263" s="7"/>
      <c r="B1263" s="6"/>
      <c r="C1263" s="6"/>
      <c r="D1263" s="6"/>
      <c r="E1263" s="6"/>
      <c r="F1263" s="6"/>
      <c r="G1263" s="6"/>
      <c r="H1263" s="6"/>
      <c r="I1263" s="6"/>
      <c r="J1263" s="6"/>
      <c r="K1263" s="6"/>
      <c r="L1263" s="6"/>
      <c r="M1263" s="44"/>
      <c r="N1263" s="8"/>
      <c r="AC1263" s="4"/>
      <c r="AD1263" s="4"/>
      <c r="AE1263" s="4"/>
      <c r="AF1263" s="4"/>
      <c r="AG1263" s="4"/>
      <c r="AH1263" s="4"/>
      <c r="AI1263" s="4"/>
      <c r="AJ1263" s="4"/>
      <c r="AK1263" s="4"/>
      <c r="AL1263" s="4"/>
      <c r="AM1263" s="4"/>
      <c r="AN1263" s="4"/>
      <c r="AO1263" s="4"/>
      <c r="AP1263" s="4"/>
    </row>
    <row r="1264" spans="1:42" s="3" customFormat="1" ht="21">
      <c r="A1264" s="7"/>
      <c r="B1264" s="6"/>
      <c r="C1264" s="6"/>
      <c r="D1264" s="6"/>
      <c r="E1264" s="6"/>
      <c r="F1264" s="6"/>
      <c r="G1264" s="6"/>
      <c r="H1264" s="6"/>
      <c r="I1264" s="6"/>
      <c r="J1264" s="6"/>
      <c r="K1264" s="6"/>
      <c r="L1264" s="6"/>
      <c r="M1264" s="44"/>
      <c r="N1264" s="8"/>
      <c r="AC1264" s="4"/>
      <c r="AD1264" s="4"/>
      <c r="AE1264" s="4"/>
      <c r="AF1264" s="4"/>
      <c r="AG1264" s="4"/>
      <c r="AH1264" s="4"/>
      <c r="AI1264" s="4"/>
      <c r="AJ1264" s="4"/>
      <c r="AK1264" s="4"/>
      <c r="AL1264" s="4"/>
      <c r="AM1264" s="4"/>
      <c r="AN1264" s="4"/>
      <c r="AO1264" s="4"/>
      <c r="AP1264" s="4"/>
    </row>
    <row r="1265" spans="1:42" s="3" customFormat="1" ht="21">
      <c r="A1265" s="7"/>
      <c r="B1265" s="6"/>
      <c r="C1265" s="6"/>
      <c r="D1265" s="6"/>
      <c r="E1265" s="6"/>
      <c r="F1265" s="6"/>
      <c r="G1265" s="6"/>
      <c r="H1265" s="6"/>
      <c r="I1265" s="6"/>
      <c r="J1265" s="6"/>
      <c r="K1265" s="6"/>
      <c r="L1265" s="6"/>
      <c r="M1265" s="44"/>
      <c r="N1265" s="8"/>
      <c r="AC1265" s="4"/>
      <c r="AD1265" s="4"/>
      <c r="AE1265" s="4"/>
      <c r="AF1265" s="4"/>
      <c r="AG1265" s="4"/>
      <c r="AH1265" s="4"/>
      <c r="AI1265" s="4"/>
      <c r="AJ1265" s="4"/>
      <c r="AK1265" s="4"/>
      <c r="AL1265" s="4"/>
      <c r="AM1265" s="4"/>
      <c r="AN1265" s="4"/>
      <c r="AO1265" s="4"/>
      <c r="AP1265" s="4"/>
    </row>
    <row r="1266" spans="1:42" s="3" customFormat="1" ht="21">
      <c r="A1266" s="7"/>
      <c r="B1266" s="6"/>
      <c r="C1266" s="6"/>
      <c r="D1266" s="6"/>
      <c r="E1266" s="6"/>
      <c r="F1266" s="6"/>
      <c r="G1266" s="6"/>
      <c r="H1266" s="6"/>
      <c r="I1266" s="6"/>
      <c r="J1266" s="6"/>
      <c r="K1266" s="6"/>
      <c r="L1266" s="6"/>
      <c r="M1266" s="44"/>
      <c r="N1266" s="8"/>
      <c r="AC1266" s="4"/>
      <c r="AD1266" s="4"/>
      <c r="AE1266" s="4"/>
      <c r="AF1266" s="4"/>
      <c r="AG1266" s="4"/>
      <c r="AH1266" s="4"/>
      <c r="AI1266" s="4"/>
      <c r="AJ1266" s="4"/>
      <c r="AK1266" s="4"/>
      <c r="AL1266" s="4"/>
      <c r="AM1266" s="4"/>
      <c r="AN1266" s="4"/>
      <c r="AO1266" s="4"/>
      <c r="AP1266" s="4"/>
    </row>
    <row r="1267" spans="1:42" s="3" customFormat="1" ht="21">
      <c r="A1267" s="7"/>
      <c r="B1267" s="6"/>
      <c r="C1267" s="6"/>
      <c r="D1267" s="6"/>
      <c r="E1267" s="6"/>
      <c r="F1267" s="6"/>
      <c r="G1267" s="6"/>
      <c r="H1267" s="6"/>
      <c r="I1267" s="6"/>
      <c r="J1267" s="6"/>
      <c r="K1267" s="6"/>
      <c r="L1267" s="6"/>
      <c r="M1267" s="44"/>
      <c r="N1267" s="8"/>
      <c r="AC1267" s="4"/>
      <c r="AD1267" s="4"/>
      <c r="AE1267" s="4"/>
      <c r="AF1267" s="4"/>
      <c r="AG1267" s="4"/>
      <c r="AH1267" s="4"/>
      <c r="AI1267" s="4"/>
      <c r="AJ1267" s="4"/>
      <c r="AK1267" s="4"/>
      <c r="AL1267" s="4"/>
      <c r="AM1267" s="4"/>
      <c r="AN1267" s="4"/>
      <c r="AO1267" s="4"/>
      <c r="AP1267" s="4"/>
    </row>
    <row r="1268" spans="1:42" s="3" customFormat="1" ht="21">
      <c r="A1268" s="7"/>
      <c r="B1268" s="6"/>
      <c r="C1268" s="6"/>
      <c r="D1268" s="6"/>
      <c r="E1268" s="6"/>
      <c r="F1268" s="6"/>
      <c r="G1268" s="6"/>
      <c r="H1268" s="6"/>
      <c r="I1268" s="6"/>
      <c r="J1268" s="6"/>
      <c r="K1268" s="6"/>
      <c r="L1268" s="6"/>
      <c r="M1268" s="44"/>
      <c r="N1268" s="8"/>
      <c r="AC1268" s="4"/>
      <c r="AD1268" s="4"/>
      <c r="AE1268" s="4"/>
      <c r="AF1268" s="4"/>
      <c r="AG1268" s="4"/>
      <c r="AH1268" s="4"/>
      <c r="AI1268" s="4"/>
      <c r="AJ1268" s="4"/>
      <c r="AK1268" s="4"/>
      <c r="AL1268" s="4"/>
      <c r="AM1268" s="4"/>
      <c r="AN1268" s="4"/>
      <c r="AO1268" s="4"/>
      <c r="AP1268" s="4"/>
    </row>
    <row r="1269" spans="1:42" s="3" customFormat="1" ht="21">
      <c r="A1269" s="7"/>
      <c r="B1269" s="6"/>
      <c r="C1269" s="6"/>
      <c r="D1269" s="6"/>
      <c r="E1269" s="6"/>
      <c r="F1269" s="6"/>
      <c r="G1269" s="6"/>
      <c r="H1269" s="6"/>
      <c r="I1269" s="6"/>
      <c r="J1269" s="6"/>
      <c r="K1269" s="6"/>
      <c r="L1269" s="6"/>
      <c r="M1269" s="44"/>
      <c r="N1269" s="8"/>
      <c r="AC1269" s="4"/>
      <c r="AD1269" s="4"/>
      <c r="AE1269" s="4"/>
      <c r="AF1269" s="4"/>
      <c r="AG1269" s="4"/>
      <c r="AH1269" s="4"/>
      <c r="AI1269" s="4"/>
      <c r="AJ1269" s="4"/>
      <c r="AK1269" s="4"/>
      <c r="AL1269" s="4"/>
      <c r="AM1269" s="4"/>
      <c r="AN1269" s="4"/>
      <c r="AO1269" s="4"/>
      <c r="AP1269" s="4"/>
    </row>
    <row r="1270" spans="1:42" s="3" customFormat="1" ht="21">
      <c r="A1270" s="7"/>
      <c r="B1270" s="6"/>
      <c r="C1270" s="6"/>
      <c r="D1270" s="6"/>
      <c r="E1270" s="6"/>
      <c r="F1270" s="6"/>
      <c r="G1270" s="6"/>
      <c r="H1270" s="6"/>
      <c r="I1270" s="6"/>
      <c r="J1270" s="6"/>
      <c r="K1270" s="6"/>
      <c r="L1270" s="6"/>
      <c r="M1270" s="44"/>
      <c r="N1270" s="8"/>
      <c r="AC1270" s="4"/>
      <c r="AD1270" s="4"/>
      <c r="AE1270" s="4"/>
      <c r="AF1270" s="4"/>
      <c r="AG1270" s="4"/>
      <c r="AH1270" s="4"/>
      <c r="AI1270" s="4"/>
      <c r="AJ1270" s="4"/>
      <c r="AK1270" s="4"/>
      <c r="AL1270" s="4"/>
      <c r="AM1270" s="4"/>
      <c r="AN1270" s="4"/>
      <c r="AO1270" s="4"/>
      <c r="AP1270" s="4"/>
    </row>
    <row r="1271" spans="1:42" s="3" customFormat="1" ht="21">
      <c r="A1271" s="7"/>
      <c r="B1271" s="6"/>
      <c r="C1271" s="6"/>
      <c r="D1271" s="6"/>
      <c r="E1271" s="6"/>
      <c r="F1271" s="6"/>
      <c r="G1271" s="6"/>
      <c r="H1271" s="6"/>
      <c r="I1271" s="6"/>
      <c r="J1271" s="6"/>
      <c r="K1271" s="6"/>
      <c r="L1271" s="6"/>
      <c r="M1271" s="44"/>
      <c r="N1271" s="8"/>
      <c r="AC1271" s="4"/>
      <c r="AD1271" s="4"/>
      <c r="AE1271" s="4"/>
      <c r="AF1271" s="4"/>
      <c r="AG1271" s="4"/>
      <c r="AH1271" s="4"/>
      <c r="AI1271" s="4"/>
      <c r="AJ1271" s="4"/>
      <c r="AK1271" s="4"/>
      <c r="AL1271" s="4"/>
      <c r="AM1271" s="4"/>
      <c r="AN1271" s="4"/>
      <c r="AO1271" s="4"/>
      <c r="AP1271" s="4"/>
    </row>
    <row r="1272" spans="1:42" s="3" customFormat="1" ht="21">
      <c r="A1272" s="7"/>
      <c r="B1272" s="6"/>
      <c r="C1272" s="6"/>
      <c r="D1272" s="6"/>
      <c r="E1272" s="6"/>
      <c r="F1272" s="6"/>
      <c r="G1272" s="6"/>
      <c r="H1272" s="6"/>
      <c r="I1272" s="6"/>
      <c r="J1272" s="6"/>
      <c r="K1272" s="6"/>
      <c r="L1272" s="6"/>
      <c r="M1272" s="44"/>
      <c r="N1272" s="8"/>
      <c r="AC1272" s="4"/>
      <c r="AD1272" s="4"/>
      <c r="AE1272" s="4"/>
      <c r="AF1272" s="4"/>
      <c r="AG1272" s="4"/>
      <c r="AH1272" s="4"/>
      <c r="AI1272" s="4"/>
      <c r="AJ1272" s="4"/>
      <c r="AK1272" s="4"/>
      <c r="AL1272" s="4"/>
      <c r="AM1272" s="4"/>
      <c r="AN1272" s="4"/>
      <c r="AO1272" s="4"/>
      <c r="AP1272" s="4"/>
    </row>
    <row r="1273" spans="1:42" s="3" customFormat="1" ht="21">
      <c r="A1273" s="7"/>
      <c r="B1273" s="6"/>
      <c r="C1273" s="6"/>
      <c r="D1273" s="6"/>
      <c r="E1273" s="6"/>
      <c r="F1273" s="6"/>
      <c r="G1273" s="6"/>
      <c r="H1273" s="6"/>
      <c r="I1273" s="6"/>
      <c r="J1273" s="6"/>
      <c r="K1273" s="6"/>
      <c r="L1273" s="6"/>
      <c r="M1273" s="44"/>
      <c r="N1273" s="8"/>
      <c r="AC1273" s="4"/>
      <c r="AD1273" s="4"/>
      <c r="AE1273" s="4"/>
      <c r="AF1273" s="4"/>
      <c r="AG1273" s="4"/>
      <c r="AH1273" s="4"/>
      <c r="AI1273" s="4"/>
      <c r="AJ1273" s="4"/>
      <c r="AK1273" s="4"/>
      <c r="AL1273" s="4"/>
      <c r="AM1273" s="4"/>
      <c r="AN1273" s="4"/>
      <c r="AO1273" s="4"/>
      <c r="AP1273" s="4"/>
    </row>
    <row r="1274" spans="1:42" s="3" customFormat="1" ht="21">
      <c r="A1274" s="7"/>
      <c r="B1274" s="6"/>
      <c r="C1274" s="6"/>
      <c r="D1274" s="6"/>
      <c r="E1274" s="6"/>
      <c r="F1274" s="6"/>
      <c r="G1274" s="6"/>
      <c r="H1274" s="6"/>
      <c r="I1274" s="6"/>
      <c r="J1274" s="6"/>
      <c r="K1274" s="6"/>
      <c r="L1274" s="6"/>
      <c r="M1274" s="44"/>
      <c r="N1274" s="8"/>
      <c r="AC1274" s="4"/>
      <c r="AD1274" s="4"/>
      <c r="AE1274" s="4"/>
      <c r="AF1274" s="4"/>
      <c r="AG1274" s="4"/>
      <c r="AH1274" s="4"/>
      <c r="AI1274" s="4"/>
      <c r="AJ1274" s="4"/>
      <c r="AK1274" s="4"/>
      <c r="AL1274" s="4"/>
      <c r="AM1274" s="4"/>
      <c r="AN1274" s="4"/>
      <c r="AO1274" s="4"/>
      <c r="AP1274" s="4"/>
    </row>
    <row r="1275" spans="1:42" s="3" customFormat="1" ht="21">
      <c r="A1275" s="7"/>
      <c r="B1275" s="6"/>
      <c r="C1275" s="6"/>
      <c r="D1275" s="6"/>
      <c r="E1275" s="6"/>
      <c r="F1275" s="6"/>
      <c r="G1275" s="6"/>
      <c r="H1275" s="6"/>
      <c r="I1275" s="6"/>
      <c r="J1275" s="6"/>
      <c r="K1275" s="6"/>
      <c r="L1275" s="6"/>
      <c r="M1275" s="44"/>
      <c r="N1275" s="8"/>
      <c r="AC1275" s="4"/>
      <c r="AD1275" s="4"/>
      <c r="AE1275" s="4"/>
      <c r="AF1275" s="4"/>
      <c r="AG1275" s="4"/>
      <c r="AH1275" s="4"/>
      <c r="AI1275" s="4"/>
      <c r="AJ1275" s="4"/>
      <c r="AK1275" s="4"/>
      <c r="AL1275" s="4"/>
      <c r="AM1275" s="4"/>
      <c r="AN1275" s="4"/>
      <c r="AO1275" s="4"/>
      <c r="AP1275" s="4"/>
    </row>
    <row r="1276" spans="1:42" s="3" customFormat="1" ht="21">
      <c r="A1276" s="7"/>
      <c r="B1276" s="6"/>
      <c r="C1276" s="6"/>
      <c r="D1276" s="6"/>
      <c r="E1276" s="6"/>
      <c r="F1276" s="6"/>
      <c r="G1276" s="6"/>
      <c r="H1276" s="6"/>
      <c r="I1276" s="6"/>
      <c r="J1276" s="6"/>
      <c r="K1276" s="6"/>
      <c r="L1276" s="6"/>
      <c r="M1276" s="44"/>
      <c r="N1276" s="8"/>
      <c r="AC1276" s="4"/>
      <c r="AD1276" s="4"/>
      <c r="AE1276" s="4"/>
      <c r="AF1276" s="4"/>
      <c r="AG1276" s="4"/>
      <c r="AH1276" s="4"/>
      <c r="AI1276" s="4"/>
      <c r="AJ1276" s="4"/>
      <c r="AK1276" s="4"/>
      <c r="AL1276" s="4"/>
      <c r="AM1276" s="4"/>
      <c r="AN1276" s="4"/>
      <c r="AO1276" s="4"/>
      <c r="AP1276" s="4"/>
    </row>
    <row r="1277" spans="1:42" s="3" customFormat="1" ht="21">
      <c r="A1277" s="7"/>
      <c r="B1277" s="6"/>
      <c r="C1277" s="6"/>
      <c r="D1277" s="6"/>
      <c r="E1277" s="6"/>
      <c r="F1277" s="6"/>
      <c r="G1277" s="6"/>
      <c r="H1277" s="6"/>
      <c r="I1277" s="6"/>
      <c r="J1277" s="6"/>
      <c r="K1277" s="6"/>
      <c r="L1277" s="6"/>
      <c r="M1277" s="44"/>
      <c r="N1277" s="8"/>
      <c r="AC1277" s="4"/>
      <c r="AD1277" s="4"/>
      <c r="AE1277" s="4"/>
      <c r="AF1277" s="4"/>
      <c r="AG1277" s="4"/>
      <c r="AH1277" s="4"/>
      <c r="AI1277" s="4"/>
      <c r="AJ1277" s="4"/>
      <c r="AK1277" s="4"/>
      <c r="AL1277" s="4"/>
      <c r="AM1277" s="4"/>
      <c r="AN1277" s="4"/>
      <c r="AO1277" s="4"/>
      <c r="AP1277" s="4"/>
    </row>
    <row r="1278" spans="1:42" s="3" customFormat="1" ht="21">
      <c r="A1278" s="7"/>
      <c r="B1278" s="6"/>
      <c r="C1278" s="6"/>
      <c r="D1278" s="6"/>
      <c r="E1278" s="6"/>
      <c r="F1278" s="6"/>
      <c r="G1278" s="6"/>
      <c r="H1278" s="6"/>
      <c r="I1278" s="6"/>
      <c r="J1278" s="6"/>
      <c r="K1278" s="6"/>
      <c r="L1278" s="6"/>
      <c r="M1278" s="44"/>
      <c r="N1278" s="8"/>
      <c r="AC1278" s="4"/>
      <c r="AD1278" s="4"/>
      <c r="AE1278" s="4"/>
      <c r="AF1278" s="4"/>
      <c r="AG1278" s="4"/>
      <c r="AH1278" s="4"/>
      <c r="AI1278" s="4"/>
      <c r="AJ1278" s="4"/>
      <c r="AK1278" s="4"/>
      <c r="AL1278" s="4"/>
      <c r="AM1278" s="4"/>
      <c r="AN1278" s="4"/>
      <c r="AO1278" s="4"/>
      <c r="AP1278" s="4"/>
    </row>
    <row r="1279" spans="1:42" s="3" customFormat="1" ht="21">
      <c r="A1279" s="7"/>
      <c r="B1279" s="6"/>
      <c r="C1279" s="6"/>
      <c r="D1279" s="6"/>
      <c r="E1279" s="6"/>
      <c r="F1279" s="6"/>
      <c r="G1279" s="6"/>
      <c r="H1279" s="6"/>
      <c r="I1279" s="6"/>
      <c r="J1279" s="6"/>
      <c r="K1279" s="6"/>
      <c r="L1279" s="6"/>
      <c r="M1279" s="44"/>
      <c r="N1279" s="8"/>
      <c r="AC1279" s="4"/>
      <c r="AD1279" s="4"/>
      <c r="AE1279" s="4"/>
      <c r="AF1279" s="4"/>
      <c r="AG1279" s="4"/>
      <c r="AH1279" s="4"/>
      <c r="AI1279" s="4"/>
      <c r="AJ1279" s="4"/>
      <c r="AK1279" s="4"/>
      <c r="AL1279" s="4"/>
      <c r="AM1279" s="4"/>
      <c r="AN1279" s="4"/>
      <c r="AO1279" s="4"/>
      <c r="AP1279" s="4"/>
    </row>
    <row r="1280" spans="1:42" s="3" customFormat="1" ht="21">
      <c r="A1280" s="7"/>
      <c r="B1280" s="6"/>
      <c r="C1280" s="6"/>
      <c r="D1280" s="6"/>
      <c r="E1280" s="6"/>
      <c r="F1280" s="6"/>
      <c r="G1280" s="6"/>
      <c r="H1280" s="6"/>
      <c r="I1280" s="6"/>
      <c r="J1280" s="6"/>
      <c r="K1280" s="6"/>
      <c r="L1280" s="6"/>
      <c r="M1280" s="44"/>
      <c r="N1280" s="8"/>
      <c r="AC1280" s="4"/>
      <c r="AD1280" s="4"/>
      <c r="AE1280" s="4"/>
      <c r="AF1280" s="4"/>
      <c r="AG1280" s="4"/>
      <c r="AH1280" s="4"/>
      <c r="AI1280" s="4"/>
      <c r="AJ1280" s="4"/>
      <c r="AK1280" s="4"/>
      <c r="AL1280" s="4"/>
      <c r="AM1280" s="4"/>
      <c r="AN1280" s="4"/>
      <c r="AO1280" s="4"/>
      <c r="AP1280" s="4"/>
    </row>
    <row r="1281" spans="1:42" s="3" customFormat="1" ht="21">
      <c r="A1281" s="7"/>
      <c r="B1281" s="6"/>
      <c r="C1281" s="6"/>
      <c r="D1281" s="6"/>
      <c r="E1281" s="6"/>
      <c r="F1281" s="6"/>
      <c r="G1281" s="6"/>
      <c r="H1281" s="6"/>
      <c r="I1281" s="6"/>
      <c r="J1281" s="6"/>
      <c r="K1281" s="6"/>
      <c r="L1281" s="6"/>
      <c r="M1281" s="44"/>
      <c r="N1281" s="8"/>
      <c r="AC1281" s="4"/>
      <c r="AD1281" s="4"/>
      <c r="AE1281" s="4"/>
      <c r="AF1281" s="4"/>
      <c r="AG1281" s="4"/>
      <c r="AH1281" s="4"/>
      <c r="AI1281" s="4"/>
      <c r="AJ1281" s="4"/>
      <c r="AK1281" s="4"/>
      <c r="AL1281" s="4"/>
      <c r="AM1281" s="4"/>
      <c r="AN1281" s="4"/>
      <c r="AO1281" s="4"/>
      <c r="AP1281" s="4"/>
    </row>
    <row r="1282" spans="1:42" s="3" customFormat="1" ht="21">
      <c r="A1282" s="7"/>
      <c r="B1282" s="6"/>
      <c r="C1282" s="6"/>
      <c r="D1282" s="6"/>
      <c r="E1282" s="6"/>
      <c r="F1282" s="6"/>
      <c r="G1282" s="6"/>
      <c r="H1282" s="6"/>
      <c r="I1282" s="6"/>
      <c r="J1282" s="6"/>
      <c r="K1282" s="6"/>
      <c r="L1282" s="6"/>
      <c r="M1282" s="44"/>
      <c r="N1282" s="8"/>
      <c r="AC1282" s="4"/>
      <c r="AD1282" s="4"/>
      <c r="AE1282" s="4"/>
      <c r="AF1282" s="4"/>
      <c r="AG1282" s="4"/>
      <c r="AH1282" s="4"/>
      <c r="AI1282" s="4"/>
      <c r="AJ1282" s="4"/>
      <c r="AK1282" s="4"/>
      <c r="AL1282" s="4"/>
      <c r="AM1282" s="4"/>
      <c r="AN1282" s="4"/>
      <c r="AO1282" s="4"/>
      <c r="AP1282" s="4"/>
    </row>
    <row r="1283" spans="1:42" s="3" customFormat="1" ht="21">
      <c r="A1283" s="7"/>
      <c r="B1283" s="6"/>
      <c r="C1283" s="6"/>
      <c r="D1283" s="6"/>
      <c r="E1283" s="6"/>
      <c r="F1283" s="6"/>
      <c r="G1283" s="6"/>
      <c r="H1283" s="6"/>
      <c r="I1283" s="6"/>
      <c r="J1283" s="6"/>
      <c r="K1283" s="6"/>
      <c r="L1283" s="6"/>
      <c r="M1283" s="44"/>
      <c r="N1283" s="8"/>
      <c r="AC1283" s="4"/>
      <c r="AD1283" s="4"/>
      <c r="AE1283" s="4"/>
      <c r="AF1283" s="4"/>
      <c r="AG1283" s="4"/>
      <c r="AH1283" s="4"/>
      <c r="AI1283" s="4"/>
      <c r="AJ1283" s="4"/>
      <c r="AK1283" s="4"/>
      <c r="AL1283" s="4"/>
      <c r="AM1283" s="4"/>
      <c r="AN1283" s="4"/>
      <c r="AO1283" s="4"/>
      <c r="AP1283" s="4"/>
    </row>
    <row r="1284" spans="1:42" s="3" customFormat="1" ht="21">
      <c r="A1284" s="7"/>
      <c r="B1284" s="6"/>
      <c r="C1284" s="6"/>
      <c r="D1284" s="6"/>
      <c r="E1284" s="6"/>
      <c r="F1284" s="6"/>
      <c r="G1284" s="6"/>
      <c r="H1284" s="6"/>
      <c r="I1284" s="6"/>
      <c r="J1284" s="6"/>
      <c r="K1284" s="6"/>
      <c r="L1284" s="6"/>
      <c r="M1284" s="44"/>
      <c r="N1284" s="8"/>
      <c r="AC1284" s="4"/>
      <c r="AD1284" s="4"/>
      <c r="AE1284" s="4"/>
      <c r="AF1284" s="4"/>
      <c r="AG1284" s="4"/>
      <c r="AH1284" s="4"/>
      <c r="AI1284" s="4"/>
      <c r="AJ1284" s="4"/>
      <c r="AK1284" s="4"/>
      <c r="AL1284" s="4"/>
      <c r="AM1284" s="4"/>
      <c r="AN1284" s="4"/>
      <c r="AO1284" s="4"/>
      <c r="AP1284" s="4"/>
    </row>
    <row r="1285" spans="1:42" s="3" customFormat="1" ht="21">
      <c r="A1285" s="7"/>
      <c r="B1285" s="6"/>
      <c r="C1285" s="6"/>
      <c r="D1285" s="6"/>
      <c r="E1285" s="6"/>
      <c r="F1285" s="6"/>
      <c r="G1285" s="6"/>
      <c r="H1285" s="6"/>
      <c r="I1285" s="6"/>
      <c r="J1285" s="6"/>
      <c r="K1285" s="6"/>
      <c r="L1285" s="6"/>
      <c r="M1285" s="44"/>
      <c r="N1285" s="8"/>
      <c r="AC1285" s="4"/>
      <c r="AD1285" s="4"/>
      <c r="AE1285" s="4"/>
      <c r="AF1285" s="4"/>
      <c r="AG1285" s="4"/>
      <c r="AH1285" s="4"/>
      <c r="AI1285" s="4"/>
      <c r="AJ1285" s="4"/>
      <c r="AK1285" s="4"/>
      <c r="AL1285" s="4"/>
      <c r="AM1285" s="4"/>
      <c r="AN1285" s="4"/>
      <c r="AO1285" s="4"/>
      <c r="AP1285" s="4"/>
    </row>
    <row r="1286" spans="1:42" s="3" customFormat="1" ht="21">
      <c r="A1286" s="7"/>
      <c r="B1286" s="6"/>
      <c r="C1286" s="6"/>
      <c r="D1286" s="6"/>
      <c r="E1286" s="6"/>
      <c r="F1286" s="6"/>
      <c r="G1286" s="6"/>
      <c r="H1286" s="6"/>
      <c r="I1286" s="6"/>
      <c r="J1286" s="6"/>
      <c r="K1286" s="6"/>
      <c r="L1286" s="6"/>
      <c r="M1286" s="44"/>
      <c r="N1286" s="8"/>
      <c r="AC1286" s="4"/>
      <c r="AD1286" s="4"/>
      <c r="AE1286" s="4"/>
      <c r="AF1286" s="4"/>
      <c r="AG1286" s="4"/>
      <c r="AH1286" s="4"/>
      <c r="AI1286" s="4"/>
      <c r="AJ1286" s="4"/>
      <c r="AK1286" s="4"/>
      <c r="AL1286" s="4"/>
      <c r="AM1286" s="4"/>
      <c r="AN1286" s="4"/>
      <c r="AO1286" s="4"/>
      <c r="AP1286" s="4"/>
    </row>
    <row r="1287" spans="1:42" s="3" customFormat="1" ht="21">
      <c r="A1287" s="7"/>
      <c r="B1287" s="6"/>
      <c r="C1287" s="6"/>
      <c r="D1287" s="6"/>
      <c r="E1287" s="6"/>
      <c r="F1287" s="6"/>
      <c r="G1287" s="6"/>
      <c r="H1287" s="6"/>
      <c r="I1287" s="6"/>
      <c r="J1287" s="6"/>
      <c r="K1287" s="6"/>
      <c r="L1287" s="6"/>
      <c r="M1287" s="44"/>
      <c r="N1287" s="8"/>
      <c r="AC1287" s="4"/>
      <c r="AD1287" s="4"/>
      <c r="AE1287" s="4"/>
      <c r="AF1287" s="4"/>
      <c r="AG1287" s="4"/>
      <c r="AH1287" s="4"/>
      <c r="AI1287" s="4"/>
      <c r="AJ1287" s="4"/>
      <c r="AK1287" s="4"/>
      <c r="AL1287" s="4"/>
      <c r="AM1287" s="4"/>
      <c r="AN1287" s="4"/>
      <c r="AO1287" s="4"/>
      <c r="AP1287" s="4"/>
    </row>
    <row r="1288" spans="1:42" s="3" customFormat="1" ht="21">
      <c r="A1288" s="7"/>
      <c r="B1288" s="6"/>
      <c r="C1288" s="6"/>
      <c r="D1288" s="6"/>
      <c r="E1288" s="6"/>
      <c r="F1288" s="6"/>
      <c r="G1288" s="6"/>
      <c r="H1288" s="6"/>
      <c r="I1288" s="6"/>
      <c r="J1288" s="6"/>
      <c r="K1288" s="6"/>
      <c r="L1288" s="6"/>
      <c r="M1288" s="44"/>
      <c r="N1288" s="8"/>
      <c r="AC1288" s="4"/>
      <c r="AD1288" s="4"/>
      <c r="AE1288" s="4"/>
      <c r="AF1288" s="4"/>
      <c r="AG1288" s="4"/>
      <c r="AH1288" s="4"/>
      <c r="AI1288" s="4"/>
      <c r="AJ1288" s="4"/>
      <c r="AK1288" s="4"/>
      <c r="AL1288" s="4"/>
      <c r="AM1288" s="4"/>
      <c r="AN1288" s="4"/>
      <c r="AO1288" s="4"/>
      <c r="AP1288" s="4"/>
    </row>
    <row r="1289" spans="1:42" s="3" customFormat="1" ht="21">
      <c r="A1289" s="7"/>
      <c r="B1289" s="6"/>
      <c r="C1289" s="6"/>
      <c r="D1289" s="6"/>
      <c r="E1289" s="6"/>
      <c r="F1289" s="6"/>
      <c r="G1289" s="6"/>
      <c r="H1289" s="6"/>
      <c r="I1289" s="6"/>
      <c r="J1289" s="6"/>
      <c r="K1289" s="6"/>
      <c r="L1289" s="6"/>
      <c r="M1289" s="44"/>
      <c r="N1289" s="8"/>
      <c r="AC1289" s="4"/>
      <c r="AD1289" s="4"/>
      <c r="AE1289" s="4"/>
      <c r="AF1289" s="4"/>
      <c r="AG1289" s="4"/>
      <c r="AH1289" s="4"/>
      <c r="AI1289" s="4"/>
      <c r="AJ1289" s="4"/>
      <c r="AK1289" s="4"/>
      <c r="AL1289" s="4"/>
      <c r="AM1289" s="4"/>
      <c r="AN1289" s="4"/>
      <c r="AO1289" s="4"/>
      <c r="AP1289" s="4"/>
    </row>
    <row r="1290" spans="1:42" s="3" customFormat="1" ht="21">
      <c r="A1290" s="7"/>
      <c r="B1290" s="6"/>
      <c r="C1290" s="6"/>
      <c r="D1290" s="6"/>
      <c r="E1290" s="6"/>
      <c r="F1290" s="6"/>
      <c r="G1290" s="6"/>
      <c r="H1290" s="6"/>
      <c r="I1290" s="6"/>
      <c r="J1290" s="6"/>
      <c r="K1290" s="6"/>
      <c r="L1290" s="6"/>
      <c r="M1290" s="44"/>
      <c r="N1290" s="8"/>
      <c r="AC1290" s="4"/>
      <c r="AD1290" s="4"/>
      <c r="AE1290" s="4"/>
      <c r="AF1290" s="4"/>
      <c r="AG1290" s="4"/>
      <c r="AH1290" s="4"/>
      <c r="AI1290" s="4"/>
      <c r="AJ1290" s="4"/>
      <c r="AK1290" s="4"/>
      <c r="AL1290" s="4"/>
      <c r="AM1290" s="4"/>
      <c r="AN1290" s="4"/>
      <c r="AO1290" s="4"/>
      <c r="AP1290" s="4"/>
    </row>
    <row r="1291" spans="1:42" s="3" customFormat="1" ht="21">
      <c r="A1291" s="7"/>
      <c r="B1291" s="6"/>
      <c r="C1291" s="6"/>
      <c r="D1291" s="6"/>
      <c r="E1291" s="6"/>
      <c r="F1291" s="6"/>
      <c r="G1291" s="6"/>
      <c r="H1291" s="6"/>
      <c r="I1291" s="6"/>
      <c r="J1291" s="6"/>
      <c r="K1291" s="6"/>
      <c r="L1291" s="6"/>
      <c r="M1291" s="44"/>
      <c r="N1291" s="8"/>
      <c r="AC1291" s="4"/>
      <c r="AD1291" s="4"/>
      <c r="AE1291" s="4"/>
      <c r="AF1291" s="4"/>
      <c r="AG1291" s="4"/>
      <c r="AH1291" s="4"/>
      <c r="AI1291" s="4"/>
      <c r="AJ1291" s="4"/>
      <c r="AK1291" s="4"/>
      <c r="AL1291" s="4"/>
      <c r="AM1291" s="4"/>
      <c r="AN1291" s="4"/>
      <c r="AO1291" s="4"/>
      <c r="AP1291" s="4"/>
    </row>
    <row r="1292" spans="1:42" s="3" customFormat="1" ht="21">
      <c r="A1292" s="7"/>
      <c r="B1292" s="6"/>
      <c r="C1292" s="6"/>
      <c r="D1292" s="6"/>
      <c r="E1292" s="6"/>
      <c r="F1292" s="6"/>
      <c r="G1292" s="6"/>
      <c r="H1292" s="6"/>
      <c r="I1292" s="6"/>
      <c r="J1292" s="6"/>
      <c r="K1292" s="6"/>
      <c r="L1292" s="6"/>
      <c r="M1292" s="44"/>
      <c r="N1292" s="8"/>
      <c r="AC1292" s="4"/>
      <c r="AD1292" s="4"/>
      <c r="AE1292" s="4"/>
      <c r="AF1292" s="4"/>
      <c r="AG1292" s="4"/>
      <c r="AH1292" s="4"/>
      <c r="AI1292" s="4"/>
      <c r="AJ1292" s="4"/>
      <c r="AK1292" s="4"/>
      <c r="AL1292" s="4"/>
      <c r="AM1292" s="4"/>
      <c r="AN1292" s="4"/>
      <c r="AO1292" s="4"/>
      <c r="AP1292" s="4"/>
    </row>
    <row r="1293" spans="1:42" s="3" customFormat="1" ht="21">
      <c r="A1293" s="7"/>
      <c r="B1293" s="6"/>
      <c r="C1293" s="6"/>
      <c r="D1293" s="6"/>
      <c r="E1293" s="6"/>
      <c r="F1293" s="6"/>
      <c r="G1293" s="6"/>
      <c r="H1293" s="6"/>
      <c r="I1293" s="6"/>
      <c r="J1293" s="6"/>
      <c r="K1293" s="6"/>
      <c r="L1293" s="6"/>
      <c r="M1293" s="44"/>
      <c r="N1293" s="8"/>
      <c r="AC1293" s="4"/>
      <c r="AD1293" s="4"/>
      <c r="AE1293" s="4"/>
      <c r="AF1293" s="4"/>
      <c r="AG1293" s="4"/>
      <c r="AH1293" s="4"/>
      <c r="AI1293" s="4"/>
      <c r="AJ1293" s="4"/>
      <c r="AK1293" s="4"/>
      <c r="AL1293" s="4"/>
      <c r="AM1293" s="4"/>
      <c r="AN1293" s="4"/>
      <c r="AO1293" s="4"/>
      <c r="AP1293" s="4"/>
    </row>
    <row r="1294" spans="1:42" s="3" customFormat="1" ht="21">
      <c r="A1294" s="7"/>
      <c r="B1294" s="6"/>
      <c r="C1294" s="6"/>
      <c r="D1294" s="6"/>
      <c r="E1294" s="6"/>
      <c r="F1294" s="6"/>
      <c r="G1294" s="6"/>
      <c r="H1294" s="6"/>
      <c r="I1294" s="6"/>
      <c r="J1294" s="6"/>
      <c r="K1294" s="6"/>
      <c r="L1294" s="6"/>
      <c r="M1294" s="44"/>
      <c r="N1294" s="8"/>
      <c r="AC1294" s="4"/>
      <c r="AD1294" s="4"/>
      <c r="AE1294" s="4"/>
      <c r="AF1294" s="4"/>
      <c r="AG1294" s="4"/>
      <c r="AH1294" s="4"/>
      <c r="AI1294" s="4"/>
      <c r="AJ1294" s="4"/>
      <c r="AK1294" s="4"/>
      <c r="AL1294" s="4"/>
      <c r="AM1294" s="4"/>
      <c r="AN1294" s="4"/>
      <c r="AO1294" s="4"/>
      <c r="AP1294" s="4"/>
    </row>
    <row r="1295" spans="1:42" s="3" customFormat="1" ht="21">
      <c r="A1295" s="7"/>
      <c r="B1295" s="6"/>
      <c r="C1295" s="6"/>
      <c r="D1295" s="6"/>
      <c r="E1295" s="6"/>
      <c r="F1295" s="6"/>
      <c r="G1295" s="6"/>
      <c r="H1295" s="6"/>
      <c r="I1295" s="6"/>
      <c r="J1295" s="6"/>
      <c r="K1295" s="6"/>
      <c r="L1295" s="6"/>
      <c r="M1295" s="44"/>
      <c r="N1295" s="8"/>
      <c r="AC1295" s="4"/>
      <c r="AD1295" s="4"/>
      <c r="AE1295" s="4"/>
      <c r="AF1295" s="4"/>
      <c r="AG1295" s="4"/>
      <c r="AH1295" s="4"/>
      <c r="AI1295" s="4"/>
      <c r="AJ1295" s="4"/>
      <c r="AK1295" s="4"/>
      <c r="AL1295" s="4"/>
      <c r="AM1295" s="4"/>
      <c r="AN1295" s="4"/>
      <c r="AO1295" s="4"/>
      <c r="AP1295" s="4"/>
    </row>
    <row r="1296" spans="1:42" s="3" customFormat="1" ht="21">
      <c r="A1296" s="7"/>
      <c r="B1296" s="6"/>
      <c r="C1296" s="6"/>
      <c r="D1296" s="6"/>
      <c r="E1296" s="6"/>
      <c r="F1296" s="6"/>
      <c r="G1296" s="6"/>
      <c r="H1296" s="6"/>
      <c r="I1296" s="6"/>
      <c r="J1296" s="6"/>
      <c r="K1296" s="6"/>
      <c r="L1296" s="6"/>
      <c r="M1296" s="44"/>
      <c r="N1296" s="8"/>
      <c r="AC1296" s="4"/>
      <c r="AD1296" s="4"/>
      <c r="AE1296" s="4"/>
      <c r="AF1296" s="4"/>
      <c r="AG1296" s="4"/>
      <c r="AH1296" s="4"/>
      <c r="AI1296" s="4"/>
      <c r="AJ1296" s="4"/>
      <c r="AK1296" s="4"/>
      <c r="AL1296" s="4"/>
      <c r="AM1296" s="4"/>
      <c r="AN1296" s="4"/>
      <c r="AO1296" s="4"/>
      <c r="AP1296" s="4"/>
    </row>
    <row r="1297" spans="1:42" s="3" customFormat="1" ht="21">
      <c r="A1297" s="7"/>
      <c r="B1297" s="6"/>
      <c r="C1297" s="6"/>
      <c r="D1297" s="6"/>
      <c r="E1297" s="6"/>
      <c r="F1297" s="6"/>
      <c r="G1297" s="6"/>
      <c r="H1297" s="6"/>
      <c r="I1297" s="6"/>
      <c r="J1297" s="6"/>
      <c r="K1297" s="6"/>
      <c r="L1297" s="6"/>
      <c r="M1297" s="44"/>
      <c r="N1297" s="8"/>
      <c r="AC1297" s="4"/>
      <c r="AD1297" s="4"/>
      <c r="AE1297" s="4"/>
      <c r="AF1297" s="4"/>
      <c r="AG1297" s="4"/>
      <c r="AH1297" s="4"/>
      <c r="AI1297" s="4"/>
      <c r="AJ1297" s="4"/>
      <c r="AK1297" s="4"/>
      <c r="AL1297" s="4"/>
      <c r="AM1297" s="4"/>
      <c r="AN1297" s="4"/>
      <c r="AO1297" s="4"/>
      <c r="AP1297" s="4"/>
    </row>
    <row r="1298" spans="1:42" s="3" customFormat="1" ht="21">
      <c r="A1298" s="7"/>
      <c r="B1298" s="6"/>
      <c r="C1298" s="6"/>
      <c r="D1298" s="6"/>
      <c r="E1298" s="6"/>
      <c r="F1298" s="6"/>
      <c r="G1298" s="6"/>
      <c r="H1298" s="6"/>
      <c r="I1298" s="6"/>
      <c r="J1298" s="6"/>
      <c r="K1298" s="6"/>
      <c r="L1298" s="6"/>
      <c r="M1298" s="44"/>
      <c r="N1298" s="8"/>
      <c r="AC1298" s="4"/>
      <c r="AD1298" s="4"/>
      <c r="AE1298" s="4"/>
      <c r="AF1298" s="4"/>
      <c r="AG1298" s="4"/>
      <c r="AH1298" s="4"/>
      <c r="AI1298" s="4"/>
      <c r="AJ1298" s="4"/>
      <c r="AK1298" s="4"/>
      <c r="AL1298" s="4"/>
      <c r="AM1298" s="4"/>
      <c r="AN1298" s="4"/>
      <c r="AO1298" s="4"/>
      <c r="AP1298" s="4"/>
    </row>
    <row r="1299" spans="1:42" s="3" customFormat="1" ht="21">
      <c r="A1299" s="7"/>
      <c r="B1299" s="6"/>
      <c r="C1299" s="6"/>
      <c r="D1299" s="6"/>
      <c r="E1299" s="6"/>
      <c r="F1299" s="6"/>
      <c r="G1299" s="6"/>
      <c r="H1299" s="6"/>
      <c r="I1299" s="6"/>
      <c r="J1299" s="6"/>
      <c r="K1299" s="6"/>
      <c r="L1299" s="6"/>
      <c r="M1299" s="44"/>
      <c r="N1299" s="8"/>
      <c r="AC1299" s="4"/>
      <c r="AD1299" s="4"/>
      <c r="AE1299" s="4"/>
      <c r="AF1299" s="4"/>
      <c r="AG1299" s="4"/>
      <c r="AH1299" s="4"/>
      <c r="AI1299" s="4"/>
      <c r="AJ1299" s="4"/>
      <c r="AK1299" s="4"/>
      <c r="AL1299" s="4"/>
      <c r="AM1299" s="4"/>
      <c r="AN1299" s="4"/>
      <c r="AO1299" s="4"/>
      <c r="AP1299" s="4"/>
    </row>
    <row r="1300" spans="1:42" s="3" customFormat="1" ht="21">
      <c r="A1300" s="7"/>
      <c r="B1300" s="6"/>
      <c r="C1300" s="6"/>
      <c r="D1300" s="6"/>
      <c r="E1300" s="6"/>
      <c r="F1300" s="6"/>
      <c r="G1300" s="6"/>
      <c r="H1300" s="6"/>
      <c r="I1300" s="6"/>
      <c r="J1300" s="6"/>
      <c r="K1300" s="6"/>
      <c r="L1300" s="6"/>
      <c r="M1300" s="44"/>
      <c r="N1300" s="8"/>
      <c r="AC1300" s="4"/>
      <c r="AD1300" s="4"/>
      <c r="AE1300" s="4"/>
      <c r="AF1300" s="4"/>
      <c r="AG1300" s="4"/>
      <c r="AH1300" s="4"/>
      <c r="AI1300" s="4"/>
      <c r="AJ1300" s="4"/>
      <c r="AK1300" s="4"/>
      <c r="AL1300" s="4"/>
      <c r="AM1300" s="4"/>
      <c r="AN1300" s="4"/>
      <c r="AO1300" s="4"/>
      <c r="AP1300" s="4"/>
    </row>
    <row r="1301" spans="1:42" s="3" customFormat="1" ht="21">
      <c r="A1301" s="7"/>
      <c r="B1301" s="6"/>
      <c r="C1301" s="6"/>
      <c r="D1301" s="6"/>
      <c r="E1301" s="6"/>
      <c r="F1301" s="6"/>
      <c r="G1301" s="6"/>
      <c r="H1301" s="6"/>
      <c r="I1301" s="6"/>
      <c r="J1301" s="6"/>
      <c r="K1301" s="6"/>
      <c r="L1301" s="6"/>
      <c r="M1301" s="44"/>
      <c r="N1301" s="8"/>
      <c r="AC1301" s="4"/>
      <c r="AD1301" s="4"/>
      <c r="AE1301" s="4"/>
      <c r="AF1301" s="4"/>
      <c r="AG1301" s="4"/>
      <c r="AH1301" s="4"/>
      <c r="AI1301" s="4"/>
      <c r="AJ1301" s="4"/>
      <c r="AK1301" s="4"/>
      <c r="AL1301" s="4"/>
      <c r="AM1301" s="4"/>
      <c r="AN1301" s="4"/>
      <c r="AO1301" s="4"/>
      <c r="AP1301" s="4"/>
    </row>
    <row r="1302" spans="1:42" s="3" customFormat="1" ht="21">
      <c r="A1302" s="7"/>
      <c r="B1302" s="6"/>
      <c r="C1302" s="6"/>
      <c r="D1302" s="6"/>
      <c r="E1302" s="6"/>
      <c r="F1302" s="6"/>
      <c r="G1302" s="6"/>
      <c r="H1302" s="6"/>
      <c r="I1302" s="6"/>
      <c r="J1302" s="6"/>
      <c r="K1302" s="6"/>
      <c r="L1302" s="6"/>
      <c r="M1302" s="44"/>
      <c r="N1302" s="8"/>
      <c r="AC1302" s="4"/>
      <c r="AD1302" s="4"/>
      <c r="AE1302" s="4"/>
      <c r="AF1302" s="4"/>
      <c r="AG1302" s="4"/>
      <c r="AH1302" s="4"/>
      <c r="AI1302" s="4"/>
      <c r="AJ1302" s="4"/>
      <c r="AK1302" s="4"/>
      <c r="AL1302" s="4"/>
      <c r="AM1302" s="4"/>
      <c r="AN1302" s="4"/>
      <c r="AO1302" s="4"/>
      <c r="AP1302" s="4"/>
    </row>
    <row r="1303" spans="1:42" s="3" customFormat="1" ht="21">
      <c r="A1303" s="7"/>
      <c r="B1303" s="6"/>
      <c r="C1303" s="6"/>
      <c r="D1303" s="6"/>
      <c r="E1303" s="6"/>
      <c r="F1303" s="6"/>
      <c r="G1303" s="6"/>
      <c r="H1303" s="6"/>
      <c r="I1303" s="6"/>
      <c r="J1303" s="6"/>
      <c r="K1303" s="6"/>
      <c r="L1303" s="6"/>
      <c r="M1303" s="44"/>
      <c r="N1303" s="8"/>
      <c r="AC1303" s="4"/>
      <c r="AD1303" s="4"/>
      <c r="AE1303" s="4"/>
      <c r="AF1303" s="4"/>
      <c r="AG1303" s="4"/>
      <c r="AH1303" s="4"/>
      <c r="AI1303" s="4"/>
      <c r="AJ1303" s="4"/>
      <c r="AK1303" s="4"/>
      <c r="AL1303" s="4"/>
      <c r="AM1303" s="4"/>
      <c r="AN1303" s="4"/>
      <c r="AO1303" s="4"/>
      <c r="AP1303" s="4"/>
    </row>
    <row r="1304" spans="1:42" s="3" customFormat="1" ht="21">
      <c r="A1304" s="7"/>
      <c r="B1304" s="6"/>
      <c r="C1304" s="6"/>
      <c r="D1304" s="6"/>
      <c r="E1304" s="6"/>
      <c r="F1304" s="6"/>
      <c r="G1304" s="6"/>
      <c r="H1304" s="6"/>
      <c r="I1304" s="6"/>
      <c r="J1304" s="6"/>
      <c r="K1304" s="6"/>
      <c r="L1304" s="6"/>
      <c r="M1304" s="44"/>
      <c r="N1304" s="8"/>
      <c r="AC1304" s="4"/>
      <c r="AD1304" s="4"/>
      <c r="AE1304" s="4"/>
      <c r="AF1304" s="4"/>
      <c r="AG1304" s="4"/>
      <c r="AH1304" s="4"/>
      <c r="AI1304" s="4"/>
      <c r="AJ1304" s="4"/>
      <c r="AK1304" s="4"/>
      <c r="AL1304" s="4"/>
      <c r="AM1304" s="4"/>
      <c r="AN1304" s="4"/>
      <c r="AO1304" s="4"/>
      <c r="AP1304" s="4"/>
    </row>
    <row r="1305" spans="1:42" s="3" customFormat="1" ht="21">
      <c r="A1305" s="7"/>
      <c r="B1305" s="6"/>
      <c r="C1305" s="6"/>
      <c r="D1305" s="6"/>
      <c r="E1305" s="6"/>
      <c r="F1305" s="6"/>
      <c r="G1305" s="6"/>
      <c r="H1305" s="6"/>
      <c r="I1305" s="6"/>
      <c r="J1305" s="6"/>
      <c r="K1305" s="6"/>
      <c r="L1305" s="6"/>
      <c r="M1305" s="44"/>
      <c r="N1305" s="8"/>
      <c r="AC1305" s="4"/>
      <c r="AD1305" s="4"/>
      <c r="AE1305" s="4"/>
      <c r="AF1305" s="4"/>
      <c r="AG1305" s="4"/>
      <c r="AH1305" s="4"/>
      <c r="AI1305" s="4"/>
      <c r="AJ1305" s="4"/>
      <c r="AK1305" s="4"/>
      <c r="AL1305" s="4"/>
      <c r="AM1305" s="4"/>
      <c r="AN1305" s="4"/>
      <c r="AO1305" s="4"/>
      <c r="AP1305" s="4"/>
    </row>
    <row r="1306" spans="1:42" s="3" customFormat="1" ht="21">
      <c r="A1306" s="7"/>
      <c r="B1306" s="6"/>
      <c r="C1306" s="6"/>
      <c r="D1306" s="6"/>
      <c r="E1306" s="6"/>
      <c r="F1306" s="6"/>
      <c r="G1306" s="6"/>
      <c r="H1306" s="6"/>
      <c r="I1306" s="6"/>
      <c r="J1306" s="6"/>
      <c r="K1306" s="6"/>
      <c r="L1306" s="6"/>
      <c r="M1306" s="44"/>
      <c r="N1306" s="8"/>
      <c r="AC1306" s="4"/>
      <c r="AD1306" s="4"/>
      <c r="AE1306" s="4"/>
      <c r="AF1306" s="4"/>
      <c r="AG1306" s="4"/>
      <c r="AH1306" s="4"/>
      <c r="AI1306" s="4"/>
      <c r="AJ1306" s="4"/>
      <c r="AK1306" s="4"/>
      <c r="AL1306" s="4"/>
      <c r="AM1306" s="4"/>
      <c r="AN1306" s="4"/>
      <c r="AO1306" s="4"/>
      <c r="AP1306" s="4"/>
    </row>
    <row r="1307" spans="1:42" s="3" customFormat="1" ht="21">
      <c r="A1307" s="7"/>
      <c r="B1307" s="6"/>
      <c r="C1307" s="6"/>
      <c r="D1307" s="6"/>
      <c r="E1307" s="6"/>
      <c r="F1307" s="6"/>
      <c r="G1307" s="6"/>
      <c r="H1307" s="6"/>
      <c r="I1307" s="6"/>
      <c r="J1307" s="6"/>
      <c r="K1307" s="6"/>
      <c r="L1307" s="6"/>
      <c r="M1307" s="44"/>
      <c r="N1307" s="8"/>
      <c r="AC1307" s="4"/>
      <c r="AD1307" s="4"/>
      <c r="AE1307" s="4"/>
      <c r="AF1307" s="4"/>
      <c r="AG1307" s="4"/>
      <c r="AH1307" s="4"/>
      <c r="AI1307" s="4"/>
      <c r="AJ1307" s="4"/>
      <c r="AK1307" s="4"/>
      <c r="AL1307" s="4"/>
      <c r="AM1307" s="4"/>
      <c r="AN1307" s="4"/>
      <c r="AO1307" s="4"/>
      <c r="AP1307" s="4"/>
    </row>
    <row r="1308" spans="1:42" s="3" customFormat="1" ht="21">
      <c r="A1308" s="7"/>
      <c r="B1308" s="6"/>
      <c r="C1308" s="6"/>
      <c r="D1308" s="6"/>
      <c r="E1308" s="6"/>
      <c r="F1308" s="6"/>
      <c r="G1308" s="6"/>
      <c r="H1308" s="6"/>
      <c r="I1308" s="6"/>
      <c r="J1308" s="6"/>
      <c r="K1308" s="6"/>
      <c r="L1308" s="6"/>
      <c r="M1308" s="44"/>
      <c r="N1308" s="8"/>
      <c r="AC1308" s="4"/>
      <c r="AD1308" s="4"/>
      <c r="AE1308" s="4"/>
      <c r="AF1308" s="4"/>
      <c r="AG1308" s="4"/>
      <c r="AH1308" s="4"/>
      <c r="AI1308" s="4"/>
      <c r="AJ1308" s="4"/>
      <c r="AK1308" s="4"/>
      <c r="AL1308" s="4"/>
      <c r="AM1308" s="4"/>
      <c r="AN1308" s="4"/>
      <c r="AO1308" s="4"/>
      <c r="AP1308" s="4"/>
    </row>
    <row r="1309" spans="1:42" s="3" customFormat="1" ht="21">
      <c r="A1309" s="7"/>
      <c r="B1309" s="6"/>
      <c r="C1309" s="6"/>
      <c r="D1309" s="6"/>
      <c r="E1309" s="6"/>
      <c r="F1309" s="6"/>
      <c r="G1309" s="6"/>
      <c r="H1309" s="6"/>
      <c r="I1309" s="6"/>
      <c r="J1309" s="6"/>
      <c r="K1309" s="6"/>
      <c r="L1309" s="6"/>
      <c r="M1309" s="44"/>
      <c r="N1309" s="8"/>
      <c r="AC1309" s="4"/>
      <c r="AD1309" s="4"/>
      <c r="AE1309" s="4"/>
      <c r="AF1309" s="4"/>
      <c r="AG1309" s="4"/>
      <c r="AH1309" s="4"/>
      <c r="AI1309" s="4"/>
      <c r="AJ1309" s="4"/>
      <c r="AK1309" s="4"/>
      <c r="AL1309" s="4"/>
      <c r="AM1309" s="4"/>
      <c r="AN1309" s="4"/>
      <c r="AO1309" s="4"/>
      <c r="AP1309" s="4"/>
    </row>
    <row r="1310" spans="1:42" s="3" customFormat="1" ht="21">
      <c r="A1310" s="7"/>
      <c r="B1310" s="6"/>
      <c r="C1310" s="6"/>
      <c r="D1310" s="6"/>
      <c r="E1310" s="6"/>
      <c r="F1310" s="6"/>
      <c r="G1310" s="6"/>
      <c r="H1310" s="6"/>
      <c r="I1310" s="6"/>
      <c r="J1310" s="6"/>
      <c r="K1310" s="6"/>
      <c r="L1310" s="6"/>
      <c r="M1310" s="44"/>
      <c r="N1310" s="8"/>
      <c r="AC1310" s="4"/>
      <c r="AD1310" s="4"/>
      <c r="AE1310" s="4"/>
      <c r="AF1310" s="4"/>
      <c r="AG1310" s="4"/>
      <c r="AH1310" s="4"/>
      <c r="AI1310" s="4"/>
      <c r="AJ1310" s="4"/>
      <c r="AK1310" s="4"/>
      <c r="AL1310" s="4"/>
      <c r="AM1310" s="4"/>
      <c r="AN1310" s="4"/>
      <c r="AO1310" s="4"/>
      <c r="AP1310" s="4"/>
    </row>
    <row r="1311" spans="1:42" s="3" customFormat="1" ht="21">
      <c r="A1311" s="7"/>
      <c r="B1311" s="6"/>
      <c r="C1311" s="6"/>
      <c r="D1311" s="6"/>
      <c r="E1311" s="6"/>
      <c r="F1311" s="6"/>
      <c r="G1311" s="6"/>
      <c r="H1311" s="6"/>
      <c r="I1311" s="6"/>
      <c r="J1311" s="6"/>
      <c r="K1311" s="6"/>
      <c r="L1311" s="6"/>
      <c r="M1311" s="44"/>
      <c r="N1311" s="8"/>
      <c r="AC1311" s="4"/>
      <c r="AD1311" s="4"/>
      <c r="AE1311" s="4"/>
      <c r="AF1311" s="4"/>
      <c r="AG1311" s="4"/>
      <c r="AH1311" s="4"/>
      <c r="AI1311" s="4"/>
      <c r="AJ1311" s="4"/>
      <c r="AK1311" s="4"/>
      <c r="AL1311" s="4"/>
      <c r="AM1311" s="4"/>
      <c r="AN1311" s="4"/>
      <c r="AO1311" s="4"/>
      <c r="AP1311" s="4"/>
    </row>
    <row r="1312" spans="1:42" s="3" customFormat="1" ht="21">
      <c r="A1312" s="7"/>
      <c r="B1312" s="6"/>
      <c r="C1312" s="6"/>
      <c r="D1312" s="6"/>
      <c r="E1312" s="6"/>
      <c r="F1312" s="6"/>
      <c r="G1312" s="6"/>
      <c r="H1312" s="6"/>
      <c r="I1312" s="6"/>
      <c r="J1312" s="6"/>
      <c r="K1312" s="6"/>
      <c r="L1312" s="6"/>
      <c r="M1312" s="44"/>
      <c r="N1312" s="8"/>
      <c r="AC1312" s="4"/>
      <c r="AD1312" s="4"/>
      <c r="AE1312" s="4"/>
      <c r="AF1312" s="4"/>
      <c r="AG1312" s="4"/>
      <c r="AH1312" s="4"/>
      <c r="AI1312" s="4"/>
      <c r="AJ1312" s="4"/>
      <c r="AK1312" s="4"/>
      <c r="AL1312" s="4"/>
      <c r="AM1312" s="4"/>
      <c r="AN1312" s="4"/>
      <c r="AO1312" s="4"/>
      <c r="AP1312" s="4"/>
    </row>
    <row r="1313" spans="1:42" s="3" customFormat="1" ht="21">
      <c r="A1313" s="7"/>
      <c r="B1313" s="6"/>
      <c r="C1313" s="6"/>
      <c r="D1313" s="6"/>
      <c r="E1313" s="6"/>
      <c r="F1313" s="6"/>
      <c r="G1313" s="6"/>
      <c r="H1313" s="6"/>
      <c r="I1313" s="6"/>
      <c r="J1313" s="6"/>
      <c r="K1313" s="6"/>
      <c r="L1313" s="6"/>
      <c r="M1313" s="44"/>
      <c r="N1313" s="8"/>
      <c r="AC1313" s="4"/>
      <c r="AD1313" s="4"/>
      <c r="AE1313" s="4"/>
      <c r="AF1313" s="4"/>
      <c r="AG1313" s="4"/>
      <c r="AH1313" s="4"/>
      <c r="AI1313" s="4"/>
      <c r="AJ1313" s="4"/>
      <c r="AK1313" s="4"/>
      <c r="AL1313" s="4"/>
      <c r="AM1313" s="4"/>
      <c r="AN1313" s="4"/>
      <c r="AO1313" s="4"/>
      <c r="AP1313" s="4"/>
    </row>
    <row r="1314" spans="1:42" s="3" customFormat="1" ht="21">
      <c r="A1314" s="7"/>
      <c r="B1314" s="6"/>
      <c r="C1314" s="6"/>
      <c r="D1314" s="6"/>
      <c r="E1314" s="6"/>
      <c r="F1314" s="6"/>
      <c r="G1314" s="6"/>
      <c r="H1314" s="6"/>
      <c r="I1314" s="6"/>
      <c r="J1314" s="6"/>
      <c r="K1314" s="6"/>
      <c r="L1314" s="6"/>
      <c r="M1314" s="44"/>
      <c r="N1314" s="8"/>
      <c r="AC1314" s="4"/>
      <c r="AD1314" s="4"/>
      <c r="AE1314" s="4"/>
      <c r="AF1314" s="4"/>
      <c r="AG1314" s="4"/>
      <c r="AH1314" s="4"/>
      <c r="AI1314" s="4"/>
      <c r="AJ1314" s="4"/>
      <c r="AK1314" s="4"/>
      <c r="AL1314" s="4"/>
      <c r="AM1314" s="4"/>
      <c r="AN1314" s="4"/>
      <c r="AO1314" s="4"/>
      <c r="AP1314" s="4"/>
    </row>
    <row r="1315" spans="1:42" s="3" customFormat="1" ht="21">
      <c r="A1315" s="7"/>
      <c r="B1315" s="6"/>
      <c r="C1315" s="6"/>
      <c r="D1315" s="6"/>
      <c r="E1315" s="6"/>
      <c r="F1315" s="6"/>
      <c r="G1315" s="6"/>
      <c r="H1315" s="6"/>
      <c r="I1315" s="6"/>
      <c r="J1315" s="6"/>
      <c r="K1315" s="6"/>
      <c r="L1315" s="6"/>
      <c r="M1315" s="44"/>
      <c r="N1315" s="8"/>
      <c r="AC1315" s="4"/>
      <c r="AD1315" s="4"/>
      <c r="AE1315" s="4"/>
      <c r="AF1315" s="4"/>
      <c r="AG1315" s="4"/>
      <c r="AH1315" s="4"/>
      <c r="AI1315" s="4"/>
      <c r="AJ1315" s="4"/>
      <c r="AK1315" s="4"/>
      <c r="AL1315" s="4"/>
      <c r="AM1315" s="4"/>
      <c r="AN1315" s="4"/>
      <c r="AO1315" s="4"/>
      <c r="AP1315" s="4"/>
    </row>
    <row r="1316" spans="1:42" s="3" customFormat="1" ht="21">
      <c r="A1316" s="7"/>
      <c r="B1316" s="6"/>
      <c r="C1316" s="6"/>
      <c r="D1316" s="6"/>
      <c r="E1316" s="6"/>
      <c r="F1316" s="6"/>
      <c r="G1316" s="6"/>
      <c r="H1316" s="6"/>
      <c r="I1316" s="6"/>
      <c r="J1316" s="6"/>
      <c r="K1316" s="6"/>
      <c r="L1316" s="6"/>
      <c r="M1316" s="44"/>
      <c r="N1316" s="8"/>
      <c r="AC1316" s="4"/>
      <c r="AD1316" s="4"/>
      <c r="AE1316" s="4"/>
      <c r="AF1316" s="4"/>
      <c r="AG1316" s="4"/>
      <c r="AH1316" s="4"/>
      <c r="AI1316" s="4"/>
      <c r="AJ1316" s="4"/>
      <c r="AK1316" s="4"/>
      <c r="AL1316" s="4"/>
      <c r="AM1316" s="4"/>
      <c r="AN1316" s="4"/>
      <c r="AO1316" s="4"/>
      <c r="AP1316" s="4"/>
    </row>
    <row r="1317" spans="1:42" s="3" customFormat="1" ht="21">
      <c r="A1317" s="7"/>
      <c r="B1317" s="6"/>
      <c r="C1317" s="6"/>
      <c r="D1317" s="6"/>
      <c r="E1317" s="6"/>
      <c r="F1317" s="6"/>
      <c r="G1317" s="6"/>
      <c r="H1317" s="6"/>
      <c r="I1317" s="6"/>
      <c r="J1317" s="6"/>
      <c r="K1317" s="6"/>
      <c r="L1317" s="6"/>
      <c r="M1317" s="44"/>
      <c r="N1317" s="8"/>
      <c r="AC1317" s="4"/>
      <c r="AD1317" s="4"/>
      <c r="AE1317" s="4"/>
      <c r="AF1317" s="4"/>
      <c r="AG1317" s="4"/>
      <c r="AH1317" s="4"/>
      <c r="AI1317" s="4"/>
      <c r="AJ1317" s="4"/>
      <c r="AK1317" s="4"/>
      <c r="AL1317" s="4"/>
      <c r="AM1317" s="4"/>
      <c r="AN1317" s="4"/>
      <c r="AO1317" s="4"/>
      <c r="AP1317" s="4"/>
    </row>
    <row r="1318" spans="1:42" s="3" customFormat="1" ht="21">
      <c r="A1318" s="7"/>
      <c r="B1318" s="6"/>
      <c r="C1318" s="6"/>
      <c r="D1318" s="6"/>
      <c r="E1318" s="6"/>
      <c r="F1318" s="6"/>
      <c r="G1318" s="6"/>
      <c r="H1318" s="6"/>
      <c r="I1318" s="6"/>
      <c r="J1318" s="6"/>
      <c r="K1318" s="6"/>
      <c r="L1318" s="6"/>
      <c r="M1318" s="44"/>
      <c r="N1318" s="8"/>
      <c r="AC1318" s="4"/>
      <c r="AD1318" s="4"/>
      <c r="AE1318" s="4"/>
      <c r="AF1318" s="4"/>
      <c r="AG1318" s="4"/>
      <c r="AH1318" s="4"/>
      <c r="AI1318" s="4"/>
      <c r="AJ1318" s="4"/>
      <c r="AK1318" s="4"/>
      <c r="AL1318" s="4"/>
      <c r="AM1318" s="4"/>
      <c r="AN1318" s="4"/>
      <c r="AO1318" s="4"/>
      <c r="AP1318" s="4"/>
    </row>
    <row r="1319" spans="1:42" s="3" customFormat="1" ht="21">
      <c r="A1319" s="7"/>
      <c r="B1319" s="6"/>
      <c r="C1319" s="6"/>
      <c r="D1319" s="6"/>
      <c r="E1319" s="6"/>
      <c r="F1319" s="6"/>
      <c r="G1319" s="6"/>
      <c r="H1319" s="6"/>
      <c r="I1319" s="6"/>
      <c r="J1319" s="6"/>
      <c r="K1319" s="6"/>
      <c r="L1319" s="6"/>
      <c r="M1319" s="44"/>
      <c r="N1319" s="8"/>
      <c r="AC1319" s="4"/>
      <c r="AD1319" s="4"/>
      <c r="AE1319" s="4"/>
      <c r="AF1319" s="4"/>
      <c r="AG1319" s="4"/>
      <c r="AH1319" s="4"/>
      <c r="AI1319" s="4"/>
      <c r="AJ1319" s="4"/>
      <c r="AK1319" s="4"/>
      <c r="AL1319" s="4"/>
      <c r="AM1319" s="4"/>
      <c r="AN1319" s="4"/>
      <c r="AO1319" s="4"/>
      <c r="AP1319" s="4"/>
    </row>
    <row r="1320" spans="1:42" s="3" customFormat="1" ht="21">
      <c r="A1320" s="7"/>
      <c r="B1320" s="6"/>
      <c r="C1320" s="6"/>
      <c r="D1320" s="6"/>
      <c r="E1320" s="6"/>
      <c r="F1320" s="6"/>
      <c r="G1320" s="6"/>
      <c r="H1320" s="6"/>
      <c r="I1320" s="6"/>
      <c r="J1320" s="6"/>
      <c r="K1320" s="6"/>
      <c r="L1320" s="6"/>
      <c r="M1320" s="44"/>
      <c r="N1320" s="8"/>
      <c r="AC1320" s="4"/>
      <c r="AD1320" s="4"/>
      <c r="AE1320" s="4"/>
      <c r="AF1320" s="4"/>
      <c r="AG1320" s="4"/>
      <c r="AH1320" s="4"/>
      <c r="AI1320" s="4"/>
      <c r="AJ1320" s="4"/>
      <c r="AK1320" s="4"/>
      <c r="AL1320" s="4"/>
      <c r="AM1320" s="4"/>
      <c r="AN1320" s="4"/>
      <c r="AO1320" s="4"/>
      <c r="AP1320" s="4"/>
    </row>
    <row r="1321" spans="1:42" s="3" customFormat="1" ht="21">
      <c r="A1321" s="7"/>
      <c r="B1321" s="6"/>
      <c r="C1321" s="6"/>
      <c r="D1321" s="6"/>
      <c r="E1321" s="6"/>
      <c r="F1321" s="6"/>
      <c r="G1321" s="6"/>
      <c r="H1321" s="6"/>
      <c r="I1321" s="6"/>
      <c r="J1321" s="6"/>
      <c r="K1321" s="6"/>
      <c r="L1321" s="6"/>
      <c r="M1321" s="44"/>
      <c r="N1321" s="8"/>
      <c r="AC1321" s="4"/>
      <c r="AD1321" s="4"/>
      <c r="AE1321" s="4"/>
      <c r="AF1321" s="4"/>
      <c r="AG1321" s="4"/>
      <c r="AH1321" s="4"/>
      <c r="AI1321" s="4"/>
      <c r="AJ1321" s="4"/>
      <c r="AK1321" s="4"/>
      <c r="AL1321" s="4"/>
      <c r="AM1321" s="4"/>
      <c r="AN1321" s="4"/>
      <c r="AO1321" s="4"/>
      <c r="AP1321" s="4"/>
    </row>
    <row r="1322" spans="1:42" s="3" customFormat="1" ht="21">
      <c r="A1322" s="7"/>
      <c r="B1322" s="6"/>
      <c r="C1322" s="6"/>
      <c r="D1322" s="6"/>
      <c r="E1322" s="6"/>
      <c r="F1322" s="6"/>
      <c r="G1322" s="6"/>
      <c r="H1322" s="6"/>
      <c r="I1322" s="6"/>
      <c r="J1322" s="6"/>
      <c r="K1322" s="6"/>
      <c r="L1322" s="6"/>
      <c r="M1322" s="44"/>
      <c r="N1322" s="8"/>
      <c r="AC1322" s="4"/>
      <c r="AD1322" s="4"/>
      <c r="AE1322" s="4"/>
      <c r="AF1322" s="4"/>
      <c r="AG1322" s="4"/>
      <c r="AH1322" s="4"/>
      <c r="AI1322" s="4"/>
      <c r="AJ1322" s="4"/>
      <c r="AK1322" s="4"/>
      <c r="AL1322" s="4"/>
      <c r="AM1322" s="4"/>
      <c r="AN1322" s="4"/>
      <c r="AO1322" s="4"/>
      <c r="AP1322" s="4"/>
    </row>
    <row r="1323" spans="1:42" s="3" customFormat="1" ht="21">
      <c r="A1323" s="7"/>
      <c r="B1323" s="6"/>
      <c r="C1323" s="6"/>
      <c r="D1323" s="6"/>
      <c r="E1323" s="6"/>
      <c r="F1323" s="6"/>
      <c r="G1323" s="6"/>
      <c r="H1323" s="6"/>
      <c r="I1323" s="6"/>
      <c r="J1323" s="6"/>
      <c r="K1323" s="6"/>
      <c r="L1323" s="6"/>
      <c r="M1323" s="44"/>
      <c r="N1323" s="8"/>
      <c r="AC1323" s="4"/>
      <c r="AD1323" s="4"/>
      <c r="AE1323" s="4"/>
      <c r="AF1323" s="4"/>
      <c r="AG1323" s="4"/>
      <c r="AH1323" s="4"/>
      <c r="AI1323" s="4"/>
      <c r="AJ1323" s="4"/>
      <c r="AK1323" s="4"/>
      <c r="AL1323" s="4"/>
      <c r="AM1323" s="4"/>
      <c r="AN1323" s="4"/>
      <c r="AO1323" s="4"/>
      <c r="AP1323" s="4"/>
    </row>
    <row r="1324" spans="1:42" s="3" customFormat="1" ht="21">
      <c r="A1324" s="7"/>
      <c r="B1324" s="6"/>
      <c r="C1324" s="6"/>
      <c r="D1324" s="6"/>
      <c r="E1324" s="6"/>
      <c r="F1324" s="6"/>
      <c r="G1324" s="6"/>
      <c r="H1324" s="6"/>
      <c r="I1324" s="6"/>
      <c r="J1324" s="6"/>
      <c r="K1324" s="6"/>
      <c r="L1324" s="6"/>
      <c r="M1324" s="44"/>
      <c r="N1324" s="8"/>
      <c r="AC1324" s="4"/>
      <c r="AD1324" s="4"/>
      <c r="AE1324" s="4"/>
      <c r="AF1324" s="4"/>
      <c r="AG1324" s="4"/>
      <c r="AH1324" s="4"/>
      <c r="AI1324" s="4"/>
      <c r="AJ1324" s="4"/>
      <c r="AK1324" s="4"/>
      <c r="AL1324" s="4"/>
      <c r="AM1324" s="4"/>
      <c r="AN1324" s="4"/>
      <c r="AO1324" s="4"/>
      <c r="AP1324" s="4"/>
    </row>
    <row r="1325" spans="1:42" s="3" customFormat="1" ht="21">
      <c r="A1325" s="7"/>
      <c r="B1325" s="6"/>
      <c r="C1325" s="6"/>
      <c r="D1325" s="6"/>
      <c r="E1325" s="6"/>
      <c r="F1325" s="6"/>
      <c r="G1325" s="6"/>
      <c r="H1325" s="6"/>
      <c r="I1325" s="6"/>
      <c r="J1325" s="6"/>
      <c r="K1325" s="6"/>
      <c r="L1325" s="6"/>
      <c r="M1325" s="44"/>
      <c r="N1325" s="8"/>
      <c r="AC1325" s="4"/>
      <c r="AD1325" s="4"/>
      <c r="AE1325" s="4"/>
      <c r="AF1325" s="4"/>
      <c r="AG1325" s="4"/>
      <c r="AH1325" s="4"/>
      <c r="AI1325" s="4"/>
      <c r="AJ1325" s="4"/>
      <c r="AK1325" s="4"/>
      <c r="AL1325" s="4"/>
      <c r="AM1325" s="4"/>
      <c r="AN1325" s="4"/>
      <c r="AO1325" s="4"/>
      <c r="AP1325" s="4"/>
    </row>
    <row r="1326" spans="1:42" s="3" customFormat="1" ht="21">
      <c r="A1326" s="7"/>
      <c r="B1326" s="6"/>
      <c r="C1326" s="6"/>
      <c r="D1326" s="6"/>
      <c r="E1326" s="6"/>
      <c r="F1326" s="6"/>
      <c r="G1326" s="6"/>
      <c r="H1326" s="6"/>
      <c r="I1326" s="6"/>
      <c r="J1326" s="6"/>
      <c r="K1326" s="6"/>
      <c r="L1326" s="6"/>
      <c r="M1326" s="44"/>
      <c r="N1326" s="8"/>
      <c r="AC1326" s="4"/>
      <c r="AD1326" s="4"/>
      <c r="AE1326" s="4"/>
      <c r="AF1326" s="4"/>
      <c r="AG1326" s="4"/>
      <c r="AH1326" s="4"/>
      <c r="AI1326" s="4"/>
      <c r="AJ1326" s="4"/>
      <c r="AK1326" s="4"/>
      <c r="AL1326" s="4"/>
      <c r="AM1326" s="4"/>
      <c r="AN1326" s="4"/>
      <c r="AO1326" s="4"/>
      <c r="AP1326" s="4"/>
    </row>
    <row r="1327" spans="1:42" s="3" customFormat="1" ht="21">
      <c r="A1327" s="7"/>
      <c r="B1327" s="6"/>
      <c r="C1327" s="6"/>
      <c r="D1327" s="6"/>
      <c r="E1327" s="6"/>
      <c r="F1327" s="6"/>
      <c r="G1327" s="6"/>
      <c r="H1327" s="6"/>
      <c r="I1327" s="6"/>
      <c r="J1327" s="6"/>
      <c r="K1327" s="6"/>
      <c r="L1327" s="6"/>
      <c r="M1327" s="44"/>
      <c r="N1327" s="8"/>
      <c r="AC1327" s="4"/>
      <c r="AD1327" s="4"/>
      <c r="AE1327" s="4"/>
      <c r="AF1327" s="4"/>
      <c r="AG1327" s="4"/>
      <c r="AH1327" s="4"/>
      <c r="AI1327" s="4"/>
      <c r="AJ1327" s="4"/>
      <c r="AK1327" s="4"/>
      <c r="AL1327" s="4"/>
      <c r="AM1327" s="4"/>
      <c r="AN1327" s="4"/>
      <c r="AO1327" s="4"/>
      <c r="AP1327" s="4"/>
    </row>
    <row r="1328" spans="1:42" s="3" customFormat="1" ht="21">
      <c r="A1328" s="7"/>
      <c r="B1328" s="6"/>
      <c r="C1328" s="6"/>
      <c r="D1328" s="6"/>
      <c r="E1328" s="6"/>
      <c r="F1328" s="6"/>
      <c r="G1328" s="6"/>
      <c r="H1328" s="6"/>
      <c r="I1328" s="6"/>
      <c r="J1328" s="6"/>
      <c r="K1328" s="6"/>
      <c r="L1328" s="6"/>
      <c r="M1328" s="44"/>
      <c r="N1328" s="8"/>
      <c r="AC1328" s="4"/>
      <c r="AD1328" s="4"/>
      <c r="AE1328" s="4"/>
      <c r="AF1328" s="4"/>
      <c r="AG1328" s="4"/>
      <c r="AH1328" s="4"/>
      <c r="AI1328" s="4"/>
      <c r="AJ1328" s="4"/>
      <c r="AK1328" s="4"/>
      <c r="AL1328" s="4"/>
      <c r="AM1328" s="4"/>
      <c r="AN1328" s="4"/>
      <c r="AO1328" s="4"/>
      <c r="AP1328" s="4"/>
    </row>
    <row r="1329" spans="1:42" s="3" customFormat="1" ht="21">
      <c r="A1329" s="7"/>
      <c r="B1329" s="6"/>
      <c r="C1329" s="6"/>
      <c r="D1329" s="6"/>
      <c r="E1329" s="6"/>
      <c r="F1329" s="6"/>
      <c r="G1329" s="6"/>
      <c r="H1329" s="6"/>
      <c r="I1329" s="6"/>
      <c r="J1329" s="6"/>
      <c r="K1329" s="6"/>
      <c r="L1329" s="6"/>
      <c r="M1329" s="44"/>
      <c r="N1329" s="8"/>
      <c r="AC1329" s="4"/>
      <c r="AD1329" s="4"/>
      <c r="AE1329" s="4"/>
      <c r="AF1329" s="4"/>
      <c r="AG1329" s="4"/>
      <c r="AH1329" s="4"/>
      <c r="AI1329" s="4"/>
      <c r="AJ1329" s="4"/>
      <c r="AK1329" s="4"/>
      <c r="AL1329" s="4"/>
      <c r="AM1329" s="4"/>
      <c r="AN1329" s="4"/>
      <c r="AO1329" s="4"/>
      <c r="AP1329" s="4"/>
    </row>
    <row r="1330" spans="1:42" s="3" customFormat="1" ht="21">
      <c r="A1330" s="7"/>
      <c r="B1330" s="6"/>
      <c r="C1330" s="6"/>
      <c r="D1330" s="6"/>
      <c r="E1330" s="6"/>
      <c r="F1330" s="6"/>
      <c r="G1330" s="6"/>
      <c r="H1330" s="6"/>
      <c r="I1330" s="6"/>
      <c r="J1330" s="6"/>
      <c r="K1330" s="6"/>
      <c r="L1330" s="6"/>
      <c r="M1330" s="44"/>
      <c r="N1330" s="8"/>
      <c r="AC1330" s="4"/>
      <c r="AD1330" s="4"/>
      <c r="AE1330" s="4"/>
      <c r="AF1330" s="4"/>
      <c r="AG1330" s="4"/>
      <c r="AH1330" s="4"/>
      <c r="AI1330" s="4"/>
      <c r="AJ1330" s="4"/>
      <c r="AK1330" s="4"/>
      <c r="AL1330" s="4"/>
      <c r="AM1330" s="4"/>
      <c r="AN1330" s="4"/>
      <c r="AO1330" s="4"/>
      <c r="AP1330" s="4"/>
    </row>
    <row r="1331" spans="1:42" s="3" customFormat="1" ht="21">
      <c r="A1331" s="7"/>
      <c r="B1331" s="6"/>
      <c r="C1331" s="6"/>
      <c r="D1331" s="6"/>
      <c r="E1331" s="6"/>
      <c r="F1331" s="6"/>
      <c r="G1331" s="6"/>
      <c r="H1331" s="6"/>
      <c r="I1331" s="6"/>
      <c r="J1331" s="6"/>
      <c r="K1331" s="6"/>
      <c r="L1331" s="6"/>
      <c r="M1331" s="44"/>
      <c r="N1331" s="8"/>
      <c r="AC1331" s="4"/>
      <c r="AD1331" s="4"/>
      <c r="AE1331" s="4"/>
      <c r="AF1331" s="4"/>
      <c r="AG1331" s="4"/>
      <c r="AH1331" s="4"/>
      <c r="AI1331" s="4"/>
      <c r="AJ1331" s="4"/>
      <c r="AK1331" s="4"/>
      <c r="AL1331" s="4"/>
      <c r="AM1331" s="4"/>
      <c r="AN1331" s="4"/>
      <c r="AO1331" s="4"/>
      <c r="AP1331" s="4"/>
    </row>
    <row r="1332" spans="1:42" s="3" customFormat="1" ht="21">
      <c r="A1332" s="7"/>
      <c r="B1332" s="6"/>
      <c r="C1332" s="6"/>
      <c r="D1332" s="6"/>
      <c r="E1332" s="6"/>
      <c r="F1332" s="6"/>
      <c r="G1332" s="6"/>
      <c r="H1332" s="6"/>
      <c r="I1332" s="6"/>
      <c r="J1332" s="6"/>
      <c r="K1332" s="6"/>
      <c r="L1332" s="6"/>
      <c r="M1332" s="44"/>
      <c r="N1332" s="8"/>
      <c r="AC1332" s="4"/>
      <c r="AD1332" s="4"/>
      <c r="AE1332" s="4"/>
      <c r="AF1332" s="4"/>
      <c r="AG1332" s="4"/>
      <c r="AH1332" s="4"/>
      <c r="AI1332" s="4"/>
      <c r="AJ1332" s="4"/>
      <c r="AK1332" s="4"/>
      <c r="AL1332" s="4"/>
      <c r="AM1332" s="4"/>
      <c r="AN1332" s="4"/>
      <c r="AO1332" s="4"/>
      <c r="AP1332" s="4"/>
    </row>
    <row r="1333" spans="1:42" s="3" customFormat="1" ht="21">
      <c r="A1333" s="7"/>
      <c r="B1333" s="6"/>
      <c r="C1333" s="6"/>
      <c r="D1333" s="6"/>
      <c r="E1333" s="6"/>
      <c r="F1333" s="6"/>
      <c r="G1333" s="6"/>
      <c r="H1333" s="6"/>
      <c r="I1333" s="6"/>
      <c r="J1333" s="6"/>
      <c r="K1333" s="6"/>
      <c r="L1333" s="6"/>
      <c r="M1333" s="44"/>
      <c r="N1333" s="8"/>
      <c r="AC1333" s="4"/>
      <c r="AD1333" s="4"/>
      <c r="AE1333" s="4"/>
      <c r="AF1333" s="4"/>
      <c r="AG1333" s="4"/>
      <c r="AH1333" s="4"/>
      <c r="AI1333" s="4"/>
      <c r="AJ1333" s="4"/>
      <c r="AK1333" s="4"/>
      <c r="AL1333" s="4"/>
      <c r="AM1333" s="4"/>
      <c r="AN1333" s="4"/>
      <c r="AO1333" s="4"/>
      <c r="AP1333" s="4"/>
    </row>
    <row r="1334" spans="1:42" s="3" customFormat="1" ht="21">
      <c r="A1334" s="7"/>
      <c r="B1334" s="6"/>
      <c r="C1334" s="6"/>
      <c r="D1334" s="6"/>
      <c r="E1334" s="6"/>
      <c r="F1334" s="6"/>
      <c r="G1334" s="6"/>
      <c r="H1334" s="6"/>
      <c r="I1334" s="6"/>
      <c r="J1334" s="6"/>
      <c r="K1334" s="6"/>
      <c r="L1334" s="6"/>
      <c r="M1334" s="44"/>
      <c r="N1334" s="8"/>
      <c r="AC1334" s="4"/>
      <c r="AD1334" s="4"/>
      <c r="AE1334" s="4"/>
      <c r="AF1334" s="4"/>
      <c r="AG1334" s="4"/>
      <c r="AH1334" s="4"/>
      <c r="AI1334" s="4"/>
      <c r="AJ1334" s="4"/>
      <c r="AK1334" s="4"/>
      <c r="AL1334" s="4"/>
      <c r="AM1334" s="4"/>
      <c r="AN1334" s="4"/>
      <c r="AO1334" s="4"/>
      <c r="AP1334" s="4"/>
    </row>
    <row r="1335" spans="1:42" s="3" customFormat="1" ht="21">
      <c r="A1335" s="7"/>
      <c r="B1335" s="6"/>
      <c r="C1335" s="6"/>
      <c r="D1335" s="6"/>
      <c r="E1335" s="6"/>
      <c r="F1335" s="6"/>
      <c r="G1335" s="6"/>
      <c r="H1335" s="6"/>
      <c r="I1335" s="6"/>
      <c r="J1335" s="6"/>
      <c r="K1335" s="6"/>
      <c r="L1335" s="6"/>
      <c r="M1335" s="44"/>
      <c r="N1335" s="8"/>
      <c r="AC1335" s="4"/>
      <c r="AD1335" s="4"/>
      <c r="AE1335" s="4"/>
      <c r="AF1335" s="4"/>
      <c r="AG1335" s="4"/>
      <c r="AH1335" s="4"/>
      <c r="AI1335" s="4"/>
      <c r="AJ1335" s="4"/>
      <c r="AK1335" s="4"/>
      <c r="AL1335" s="4"/>
      <c r="AM1335" s="4"/>
      <c r="AN1335" s="4"/>
      <c r="AO1335" s="4"/>
      <c r="AP1335" s="4"/>
    </row>
    <row r="1336" spans="1:42" s="3" customFormat="1" ht="21">
      <c r="A1336" s="7"/>
      <c r="B1336" s="6"/>
      <c r="C1336" s="6"/>
      <c r="D1336" s="6"/>
      <c r="E1336" s="6"/>
      <c r="F1336" s="6"/>
      <c r="G1336" s="6"/>
      <c r="H1336" s="6"/>
      <c r="I1336" s="6"/>
      <c r="J1336" s="6"/>
      <c r="K1336" s="6"/>
      <c r="L1336" s="6"/>
      <c r="M1336" s="44"/>
      <c r="N1336" s="8"/>
      <c r="AC1336" s="4"/>
      <c r="AD1336" s="4"/>
      <c r="AE1336" s="4"/>
      <c r="AF1336" s="4"/>
      <c r="AG1336" s="4"/>
      <c r="AH1336" s="4"/>
      <c r="AI1336" s="4"/>
      <c r="AJ1336" s="4"/>
      <c r="AK1336" s="4"/>
      <c r="AL1336" s="4"/>
      <c r="AM1336" s="4"/>
      <c r="AN1336" s="4"/>
      <c r="AO1336" s="4"/>
      <c r="AP1336" s="4"/>
    </row>
    <row r="1337" spans="1:42" s="3" customFormat="1" ht="21">
      <c r="A1337" s="7"/>
      <c r="B1337" s="6"/>
      <c r="C1337" s="6"/>
      <c r="D1337" s="6"/>
      <c r="E1337" s="6"/>
      <c r="F1337" s="6"/>
      <c r="G1337" s="6"/>
      <c r="H1337" s="6"/>
      <c r="I1337" s="6"/>
      <c r="J1337" s="6"/>
      <c r="K1337" s="6"/>
      <c r="L1337" s="6"/>
      <c r="M1337" s="44"/>
      <c r="N1337" s="8"/>
      <c r="AC1337" s="4"/>
      <c r="AD1337" s="4"/>
      <c r="AE1337" s="4"/>
      <c r="AF1337" s="4"/>
      <c r="AG1337" s="4"/>
      <c r="AH1337" s="4"/>
      <c r="AI1337" s="4"/>
      <c r="AJ1337" s="4"/>
      <c r="AK1337" s="4"/>
      <c r="AL1337" s="4"/>
      <c r="AM1337" s="4"/>
      <c r="AN1337" s="4"/>
      <c r="AO1337" s="4"/>
      <c r="AP1337" s="4"/>
    </row>
    <row r="1338" spans="1:42" s="3" customFormat="1" ht="21">
      <c r="A1338" s="7"/>
      <c r="B1338" s="6"/>
      <c r="C1338" s="6"/>
      <c r="D1338" s="6"/>
      <c r="E1338" s="6"/>
      <c r="F1338" s="6"/>
      <c r="G1338" s="6"/>
      <c r="H1338" s="6"/>
      <c r="I1338" s="6"/>
      <c r="J1338" s="6"/>
      <c r="K1338" s="6"/>
      <c r="L1338" s="6"/>
      <c r="M1338" s="44"/>
      <c r="N1338" s="8"/>
      <c r="AC1338" s="4"/>
      <c r="AD1338" s="4"/>
      <c r="AE1338" s="4"/>
      <c r="AF1338" s="4"/>
      <c r="AG1338" s="4"/>
      <c r="AH1338" s="4"/>
      <c r="AI1338" s="4"/>
      <c r="AJ1338" s="4"/>
      <c r="AK1338" s="4"/>
      <c r="AL1338" s="4"/>
      <c r="AM1338" s="4"/>
      <c r="AN1338" s="4"/>
      <c r="AO1338" s="4"/>
      <c r="AP1338" s="4"/>
    </row>
    <row r="1339" spans="1:42" s="3" customFormat="1" ht="21">
      <c r="A1339" s="7"/>
      <c r="B1339" s="6"/>
      <c r="C1339" s="6"/>
      <c r="D1339" s="6"/>
      <c r="E1339" s="6"/>
      <c r="F1339" s="6"/>
      <c r="G1339" s="6"/>
      <c r="H1339" s="6"/>
      <c r="I1339" s="6"/>
      <c r="J1339" s="6"/>
      <c r="K1339" s="6"/>
      <c r="L1339" s="6"/>
      <c r="M1339" s="44"/>
      <c r="N1339" s="8"/>
      <c r="AC1339" s="4"/>
      <c r="AD1339" s="4"/>
      <c r="AE1339" s="4"/>
      <c r="AF1339" s="4"/>
      <c r="AG1339" s="4"/>
      <c r="AH1339" s="4"/>
      <c r="AI1339" s="4"/>
      <c r="AJ1339" s="4"/>
      <c r="AK1339" s="4"/>
      <c r="AL1339" s="4"/>
      <c r="AM1339" s="4"/>
      <c r="AN1339" s="4"/>
      <c r="AO1339" s="4"/>
      <c r="AP1339" s="4"/>
    </row>
    <row r="1340" spans="1:42" s="3" customFormat="1" ht="21">
      <c r="A1340" s="7"/>
      <c r="B1340" s="6"/>
      <c r="C1340" s="6"/>
      <c r="D1340" s="6"/>
      <c r="E1340" s="6"/>
      <c r="F1340" s="6"/>
      <c r="G1340" s="6"/>
      <c r="H1340" s="6"/>
      <c r="I1340" s="6"/>
      <c r="J1340" s="6"/>
      <c r="K1340" s="6"/>
      <c r="L1340" s="6"/>
      <c r="M1340" s="44"/>
      <c r="N1340" s="8"/>
      <c r="AC1340" s="4"/>
      <c r="AD1340" s="4"/>
      <c r="AE1340" s="4"/>
      <c r="AF1340" s="4"/>
      <c r="AG1340" s="4"/>
      <c r="AH1340" s="4"/>
      <c r="AI1340" s="4"/>
      <c r="AJ1340" s="4"/>
      <c r="AK1340" s="4"/>
      <c r="AL1340" s="4"/>
      <c r="AM1340" s="4"/>
      <c r="AN1340" s="4"/>
      <c r="AO1340" s="4"/>
      <c r="AP1340" s="4"/>
    </row>
    <row r="1341" spans="1:42" s="3" customFormat="1" ht="21">
      <c r="A1341" s="7"/>
      <c r="B1341" s="6"/>
      <c r="C1341" s="6"/>
      <c r="D1341" s="6"/>
      <c r="E1341" s="6"/>
      <c r="F1341" s="6"/>
      <c r="G1341" s="6"/>
      <c r="H1341" s="6"/>
      <c r="I1341" s="6"/>
      <c r="J1341" s="6"/>
      <c r="K1341" s="6"/>
      <c r="L1341" s="6"/>
      <c r="M1341" s="44"/>
      <c r="N1341" s="8"/>
      <c r="AC1341" s="4"/>
      <c r="AD1341" s="4"/>
      <c r="AE1341" s="4"/>
      <c r="AF1341" s="4"/>
      <c r="AG1341" s="4"/>
      <c r="AH1341" s="4"/>
      <c r="AI1341" s="4"/>
      <c r="AJ1341" s="4"/>
      <c r="AK1341" s="4"/>
      <c r="AL1341" s="4"/>
      <c r="AM1341" s="4"/>
      <c r="AN1341" s="4"/>
      <c r="AO1341" s="4"/>
      <c r="AP1341" s="4"/>
    </row>
    <row r="1342" spans="1:42" s="3" customFormat="1" ht="21">
      <c r="A1342" s="7"/>
      <c r="B1342" s="6"/>
      <c r="C1342" s="6"/>
      <c r="D1342" s="6"/>
      <c r="E1342" s="6"/>
      <c r="F1342" s="6"/>
      <c r="G1342" s="6"/>
      <c r="H1342" s="6"/>
      <c r="I1342" s="6"/>
      <c r="J1342" s="6"/>
      <c r="K1342" s="6"/>
      <c r="L1342" s="6"/>
      <c r="M1342" s="44"/>
      <c r="N1342" s="8"/>
      <c r="AC1342" s="4"/>
      <c r="AD1342" s="4"/>
      <c r="AE1342" s="4"/>
      <c r="AF1342" s="4"/>
      <c r="AG1342" s="4"/>
      <c r="AH1342" s="4"/>
      <c r="AI1342" s="4"/>
      <c r="AJ1342" s="4"/>
      <c r="AK1342" s="4"/>
      <c r="AL1342" s="4"/>
      <c r="AM1342" s="4"/>
      <c r="AN1342" s="4"/>
      <c r="AO1342" s="4"/>
      <c r="AP1342" s="4"/>
    </row>
    <row r="1343" spans="1:42" s="3" customFormat="1" ht="21">
      <c r="A1343" s="7"/>
      <c r="B1343" s="6"/>
      <c r="C1343" s="6"/>
      <c r="D1343" s="6"/>
      <c r="E1343" s="6"/>
      <c r="F1343" s="6"/>
      <c r="G1343" s="6"/>
      <c r="H1343" s="6"/>
      <c r="I1343" s="6"/>
      <c r="J1343" s="6"/>
      <c r="K1343" s="6"/>
      <c r="L1343" s="6"/>
      <c r="M1343" s="44"/>
      <c r="N1343" s="8"/>
      <c r="AC1343" s="4"/>
      <c r="AD1343" s="4"/>
      <c r="AE1343" s="4"/>
      <c r="AF1343" s="4"/>
      <c r="AG1343" s="4"/>
      <c r="AH1343" s="4"/>
      <c r="AI1343" s="4"/>
      <c r="AJ1343" s="4"/>
      <c r="AK1343" s="4"/>
      <c r="AL1343" s="4"/>
      <c r="AM1343" s="4"/>
      <c r="AN1343" s="4"/>
      <c r="AO1343" s="4"/>
      <c r="AP1343" s="4"/>
    </row>
    <row r="1344" spans="1:42" s="3" customFormat="1" ht="21">
      <c r="A1344" s="7"/>
      <c r="B1344" s="6"/>
      <c r="C1344" s="6"/>
      <c r="D1344" s="6"/>
      <c r="E1344" s="6"/>
      <c r="F1344" s="6"/>
      <c r="G1344" s="6"/>
      <c r="H1344" s="6"/>
      <c r="I1344" s="6"/>
      <c r="J1344" s="6"/>
      <c r="K1344" s="6"/>
      <c r="L1344" s="6"/>
      <c r="M1344" s="44"/>
      <c r="N1344" s="8"/>
      <c r="AC1344" s="4"/>
      <c r="AD1344" s="4"/>
      <c r="AE1344" s="4"/>
      <c r="AF1344" s="4"/>
      <c r="AG1344" s="4"/>
      <c r="AH1344" s="4"/>
      <c r="AI1344" s="4"/>
      <c r="AJ1344" s="4"/>
      <c r="AK1344" s="4"/>
      <c r="AL1344" s="4"/>
      <c r="AM1344" s="4"/>
      <c r="AN1344" s="4"/>
      <c r="AO1344" s="4"/>
      <c r="AP1344" s="4"/>
    </row>
    <row r="1345" spans="1:42" s="3" customFormat="1" ht="21">
      <c r="A1345" s="7"/>
      <c r="B1345" s="6"/>
      <c r="C1345" s="6"/>
      <c r="D1345" s="6"/>
      <c r="E1345" s="6"/>
      <c r="F1345" s="6"/>
      <c r="G1345" s="6"/>
      <c r="H1345" s="6"/>
      <c r="I1345" s="6"/>
      <c r="J1345" s="6"/>
      <c r="K1345" s="6"/>
      <c r="L1345" s="6"/>
      <c r="M1345" s="44"/>
      <c r="N1345" s="8"/>
      <c r="AC1345" s="4"/>
      <c r="AD1345" s="4"/>
      <c r="AE1345" s="4"/>
      <c r="AF1345" s="4"/>
      <c r="AG1345" s="4"/>
      <c r="AH1345" s="4"/>
      <c r="AI1345" s="4"/>
      <c r="AJ1345" s="4"/>
      <c r="AK1345" s="4"/>
      <c r="AL1345" s="4"/>
      <c r="AM1345" s="4"/>
      <c r="AN1345" s="4"/>
      <c r="AO1345" s="4"/>
      <c r="AP1345" s="4"/>
    </row>
    <row r="1346" spans="1:42" s="3" customFormat="1" ht="21">
      <c r="A1346" s="7"/>
      <c r="B1346" s="6"/>
      <c r="C1346" s="6"/>
      <c r="D1346" s="6"/>
      <c r="E1346" s="6"/>
      <c r="F1346" s="6"/>
      <c r="G1346" s="6"/>
      <c r="H1346" s="6"/>
      <c r="I1346" s="6"/>
      <c r="J1346" s="6"/>
      <c r="K1346" s="6"/>
      <c r="L1346" s="6"/>
      <c r="M1346" s="44"/>
      <c r="N1346" s="8"/>
      <c r="AC1346" s="4"/>
      <c r="AD1346" s="4"/>
      <c r="AE1346" s="4"/>
      <c r="AF1346" s="4"/>
      <c r="AG1346" s="4"/>
      <c r="AH1346" s="4"/>
      <c r="AI1346" s="4"/>
      <c r="AJ1346" s="4"/>
      <c r="AK1346" s="4"/>
      <c r="AL1346" s="4"/>
      <c r="AM1346" s="4"/>
      <c r="AN1346" s="4"/>
      <c r="AO1346" s="4"/>
      <c r="AP1346" s="4"/>
    </row>
    <row r="1347" spans="1:42" s="3" customFormat="1" ht="21">
      <c r="A1347" s="7"/>
      <c r="B1347" s="6"/>
      <c r="C1347" s="6"/>
      <c r="D1347" s="6"/>
      <c r="E1347" s="6"/>
      <c r="F1347" s="6"/>
      <c r="G1347" s="6"/>
      <c r="H1347" s="6"/>
      <c r="I1347" s="6"/>
      <c r="J1347" s="6"/>
      <c r="K1347" s="6"/>
      <c r="L1347" s="6"/>
      <c r="M1347" s="44"/>
      <c r="N1347" s="8"/>
      <c r="AC1347" s="4"/>
      <c r="AD1347" s="4"/>
      <c r="AE1347" s="4"/>
      <c r="AF1347" s="4"/>
      <c r="AG1347" s="4"/>
      <c r="AH1347" s="4"/>
      <c r="AI1347" s="4"/>
      <c r="AJ1347" s="4"/>
      <c r="AK1347" s="4"/>
      <c r="AL1347" s="4"/>
      <c r="AM1347" s="4"/>
      <c r="AN1347" s="4"/>
      <c r="AO1347" s="4"/>
      <c r="AP1347" s="4"/>
    </row>
    <row r="1348" spans="1:42" s="3" customFormat="1" ht="21">
      <c r="A1348" s="7"/>
      <c r="B1348" s="6"/>
      <c r="C1348" s="6"/>
      <c r="D1348" s="6"/>
      <c r="E1348" s="6"/>
      <c r="F1348" s="6"/>
      <c r="G1348" s="6"/>
      <c r="H1348" s="6"/>
      <c r="I1348" s="6"/>
      <c r="J1348" s="6"/>
      <c r="K1348" s="6"/>
      <c r="L1348" s="6"/>
      <c r="M1348" s="44"/>
      <c r="N1348" s="8"/>
      <c r="AC1348" s="4"/>
      <c r="AD1348" s="4"/>
      <c r="AE1348" s="4"/>
      <c r="AF1348" s="4"/>
      <c r="AG1348" s="4"/>
      <c r="AH1348" s="4"/>
      <c r="AI1348" s="4"/>
      <c r="AJ1348" s="4"/>
      <c r="AK1348" s="4"/>
      <c r="AL1348" s="4"/>
      <c r="AM1348" s="4"/>
      <c r="AN1348" s="4"/>
      <c r="AO1348" s="4"/>
      <c r="AP1348" s="4"/>
    </row>
    <row r="1349" spans="1:42" s="3" customFormat="1" ht="21">
      <c r="A1349" s="7"/>
      <c r="B1349" s="6"/>
      <c r="C1349" s="6"/>
      <c r="D1349" s="6"/>
      <c r="E1349" s="6"/>
      <c r="F1349" s="6"/>
      <c r="G1349" s="6"/>
      <c r="H1349" s="6"/>
      <c r="I1349" s="6"/>
      <c r="J1349" s="6"/>
      <c r="K1349" s="6"/>
      <c r="L1349" s="6"/>
      <c r="M1349" s="44"/>
      <c r="N1349" s="8"/>
      <c r="AC1349" s="4"/>
      <c r="AD1349" s="4"/>
      <c r="AE1349" s="4"/>
      <c r="AF1349" s="4"/>
      <c r="AG1349" s="4"/>
      <c r="AH1349" s="4"/>
      <c r="AI1349" s="4"/>
      <c r="AJ1349" s="4"/>
      <c r="AK1349" s="4"/>
      <c r="AL1349" s="4"/>
      <c r="AM1349" s="4"/>
      <c r="AN1349" s="4"/>
      <c r="AO1349" s="4"/>
      <c r="AP1349" s="4"/>
    </row>
    <row r="1350" spans="1:42" s="3" customFormat="1" ht="21">
      <c r="A1350" s="7"/>
      <c r="B1350" s="6"/>
      <c r="C1350" s="6"/>
      <c r="D1350" s="6"/>
      <c r="E1350" s="6"/>
      <c r="F1350" s="6"/>
      <c r="G1350" s="6"/>
      <c r="H1350" s="6"/>
      <c r="I1350" s="6"/>
      <c r="J1350" s="6"/>
      <c r="K1350" s="6"/>
      <c r="L1350" s="6"/>
      <c r="M1350" s="44"/>
      <c r="N1350" s="8"/>
      <c r="AC1350" s="4"/>
      <c r="AD1350" s="4"/>
      <c r="AE1350" s="4"/>
      <c r="AF1350" s="4"/>
      <c r="AG1350" s="4"/>
      <c r="AH1350" s="4"/>
      <c r="AI1350" s="4"/>
      <c r="AJ1350" s="4"/>
      <c r="AK1350" s="4"/>
      <c r="AL1350" s="4"/>
      <c r="AM1350" s="4"/>
      <c r="AN1350" s="4"/>
      <c r="AO1350" s="4"/>
      <c r="AP1350" s="4"/>
    </row>
    <row r="1351" spans="1:42" s="3" customFormat="1" ht="21">
      <c r="A1351" s="7"/>
      <c r="B1351" s="6"/>
      <c r="C1351" s="6"/>
      <c r="D1351" s="6"/>
      <c r="E1351" s="6"/>
      <c r="F1351" s="6"/>
      <c r="G1351" s="6"/>
      <c r="H1351" s="6"/>
      <c r="I1351" s="6"/>
      <c r="J1351" s="6"/>
      <c r="K1351" s="6"/>
      <c r="L1351" s="6"/>
      <c r="M1351" s="44"/>
      <c r="N1351" s="8"/>
      <c r="AC1351" s="4"/>
      <c r="AD1351" s="4"/>
      <c r="AE1351" s="4"/>
      <c r="AF1351" s="4"/>
      <c r="AG1351" s="4"/>
      <c r="AH1351" s="4"/>
      <c r="AI1351" s="4"/>
      <c r="AJ1351" s="4"/>
      <c r="AK1351" s="4"/>
      <c r="AL1351" s="4"/>
      <c r="AM1351" s="4"/>
      <c r="AN1351" s="4"/>
      <c r="AO1351" s="4"/>
      <c r="AP1351" s="4"/>
    </row>
    <row r="1352" spans="1:42" s="3" customFormat="1" ht="21">
      <c r="A1352" s="7"/>
      <c r="B1352" s="6"/>
      <c r="C1352" s="6"/>
      <c r="D1352" s="6"/>
      <c r="E1352" s="6"/>
      <c r="F1352" s="6"/>
      <c r="G1352" s="6"/>
      <c r="H1352" s="6"/>
      <c r="I1352" s="6"/>
      <c r="J1352" s="6"/>
      <c r="K1352" s="6"/>
      <c r="L1352" s="6"/>
      <c r="M1352" s="44"/>
      <c r="N1352" s="8"/>
      <c r="AC1352" s="4"/>
      <c r="AD1352" s="4"/>
      <c r="AE1352" s="4"/>
      <c r="AF1352" s="4"/>
      <c r="AG1352" s="4"/>
      <c r="AH1352" s="4"/>
      <c r="AI1352" s="4"/>
      <c r="AJ1352" s="4"/>
      <c r="AK1352" s="4"/>
      <c r="AL1352" s="4"/>
      <c r="AM1352" s="4"/>
      <c r="AN1352" s="4"/>
      <c r="AO1352" s="4"/>
      <c r="AP1352" s="4"/>
    </row>
    <row r="1353" spans="1:42" s="3" customFormat="1" ht="21">
      <c r="A1353" s="7"/>
      <c r="B1353" s="6"/>
      <c r="C1353" s="6"/>
      <c r="D1353" s="6"/>
      <c r="E1353" s="6"/>
      <c r="F1353" s="6"/>
      <c r="G1353" s="6"/>
      <c r="H1353" s="6"/>
      <c r="I1353" s="6"/>
      <c r="J1353" s="6"/>
      <c r="K1353" s="6"/>
      <c r="L1353" s="6"/>
      <c r="M1353" s="44"/>
      <c r="N1353" s="8"/>
      <c r="AC1353" s="4"/>
      <c r="AD1353" s="4"/>
      <c r="AE1353" s="4"/>
      <c r="AF1353" s="4"/>
      <c r="AG1353" s="4"/>
      <c r="AH1353" s="4"/>
      <c r="AI1353" s="4"/>
      <c r="AJ1353" s="4"/>
      <c r="AK1353" s="4"/>
      <c r="AL1353" s="4"/>
      <c r="AM1353" s="4"/>
      <c r="AN1353" s="4"/>
      <c r="AO1353" s="4"/>
      <c r="AP1353" s="4"/>
    </row>
    <row r="1354" spans="1:42" s="3" customFormat="1" ht="21">
      <c r="A1354" s="7"/>
      <c r="B1354" s="6"/>
      <c r="C1354" s="6"/>
      <c r="D1354" s="6"/>
      <c r="E1354" s="6"/>
      <c r="F1354" s="6"/>
      <c r="G1354" s="6"/>
      <c r="H1354" s="6"/>
      <c r="I1354" s="6"/>
      <c r="J1354" s="6"/>
      <c r="K1354" s="6"/>
      <c r="L1354" s="6"/>
      <c r="M1354" s="44"/>
      <c r="N1354" s="8"/>
      <c r="AC1354" s="4"/>
      <c r="AD1354" s="4"/>
      <c r="AE1354" s="4"/>
      <c r="AF1354" s="4"/>
      <c r="AG1354" s="4"/>
      <c r="AH1354" s="4"/>
      <c r="AI1354" s="4"/>
      <c r="AJ1354" s="4"/>
      <c r="AK1354" s="4"/>
      <c r="AL1354" s="4"/>
      <c r="AM1354" s="4"/>
      <c r="AN1354" s="4"/>
      <c r="AO1354" s="4"/>
      <c r="AP1354" s="4"/>
    </row>
    <row r="1355" spans="1:42" s="3" customFormat="1" ht="21">
      <c r="A1355" s="7"/>
      <c r="B1355" s="6"/>
      <c r="C1355" s="6"/>
      <c r="D1355" s="6"/>
      <c r="E1355" s="6"/>
      <c r="F1355" s="6"/>
      <c r="G1355" s="6"/>
      <c r="H1355" s="6"/>
      <c r="I1355" s="6"/>
      <c r="J1355" s="6"/>
      <c r="K1355" s="6"/>
      <c r="L1355" s="6"/>
      <c r="M1355" s="44"/>
      <c r="N1355" s="8"/>
      <c r="AC1355" s="4"/>
      <c r="AD1355" s="4"/>
      <c r="AE1355" s="4"/>
      <c r="AF1355" s="4"/>
      <c r="AG1355" s="4"/>
      <c r="AH1355" s="4"/>
      <c r="AI1355" s="4"/>
      <c r="AJ1355" s="4"/>
      <c r="AK1355" s="4"/>
      <c r="AL1355" s="4"/>
      <c r="AM1355" s="4"/>
      <c r="AN1355" s="4"/>
      <c r="AO1355" s="4"/>
      <c r="AP1355" s="4"/>
    </row>
    <row r="1356" spans="1:42" s="3" customFormat="1" ht="21">
      <c r="A1356" s="7"/>
      <c r="B1356" s="6"/>
      <c r="C1356" s="6"/>
      <c r="D1356" s="6"/>
      <c r="E1356" s="6"/>
      <c r="F1356" s="6"/>
      <c r="G1356" s="6"/>
      <c r="H1356" s="6"/>
      <c r="I1356" s="6"/>
      <c r="J1356" s="6"/>
      <c r="K1356" s="6"/>
      <c r="L1356" s="6"/>
      <c r="M1356" s="44"/>
      <c r="N1356" s="8"/>
      <c r="AC1356" s="4"/>
      <c r="AD1356" s="4"/>
      <c r="AE1356" s="4"/>
      <c r="AF1356" s="4"/>
      <c r="AG1356" s="4"/>
      <c r="AH1356" s="4"/>
      <c r="AI1356" s="4"/>
      <c r="AJ1356" s="4"/>
      <c r="AK1356" s="4"/>
      <c r="AL1356" s="4"/>
      <c r="AM1356" s="4"/>
      <c r="AN1356" s="4"/>
      <c r="AO1356" s="4"/>
      <c r="AP1356" s="4"/>
    </row>
    <row r="1357" spans="1:42" s="3" customFormat="1" ht="21">
      <c r="A1357" s="7"/>
      <c r="B1357" s="6"/>
      <c r="C1357" s="6"/>
      <c r="D1357" s="6"/>
      <c r="E1357" s="6"/>
      <c r="F1357" s="6"/>
      <c r="G1357" s="6"/>
      <c r="H1357" s="6"/>
      <c r="I1357" s="6"/>
      <c r="J1357" s="6"/>
      <c r="K1357" s="6"/>
      <c r="L1357" s="6"/>
      <c r="M1357" s="44"/>
      <c r="N1357" s="8"/>
      <c r="AC1357" s="4"/>
      <c r="AD1357" s="4"/>
      <c r="AE1357" s="4"/>
      <c r="AF1357" s="4"/>
      <c r="AG1357" s="4"/>
      <c r="AH1357" s="4"/>
      <c r="AI1357" s="4"/>
      <c r="AJ1357" s="4"/>
      <c r="AK1357" s="4"/>
      <c r="AL1357" s="4"/>
      <c r="AM1357" s="4"/>
      <c r="AN1357" s="4"/>
      <c r="AO1357" s="4"/>
      <c r="AP1357" s="4"/>
    </row>
    <row r="1358" spans="1:42" s="3" customFormat="1" ht="21">
      <c r="A1358" s="7"/>
      <c r="B1358" s="6"/>
      <c r="C1358" s="6"/>
      <c r="D1358" s="6"/>
      <c r="E1358" s="6"/>
      <c r="F1358" s="6"/>
      <c r="G1358" s="6"/>
      <c r="H1358" s="6"/>
      <c r="I1358" s="6"/>
      <c r="J1358" s="6"/>
      <c r="K1358" s="6"/>
      <c r="L1358" s="6"/>
      <c r="M1358" s="44"/>
      <c r="N1358" s="8"/>
      <c r="AC1358" s="4"/>
      <c r="AD1358" s="4"/>
      <c r="AE1358" s="4"/>
      <c r="AF1358" s="4"/>
      <c r="AG1358" s="4"/>
      <c r="AH1358" s="4"/>
      <c r="AI1358" s="4"/>
      <c r="AJ1358" s="4"/>
      <c r="AK1358" s="4"/>
      <c r="AL1358" s="4"/>
      <c r="AM1358" s="4"/>
      <c r="AN1358" s="4"/>
      <c r="AO1358" s="4"/>
      <c r="AP1358" s="4"/>
    </row>
    <row r="1359" spans="1:42" s="3" customFormat="1" ht="21">
      <c r="A1359" s="7"/>
      <c r="B1359" s="6"/>
      <c r="C1359" s="6"/>
      <c r="D1359" s="6"/>
      <c r="E1359" s="6"/>
      <c r="F1359" s="6"/>
      <c r="G1359" s="6"/>
      <c r="H1359" s="6"/>
      <c r="I1359" s="6"/>
      <c r="J1359" s="6"/>
      <c r="K1359" s="6"/>
      <c r="L1359" s="6"/>
      <c r="M1359" s="44"/>
      <c r="N1359" s="8"/>
      <c r="AC1359" s="4"/>
      <c r="AD1359" s="4"/>
      <c r="AE1359" s="4"/>
      <c r="AF1359" s="4"/>
      <c r="AG1359" s="4"/>
      <c r="AH1359" s="4"/>
      <c r="AI1359" s="4"/>
      <c r="AJ1359" s="4"/>
      <c r="AK1359" s="4"/>
      <c r="AL1359" s="4"/>
      <c r="AM1359" s="4"/>
      <c r="AN1359" s="4"/>
      <c r="AO1359" s="4"/>
      <c r="AP1359" s="4"/>
    </row>
    <row r="1360" spans="1:42" s="3" customFormat="1" ht="21">
      <c r="A1360" s="7"/>
      <c r="B1360" s="6"/>
      <c r="C1360" s="6"/>
      <c r="D1360" s="6"/>
      <c r="E1360" s="6"/>
      <c r="F1360" s="6"/>
      <c r="G1360" s="6"/>
      <c r="H1360" s="6"/>
      <c r="I1360" s="6"/>
      <c r="J1360" s="6"/>
      <c r="K1360" s="6"/>
      <c r="L1360" s="6"/>
      <c r="M1360" s="44"/>
      <c r="N1360" s="8"/>
      <c r="AC1360" s="4"/>
      <c r="AD1360" s="4"/>
      <c r="AE1360" s="4"/>
      <c r="AF1360" s="4"/>
      <c r="AG1360" s="4"/>
      <c r="AH1360" s="4"/>
      <c r="AI1360" s="4"/>
      <c r="AJ1360" s="4"/>
      <c r="AK1360" s="4"/>
      <c r="AL1360" s="4"/>
      <c r="AM1360" s="4"/>
      <c r="AN1360" s="4"/>
      <c r="AO1360" s="4"/>
      <c r="AP1360" s="4"/>
    </row>
    <row r="1361" spans="1:42" s="3" customFormat="1" ht="21">
      <c r="A1361" s="7"/>
      <c r="B1361" s="6"/>
      <c r="C1361" s="6"/>
      <c r="D1361" s="6"/>
      <c r="E1361" s="6"/>
      <c r="F1361" s="6"/>
      <c r="G1361" s="6"/>
      <c r="H1361" s="6"/>
      <c r="I1361" s="6"/>
      <c r="J1361" s="6"/>
      <c r="K1361" s="6"/>
      <c r="L1361" s="6"/>
      <c r="M1361" s="44"/>
      <c r="N1361" s="8"/>
      <c r="AC1361" s="4"/>
      <c r="AD1361" s="4"/>
      <c r="AE1361" s="4"/>
      <c r="AF1361" s="4"/>
      <c r="AG1361" s="4"/>
      <c r="AH1361" s="4"/>
      <c r="AI1361" s="4"/>
      <c r="AJ1361" s="4"/>
      <c r="AK1361" s="4"/>
      <c r="AL1361" s="4"/>
      <c r="AM1361" s="4"/>
      <c r="AN1361" s="4"/>
      <c r="AO1361" s="4"/>
      <c r="AP1361" s="4"/>
    </row>
    <row r="1362" spans="1:42" s="3" customFormat="1" ht="21">
      <c r="A1362" s="7"/>
      <c r="B1362" s="6"/>
      <c r="C1362" s="6"/>
      <c r="D1362" s="6"/>
      <c r="E1362" s="6"/>
      <c r="F1362" s="6"/>
      <c r="G1362" s="6"/>
      <c r="H1362" s="6"/>
      <c r="I1362" s="6"/>
      <c r="J1362" s="6"/>
      <c r="K1362" s="6"/>
      <c r="L1362" s="6"/>
      <c r="M1362" s="44"/>
      <c r="N1362" s="8"/>
      <c r="AC1362" s="4"/>
      <c r="AD1362" s="4"/>
      <c r="AE1362" s="4"/>
      <c r="AF1362" s="4"/>
      <c r="AG1362" s="4"/>
      <c r="AH1362" s="4"/>
      <c r="AI1362" s="4"/>
      <c r="AJ1362" s="4"/>
      <c r="AK1362" s="4"/>
      <c r="AL1362" s="4"/>
      <c r="AM1362" s="4"/>
      <c r="AN1362" s="4"/>
      <c r="AO1362" s="4"/>
      <c r="AP1362" s="4"/>
    </row>
    <row r="1363" spans="1:42" s="3" customFormat="1" ht="21">
      <c r="A1363" s="7"/>
      <c r="B1363" s="6"/>
      <c r="C1363" s="6"/>
      <c r="D1363" s="6"/>
      <c r="E1363" s="6"/>
      <c r="F1363" s="6"/>
      <c r="G1363" s="6"/>
      <c r="H1363" s="6"/>
      <c r="I1363" s="6"/>
      <c r="J1363" s="6"/>
      <c r="K1363" s="6"/>
      <c r="L1363" s="6"/>
      <c r="M1363" s="44"/>
      <c r="N1363" s="8"/>
      <c r="AC1363" s="4"/>
      <c r="AD1363" s="4"/>
      <c r="AE1363" s="4"/>
      <c r="AF1363" s="4"/>
      <c r="AG1363" s="4"/>
      <c r="AH1363" s="4"/>
      <c r="AI1363" s="4"/>
      <c r="AJ1363" s="4"/>
      <c r="AK1363" s="4"/>
      <c r="AL1363" s="4"/>
      <c r="AM1363" s="4"/>
      <c r="AN1363" s="4"/>
      <c r="AO1363" s="4"/>
      <c r="AP1363" s="4"/>
    </row>
    <row r="1364" spans="1:42" s="3" customFormat="1" ht="21">
      <c r="A1364" s="7"/>
      <c r="B1364" s="6"/>
      <c r="C1364" s="6"/>
      <c r="D1364" s="6"/>
      <c r="E1364" s="6"/>
      <c r="F1364" s="6"/>
      <c r="G1364" s="6"/>
      <c r="H1364" s="6"/>
      <c r="I1364" s="6"/>
      <c r="J1364" s="6"/>
      <c r="K1364" s="6"/>
      <c r="L1364" s="6"/>
      <c r="M1364" s="44"/>
      <c r="N1364" s="8"/>
      <c r="AC1364" s="4"/>
      <c r="AD1364" s="4"/>
      <c r="AE1364" s="4"/>
      <c r="AF1364" s="4"/>
      <c r="AG1364" s="4"/>
      <c r="AH1364" s="4"/>
      <c r="AI1364" s="4"/>
      <c r="AJ1364" s="4"/>
      <c r="AK1364" s="4"/>
      <c r="AL1364" s="4"/>
      <c r="AM1364" s="4"/>
      <c r="AN1364" s="4"/>
      <c r="AO1364" s="4"/>
      <c r="AP1364" s="4"/>
    </row>
    <row r="1365" spans="1:42" s="3" customFormat="1" ht="21">
      <c r="A1365" s="7"/>
      <c r="B1365" s="6"/>
      <c r="C1365" s="6"/>
      <c r="D1365" s="6"/>
      <c r="E1365" s="6"/>
      <c r="F1365" s="6"/>
      <c r="G1365" s="6"/>
      <c r="H1365" s="6"/>
      <c r="I1365" s="6"/>
      <c r="J1365" s="6"/>
      <c r="K1365" s="6"/>
      <c r="L1365" s="6"/>
      <c r="M1365" s="44"/>
      <c r="N1365" s="8"/>
      <c r="AC1365" s="4"/>
      <c r="AD1365" s="4"/>
      <c r="AE1365" s="4"/>
      <c r="AF1365" s="4"/>
      <c r="AG1365" s="4"/>
      <c r="AH1365" s="4"/>
      <c r="AI1365" s="4"/>
      <c r="AJ1365" s="4"/>
      <c r="AK1365" s="4"/>
      <c r="AL1365" s="4"/>
      <c r="AM1365" s="4"/>
      <c r="AN1365" s="4"/>
      <c r="AO1365" s="4"/>
      <c r="AP1365" s="4"/>
    </row>
    <row r="1366" spans="1:42" s="3" customFormat="1" ht="21">
      <c r="A1366" s="7"/>
      <c r="B1366" s="6"/>
      <c r="C1366" s="6"/>
      <c r="D1366" s="6"/>
      <c r="E1366" s="6"/>
      <c r="F1366" s="6"/>
      <c r="G1366" s="6"/>
      <c r="H1366" s="6"/>
      <c r="I1366" s="6"/>
      <c r="J1366" s="6"/>
      <c r="K1366" s="6"/>
      <c r="L1366" s="6"/>
      <c r="M1366" s="44"/>
      <c r="N1366" s="8"/>
      <c r="AC1366" s="4"/>
      <c r="AD1366" s="4"/>
      <c r="AE1366" s="4"/>
      <c r="AF1366" s="4"/>
      <c r="AG1366" s="4"/>
      <c r="AH1366" s="4"/>
      <c r="AI1366" s="4"/>
      <c r="AJ1366" s="4"/>
      <c r="AK1366" s="4"/>
      <c r="AL1366" s="4"/>
      <c r="AM1366" s="4"/>
      <c r="AN1366" s="4"/>
      <c r="AO1366" s="4"/>
      <c r="AP1366" s="4"/>
    </row>
    <row r="1367" spans="1:42" s="3" customFormat="1" ht="21">
      <c r="A1367" s="7"/>
      <c r="B1367" s="6"/>
      <c r="C1367" s="6"/>
      <c r="D1367" s="6"/>
      <c r="E1367" s="6"/>
      <c r="F1367" s="6"/>
      <c r="G1367" s="6"/>
      <c r="H1367" s="6"/>
      <c r="I1367" s="6"/>
      <c r="J1367" s="6"/>
      <c r="K1367" s="6"/>
      <c r="L1367" s="6"/>
      <c r="M1367" s="44"/>
      <c r="N1367" s="8"/>
      <c r="AC1367" s="4"/>
      <c r="AD1367" s="4"/>
      <c r="AE1367" s="4"/>
      <c r="AF1367" s="4"/>
      <c r="AG1367" s="4"/>
      <c r="AH1367" s="4"/>
      <c r="AI1367" s="4"/>
      <c r="AJ1367" s="4"/>
      <c r="AK1367" s="4"/>
      <c r="AL1367" s="4"/>
      <c r="AM1367" s="4"/>
      <c r="AN1367" s="4"/>
      <c r="AO1367" s="4"/>
      <c r="AP1367" s="4"/>
    </row>
    <row r="1368" spans="1:42" s="3" customFormat="1" ht="21">
      <c r="A1368" s="7"/>
      <c r="B1368" s="6"/>
      <c r="C1368" s="6"/>
      <c r="D1368" s="6"/>
      <c r="E1368" s="6"/>
      <c r="F1368" s="6"/>
      <c r="G1368" s="6"/>
      <c r="H1368" s="6"/>
      <c r="I1368" s="6"/>
      <c r="J1368" s="6"/>
      <c r="K1368" s="6"/>
      <c r="L1368" s="6"/>
      <c r="M1368" s="44"/>
      <c r="N1368" s="8"/>
      <c r="AC1368" s="4"/>
      <c r="AD1368" s="4"/>
      <c r="AE1368" s="4"/>
      <c r="AF1368" s="4"/>
      <c r="AG1368" s="4"/>
      <c r="AH1368" s="4"/>
      <c r="AI1368" s="4"/>
      <c r="AJ1368" s="4"/>
      <c r="AK1368" s="4"/>
      <c r="AL1368" s="4"/>
      <c r="AM1368" s="4"/>
      <c r="AN1368" s="4"/>
      <c r="AO1368" s="4"/>
      <c r="AP1368" s="4"/>
    </row>
    <row r="1369" spans="1:42" s="3" customFormat="1" ht="21">
      <c r="A1369" s="7"/>
      <c r="B1369" s="6"/>
      <c r="C1369" s="6"/>
      <c r="D1369" s="6"/>
      <c r="E1369" s="6"/>
      <c r="F1369" s="6"/>
      <c r="G1369" s="6"/>
      <c r="H1369" s="6"/>
      <c r="I1369" s="6"/>
      <c r="J1369" s="6"/>
      <c r="K1369" s="6"/>
      <c r="L1369" s="6"/>
      <c r="M1369" s="44"/>
      <c r="N1369" s="8"/>
      <c r="AC1369" s="4"/>
      <c r="AD1369" s="4"/>
      <c r="AE1369" s="4"/>
      <c r="AF1369" s="4"/>
      <c r="AG1369" s="4"/>
      <c r="AH1369" s="4"/>
      <c r="AI1369" s="4"/>
      <c r="AJ1369" s="4"/>
      <c r="AK1369" s="4"/>
      <c r="AL1369" s="4"/>
      <c r="AM1369" s="4"/>
      <c r="AN1369" s="4"/>
      <c r="AO1369" s="4"/>
      <c r="AP1369" s="4"/>
    </row>
    <row r="1370" spans="1:42" s="3" customFormat="1" ht="21">
      <c r="A1370" s="7"/>
      <c r="B1370" s="6"/>
      <c r="C1370" s="6"/>
      <c r="D1370" s="6"/>
      <c r="E1370" s="6"/>
      <c r="F1370" s="6"/>
      <c r="G1370" s="6"/>
      <c r="H1370" s="6"/>
      <c r="I1370" s="6"/>
      <c r="J1370" s="6"/>
      <c r="K1370" s="6"/>
      <c r="L1370" s="6"/>
      <c r="M1370" s="44"/>
      <c r="N1370" s="8"/>
      <c r="AC1370" s="4"/>
      <c r="AD1370" s="4"/>
      <c r="AE1370" s="4"/>
      <c r="AF1370" s="4"/>
      <c r="AG1370" s="4"/>
      <c r="AH1370" s="4"/>
      <c r="AI1370" s="4"/>
      <c r="AJ1370" s="4"/>
      <c r="AK1370" s="4"/>
      <c r="AL1370" s="4"/>
      <c r="AM1370" s="4"/>
      <c r="AN1370" s="4"/>
      <c r="AO1370" s="4"/>
      <c r="AP1370" s="4"/>
    </row>
    <row r="1371" spans="1:42" s="3" customFormat="1" ht="21">
      <c r="A1371" s="7"/>
      <c r="B1371" s="6"/>
      <c r="C1371" s="6"/>
      <c r="D1371" s="6"/>
      <c r="E1371" s="6"/>
      <c r="F1371" s="6"/>
      <c r="G1371" s="6"/>
      <c r="H1371" s="6"/>
      <c r="I1371" s="6"/>
      <c r="J1371" s="6"/>
      <c r="K1371" s="6"/>
      <c r="L1371" s="6"/>
      <c r="M1371" s="44"/>
      <c r="N1371" s="8"/>
      <c r="AC1371" s="4"/>
      <c r="AD1371" s="4"/>
      <c r="AE1371" s="4"/>
      <c r="AF1371" s="4"/>
      <c r="AG1371" s="4"/>
      <c r="AH1371" s="4"/>
      <c r="AI1371" s="4"/>
      <c r="AJ1371" s="4"/>
      <c r="AK1371" s="4"/>
      <c r="AL1371" s="4"/>
      <c r="AM1371" s="4"/>
      <c r="AN1371" s="4"/>
      <c r="AO1371" s="4"/>
      <c r="AP1371" s="4"/>
    </row>
    <row r="1372" spans="1:42" s="3" customFormat="1" ht="21">
      <c r="A1372" s="7"/>
      <c r="B1372" s="6"/>
      <c r="C1372" s="6"/>
      <c r="D1372" s="6"/>
      <c r="E1372" s="6"/>
      <c r="F1372" s="6"/>
      <c r="G1372" s="6"/>
      <c r="H1372" s="6"/>
      <c r="I1372" s="6"/>
      <c r="J1372" s="6"/>
      <c r="K1372" s="6"/>
      <c r="L1372" s="6"/>
      <c r="M1372" s="44"/>
      <c r="N1372" s="8"/>
      <c r="AC1372" s="4"/>
      <c r="AD1372" s="4"/>
      <c r="AE1372" s="4"/>
      <c r="AF1372" s="4"/>
      <c r="AG1372" s="4"/>
      <c r="AH1372" s="4"/>
      <c r="AI1372" s="4"/>
      <c r="AJ1372" s="4"/>
      <c r="AK1372" s="4"/>
      <c r="AL1372" s="4"/>
      <c r="AM1372" s="4"/>
      <c r="AN1372" s="4"/>
      <c r="AO1372" s="4"/>
      <c r="AP1372" s="4"/>
    </row>
    <row r="1373" spans="1:42" s="3" customFormat="1" ht="21">
      <c r="A1373" s="7"/>
      <c r="B1373" s="6"/>
      <c r="C1373" s="6"/>
      <c r="D1373" s="6"/>
      <c r="E1373" s="6"/>
      <c r="F1373" s="6"/>
      <c r="G1373" s="6"/>
      <c r="H1373" s="6"/>
      <c r="I1373" s="6"/>
      <c r="J1373" s="6"/>
      <c r="K1373" s="6"/>
      <c r="L1373" s="6"/>
      <c r="M1373" s="44"/>
      <c r="N1373" s="8"/>
      <c r="AC1373" s="4"/>
      <c r="AD1373" s="4"/>
      <c r="AE1373" s="4"/>
      <c r="AF1373" s="4"/>
      <c r="AG1373" s="4"/>
      <c r="AH1373" s="4"/>
      <c r="AI1373" s="4"/>
      <c r="AJ1373" s="4"/>
      <c r="AK1373" s="4"/>
      <c r="AL1373" s="4"/>
      <c r="AM1373" s="4"/>
      <c r="AN1373" s="4"/>
      <c r="AO1373" s="4"/>
      <c r="AP1373" s="4"/>
    </row>
    <row r="1374" spans="1:42" s="3" customFormat="1" ht="21">
      <c r="A1374" s="7"/>
      <c r="B1374" s="6"/>
      <c r="C1374" s="6"/>
      <c r="D1374" s="6"/>
      <c r="E1374" s="6"/>
      <c r="F1374" s="6"/>
      <c r="G1374" s="6"/>
      <c r="H1374" s="6"/>
      <c r="I1374" s="6"/>
      <c r="J1374" s="6"/>
      <c r="K1374" s="6"/>
      <c r="L1374" s="6"/>
      <c r="M1374" s="44"/>
      <c r="N1374" s="8"/>
      <c r="AC1374" s="4"/>
      <c r="AD1374" s="4"/>
      <c r="AE1374" s="4"/>
      <c r="AF1374" s="4"/>
      <c r="AG1374" s="4"/>
      <c r="AH1374" s="4"/>
      <c r="AI1374" s="4"/>
      <c r="AJ1374" s="4"/>
      <c r="AK1374" s="4"/>
      <c r="AL1374" s="4"/>
      <c r="AM1374" s="4"/>
      <c r="AN1374" s="4"/>
      <c r="AO1374" s="4"/>
      <c r="AP1374" s="4"/>
    </row>
    <row r="1375" spans="1:42" s="3" customFormat="1" ht="21">
      <c r="A1375" s="7"/>
      <c r="B1375" s="6"/>
      <c r="C1375" s="6"/>
      <c r="D1375" s="6"/>
      <c r="E1375" s="6"/>
      <c r="F1375" s="6"/>
      <c r="G1375" s="6"/>
      <c r="H1375" s="6"/>
      <c r="I1375" s="6"/>
      <c r="J1375" s="6"/>
      <c r="K1375" s="6"/>
      <c r="L1375" s="6"/>
      <c r="M1375" s="44"/>
      <c r="N1375" s="8"/>
      <c r="AC1375" s="4"/>
      <c r="AD1375" s="4"/>
      <c r="AE1375" s="4"/>
      <c r="AF1375" s="4"/>
      <c r="AG1375" s="4"/>
      <c r="AH1375" s="4"/>
      <c r="AI1375" s="4"/>
      <c r="AJ1375" s="4"/>
      <c r="AK1375" s="4"/>
      <c r="AL1375" s="4"/>
      <c r="AM1375" s="4"/>
      <c r="AN1375" s="4"/>
      <c r="AO1375" s="4"/>
      <c r="AP1375" s="4"/>
    </row>
    <row r="1376" spans="1:42" s="3" customFormat="1" ht="21">
      <c r="A1376" s="7"/>
      <c r="B1376" s="6"/>
      <c r="C1376" s="6"/>
      <c r="D1376" s="6"/>
      <c r="E1376" s="6"/>
      <c r="F1376" s="6"/>
      <c r="G1376" s="6"/>
      <c r="H1376" s="6"/>
      <c r="I1376" s="6"/>
      <c r="J1376" s="6"/>
      <c r="K1376" s="6"/>
      <c r="L1376" s="6"/>
      <c r="M1376" s="44"/>
      <c r="N1376" s="8"/>
      <c r="AC1376" s="4"/>
      <c r="AD1376" s="4"/>
      <c r="AE1376" s="4"/>
      <c r="AF1376" s="4"/>
      <c r="AG1376" s="4"/>
      <c r="AH1376" s="4"/>
      <c r="AI1376" s="4"/>
      <c r="AJ1376" s="4"/>
      <c r="AK1376" s="4"/>
      <c r="AL1376" s="4"/>
      <c r="AM1376" s="4"/>
      <c r="AN1376" s="4"/>
      <c r="AO1376" s="4"/>
      <c r="AP1376" s="4"/>
    </row>
    <row r="1377" spans="1:42" s="3" customFormat="1" ht="21">
      <c r="A1377" s="7"/>
      <c r="B1377" s="6"/>
      <c r="C1377" s="6"/>
      <c r="D1377" s="6"/>
      <c r="E1377" s="6"/>
      <c r="F1377" s="6"/>
      <c r="G1377" s="6"/>
      <c r="H1377" s="6"/>
      <c r="I1377" s="6"/>
      <c r="J1377" s="6"/>
      <c r="K1377" s="6"/>
      <c r="L1377" s="6"/>
      <c r="M1377" s="44"/>
      <c r="N1377" s="8"/>
      <c r="AC1377" s="4"/>
      <c r="AD1377" s="4"/>
      <c r="AE1377" s="4"/>
      <c r="AF1377" s="4"/>
      <c r="AG1377" s="4"/>
      <c r="AH1377" s="4"/>
      <c r="AI1377" s="4"/>
      <c r="AJ1377" s="4"/>
      <c r="AK1377" s="4"/>
      <c r="AL1377" s="4"/>
      <c r="AM1377" s="4"/>
      <c r="AN1377" s="4"/>
      <c r="AO1377" s="4"/>
      <c r="AP1377" s="4"/>
    </row>
    <row r="1378" spans="1:42" s="3" customFormat="1" ht="21">
      <c r="A1378" s="7"/>
      <c r="B1378" s="6"/>
      <c r="C1378" s="6"/>
      <c r="D1378" s="6"/>
      <c r="E1378" s="6"/>
      <c r="F1378" s="6"/>
      <c r="G1378" s="6"/>
      <c r="H1378" s="6"/>
      <c r="I1378" s="6"/>
      <c r="J1378" s="6"/>
      <c r="K1378" s="6"/>
      <c r="L1378" s="6"/>
      <c r="M1378" s="44"/>
      <c r="N1378" s="8"/>
      <c r="AC1378" s="4"/>
      <c r="AD1378" s="4"/>
      <c r="AE1378" s="4"/>
      <c r="AF1378" s="4"/>
      <c r="AG1378" s="4"/>
      <c r="AH1378" s="4"/>
      <c r="AI1378" s="4"/>
      <c r="AJ1378" s="4"/>
      <c r="AK1378" s="4"/>
      <c r="AL1378" s="4"/>
      <c r="AM1378" s="4"/>
      <c r="AN1378" s="4"/>
      <c r="AO1378" s="4"/>
      <c r="AP1378" s="4"/>
    </row>
    <row r="1379" spans="1:42" s="3" customFormat="1" ht="21">
      <c r="A1379" s="7"/>
      <c r="B1379" s="6"/>
      <c r="C1379" s="6"/>
      <c r="D1379" s="6"/>
      <c r="E1379" s="6"/>
      <c r="F1379" s="6"/>
      <c r="G1379" s="6"/>
      <c r="H1379" s="6"/>
      <c r="I1379" s="6"/>
      <c r="J1379" s="6"/>
      <c r="K1379" s="6"/>
      <c r="L1379" s="6"/>
      <c r="M1379" s="44"/>
      <c r="N1379" s="8"/>
      <c r="AC1379" s="4"/>
      <c r="AD1379" s="4"/>
      <c r="AE1379" s="4"/>
      <c r="AF1379" s="4"/>
      <c r="AG1379" s="4"/>
      <c r="AH1379" s="4"/>
      <c r="AI1379" s="4"/>
      <c r="AJ1379" s="4"/>
      <c r="AK1379" s="4"/>
      <c r="AL1379" s="4"/>
      <c r="AM1379" s="4"/>
      <c r="AN1379" s="4"/>
      <c r="AO1379" s="4"/>
      <c r="AP1379" s="4"/>
    </row>
    <row r="1380" spans="1:42" s="3" customFormat="1" ht="21">
      <c r="A1380" s="7"/>
      <c r="B1380" s="6"/>
      <c r="C1380" s="6"/>
      <c r="D1380" s="6"/>
      <c r="E1380" s="6"/>
      <c r="F1380" s="6"/>
      <c r="G1380" s="6"/>
      <c r="H1380" s="6"/>
      <c r="I1380" s="6"/>
      <c r="J1380" s="6"/>
      <c r="K1380" s="6"/>
      <c r="L1380" s="6"/>
      <c r="M1380" s="44"/>
      <c r="N1380" s="8"/>
      <c r="AC1380" s="4"/>
      <c r="AD1380" s="4"/>
      <c r="AE1380" s="4"/>
      <c r="AF1380" s="4"/>
      <c r="AG1380" s="4"/>
      <c r="AH1380" s="4"/>
      <c r="AI1380" s="4"/>
      <c r="AJ1380" s="4"/>
      <c r="AK1380" s="4"/>
      <c r="AL1380" s="4"/>
      <c r="AM1380" s="4"/>
      <c r="AN1380" s="4"/>
      <c r="AO1380" s="4"/>
      <c r="AP1380" s="4"/>
    </row>
    <row r="1381" spans="1:42" s="3" customFormat="1" ht="21">
      <c r="A1381" s="7"/>
      <c r="B1381" s="6"/>
      <c r="C1381" s="6"/>
      <c r="D1381" s="6"/>
      <c r="E1381" s="6"/>
      <c r="F1381" s="6"/>
      <c r="G1381" s="6"/>
      <c r="H1381" s="6"/>
      <c r="I1381" s="6"/>
      <c r="J1381" s="6"/>
      <c r="K1381" s="6"/>
      <c r="L1381" s="6"/>
      <c r="M1381" s="44"/>
      <c r="N1381" s="8"/>
      <c r="AC1381" s="4"/>
      <c r="AD1381" s="4"/>
      <c r="AE1381" s="4"/>
      <c r="AF1381" s="4"/>
      <c r="AG1381" s="4"/>
      <c r="AH1381" s="4"/>
      <c r="AI1381" s="4"/>
      <c r="AJ1381" s="4"/>
      <c r="AK1381" s="4"/>
      <c r="AL1381" s="4"/>
      <c r="AM1381" s="4"/>
      <c r="AN1381" s="4"/>
      <c r="AO1381" s="4"/>
      <c r="AP1381" s="4"/>
    </row>
    <row r="1382" spans="1:42" s="3" customFormat="1" ht="21">
      <c r="A1382" s="7"/>
      <c r="B1382" s="6"/>
      <c r="C1382" s="6"/>
      <c r="D1382" s="6"/>
      <c r="E1382" s="6"/>
      <c r="F1382" s="6"/>
      <c r="G1382" s="6"/>
      <c r="H1382" s="6"/>
      <c r="I1382" s="6"/>
      <c r="J1382" s="6"/>
      <c r="K1382" s="6"/>
      <c r="L1382" s="6"/>
      <c r="M1382" s="44"/>
      <c r="N1382" s="8"/>
      <c r="AC1382" s="4"/>
      <c r="AD1382" s="4"/>
      <c r="AE1382" s="4"/>
      <c r="AF1382" s="4"/>
      <c r="AG1382" s="4"/>
      <c r="AH1382" s="4"/>
      <c r="AI1382" s="4"/>
      <c r="AJ1382" s="4"/>
      <c r="AK1382" s="4"/>
      <c r="AL1382" s="4"/>
      <c r="AM1382" s="4"/>
      <c r="AN1382" s="4"/>
      <c r="AO1382" s="4"/>
      <c r="AP1382" s="4"/>
    </row>
    <row r="1383" spans="1:42" s="3" customFormat="1" ht="21">
      <c r="A1383" s="7"/>
      <c r="B1383" s="6"/>
      <c r="C1383" s="6"/>
      <c r="D1383" s="6"/>
      <c r="E1383" s="6"/>
      <c r="F1383" s="6"/>
      <c r="G1383" s="6"/>
      <c r="H1383" s="6"/>
      <c r="I1383" s="6"/>
      <c r="J1383" s="6"/>
      <c r="K1383" s="6"/>
      <c r="L1383" s="6"/>
      <c r="M1383" s="44"/>
      <c r="N1383" s="8"/>
      <c r="AC1383" s="4"/>
      <c r="AD1383" s="4"/>
      <c r="AE1383" s="4"/>
      <c r="AF1383" s="4"/>
      <c r="AG1383" s="4"/>
      <c r="AH1383" s="4"/>
      <c r="AI1383" s="4"/>
      <c r="AJ1383" s="4"/>
      <c r="AK1383" s="4"/>
      <c r="AL1383" s="4"/>
      <c r="AM1383" s="4"/>
      <c r="AN1383" s="4"/>
      <c r="AO1383" s="4"/>
      <c r="AP1383" s="4"/>
    </row>
    <row r="1384" spans="1:42" s="3" customFormat="1" ht="21">
      <c r="A1384" s="7"/>
      <c r="B1384" s="6"/>
      <c r="C1384" s="6"/>
      <c r="D1384" s="6"/>
      <c r="E1384" s="6"/>
      <c r="F1384" s="6"/>
      <c r="G1384" s="6"/>
      <c r="H1384" s="6"/>
      <c r="I1384" s="6"/>
      <c r="J1384" s="6"/>
      <c r="K1384" s="6"/>
      <c r="L1384" s="6"/>
      <c r="M1384" s="44"/>
      <c r="N1384" s="8"/>
      <c r="AC1384" s="4"/>
      <c r="AD1384" s="4"/>
      <c r="AE1384" s="4"/>
      <c r="AF1384" s="4"/>
      <c r="AG1384" s="4"/>
      <c r="AH1384" s="4"/>
      <c r="AI1384" s="4"/>
      <c r="AJ1384" s="4"/>
      <c r="AK1384" s="4"/>
      <c r="AL1384" s="4"/>
      <c r="AM1384" s="4"/>
      <c r="AN1384" s="4"/>
      <c r="AO1384" s="4"/>
      <c r="AP1384" s="4"/>
    </row>
    <row r="1385" spans="1:42" s="3" customFormat="1" ht="21">
      <c r="A1385" s="7"/>
      <c r="B1385" s="6"/>
      <c r="C1385" s="6"/>
      <c r="D1385" s="6"/>
      <c r="E1385" s="6"/>
      <c r="F1385" s="6"/>
      <c r="G1385" s="6"/>
      <c r="H1385" s="6"/>
      <c r="I1385" s="6"/>
      <c r="J1385" s="6"/>
      <c r="K1385" s="6"/>
      <c r="L1385" s="6"/>
      <c r="M1385" s="44"/>
      <c r="N1385" s="8"/>
      <c r="AC1385" s="4"/>
      <c r="AD1385" s="4"/>
      <c r="AE1385" s="4"/>
      <c r="AF1385" s="4"/>
      <c r="AG1385" s="4"/>
      <c r="AH1385" s="4"/>
      <c r="AI1385" s="4"/>
      <c r="AJ1385" s="4"/>
      <c r="AK1385" s="4"/>
      <c r="AL1385" s="4"/>
      <c r="AM1385" s="4"/>
      <c r="AN1385" s="4"/>
      <c r="AO1385" s="4"/>
      <c r="AP1385" s="4"/>
    </row>
    <row r="1386" spans="1:42" s="3" customFormat="1" ht="21">
      <c r="A1386" s="7"/>
      <c r="B1386" s="6"/>
      <c r="C1386" s="6"/>
      <c r="D1386" s="6"/>
      <c r="E1386" s="6"/>
      <c r="F1386" s="6"/>
      <c r="G1386" s="6"/>
      <c r="H1386" s="6"/>
      <c r="I1386" s="6"/>
      <c r="J1386" s="6"/>
      <c r="K1386" s="6"/>
      <c r="L1386" s="6"/>
      <c r="M1386" s="44"/>
      <c r="N1386" s="8"/>
      <c r="AC1386" s="4"/>
      <c r="AD1386" s="4"/>
      <c r="AE1386" s="4"/>
      <c r="AF1386" s="4"/>
      <c r="AG1386" s="4"/>
      <c r="AH1386" s="4"/>
      <c r="AI1386" s="4"/>
      <c r="AJ1386" s="4"/>
      <c r="AK1386" s="4"/>
      <c r="AL1386" s="4"/>
      <c r="AM1386" s="4"/>
      <c r="AN1386" s="4"/>
      <c r="AO1386" s="4"/>
      <c r="AP1386" s="4"/>
    </row>
    <row r="1387" spans="1:42" s="3" customFormat="1" ht="21">
      <c r="A1387" s="7"/>
      <c r="B1387" s="6"/>
      <c r="C1387" s="6"/>
      <c r="D1387" s="6"/>
      <c r="E1387" s="6"/>
      <c r="F1387" s="6"/>
      <c r="G1387" s="6"/>
      <c r="H1387" s="6"/>
      <c r="I1387" s="6"/>
      <c r="J1387" s="6"/>
      <c r="K1387" s="6"/>
      <c r="L1387" s="6"/>
      <c r="M1387" s="44"/>
      <c r="N1387" s="8"/>
      <c r="AC1387" s="4"/>
      <c r="AD1387" s="4"/>
      <c r="AE1387" s="4"/>
      <c r="AF1387" s="4"/>
      <c r="AG1387" s="4"/>
      <c r="AH1387" s="4"/>
      <c r="AI1387" s="4"/>
      <c r="AJ1387" s="4"/>
      <c r="AK1387" s="4"/>
      <c r="AL1387" s="4"/>
      <c r="AM1387" s="4"/>
      <c r="AN1387" s="4"/>
      <c r="AO1387" s="4"/>
      <c r="AP1387" s="4"/>
    </row>
    <row r="1388" spans="1:42" s="3" customFormat="1" ht="21">
      <c r="A1388" s="7"/>
      <c r="B1388" s="6"/>
      <c r="C1388" s="6"/>
      <c r="D1388" s="6"/>
      <c r="E1388" s="6"/>
      <c r="F1388" s="6"/>
      <c r="G1388" s="6"/>
      <c r="H1388" s="6"/>
      <c r="I1388" s="6"/>
      <c r="J1388" s="6"/>
      <c r="K1388" s="6"/>
      <c r="L1388" s="6"/>
      <c r="M1388" s="44"/>
      <c r="N1388" s="8"/>
      <c r="AC1388" s="4"/>
      <c r="AD1388" s="4"/>
      <c r="AE1388" s="4"/>
      <c r="AF1388" s="4"/>
      <c r="AG1388" s="4"/>
      <c r="AH1388" s="4"/>
      <c r="AI1388" s="4"/>
      <c r="AJ1388" s="4"/>
      <c r="AK1388" s="4"/>
      <c r="AL1388" s="4"/>
      <c r="AM1388" s="4"/>
      <c r="AN1388" s="4"/>
      <c r="AO1388" s="4"/>
      <c r="AP1388" s="4"/>
    </row>
    <row r="1389" spans="1:42" s="3" customFormat="1" ht="21">
      <c r="A1389" s="7"/>
      <c r="B1389" s="6"/>
      <c r="C1389" s="6"/>
      <c r="D1389" s="6"/>
      <c r="E1389" s="6"/>
      <c r="F1389" s="6"/>
      <c r="G1389" s="6"/>
      <c r="H1389" s="6"/>
      <c r="I1389" s="6"/>
      <c r="J1389" s="6"/>
      <c r="K1389" s="6"/>
      <c r="L1389" s="6"/>
      <c r="M1389" s="44"/>
      <c r="N1389" s="8"/>
      <c r="AC1389" s="4"/>
      <c r="AD1389" s="4"/>
      <c r="AE1389" s="4"/>
      <c r="AF1389" s="4"/>
      <c r="AG1389" s="4"/>
      <c r="AH1389" s="4"/>
      <c r="AI1389" s="4"/>
      <c r="AJ1389" s="4"/>
      <c r="AK1389" s="4"/>
      <c r="AL1389" s="4"/>
      <c r="AM1389" s="4"/>
      <c r="AN1389" s="4"/>
      <c r="AO1389" s="4"/>
      <c r="AP1389" s="4"/>
    </row>
    <row r="1390" spans="1:42" s="3" customFormat="1" ht="21">
      <c r="A1390" s="7"/>
      <c r="B1390" s="6"/>
      <c r="C1390" s="6"/>
      <c r="D1390" s="6"/>
      <c r="E1390" s="6"/>
      <c r="F1390" s="6"/>
      <c r="G1390" s="6"/>
      <c r="H1390" s="6"/>
      <c r="I1390" s="6"/>
      <c r="J1390" s="6"/>
      <c r="K1390" s="6"/>
      <c r="L1390" s="6"/>
      <c r="M1390" s="44"/>
      <c r="N1390" s="8"/>
      <c r="AC1390" s="4"/>
      <c r="AD1390" s="4"/>
      <c r="AE1390" s="4"/>
      <c r="AF1390" s="4"/>
      <c r="AG1390" s="4"/>
      <c r="AH1390" s="4"/>
      <c r="AI1390" s="4"/>
      <c r="AJ1390" s="4"/>
      <c r="AK1390" s="4"/>
      <c r="AL1390" s="4"/>
      <c r="AM1390" s="4"/>
      <c r="AN1390" s="4"/>
      <c r="AO1390" s="4"/>
      <c r="AP1390" s="4"/>
    </row>
    <row r="1391" spans="1:42" s="3" customFormat="1" ht="21">
      <c r="A1391" s="7"/>
      <c r="B1391" s="6"/>
      <c r="C1391" s="6"/>
      <c r="D1391" s="6"/>
      <c r="E1391" s="6"/>
      <c r="F1391" s="6"/>
      <c r="G1391" s="6"/>
      <c r="H1391" s="6"/>
      <c r="I1391" s="6"/>
      <c r="J1391" s="6"/>
      <c r="K1391" s="6"/>
      <c r="L1391" s="6"/>
      <c r="M1391" s="44"/>
      <c r="N1391" s="8"/>
      <c r="AC1391" s="4"/>
      <c r="AD1391" s="4"/>
      <c r="AE1391" s="4"/>
      <c r="AF1391" s="4"/>
      <c r="AG1391" s="4"/>
      <c r="AH1391" s="4"/>
      <c r="AI1391" s="4"/>
      <c r="AJ1391" s="4"/>
      <c r="AK1391" s="4"/>
      <c r="AL1391" s="4"/>
      <c r="AM1391" s="4"/>
      <c r="AN1391" s="4"/>
      <c r="AO1391" s="4"/>
      <c r="AP1391" s="4"/>
    </row>
    <row r="1392" spans="1:42" s="3" customFormat="1" ht="21">
      <c r="A1392" s="7"/>
      <c r="B1392" s="6"/>
      <c r="C1392" s="6"/>
      <c r="D1392" s="6"/>
      <c r="E1392" s="6"/>
      <c r="F1392" s="6"/>
      <c r="G1392" s="6"/>
      <c r="H1392" s="6"/>
      <c r="I1392" s="6"/>
      <c r="J1392" s="6"/>
      <c r="K1392" s="6"/>
      <c r="L1392" s="6"/>
      <c r="M1392" s="44"/>
      <c r="N1392" s="8"/>
      <c r="AC1392" s="4"/>
      <c r="AD1392" s="4"/>
      <c r="AE1392" s="4"/>
      <c r="AF1392" s="4"/>
      <c r="AG1392" s="4"/>
      <c r="AH1392" s="4"/>
      <c r="AI1392" s="4"/>
      <c r="AJ1392" s="4"/>
      <c r="AK1392" s="4"/>
      <c r="AL1392" s="4"/>
      <c r="AM1392" s="4"/>
      <c r="AN1392" s="4"/>
      <c r="AO1392" s="4"/>
      <c r="AP1392" s="4"/>
    </row>
    <row r="1393" spans="1:42" s="3" customFormat="1" ht="21">
      <c r="A1393" s="7"/>
      <c r="B1393" s="6"/>
      <c r="C1393" s="6"/>
      <c r="D1393" s="6"/>
      <c r="E1393" s="6"/>
      <c r="F1393" s="6"/>
      <c r="G1393" s="6"/>
      <c r="H1393" s="6"/>
      <c r="I1393" s="6"/>
      <c r="J1393" s="6"/>
      <c r="K1393" s="6"/>
      <c r="L1393" s="6"/>
      <c r="M1393" s="44"/>
      <c r="N1393" s="8"/>
      <c r="AC1393" s="4"/>
      <c r="AD1393" s="4"/>
      <c r="AE1393" s="4"/>
      <c r="AF1393" s="4"/>
      <c r="AG1393" s="4"/>
      <c r="AH1393" s="4"/>
      <c r="AI1393" s="4"/>
      <c r="AJ1393" s="4"/>
      <c r="AK1393" s="4"/>
      <c r="AL1393" s="4"/>
      <c r="AM1393" s="4"/>
      <c r="AN1393" s="4"/>
      <c r="AO1393" s="4"/>
      <c r="AP1393" s="4"/>
    </row>
    <row r="1394" spans="1:42" s="3" customFormat="1" ht="21">
      <c r="A1394" s="7"/>
      <c r="B1394" s="6"/>
      <c r="C1394" s="6"/>
      <c r="D1394" s="6"/>
      <c r="E1394" s="6"/>
      <c r="F1394" s="6"/>
      <c r="G1394" s="6"/>
      <c r="H1394" s="6"/>
      <c r="I1394" s="6"/>
      <c r="J1394" s="6"/>
      <c r="K1394" s="6"/>
      <c r="L1394" s="6"/>
      <c r="M1394" s="44"/>
      <c r="N1394" s="8"/>
      <c r="AC1394" s="4"/>
      <c r="AD1394" s="4"/>
      <c r="AE1394" s="4"/>
      <c r="AF1394" s="4"/>
      <c r="AG1394" s="4"/>
      <c r="AH1394" s="4"/>
      <c r="AI1394" s="4"/>
      <c r="AJ1394" s="4"/>
      <c r="AK1394" s="4"/>
      <c r="AL1394" s="4"/>
      <c r="AM1394" s="4"/>
      <c r="AN1394" s="4"/>
      <c r="AO1394" s="4"/>
      <c r="AP1394" s="4"/>
    </row>
    <row r="1395" spans="1:42" s="3" customFormat="1" ht="21">
      <c r="A1395" s="7"/>
      <c r="B1395" s="6"/>
      <c r="C1395" s="6"/>
      <c r="D1395" s="6"/>
      <c r="E1395" s="6"/>
      <c r="F1395" s="6"/>
      <c r="G1395" s="6"/>
      <c r="H1395" s="6"/>
      <c r="I1395" s="6"/>
      <c r="J1395" s="6"/>
      <c r="K1395" s="6"/>
      <c r="L1395" s="6"/>
      <c r="M1395" s="44"/>
      <c r="N1395" s="8"/>
      <c r="AC1395" s="4"/>
      <c r="AD1395" s="4"/>
      <c r="AE1395" s="4"/>
      <c r="AF1395" s="4"/>
      <c r="AG1395" s="4"/>
      <c r="AH1395" s="4"/>
      <c r="AI1395" s="4"/>
      <c r="AJ1395" s="4"/>
      <c r="AK1395" s="4"/>
      <c r="AL1395" s="4"/>
      <c r="AM1395" s="4"/>
      <c r="AN1395" s="4"/>
      <c r="AO1395" s="4"/>
      <c r="AP1395" s="4"/>
    </row>
    <row r="1396" spans="1:42" s="3" customFormat="1" ht="21">
      <c r="A1396" s="7"/>
      <c r="B1396" s="6"/>
      <c r="C1396" s="6"/>
      <c r="D1396" s="6"/>
      <c r="E1396" s="6"/>
      <c r="F1396" s="6"/>
      <c r="G1396" s="6"/>
      <c r="H1396" s="6"/>
      <c r="I1396" s="6"/>
      <c r="J1396" s="6"/>
      <c r="K1396" s="6"/>
      <c r="L1396" s="6"/>
      <c r="M1396" s="44"/>
      <c r="N1396" s="8"/>
      <c r="AC1396" s="4"/>
      <c r="AD1396" s="4"/>
      <c r="AE1396" s="4"/>
      <c r="AF1396" s="4"/>
      <c r="AG1396" s="4"/>
      <c r="AH1396" s="4"/>
      <c r="AI1396" s="4"/>
      <c r="AJ1396" s="4"/>
      <c r="AK1396" s="4"/>
      <c r="AL1396" s="4"/>
      <c r="AM1396" s="4"/>
      <c r="AN1396" s="4"/>
      <c r="AO1396" s="4"/>
      <c r="AP1396" s="4"/>
    </row>
    <row r="1397" spans="1:42" s="3" customFormat="1" ht="21">
      <c r="A1397" s="7"/>
      <c r="B1397" s="6"/>
      <c r="C1397" s="6"/>
      <c r="D1397" s="6"/>
      <c r="E1397" s="6"/>
      <c r="F1397" s="6"/>
      <c r="G1397" s="6"/>
      <c r="H1397" s="6"/>
      <c r="I1397" s="6"/>
      <c r="J1397" s="6"/>
      <c r="K1397" s="6"/>
      <c r="L1397" s="6"/>
      <c r="M1397" s="44"/>
      <c r="N1397" s="8"/>
      <c r="AC1397" s="4"/>
      <c r="AD1397" s="4"/>
      <c r="AE1397" s="4"/>
      <c r="AF1397" s="4"/>
      <c r="AG1397" s="4"/>
      <c r="AH1397" s="4"/>
      <c r="AI1397" s="4"/>
      <c r="AJ1397" s="4"/>
      <c r="AK1397" s="4"/>
      <c r="AL1397" s="4"/>
      <c r="AM1397" s="4"/>
      <c r="AN1397" s="4"/>
      <c r="AO1397" s="4"/>
      <c r="AP1397" s="4"/>
    </row>
    <row r="1398" spans="1:42" s="3" customFormat="1" ht="21">
      <c r="A1398" s="7"/>
      <c r="B1398" s="6"/>
      <c r="C1398" s="6"/>
      <c r="D1398" s="6"/>
      <c r="E1398" s="6"/>
      <c r="F1398" s="6"/>
      <c r="G1398" s="6"/>
      <c r="H1398" s="6"/>
      <c r="I1398" s="6"/>
      <c r="J1398" s="6"/>
      <c r="K1398" s="6"/>
      <c r="L1398" s="6"/>
      <c r="M1398" s="44"/>
      <c r="N1398" s="8"/>
      <c r="AC1398" s="4"/>
      <c r="AD1398" s="4"/>
      <c r="AE1398" s="4"/>
      <c r="AF1398" s="4"/>
      <c r="AG1398" s="4"/>
      <c r="AH1398" s="4"/>
      <c r="AI1398" s="4"/>
      <c r="AJ1398" s="4"/>
      <c r="AK1398" s="4"/>
      <c r="AL1398" s="4"/>
      <c r="AM1398" s="4"/>
      <c r="AN1398" s="4"/>
      <c r="AO1398" s="4"/>
      <c r="AP1398" s="4"/>
    </row>
    <row r="1399" spans="1:42" s="3" customFormat="1" ht="21">
      <c r="A1399" s="7"/>
      <c r="B1399" s="6"/>
      <c r="C1399" s="6"/>
      <c r="D1399" s="6"/>
      <c r="E1399" s="6"/>
      <c r="F1399" s="6"/>
      <c r="G1399" s="6"/>
      <c r="H1399" s="6"/>
      <c r="I1399" s="6"/>
      <c r="J1399" s="6"/>
      <c r="K1399" s="6"/>
      <c r="L1399" s="6"/>
      <c r="M1399" s="44"/>
      <c r="N1399" s="8"/>
      <c r="AC1399" s="4"/>
      <c r="AD1399" s="4"/>
      <c r="AE1399" s="4"/>
      <c r="AF1399" s="4"/>
      <c r="AG1399" s="4"/>
      <c r="AH1399" s="4"/>
      <c r="AI1399" s="4"/>
      <c r="AJ1399" s="4"/>
      <c r="AK1399" s="4"/>
      <c r="AL1399" s="4"/>
      <c r="AM1399" s="4"/>
      <c r="AN1399" s="4"/>
      <c r="AO1399" s="4"/>
      <c r="AP1399" s="4"/>
    </row>
    <row r="1400" spans="1:42" s="3" customFormat="1" ht="21">
      <c r="A1400" s="7"/>
      <c r="B1400" s="6"/>
      <c r="C1400" s="6"/>
      <c r="D1400" s="6"/>
      <c r="E1400" s="6"/>
      <c r="F1400" s="6"/>
      <c r="G1400" s="6"/>
      <c r="H1400" s="6"/>
      <c r="I1400" s="6"/>
      <c r="J1400" s="6"/>
      <c r="K1400" s="6"/>
      <c r="L1400" s="6"/>
      <c r="M1400" s="44"/>
      <c r="N1400" s="8"/>
      <c r="AC1400" s="4"/>
      <c r="AD1400" s="4"/>
      <c r="AE1400" s="4"/>
      <c r="AF1400" s="4"/>
      <c r="AG1400" s="4"/>
      <c r="AH1400" s="4"/>
      <c r="AI1400" s="4"/>
      <c r="AJ1400" s="4"/>
      <c r="AK1400" s="4"/>
      <c r="AL1400" s="4"/>
      <c r="AM1400" s="4"/>
      <c r="AN1400" s="4"/>
      <c r="AO1400" s="4"/>
      <c r="AP1400" s="4"/>
    </row>
    <row r="1401" spans="1:42" s="3" customFormat="1" ht="21">
      <c r="A1401" s="7"/>
      <c r="B1401" s="6"/>
      <c r="C1401" s="6"/>
      <c r="D1401" s="6"/>
      <c r="E1401" s="6"/>
      <c r="F1401" s="6"/>
      <c r="G1401" s="6"/>
      <c r="H1401" s="6"/>
      <c r="I1401" s="6"/>
      <c r="J1401" s="6"/>
      <c r="K1401" s="6"/>
      <c r="L1401" s="6"/>
      <c r="M1401" s="44"/>
      <c r="N1401" s="8"/>
      <c r="AC1401" s="4"/>
      <c r="AD1401" s="4"/>
      <c r="AE1401" s="4"/>
      <c r="AF1401" s="4"/>
      <c r="AG1401" s="4"/>
      <c r="AH1401" s="4"/>
      <c r="AI1401" s="4"/>
      <c r="AJ1401" s="4"/>
      <c r="AK1401" s="4"/>
      <c r="AL1401" s="4"/>
      <c r="AM1401" s="4"/>
      <c r="AN1401" s="4"/>
      <c r="AO1401" s="4"/>
      <c r="AP1401" s="4"/>
    </row>
    <row r="1402" spans="1:42" s="3" customFormat="1" ht="21">
      <c r="A1402" s="7"/>
      <c r="B1402" s="6"/>
      <c r="C1402" s="6"/>
      <c r="D1402" s="6"/>
      <c r="E1402" s="6"/>
      <c r="F1402" s="6"/>
      <c r="G1402" s="6"/>
      <c r="H1402" s="6"/>
      <c r="I1402" s="6"/>
      <c r="J1402" s="6"/>
      <c r="K1402" s="6"/>
      <c r="L1402" s="6"/>
      <c r="M1402" s="44"/>
      <c r="N1402" s="8"/>
      <c r="AC1402" s="4"/>
      <c r="AD1402" s="4"/>
      <c r="AE1402" s="4"/>
      <c r="AF1402" s="4"/>
      <c r="AG1402" s="4"/>
      <c r="AH1402" s="4"/>
      <c r="AI1402" s="4"/>
      <c r="AJ1402" s="4"/>
      <c r="AK1402" s="4"/>
      <c r="AL1402" s="4"/>
      <c r="AM1402" s="4"/>
      <c r="AN1402" s="4"/>
      <c r="AO1402" s="4"/>
      <c r="AP1402" s="4"/>
    </row>
    <row r="1403" spans="1:42" s="3" customFormat="1" ht="21">
      <c r="A1403" s="7"/>
      <c r="B1403" s="6"/>
      <c r="C1403" s="6"/>
      <c r="D1403" s="6"/>
      <c r="E1403" s="6"/>
      <c r="F1403" s="6"/>
      <c r="G1403" s="6"/>
      <c r="H1403" s="6"/>
      <c r="I1403" s="6"/>
      <c r="J1403" s="6"/>
      <c r="K1403" s="6"/>
      <c r="L1403" s="6"/>
      <c r="M1403" s="44"/>
      <c r="N1403" s="8"/>
      <c r="AC1403" s="4"/>
      <c r="AD1403" s="4"/>
      <c r="AE1403" s="4"/>
      <c r="AF1403" s="4"/>
      <c r="AG1403" s="4"/>
      <c r="AH1403" s="4"/>
      <c r="AI1403" s="4"/>
      <c r="AJ1403" s="4"/>
      <c r="AK1403" s="4"/>
      <c r="AL1403" s="4"/>
      <c r="AM1403" s="4"/>
      <c r="AN1403" s="4"/>
      <c r="AO1403" s="4"/>
      <c r="AP1403" s="4"/>
    </row>
    <row r="1404" spans="1:42" s="3" customFormat="1" ht="21">
      <c r="A1404" s="7"/>
      <c r="B1404" s="6"/>
      <c r="C1404" s="6"/>
      <c r="D1404" s="6"/>
      <c r="E1404" s="6"/>
      <c r="F1404" s="6"/>
      <c r="G1404" s="6"/>
      <c r="H1404" s="6"/>
      <c r="I1404" s="6"/>
      <c r="J1404" s="6"/>
      <c r="K1404" s="6"/>
      <c r="L1404" s="6"/>
      <c r="M1404" s="44"/>
      <c r="N1404" s="8"/>
      <c r="AC1404" s="4"/>
      <c r="AD1404" s="4"/>
      <c r="AE1404" s="4"/>
      <c r="AF1404" s="4"/>
      <c r="AG1404" s="4"/>
      <c r="AH1404" s="4"/>
      <c r="AI1404" s="4"/>
      <c r="AJ1404" s="4"/>
      <c r="AK1404" s="4"/>
      <c r="AL1404" s="4"/>
      <c r="AM1404" s="4"/>
      <c r="AN1404" s="4"/>
      <c r="AO1404" s="4"/>
      <c r="AP1404" s="4"/>
    </row>
    <row r="1405" spans="1:42" s="3" customFormat="1" ht="21">
      <c r="A1405" s="7"/>
      <c r="B1405" s="6"/>
      <c r="C1405" s="6"/>
      <c r="D1405" s="6"/>
      <c r="E1405" s="6"/>
      <c r="F1405" s="6"/>
      <c r="G1405" s="6"/>
      <c r="H1405" s="6"/>
      <c r="I1405" s="6"/>
      <c r="J1405" s="6"/>
      <c r="K1405" s="6"/>
      <c r="L1405" s="6"/>
      <c r="M1405" s="44"/>
      <c r="N1405" s="8"/>
      <c r="AC1405" s="4"/>
      <c r="AD1405" s="4"/>
      <c r="AE1405" s="4"/>
      <c r="AF1405" s="4"/>
      <c r="AG1405" s="4"/>
      <c r="AH1405" s="4"/>
      <c r="AI1405" s="4"/>
      <c r="AJ1405" s="4"/>
      <c r="AK1405" s="4"/>
      <c r="AL1405" s="4"/>
      <c r="AM1405" s="4"/>
      <c r="AN1405" s="4"/>
      <c r="AO1405" s="4"/>
      <c r="AP1405" s="4"/>
    </row>
    <row r="1406" spans="1:42" s="3" customFormat="1" ht="21">
      <c r="A1406" s="7"/>
      <c r="B1406" s="6"/>
      <c r="C1406" s="6"/>
      <c r="D1406" s="6"/>
      <c r="E1406" s="6"/>
      <c r="F1406" s="6"/>
      <c r="G1406" s="6"/>
      <c r="H1406" s="6"/>
      <c r="I1406" s="6"/>
      <c r="J1406" s="6"/>
      <c r="K1406" s="6"/>
      <c r="L1406" s="6"/>
      <c r="M1406" s="44"/>
      <c r="N1406" s="8"/>
      <c r="AC1406" s="4"/>
      <c r="AD1406" s="4"/>
      <c r="AE1406" s="4"/>
      <c r="AF1406" s="4"/>
      <c r="AG1406" s="4"/>
      <c r="AH1406" s="4"/>
      <c r="AI1406" s="4"/>
      <c r="AJ1406" s="4"/>
      <c r="AK1406" s="4"/>
      <c r="AL1406" s="4"/>
      <c r="AM1406" s="4"/>
      <c r="AN1406" s="4"/>
      <c r="AO1406" s="4"/>
      <c r="AP1406" s="4"/>
    </row>
    <row r="1407" spans="1:42" s="3" customFormat="1" ht="21">
      <c r="A1407" s="7"/>
      <c r="B1407" s="6"/>
      <c r="C1407" s="6"/>
      <c r="D1407" s="6"/>
      <c r="E1407" s="6"/>
      <c r="F1407" s="6"/>
      <c r="G1407" s="6"/>
      <c r="H1407" s="6"/>
      <c r="I1407" s="6"/>
      <c r="J1407" s="6"/>
      <c r="K1407" s="6"/>
      <c r="L1407" s="6"/>
      <c r="M1407" s="44"/>
      <c r="N1407" s="8"/>
      <c r="AC1407" s="4"/>
      <c r="AD1407" s="4"/>
      <c r="AE1407" s="4"/>
      <c r="AF1407" s="4"/>
      <c r="AG1407" s="4"/>
      <c r="AH1407" s="4"/>
      <c r="AI1407" s="4"/>
      <c r="AJ1407" s="4"/>
      <c r="AK1407" s="4"/>
      <c r="AL1407" s="4"/>
      <c r="AM1407" s="4"/>
      <c r="AN1407" s="4"/>
      <c r="AO1407" s="4"/>
      <c r="AP1407" s="4"/>
    </row>
    <row r="1408" spans="1:42" s="3" customFormat="1" ht="21">
      <c r="A1408" s="7"/>
      <c r="B1408" s="6"/>
      <c r="C1408" s="6"/>
      <c r="D1408" s="6"/>
      <c r="E1408" s="6"/>
      <c r="F1408" s="6"/>
      <c r="G1408" s="6"/>
      <c r="H1408" s="6"/>
      <c r="I1408" s="6"/>
      <c r="J1408" s="6"/>
      <c r="K1408" s="6"/>
      <c r="L1408" s="6"/>
      <c r="M1408" s="44"/>
      <c r="N1408" s="8"/>
      <c r="AC1408" s="4"/>
      <c r="AD1408" s="4"/>
      <c r="AE1408" s="4"/>
      <c r="AF1408" s="4"/>
      <c r="AG1408" s="4"/>
      <c r="AH1408" s="4"/>
      <c r="AI1408" s="4"/>
      <c r="AJ1408" s="4"/>
      <c r="AK1408" s="4"/>
      <c r="AL1408" s="4"/>
      <c r="AM1408" s="4"/>
      <c r="AN1408" s="4"/>
      <c r="AO1408" s="4"/>
      <c r="AP1408" s="4"/>
    </row>
    <row r="1409" spans="1:42" s="3" customFormat="1" ht="21">
      <c r="A1409" s="7"/>
      <c r="B1409" s="6"/>
      <c r="C1409" s="6"/>
      <c r="D1409" s="6"/>
      <c r="E1409" s="6"/>
      <c r="F1409" s="6"/>
      <c r="G1409" s="6"/>
      <c r="H1409" s="6"/>
      <c r="I1409" s="6"/>
      <c r="J1409" s="6"/>
      <c r="K1409" s="6"/>
      <c r="L1409" s="6"/>
      <c r="M1409" s="44"/>
      <c r="N1409" s="8"/>
      <c r="AC1409" s="4"/>
      <c r="AD1409" s="4"/>
      <c r="AE1409" s="4"/>
      <c r="AF1409" s="4"/>
      <c r="AG1409" s="4"/>
      <c r="AH1409" s="4"/>
      <c r="AI1409" s="4"/>
      <c r="AJ1409" s="4"/>
      <c r="AK1409" s="4"/>
      <c r="AL1409" s="4"/>
      <c r="AM1409" s="4"/>
      <c r="AN1409" s="4"/>
      <c r="AO1409" s="4"/>
      <c r="AP1409" s="4"/>
    </row>
    <row r="1410" spans="1:42" s="3" customFormat="1" ht="21">
      <c r="A1410" s="7"/>
      <c r="B1410" s="6"/>
      <c r="C1410" s="6"/>
      <c r="D1410" s="6"/>
      <c r="E1410" s="6"/>
      <c r="F1410" s="6"/>
      <c r="G1410" s="6"/>
      <c r="H1410" s="6"/>
      <c r="I1410" s="6"/>
      <c r="J1410" s="6"/>
      <c r="K1410" s="6"/>
      <c r="L1410" s="6"/>
      <c r="M1410" s="44"/>
      <c r="N1410" s="8"/>
      <c r="AC1410" s="4"/>
      <c r="AD1410" s="4"/>
      <c r="AE1410" s="4"/>
      <c r="AF1410" s="4"/>
      <c r="AG1410" s="4"/>
      <c r="AH1410" s="4"/>
      <c r="AI1410" s="4"/>
      <c r="AJ1410" s="4"/>
      <c r="AK1410" s="4"/>
      <c r="AL1410" s="4"/>
      <c r="AM1410" s="4"/>
      <c r="AN1410" s="4"/>
      <c r="AO1410" s="4"/>
      <c r="AP1410" s="4"/>
    </row>
    <row r="1411" spans="1:42" s="3" customFormat="1" ht="21">
      <c r="A1411" s="7"/>
      <c r="B1411" s="6"/>
      <c r="C1411" s="6"/>
      <c r="D1411" s="6"/>
      <c r="E1411" s="6"/>
      <c r="F1411" s="6"/>
      <c r="G1411" s="6"/>
      <c r="H1411" s="6"/>
      <c r="I1411" s="6"/>
      <c r="J1411" s="6"/>
      <c r="K1411" s="6"/>
      <c r="L1411" s="6"/>
      <c r="M1411" s="44"/>
      <c r="N1411" s="8"/>
      <c r="AC1411" s="4"/>
      <c r="AD1411" s="4"/>
      <c r="AE1411" s="4"/>
      <c r="AF1411" s="4"/>
      <c r="AG1411" s="4"/>
      <c r="AH1411" s="4"/>
      <c r="AI1411" s="4"/>
      <c r="AJ1411" s="4"/>
      <c r="AK1411" s="4"/>
      <c r="AL1411" s="4"/>
      <c r="AM1411" s="4"/>
      <c r="AN1411" s="4"/>
      <c r="AO1411" s="4"/>
      <c r="AP1411" s="4"/>
    </row>
    <row r="1412" spans="1:42" s="3" customFormat="1" ht="21">
      <c r="A1412" s="7"/>
      <c r="B1412" s="6"/>
      <c r="C1412" s="6"/>
      <c r="D1412" s="6"/>
      <c r="E1412" s="6"/>
      <c r="F1412" s="6"/>
      <c r="G1412" s="6"/>
      <c r="H1412" s="6"/>
      <c r="I1412" s="6"/>
      <c r="J1412" s="6"/>
      <c r="K1412" s="6"/>
      <c r="L1412" s="6"/>
      <c r="M1412" s="44"/>
      <c r="N1412" s="8"/>
      <c r="AC1412" s="4"/>
      <c r="AD1412" s="4"/>
      <c r="AE1412" s="4"/>
      <c r="AF1412" s="4"/>
      <c r="AG1412" s="4"/>
      <c r="AH1412" s="4"/>
      <c r="AI1412" s="4"/>
      <c r="AJ1412" s="4"/>
      <c r="AK1412" s="4"/>
      <c r="AL1412" s="4"/>
      <c r="AM1412" s="4"/>
      <c r="AN1412" s="4"/>
      <c r="AO1412" s="4"/>
      <c r="AP1412" s="4"/>
    </row>
    <row r="1413" spans="1:42" s="3" customFormat="1" ht="21">
      <c r="A1413" s="7"/>
      <c r="B1413" s="6"/>
      <c r="C1413" s="6"/>
      <c r="D1413" s="6"/>
      <c r="E1413" s="6"/>
      <c r="F1413" s="6"/>
      <c r="G1413" s="6"/>
      <c r="H1413" s="6"/>
      <c r="I1413" s="6"/>
      <c r="J1413" s="6"/>
      <c r="K1413" s="6"/>
      <c r="L1413" s="6"/>
      <c r="M1413" s="44"/>
      <c r="N1413" s="8"/>
      <c r="AC1413" s="4"/>
      <c r="AD1413" s="4"/>
      <c r="AE1413" s="4"/>
      <c r="AF1413" s="4"/>
      <c r="AG1413" s="4"/>
      <c r="AH1413" s="4"/>
      <c r="AI1413" s="4"/>
      <c r="AJ1413" s="4"/>
      <c r="AK1413" s="4"/>
      <c r="AL1413" s="4"/>
      <c r="AM1413" s="4"/>
      <c r="AN1413" s="4"/>
      <c r="AO1413" s="4"/>
      <c r="AP1413" s="4"/>
    </row>
    <row r="1414" spans="1:42" s="3" customFormat="1" ht="21">
      <c r="A1414" s="7"/>
      <c r="B1414" s="6"/>
      <c r="C1414" s="6"/>
      <c r="D1414" s="6"/>
      <c r="E1414" s="6"/>
      <c r="F1414" s="6"/>
      <c r="G1414" s="6"/>
      <c r="H1414" s="6"/>
      <c r="I1414" s="6"/>
      <c r="J1414" s="6"/>
      <c r="K1414" s="6"/>
      <c r="L1414" s="6"/>
      <c r="M1414" s="44"/>
      <c r="N1414" s="8"/>
      <c r="AC1414" s="4"/>
      <c r="AD1414" s="4"/>
      <c r="AE1414" s="4"/>
      <c r="AF1414" s="4"/>
      <c r="AG1414" s="4"/>
      <c r="AH1414" s="4"/>
      <c r="AI1414" s="4"/>
      <c r="AJ1414" s="4"/>
      <c r="AK1414" s="4"/>
      <c r="AL1414" s="4"/>
      <c r="AM1414" s="4"/>
      <c r="AN1414" s="4"/>
      <c r="AO1414" s="4"/>
      <c r="AP1414" s="4"/>
    </row>
    <row r="1415" spans="1:42" s="3" customFormat="1" ht="21">
      <c r="A1415" s="7"/>
      <c r="B1415" s="6"/>
      <c r="C1415" s="6"/>
      <c r="D1415" s="6"/>
      <c r="E1415" s="6"/>
      <c r="F1415" s="6"/>
      <c r="G1415" s="6"/>
      <c r="H1415" s="6"/>
      <c r="I1415" s="6"/>
      <c r="J1415" s="6"/>
      <c r="K1415" s="6"/>
      <c r="L1415" s="6"/>
      <c r="M1415" s="44"/>
      <c r="N1415" s="8"/>
      <c r="AC1415" s="4"/>
      <c r="AD1415" s="4"/>
      <c r="AE1415" s="4"/>
      <c r="AF1415" s="4"/>
      <c r="AG1415" s="4"/>
      <c r="AH1415" s="4"/>
      <c r="AI1415" s="4"/>
      <c r="AJ1415" s="4"/>
      <c r="AK1415" s="4"/>
      <c r="AL1415" s="4"/>
      <c r="AM1415" s="4"/>
      <c r="AN1415" s="4"/>
      <c r="AO1415" s="4"/>
      <c r="AP1415" s="4"/>
    </row>
    <row r="1416" spans="1:42" s="3" customFormat="1" ht="21">
      <c r="A1416" s="7"/>
      <c r="B1416" s="6"/>
      <c r="C1416" s="6"/>
      <c r="D1416" s="6"/>
      <c r="E1416" s="6"/>
      <c r="F1416" s="6"/>
      <c r="G1416" s="6"/>
      <c r="H1416" s="6"/>
      <c r="I1416" s="6"/>
      <c r="J1416" s="6"/>
      <c r="K1416" s="6"/>
      <c r="L1416" s="6"/>
      <c r="M1416" s="44"/>
      <c r="N1416" s="8"/>
      <c r="AC1416" s="4"/>
      <c r="AD1416" s="4"/>
      <c r="AE1416" s="4"/>
      <c r="AF1416" s="4"/>
      <c r="AG1416" s="4"/>
      <c r="AH1416" s="4"/>
      <c r="AI1416" s="4"/>
      <c r="AJ1416" s="4"/>
      <c r="AK1416" s="4"/>
      <c r="AL1416" s="4"/>
      <c r="AM1416" s="4"/>
      <c r="AN1416" s="4"/>
      <c r="AO1416" s="4"/>
      <c r="AP1416" s="4"/>
    </row>
    <row r="1417" spans="1:42" s="3" customFormat="1" ht="21">
      <c r="A1417" s="7"/>
      <c r="B1417" s="6"/>
      <c r="C1417" s="6"/>
      <c r="D1417" s="6"/>
      <c r="E1417" s="6"/>
      <c r="F1417" s="6"/>
      <c r="G1417" s="6"/>
      <c r="H1417" s="6"/>
      <c r="I1417" s="6"/>
      <c r="J1417" s="6"/>
      <c r="K1417" s="6"/>
      <c r="L1417" s="6"/>
      <c r="M1417" s="44"/>
      <c r="N1417" s="8"/>
      <c r="AC1417" s="4"/>
      <c r="AD1417" s="4"/>
      <c r="AE1417" s="4"/>
      <c r="AF1417" s="4"/>
      <c r="AG1417" s="4"/>
      <c r="AH1417" s="4"/>
      <c r="AI1417" s="4"/>
      <c r="AJ1417" s="4"/>
      <c r="AK1417" s="4"/>
      <c r="AL1417" s="4"/>
      <c r="AM1417" s="4"/>
      <c r="AN1417" s="4"/>
      <c r="AO1417" s="4"/>
      <c r="AP1417" s="4"/>
    </row>
    <row r="1418" spans="1:42" s="3" customFormat="1" ht="21">
      <c r="A1418" s="7"/>
      <c r="B1418" s="6"/>
      <c r="C1418" s="6"/>
      <c r="D1418" s="6"/>
      <c r="E1418" s="6"/>
      <c r="F1418" s="6"/>
      <c r="G1418" s="6"/>
      <c r="H1418" s="6"/>
      <c r="I1418" s="6"/>
      <c r="J1418" s="6"/>
      <c r="K1418" s="6"/>
      <c r="L1418" s="6"/>
      <c r="M1418" s="44"/>
      <c r="N1418" s="8"/>
      <c r="AC1418" s="4"/>
      <c r="AD1418" s="4"/>
      <c r="AE1418" s="4"/>
      <c r="AF1418" s="4"/>
      <c r="AG1418" s="4"/>
      <c r="AH1418" s="4"/>
      <c r="AI1418" s="4"/>
      <c r="AJ1418" s="4"/>
      <c r="AK1418" s="4"/>
      <c r="AL1418" s="4"/>
      <c r="AM1418" s="4"/>
      <c r="AN1418" s="4"/>
      <c r="AO1418" s="4"/>
      <c r="AP1418" s="4"/>
    </row>
    <row r="1419" spans="1:42" s="3" customFormat="1" ht="21">
      <c r="A1419" s="7"/>
      <c r="B1419" s="6"/>
      <c r="C1419" s="6"/>
      <c r="D1419" s="6"/>
      <c r="E1419" s="6"/>
      <c r="F1419" s="6"/>
      <c r="G1419" s="6"/>
      <c r="H1419" s="6"/>
      <c r="I1419" s="6"/>
      <c r="J1419" s="6"/>
      <c r="K1419" s="6"/>
      <c r="L1419" s="6"/>
      <c r="M1419" s="44"/>
      <c r="N1419" s="8"/>
      <c r="AC1419" s="4"/>
      <c r="AD1419" s="4"/>
      <c r="AE1419" s="4"/>
      <c r="AF1419" s="4"/>
      <c r="AG1419" s="4"/>
      <c r="AH1419" s="4"/>
      <c r="AI1419" s="4"/>
      <c r="AJ1419" s="4"/>
      <c r="AK1419" s="4"/>
      <c r="AL1419" s="4"/>
      <c r="AM1419" s="4"/>
      <c r="AN1419" s="4"/>
      <c r="AO1419" s="4"/>
      <c r="AP1419" s="4"/>
    </row>
    <row r="1420" spans="1:42" s="3" customFormat="1" ht="21">
      <c r="A1420" s="7"/>
      <c r="B1420" s="6"/>
      <c r="C1420" s="6"/>
      <c r="D1420" s="6"/>
      <c r="E1420" s="6"/>
      <c r="F1420" s="6"/>
      <c r="G1420" s="6"/>
      <c r="H1420" s="6"/>
      <c r="I1420" s="6"/>
      <c r="J1420" s="6"/>
      <c r="K1420" s="6"/>
      <c r="L1420" s="6"/>
      <c r="M1420" s="44"/>
      <c r="N1420" s="8"/>
      <c r="AC1420" s="4"/>
      <c r="AD1420" s="4"/>
      <c r="AE1420" s="4"/>
      <c r="AF1420" s="4"/>
      <c r="AG1420" s="4"/>
      <c r="AH1420" s="4"/>
      <c r="AI1420" s="4"/>
      <c r="AJ1420" s="4"/>
      <c r="AK1420" s="4"/>
      <c r="AL1420" s="4"/>
      <c r="AM1420" s="4"/>
      <c r="AN1420" s="4"/>
      <c r="AO1420" s="4"/>
      <c r="AP1420" s="4"/>
    </row>
    <row r="1421" spans="1:42" s="3" customFormat="1" ht="21">
      <c r="A1421" s="7"/>
      <c r="B1421" s="6"/>
      <c r="C1421" s="6"/>
      <c r="D1421" s="6"/>
      <c r="E1421" s="6"/>
      <c r="F1421" s="6"/>
      <c r="G1421" s="6"/>
      <c r="H1421" s="6"/>
      <c r="I1421" s="6"/>
      <c r="J1421" s="6"/>
      <c r="K1421" s="6"/>
      <c r="L1421" s="6"/>
      <c r="M1421" s="44"/>
      <c r="N1421" s="8"/>
      <c r="AC1421" s="4"/>
      <c r="AD1421" s="4"/>
      <c r="AE1421" s="4"/>
      <c r="AF1421" s="4"/>
      <c r="AG1421" s="4"/>
      <c r="AH1421" s="4"/>
      <c r="AI1421" s="4"/>
      <c r="AJ1421" s="4"/>
      <c r="AK1421" s="4"/>
      <c r="AL1421" s="4"/>
      <c r="AM1421" s="4"/>
      <c r="AN1421" s="4"/>
      <c r="AO1421" s="4"/>
      <c r="AP1421" s="4"/>
    </row>
    <row r="1422" spans="1:42" s="3" customFormat="1" ht="21">
      <c r="A1422" s="7"/>
      <c r="B1422" s="6"/>
      <c r="C1422" s="6"/>
      <c r="D1422" s="6"/>
      <c r="E1422" s="6"/>
      <c r="F1422" s="6"/>
      <c r="G1422" s="6"/>
      <c r="H1422" s="6"/>
      <c r="I1422" s="6"/>
      <c r="J1422" s="6"/>
      <c r="K1422" s="6"/>
      <c r="L1422" s="6"/>
      <c r="M1422" s="44"/>
      <c r="N1422" s="8"/>
      <c r="AC1422" s="4"/>
      <c r="AD1422" s="4"/>
      <c r="AE1422" s="4"/>
      <c r="AF1422" s="4"/>
      <c r="AG1422" s="4"/>
      <c r="AH1422" s="4"/>
      <c r="AI1422" s="4"/>
      <c r="AJ1422" s="4"/>
      <c r="AK1422" s="4"/>
      <c r="AL1422" s="4"/>
      <c r="AM1422" s="4"/>
      <c r="AN1422" s="4"/>
      <c r="AO1422" s="4"/>
      <c r="AP1422" s="4"/>
    </row>
    <row r="1423" spans="1:42" s="3" customFormat="1" ht="21">
      <c r="A1423" s="7"/>
      <c r="B1423" s="6"/>
      <c r="C1423" s="6"/>
      <c r="D1423" s="6"/>
      <c r="E1423" s="6"/>
      <c r="F1423" s="6"/>
      <c r="G1423" s="6"/>
      <c r="H1423" s="6"/>
      <c r="I1423" s="6"/>
      <c r="J1423" s="6"/>
      <c r="K1423" s="6"/>
      <c r="L1423" s="6"/>
      <c r="M1423" s="44"/>
      <c r="N1423" s="8"/>
      <c r="AC1423" s="4"/>
      <c r="AD1423" s="4"/>
      <c r="AE1423" s="4"/>
      <c r="AF1423" s="4"/>
      <c r="AG1423" s="4"/>
      <c r="AH1423" s="4"/>
      <c r="AI1423" s="4"/>
      <c r="AJ1423" s="4"/>
      <c r="AK1423" s="4"/>
      <c r="AL1423" s="4"/>
      <c r="AM1423" s="4"/>
      <c r="AN1423" s="4"/>
      <c r="AO1423" s="4"/>
      <c r="AP1423" s="4"/>
    </row>
    <row r="1424" spans="1:42" s="3" customFormat="1" ht="21">
      <c r="A1424" s="7"/>
      <c r="B1424" s="6"/>
      <c r="C1424" s="6"/>
      <c r="D1424" s="6"/>
      <c r="E1424" s="6"/>
      <c r="F1424" s="6"/>
      <c r="G1424" s="6"/>
      <c r="H1424" s="6"/>
      <c r="I1424" s="6"/>
      <c r="J1424" s="6"/>
      <c r="K1424" s="6"/>
      <c r="L1424" s="6"/>
      <c r="M1424" s="44"/>
      <c r="N1424" s="8"/>
      <c r="AC1424" s="4"/>
      <c r="AD1424" s="4"/>
      <c r="AE1424" s="4"/>
      <c r="AF1424" s="4"/>
      <c r="AG1424" s="4"/>
      <c r="AH1424" s="4"/>
      <c r="AI1424" s="4"/>
      <c r="AJ1424" s="4"/>
      <c r="AK1424" s="4"/>
      <c r="AL1424" s="4"/>
      <c r="AM1424" s="4"/>
      <c r="AN1424" s="4"/>
      <c r="AO1424" s="4"/>
      <c r="AP1424" s="4"/>
    </row>
    <row r="1425" spans="1:42" s="3" customFormat="1" ht="21">
      <c r="A1425" s="7"/>
      <c r="B1425" s="6"/>
      <c r="C1425" s="6"/>
      <c r="D1425" s="6"/>
      <c r="E1425" s="6"/>
      <c r="F1425" s="6"/>
      <c r="G1425" s="6"/>
      <c r="H1425" s="6"/>
      <c r="I1425" s="6"/>
      <c r="J1425" s="6"/>
      <c r="K1425" s="6"/>
      <c r="L1425" s="6"/>
      <c r="M1425" s="44"/>
      <c r="N1425" s="8"/>
      <c r="AC1425" s="4"/>
      <c r="AD1425" s="4"/>
      <c r="AE1425" s="4"/>
      <c r="AF1425" s="4"/>
      <c r="AG1425" s="4"/>
      <c r="AH1425" s="4"/>
      <c r="AI1425" s="4"/>
      <c r="AJ1425" s="4"/>
      <c r="AK1425" s="4"/>
      <c r="AL1425" s="4"/>
      <c r="AM1425" s="4"/>
      <c r="AN1425" s="4"/>
      <c r="AO1425" s="4"/>
      <c r="AP1425" s="4"/>
    </row>
    <row r="1426" spans="1:42" s="3" customFormat="1" ht="21">
      <c r="A1426" s="7"/>
      <c r="B1426" s="6"/>
      <c r="C1426" s="6"/>
      <c r="D1426" s="6"/>
      <c r="E1426" s="6"/>
      <c r="F1426" s="6"/>
      <c r="G1426" s="6"/>
      <c r="H1426" s="6"/>
      <c r="I1426" s="6"/>
      <c r="J1426" s="6"/>
      <c r="K1426" s="6"/>
      <c r="L1426" s="6"/>
      <c r="M1426" s="44"/>
      <c r="N1426" s="8"/>
      <c r="AC1426" s="4"/>
      <c r="AD1426" s="4"/>
      <c r="AE1426" s="4"/>
      <c r="AF1426" s="4"/>
      <c r="AG1426" s="4"/>
      <c r="AH1426" s="4"/>
      <c r="AI1426" s="4"/>
      <c r="AJ1426" s="4"/>
      <c r="AK1426" s="4"/>
      <c r="AL1426" s="4"/>
      <c r="AM1426" s="4"/>
      <c r="AN1426" s="4"/>
      <c r="AO1426" s="4"/>
      <c r="AP1426" s="4"/>
    </row>
    <row r="1427" spans="1:42" s="3" customFormat="1" ht="21">
      <c r="A1427" s="7"/>
      <c r="B1427" s="6"/>
      <c r="C1427" s="6"/>
      <c r="D1427" s="6"/>
      <c r="E1427" s="6"/>
      <c r="F1427" s="6"/>
      <c r="G1427" s="6"/>
      <c r="H1427" s="6"/>
      <c r="I1427" s="6"/>
      <c r="J1427" s="6"/>
      <c r="K1427" s="6"/>
      <c r="L1427" s="6"/>
      <c r="M1427" s="44"/>
      <c r="N1427" s="8"/>
      <c r="AC1427" s="4"/>
      <c r="AD1427" s="4"/>
      <c r="AE1427" s="4"/>
      <c r="AF1427" s="4"/>
      <c r="AG1427" s="4"/>
      <c r="AH1427" s="4"/>
      <c r="AI1427" s="4"/>
      <c r="AJ1427" s="4"/>
      <c r="AK1427" s="4"/>
      <c r="AL1427" s="4"/>
      <c r="AM1427" s="4"/>
      <c r="AN1427" s="4"/>
      <c r="AO1427" s="4"/>
      <c r="AP1427" s="4"/>
    </row>
    <row r="1428" spans="1:42" s="3" customFormat="1" ht="21">
      <c r="A1428" s="7"/>
      <c r="B1428" s="6"/>
      <c r="C1428" s="6"/>
      <c r="D1428" s="6"/>
      <c r="E1428" s="6"/>
      <c r="F1428" s="6"/>
      <c r="G1428" s="6"/>
      <c r="H1428" s="6"/>
      <c r="I1428" s="6"/>
      <c r="J1428" s="6"/>
      <c r="K1428" s="6"/>
      <c r="L1428" s="6"/>
      <c r="M1428" s="44"/>
      <c r="N1428" s="8"/>
      <c r="AC1428" s="4"/>
      <c r="AD1428" s="4"/>
      <c r="AE1428" s="4"/>
      <c r="AF1428" s="4"/>
      <c r="AG1428" s="4"/>
      <c r="AH1428" s="4"/>
      <c r="AI1428" s="4"/>
      <c r="AJ1428" s="4"/>
      <c r="AK1428" s="4"/>
      <c r="AL1428" s="4"/>
      <c r="AM1428" s="4"/>
      <c r="AN1428" s="4"/>
      <c r="AO1428" s="4"/>
      <c r="AP1428" s="4"/>
    </row>
    <row r="1429" spans="1:42" s="3" customFormat="1" ht="21">
      <c r="A1429" s="7"/>
      <c r="B1429" s="6"/>
      <c r="C1429" s="6"/>
      <c r="D1429" s="6"/>
      <c r="E1429" s="6"/>
      <c r="F1429" s="6"/>
      <c r="G1429" s="6"/>
      <c r="H1429" s="6"/>
      <c r="I1429" s="6"/>
      <c r="J1429" s="6"/>
      <c r="K1429" s="6"/>
      <c r="L1429" s="6"/>
      <c r="M1429" s="44"/>
      <c r="N1429" s="8"/>
      <c r="AC1429" s="4"/>
      <c r="AD1429" s="4"/>
      <c r="AE1429" s="4"/>
      <c r="AF1429" s="4"/>
      <c r="AG1429" s="4"/>
      <c r="AH1429" s="4"/>
      <c r="AI1429" s="4"/>
      <c r="AJ1429" s="4"/>
      <c r="AK1429" s="4"/>
      <c r="AL1429" s="4"/>
      <c r="AM1429" s="4"/>
      <c r="AN1429" s="4"/>
      <c r="AO1429" s="4"/>
      <c r="AP1429" s="4"/>
    </row>
    <row r="1430" spans="1:42" s="3" customFormat="1" ht="21">
      <c r="A1430" s="7"/>
      <c r="B1430" s="6"/>
      <c r="C1430" s="6"/>
      <c r="D1430" s="6"/>
      <c r="E1430" s="6"/>
      <c r="F1430" s="6"/>
      <c r="G1430" s="6"/>
      <c r="H1430" s="6"/>
      <c r="I1430" s="6"/>
      <c r="J1430" s="6"/>
      <c r="K1430" s="6"/>
      <c r="L1430" s="6"/>
      <c r="M1430" s="44"/>
      <c r="N1430" s="8"/>
      <c r="AC1430" s="4"/>
      <c r="AD1430" s="4"/>
      <c r="AE1430" s="4"/>
      <c r="AF1430" s="4"/>
      <c r="AG1430" s="4"/>
      <c r="AH1430" s="4"/>
      <c r="AI1430" s="4"/>
      <c r="AJ1430" s="4"/>
      <c r="AK1430" s="4"/>
      <c r="AL1430" s="4"/>
      <c r="AM1430" s="4"/>
      <c r="AN1430" s="4"/>
      <c r="AO1430" s="4"/>
      <c r="AP1430" s="4"/>
    </row>
    <row r="1431" spans="1:42" s="3" customFormat="1" ht="21">
      <c r="A1431" s="7"/>
      <c r="B1431" s="6"/>
      <c r="C1431" s="6"/>
      <c r="D1431" s="6"/>
      <c r="E1431" s="6"/>
      <c r="F1431" s="6"/>
      <c r="G1431" s="6"/>
      <c r="H1431" s="6"/>
      <c r="I1431" s="6"/>
      <c r="J1431" s="6"/>
      <c r="K1431" s="6"/>
      <c r="L1431" s="6"/>
      <c r="M1431" s="44"/>
      <c r="N1431" s="8"/>
      <c r="AC1431" s="4"/>
      <c r="AD1431" s="4"/>
      <c r="AE1431" s="4"/>
      <c r="AF1431" s="4"/>
      <c r="AG1431" s="4"/>
      <c r="AH1431" s="4"/>
      <c r="AI1431" s="4"/>
      <c r="AJ1431" s="4"/>
      <c r="AK1431" s="4"/>
      <c r="AL1431" s="4"/>
      <c r="AM1431" s="4"/>
      <c r="AN1431" s="4"/>
      <c r="AO1431" s="4"/>
      <c r="AP1431" s="4"/>
    </row>
    <row r="1432" spans="1:42" s="3" customFormat="1" ht="21">
      <c r="A1432" s="7"/>
      <c r="B1432" s="6"/>
      <c r="C1432" s="6"/>
      <c r="D1432" s="6"/>
      <c r="E1432" s="6"/>
      <c r="F1432" s="6"/>
      <c r="G1432" s="6"/>
      <c r="H1432" s="6"/>
      <c r="I1432" s="6"/>
      <c r="J1432" s="6"/>
      <c r="K1432" s="6"/>
      <c r="L1432" s="6"/>
      <c r="M1432" s="44"/>
      <c r="N1432" s="8"/>
      <c r="AC1432" s="4"/>
      <c r="AD1432" s="4"/>
      <c r="AE1432" s="4"/>
      <c r="AF1432" s="4"/>
      <c r="AG1432" s="4"/>
      <c r="AH1432" s="4"/>
      <c r="AI1432" s="4"/>
      <c r="AJ1432" s="4"/>
      <c r="AK1432" s="4"/>
      <c r="AL1432" s="4"/>
      <c r="AM1432" s="4"/>
      <c r="AN1432" s="4"/>
      <c r="AO1432" s="4"/>
      <c r="AP1432" s="4"/>
    </row>
    <row r="1433" spans="1:42" s="3" customFormat="1" ht="21">
      <c r="A1433" s="7"/>
      <c r="B1433" s="6"/>
      <c r="C1433" s="6"/>
      <c r="D1433" s="6"/>
      <c r="E1433" s="6"/>
      <c r="F1433" s="6"/>
      <c r="G1433" s="6"/>
      <c r="H1433" s="6"/>
      <c r="I1433" s="6"/>
      <c r="J1433" s="6"/>
      <c r="K1433" s="6"/>
      <c r="L1433" s="6"/>
      <c r="M1433" s="44"/>
      <c r="N1433" s="8"/>
      <c r="AC1433" s="4"/>
      <c r="AD1433" s="4"/>
      <c r="AE1433" s="4"/>
      <c r="AF1433" s="4"/>
      <c r="AG1433" s="4"/>
      <c r="AH1433" s="4"/>
      <c r="AI1433" s="4"/>
      <c r="AJ1433" s="4"/>
      <c r="AK1433" s="4"/>
      <c r="AL1433" s="4"/>
      <c r="AM1433" s="4"/>
      <c r="AN1433" s="4"/>
      <c r="AO1433" s="4"/>
      <c r="AP1433" s="4"/>
    </row>
    <row r="1434" spans="1:42" s="3" customFormat="1" ht="21">
      <c r="A1434" s="7"/>
      <c r="B1434" s="6"/>
      <c r="C1434" s="6"/>
      <c r="D1434" s="6"/>
      <c r="E1434" s="6"/>
      <c r="F1434" s="6"/>
      <c r="G1434" s="6"/>
      <c r="H1434" s="6"/>
      <c r="I1434" s="6"/>
      <c r="J1434" s="6"/>
      <c r="K1434" s="6"/>
      <c r="L1434" s="6"/>
      <c r="M1434" s="44"/>
      <c r="N1434" s="8"/>
      <c r="AC1434" s="4"/>
      <c r="AD1434" s="4"/>
      <c r="AE1434" s="4"/>
      <c r="AF1434" s="4"/>
      <c r="AG1434" s="4"/>
      <c r="AH1434" s="4"/>
      <c r="AI1434" s="4"/>
      <c r="AJ1434" s="4"/>
      <c r="AK1434" s="4"/>
      <c r="AL1434" s="4"/>
      <c r="AM1434" s="4"/>
      <c r="AN1434" s="4"/>
      <c r="AO1434" s="4"/>
      <c r="AP1434" s="4"/>
    </row>
    <row r="1435" spans="1:42" s="3" customFormat="1" ht="21">
      <c r="A1435" s="7"/>
      <c r="B1435" s="6"/>
      <c r="C1435" s="6"/>
      <c r="D1435" s="6"/>
      <c r="E1435" s="6"/>
      <c r="F1435" s="6"/>
      <c r="G1435" s="6"/>
      <c r="H1435" s="6"/>
      <c r="I1435" s="6"/>
      <c r="J1435" s="6"/>
      <c r="K1435" s="6"/>
      <c r="L1435" s="6"/>
      <c r="M1435" s="44"/>
      <c r="N1435" s="8"/>
      <c r="AC1435" s="4"/>
      <c r="AD1435" s="4"/>
      <c r="AE1435" s="4"/>
      <c r="AF1435" s="4"/>
      <c r="AG1435" s="4"/>
      <c r="AH1435" s="4"/>
      <c r="AI1435" s="4"/>
      <c r="AJ1435" s="4"/>
      <c r="AK1435" s="4"/>
      <c r="AL1435" s="4"/>
      <c r="AM1435" s="4"/>
      <c r="AN1435" s="4"/>
      <c r="AO1435" s="4"/>
      <c r="AP1435" s="4"/>
    </row>
    <row r="1436" spans="1:42" s="3" customFormat="1" ht="21">
      <c r="A1436" s="7"/>
      <c r="B1436" s="6"/>
      <c r="C1436" s="6"/>
      <c r="D1436" s="6"/>
      <c r="E1436" s="6"/>
      <c r="F1436" s="6"/>
      <c r="G1436" s="6"/>
      <c r="H1436" s="6"/>
      <c r="I1436" s="6"/>
      <c r="J1436" s="6"/>
      <c r="K1436" s="6"/>
      <c r="L1436" s="6"/>
      <c r="M1436" s="44"/>
      <c r="N1436" s="8"/>
      <c r="AC1436" s="4"/>
      <c r="AD1436" s="4"/>
      <c r="AE1436" s="4"/>
      <c r="AF1436" s="4"/>
      <c r="AG1436" s="4"/>
      <c r="AH1436" s="4"/>
      <c r="AI1436" s="4"/>
      <c r="AJ1436" s="4"/>
      <c r="AK1436" s="4"/>
      <c r="AL1436" s="4"/>
      <c r="AM1436" s="4"/>
      <c r="AN1436" s="4"/>
      <c r="AO1436" s="4"/>
      <c r="AP1436" s="4"/>
    </row>
    <row r="1437" spans="1:42" s="3" customFormat="1" ht="21">
      <c r="A1437" s="7"/>
      <c r="B1437" s="6"/>
      <c r="C1437" s="6"/>
      <c r="D1437" s="6"/>
      <c r="E1437" s="6"/>
      <c r="F1437" s="6"/>
      <c r="G1437" s="6"/>
      <c r="H1437" s="6"/>
      <c r="I1437" s="6"/>
      <c r="J1437" s="6"/>
      <c r="K1437" s="6"/>
      <c r="L1437" s="6"/>
      <c r="M1437" s="44"/>
      <c r="N1437" s="8"/>
      <c r="AC1437" s="4"/>
      <c r="AD1437" s="4"/>
      <c r="AE1437" s="4"/>
      <c r="AF1437" s="4"/>
      <c r="AG1437" s="4"/>
      <c r="AH1437" s="4"/>
      <c r="AI1437" s="4"/>
      <c r="AJ1437" s="4"/>
      <c r="AK1437" s="4"/>
      <c r="AL1437" s="4"/>
      <c r="AM1437" s="4"/>
      <c r="AN1437" s="4"/>
      <c r="AO1437" s="4"/>
      <c r="AP1437" s="4"/>
    </row>
    <row r="1438" spans="1:42" s="3" customFormat="1" ht="21">
      <c r="A1438" s="7"/>
      <c r="B1438" s="6"/>
      <c r="C1438" s="6"/>
      <c r="D1438" s="6"/>
      <c r="E1438" s="6"/>
      <c r="F1438" s="6"/>
      <c r="G1438" s="6"/>
      <c r="H1438" s="6"/>
      <c r="I1438" s="6"/>
      <c r="J1438" s="6"/>
      <c r="K1438" s="6"/>
      <c r="L1438" s="6"/>
      <c r="M1438" s="44"/>
      <c r="N1438" s="8"/>
      <c r="AC1438" s="4"/>
      <c r="AD1438" s="4"/>
      <c r="AE1438" s="4"/>
      <c r="AF1438" s="4"/>
      <c r="AG1438" s="4"/>
      <c r="AH1438" s="4"/>
      <c r="AI1438" s="4"/>
      <c r="AJ1438" s="4"/>
      <c r="AK1438" s="4"/>
      <c r="AL1438" s="4"/>
      <c r="AM1438" s="4"/>
      <c r="AN1438" s="4"/>
      <c r="AO1438" s="4"/>
      <c r="AP1438" s="4"/>
    </row>
    <row r="1439" spans="1:42" s="3" customFormat="1" ht="21">
      <c r="A1439" s="7"/>
      <c r="B1439" s="6"/>
      <c r="C1439" s="6"/>
      <c r="D1439" s="6"/>
      <c r="E1439" s="6"/>
      <c r="F1439" s="6"/>
      <c r="G1439" s="6"/>
      <c r="H1439" s="6"/>
      <c r="I1439" s="6"/>
      <c r="J1439" s="6"/>
      <c r="K1439" s="6"/>
      <c r="L1439" s="6"/>
      <c r="M1439" s="44"/>
      <c r="N1439" s="8"/>
      <c r="AC1439" s="4"/>
      <c r="AD1439" s="4"/>
      <c r="AE1439" s="4"/>
      <c r="AF1439" s="4"/>
      <c r="AG1439" s="4"/>
      <c r="AH1439" s="4"/>
      <c r="AI1439" s="4"/>
      <c r="AJ1439" s="4"/>
      <c r="AK1439" s="4"/>
      <c r="AL1439" s="4"/>
      <c r="AM1439" s="4"/>
      <c r="AN1439" s="4"/>
      <c r="AO1439" s="4"/>
      <c r="AP1439" s="4"/>
    </row>
    <row r="1440" spans="1:42" s="3" customFormat="1" ht="21">
      <c r="A1440" s="7"/>
      <c r="B1440" s="6"/>
      <c r="C1440" s="6"/>
      <c r="D1440" s="6"/>
      <c r="E1440" s="6"/>
      <c r="F1440" s="6"/>
      <c r="G1440" s="6"/>
      <c r="H1440" s="6"/>
      <c r="I1440" s="6"/>
      <c r="J1440" s="6"/>
      <c r="K1440" s="6"/>
      <c r="L1440" s="6"/>
      <c r="M1440" s="44"/>
      <c r="N1440" s="8"/>
      <c r="AC1440" s="4"/>
      <c r="AD1440" s="4"/>
      <c r="AE1440" s="4"/>
      <c r="AF1440" s="4"/>
      <c r="AG1440" s="4"/>
      <c r="AH1440" s="4"/>
      <c r="AI1440" s="4"/>
      <c r="AJ1440" s="4"/>
      <c r="AK1440" s="4"/>
      <c r="AL1440" s="4"/>
      <c r="AM1440" s="4"/>
      <c r="AN1440" s="4"/>
      <c r="AO1440" s="4"/>
      <c r="AP1440" s="4"/>
    </row>
    <row r="1441" spans="1:42" s="3" customFormat="1" ht="21">
      <c r="A1441" s="7"/>
      <c r="B1441" s="6"/>
      <c r="C1441" s="6"/>
      <c r="D1441" s="6"/>
      <c r="E1441" s="6"/>
      <c r="F1441" s="6"/>
      <c r="G1441" s="6"/>
      <c r="H1441" s="6"/>
      <c r="I1441" s="6"/>
      <c r="J1441" s="6"/>
      <c r="K1441" s="6"/>
      <c r="L1441" s="6"/>
      <c r="M1441" s="44"/>
      <c r="N1441" s="8"/>
      <c r="AC1441" s="4"/>
      <c r="AD1441" s="4"/>
      <c r="AE1441" s="4"/>
      <c r="AF1441" s="4"/>
      <c r="AG1441" s="4"/>
      <c r="AH1441" s="4"/>
      <c r="AI1441" s="4"/>
      <c r="AJ1441" s="4"/>
      <c r="AK1441" s="4"/>
      <c r="AL1441" s="4"/>
      <c r="AM1441" s="4"/>
      <c r="AN1441" s="4"/>
      <c r="AO1441" s="4"/>
      <c r="AP1441" s="4"/>
    </row>
    <row r="1442" spans="1:42" s="3" customFormat="1" ht="21">
      <c r="A1442" s="7"/>
      <c r="B1442" s="6"/>
      <c r="C1442" s="6"/>
      <c r="D1442" s="6"/>
      <c r="E1442" s="6"/>
      <c r="F1442" s="6"/>
      <c r="G1442" s="6"/>
      <c r="H1442" s="6"/>
      <c r="I1442" s="6"/>
      <c r="J1442" s="6"/>
      <c r="K1442" s="6"/>
      <c r="L1442" s="6"/>
      <c r="M1442" s="44"/>
      <c r="N1442" s="8"/>
      <c r="AC1442" s="4"/>
      <c r="AD1442" s="4"/>
      <c r="AE1442" s="4"/>
      <c r="AF1442" s="4"/>
      <c r="AG1442" s="4"/>
      <c r="AH1442" s="4"/>
      <c r="AI1442" s="4"/>
      <c r="AJ1442" s="4"/>
      <c r="AK1442" s="4"/>
      <c r="AL1442" s="4"/>
      <c r="AM1442" s="4"/>
      <c r="AN1442" s="4"/>
      <c r="AO1442" s="4"/>
      <c r="AP1442" s="4"/>
    </row>
    <row r="1443" spans="1:42" s="3" customFormat="1" ht="21">
      <c r="A1443" s="7"/>
      <c r="B1443" s="6"/>
      <c r="C1443" s="6"/>
      <c r="D1443" s="6"/>
      <c r="E1443" s="6"/>
      <c r="F1443" s="6"/>
      <c r="G1443" s="6"/>
      <c r="H1443" s="6"/>
      <c r="I1443" s="6"/>
      <c r="J1443" s="6"/>
      <c r="K1443" s="6"/>
      <c r="L1443" s="6"/>
      <c r="M1443" s="44"/>
      <c r="N1443" s="8"/>
      <c r="AC1443" s="4"/>
      <c r="AD1443" s="4"/>
      <c r="AE1443" s="4"/>
      <c r="AF1443" s="4"/>
      <c r="AG1443" s="4"/>
      <c r="AH1443" s="4"/>
      <c r="AI1443" s="4"/>
      <c r="AJ1443" s="4"/>
      <c r="AK1443" s="4"/>
      <c r="AL1443" s="4"/>
      <c r="AM1443" s="4"/>
      <c r="AN1443" s="4"/>
      <c r="AO1443" s="4"/>
      <c r="AP1443" s="4"/>
    </row>
    <row r="1444" spans="1:42" s="3" customFormat="1" ht="21">
      <c r="A1444" s="7"/>
      <c r="B1444" s="6"/>
      <c r="C1444" s="6"/>
      <c r="D1444" s="6"/>
      <c r="E1444" s="6"/>
      <c r="F1444" s="6"/>
      <c r="G1444" s="6"/>
      <c r="H1444" s="6"/>
      <c r="I1444" s="6"/>
      <c r="J1444" s="6"/>
      <c r="K1444" s="6"/>
      <c r="L1444" s="6"/>
      <c r="M1444" s="44"/>
      <c r="N1444" s="8"/>
      <c r="AC1444" s="4"/>
      <c r="AD1444" s="4"/>
      <c r="AE1444" s="4"/>
      <c r="AF1444" s="4"/>
      <c r="AG1444" s="4"/>
      <c r="AH1444" s="4"/>
      <c r="AI1444" s="4"/>
      <c r="AJ1444" s="4"/>
      <c r="AK1444" s="4"/>
      <c r="AL1444" s="4"/>
      <c r="AM1444" s="4"/>
      <c r="AN1444" s="4"/>
      <c r="AO1444" s="4"/>
      <c r="AP1444" s="4"/>
    </row>
    <row r="1445" spans="1:42" s="3" customFormat="1" ht="21">
      <c r="A1445" s="7"/>
      <c r="B1445" s="6"/>
      <c r="C1445" s="6"/>
      <c r="D1445" s="6"/>
      <c r="E1445" s="6"/>
      <c r="F1445" s="6"/>
      <c r="G1445" s="6"/>
      <c r="H1445" s="6"/>
      <c r="I1445" s="6"/>
      <c r="J1445" s="6"/>
      <c r="K1445" s="6"/>
      <c r="L1445" s="6"/>
      <c r="M1445" s="44"/>
      <c r="N1445" s="8"/>
      <c r="AC1445" s="4"/>
      <c r="AD1445" s="4"/>
      <c r="AE1445" s="4"/>
      <c r="AF1445" s="4"/>
      <c r="AG1445" s="4"/>
      <c r="AH1445" s="4"/>
      <c r="AI1445" s="4"/>
      <c r="AJ1445" s="4"/>
      <c r="AK1445" s="4"/>
      <c r="AL1445" s="4"/>
      <c r="AM1445" s="4"/>
      <c r="AN1445" s="4"/>
      <c r="AO1445" s="4"/>
      <c r="AP1445" s="4"/>
    </row>
    <row r="1446" spans="1:42" s="3" customFormat="1" ht="21">
      <c r="A1446" s="7"/>
      <c r="B1446" s="6"/>
      <c r="C1446" s="6"/>
      <c r="D1446" s="6"/>
      <c r="E1446" s="6"/>
      <c r="F1446" s="6"/>
      <c r="G1446" s="6"/>
      <c r="H1446" s="6"/>
      <c r="I1446" s="6"/>
      <c r="J1446" s="6"/>
      <c r="K1446" s="6"/>
      <c r="L1446" s="6"/>
      <c r="M1446" s="44"/>
      <c r="N1446" s="8"/>
      <c r="AC1446" s="4"/>
      <c r="AD1446" s="4"/>
      <c r="AE1446" s="4"/>
      <c r="AF1446" s="4"/>
      <c r="AG1446" s="4"/>
      <c r="AH1446" s="4"/>
      <c r="AI1446" s="4"/>
      <c r="AJ1446" s="4"/>
      <c r="AK1446" s="4"/>
      <c r="AL1446" s="4"/>
      <c r="AM1446" s="4"/>
      <c r="AN1446" s="4"/>
      <c r="AO1446" s="4"/>
      <c r="AP1446" s="4"/>
    </row>
    <row r="1447" spans="1:42" s="3" customFormat="1" ht="21">
      <c r="A1447" s="7"/>
      <c r="B1447" s="6"/>
      <c r="C1447" s="6"/>
      <c r="D1447" s="6"/>
      <c r="E1447" s="6"/>
      <c r="F1447" s="6"/>
      <c r="G1447" s="6"/>
      <c r="H1447" s="6"/>
      <c r="I1447" s="6"/>
      <c r="J1447" s="6"/>
      <c r="K1447" s="6"/>
      <c r="L1447" s="6"/>
      <c r="M1447" s="44"/>
      <c r="N1447" s="8"/>
      <c r="AC1447" s="4"/>
      <c r="AD1447" s="4"/>
      <c r="AE1447" s="4"/>
      <c r="AF1447" s="4"/>
      <c r="AG1447" s="4"/>
      <c r="AH1447" s="4"/>
      <c r="AI1447" s="4"/>
      <c r="AJ1447" s="4"/>
      <c r="AK1447" s="4"/>
      <c r="AL1447" s="4"/>
      <c r="AM1447" s="4"/>
      <c r="AN1447" s="4"/>
      <c r="AO1447" s="4"/>
      <c r="AP1447" s="4"/>
    </row>
    <row r="1448" spans="1:42" s="3" customFormat="1" ht="21">
      <c r="A1448" s="7"/>
      <c r="B1448" s="6"/>
      <c r="C1448" s="6"/>
      <c r="D1448" s="6"/>
      <c r="E1448" s="6"/>
      <c r="F1448" s="6"/>
      <c r="G1448" s="6"/>
      <c r="H1448" s="6"/>
      <c r="I1448" s="6"/>
      <c r="J1448" s="6"/>
      <c r="K1448" s="6"/>
      <c r="L1448" s="6"/>
      <c r="M1448" s="44"/>
      <c r="N1448" s="8"/>
      <c r="AC1448" s="4"/>
      <c r="AD1448" s="4"/>
      <c r="AE1448" s="4"/>
      <c r="AF1448" s="4"/>
      <c r="AG1448" s="4"/>
      <c r="AH1448" s="4"/>
      <c r="AI1448" s="4"/>
      <c r="AJ1448" s="4"/>
      <c r="AK1448" s="4"/>
      <c r="AL1448" s="4"/>
      <c r="AM1448" s="4"/>
      <c r="AN1448" s="4"/>
      <c r="AO1448" s="4"/>
      <c r="AP1448" s="4"/>
    </row>
    <row r="1449" spans="1:42" s="3" customFormat="1" ht="21">
      <c r="A1449" s="7"/>
      <c r="B1449" s="6"/>
      <c r="C1449" s="6"/>
      <c r="D1449" s="6"/>
      <c r="E1449" s="6"/>
      <c r="F1449" s="6"/>
      <c r="G1449" s="6"/>
      <c r="H1449" s="6"/>
      <c r="I1449" s="6"/>
      <c r="J1449" s="6"/>
      <c r="K1449" s="6"/>
      <c r="L1449" s="6"/>
      <c r="M1449" s="44"/>
      <c r="N1449" s="8"/>
      <c r="AC1449" s="4"/>
      <c r="AD1449" s="4"/>
      <c r="AE1449" s="4"/>
      <c r="AF1449" s="4"/>
      <c r="AG1449" s="4"/>
      <c r="AH1449" s="4"/>
      <c r="AI1449" s="4"/>
      <c r="AJ1449" s="4"/>
      <c r="AK1449" s="4"/>
      <c r="AL1449" s="4"/>
      <c r="AM1449" s="4"/>
      <c r="AN1449" s="4"/>
      <c r="AO1449" s="4"/>
      <c r="AP1449" s="4"/>
    </row>
    <row r="1450" spans="1:42" s="3" customFormat="1" ht="21">
      <c r="A1450" s="7"/>
      <c r="B1450" s="6"/>
      <c r="C1450" s="6"/>
      <c r="D1450" s="6"/>
      <c r="E1450" s="6"/>
      <c r="F1450" s="6"/>
      <c r="G1450" s="6"/>
      <c r="H1450" s="6"/>
      <c r="I1450" s="6"/>
      <c r="J1450" s="6"/>
      <c r="K1450" s="6"/>
      <c r="L1450" s="6"/>
      <c r="M1450" s="44"/>
      <c r="N1450" s="8"/>
      <c r="AC1450" s="4"/>
      <c r="AD1450" s="4"/>
      <c r="AE1450" s="4"/>
      <c r="AF1450" s="4"/>
      <c r="AG1450" s="4"/>
      <c r="AH1450" s="4"/>
      <c r="AI1450" s="4"/>
      <c r="AJ1450" s="4"/>
      <c r="AK1450" s="4"/>
      <c r="AL1450" s="4"/>
      <c r="AM1450" s="4"/>
      <c r="AN1450" s="4"/>
      <c r="AO1450" s="4"/>
      <c r="AP1450" s="4"/>
    </row>
    <row r="1451" spans="1:42" s="3" customFormat="1" ht="21">
      <c r="A1451" s="7"/>
      <c r="B1451" s="6"/>
      <c r="C1451" s="6"/>
      <c r="D1451" s="6"/>
      <c r="E1451" s="6"/>
      <c r="F1451" s="6"/>
      <c r="G1451" s="6"/>
      <c r="H1451" s="6"/>
      <c r="I1451" s="6"/>
      <c r="J1451" s="6"/>
      <c r="K1451" s="6"/>
      <c r="L1451" s="6"/>
      <c r="M1451" s="44"/>
      <c r="N1451" s="8"/>
      <c r="AC1451" s="4"/>
      <c r="AD1451" s="4"/>
      <c r="AE1451" s="4"/>
      <c r="AF1451" s="4"/>
      <c r="AG1451" s="4"/>
      <c r="AH1451" s="4"/>
      <c r="AI1451" s="4"/>
      <c r="AJ1451" s="4"/>
      <c r="AK1451" s="4"/>
      <c r="AL1451" s="4"/>
      <c r="AM1451" s="4"/>
      <c r="AN1451" s="4"/>
      <c r="AO1451" s="4"/>
      <c r="AP1451" s="4"/>
    </row>
    <row r="1452" spans="1:42" s="3" customFormat="1" ht="21">
      <c r="A1452" s="7"/>
      <c r="B1452" s="6"/>
      <c r="C1452" s="6"/>
      <c r="D1452" s="6"/>
      <c r="E1452" s="6"/>
      <c r="F1452" s="6"/>
      <c r="G1452" s="6"/>
      <c r="H1452" s="6"/>
      <c r="I1452" s="6"/>
      <c r="J1452" s="6"/>
      <c r="K1452" s="6"/>
      <c r="L1452" s="6"/>
      <c r="M1452" s="44"/>
      <c r="N1452" s="8"/>
      <c r="AC1452" s="4"/>
      <c r="AD1452" s="4"/>
      <c r="AE1452" s="4"/>
      <c r="AF1452" s="4"/>
      <c r="AG1452" s="4"/>
      <c r="AH1452" s="4"/>
      <c r="AI1452" s="4"/>
      <c r="AJ1452" s="4"/>
      <c r="AK1452" s="4"/>
      <c r="AL1452" s="4"/>
      <c r="AM1452" s="4"/>
      <c r="AN1452" s="4"/>
      <c r="AO1452" s="4"/>
      <c r="AP1452" s="4"/>
    </row>
    <row r="1453" spans="1:42" s="3" customFormat="1" ht="21">
      <c r="A1453" s="7"/>
      <c r="B1453" s="6"/>
      <c r="C1453" s="6"/>
      <c r="D1453" s="6"/>
      <c r="E1453" s="6"/>
      <c r="F1453" s="6"/>
      <c r="G1453" s="6"/>
      <c r="H1453" s="6"/>
      <c r="I1453" s="6"/>
      <c r="J1453" s="6"/>
      <c r="K1453" s="6"/>
      <c r="L1453" s="6"/>
      <c r="M1453" s="44"/>
      <c r="N1453" s="8"/>
      <c r="AC1453" s="4"/>
      <c r="AD1453" s="4"/>
      <c r="AE1453" s="4"/>
      <c r="AF1453" s="4"/>
      <c r="AG1453" s="4"/>
      <c r="AH1453" s="4"/>
      <c r="AI1453" s="4"/>
      <c r="AJ1453" s="4"/>
      <c r="AK1453" s="4"/>
      <c r="AL1453" s="4"/>
      <c r="AM1453" s="4"/>
      <c r="AN1453" s="4"/>
      <c r="AO1453" s="4"/>
      <c r="AP1453" s="4"/>
    </row>
    <row r="1454" spans="1:42" s="3" customFormat="1" ht="21">
      <c r="A1454" s="7"/>
      <c r="B1454" s="6"/>
      <c r="C1454" s="6"/>
      <c r="D1454" s="6"/>
      <c r="E1454" s="6"/>
      <c r="F1454" s="6"/>
      <c r="G1454" s="6"/>
      <c r="H1454" s="6"/>
      <c r="I1454" s="6"/>
      <c r="J1454" s="6"/>
      <c r="K1454" s="6"/>
      <c r="L1454" s="6"/>
      <c r="M1454" s="44"/>
      <c r="N1454" s="8"/>
      <c r="AC1454" s="4"/>
      <c r="AD1454" s="4"/>
      <c r="AE1454" s="4"/>
      <c r="AF1454" s="4"/>
      <c r="AG1454" s="4"/>
      <c r="AH1454" s="4"/>
      <c r="AI1454" s="4"/>
      <c r="AJ1454" s="4"/>
      <c r="AK1454" s="4"/>
      <c r="AL1454" s="4"/>
      <c r="AM1454" s="4"/>
      <c r="AN1454" s="4"/>
      <c r="AO1454" s="4"/>
      <c r="AP1454" s="4"/>
    </row>
    <row r="1455" spans="1:42" s="3" customFormat="1" ht="21">
      <c r="A1455" s="7"/>
      <c r="B1455" s="6"/>
      <c r="C1455" s="6"/>
      <c r="D1455" s="6"/>
      <c r="E1455" s="6"/>
      <c r="F1455" s="6"/>
      <c r="G1455" s="6"/>
      <c r="H1455" s="6"/>
      <c r="I1455" s="6"/>
      <c r="J1455" s="6"/>
      <c r="K1455" s="6"/>
      <c r="L1455" s="6"/>
      <c r="M1455" s="44"/>
      <c r="N1455" s="8"/>
      <c r="AC1455" s="4"/>
      <c r="AD1455" s="4"/>
      <c r="AE1455" s="4"/>
      <c r="AF1455" s="4"/>
      <c r="AG1455" s="4"/>
      <c r="AH1455" s="4"/>
      <c r="AI1455" s="4"/>
      <c r="AJ1455" s="4"/>
      <c r="AK1455" s="4"/>
      <c r="AL1455" s="4"/>
      <c r="AM1455" s="4"/>
      <c r="AN1455" s="4"/>
      <c r="AO1455" s="4"/>
      <c r="AP1455" s="4"/>
    </row>
    <row r="1456" spans="1:42" s="3" customFormat="1" ht="21">
      <c r="A1456" s="7"/>
      <c r="B1456" s="6"/>
      <c r="C1456" s="6"/>
      <c r="D1456" s="6"/>
      <c r="E1456" s="6"/>
      <c r="F1456" s="6"/>
      <c r="G1456" s="6"/>
      <c r="H1456" s="6"/>
      <c r="I1456" s="6"/>
      <c r="J1456" s="6"/>
      <c r="K1456" s="6"/>
      <c r="L1456" s="6"/>
      <c r="M1456" s="44"/>
      <c r="N1456" s="8"/>
      <c r="AC1456" s="4"/>
      <c r="AD1456" s="4"/>
      <c r="AE1456" s="4"/>
      <c r="AF1456" s="4"/>
      <c r="AG1456" s="4"/>
      <c r="AH1456" s="4"/>
      <c r="AI1456" s="4"/>
      <c r="AJ1456" s="4"/>
      <c r="AK1456" s="4"/>
      <c r="AL1456" s="4"/>
      <c r="AM1456" s="4"/>
      <c r="AN1456" s="4"/>
      <c r="AO1456" s="4"/>
      <c r="AP1456" s="4"/>
    </row>
    <row r="1457" spans="1:42" s="3" customFormat="1" ht="21">
      <c r="A1457" s="7"/>
      <c r="B1457" s="6"/>
      <c r="C1457" s="6"/>
      <c r="D1457" s="6"/>
      <c r="E1457" s="6"/>
      <c r="F1457" s="6"/>
      <c r="G1457" s="6"/>
      <c r="H1457" s="6"/>
      <c r="I1457" s="6"/>
      <c r="J1457" s="6"/>
      <c r="K1457" s="6"/>
      <c r="L1457" s="6"/>
      <c r="M1457" s="44"/>
      <c r="N1457" s="8"/>
      <c r="AC1457" s="4"/>
      <c r="AD1457" s="4"/>
      <c r="AE1457" s="4"/>
      <c r="AF1457" s="4"/>
      <c r="AG1457" s="4"/>
      <c r="AH1457" s="4"/>
      <c r="AI1457" s="4"/>
      <c r="AJ1457" s="4"/>
      <c r="AK1457" s="4"/>
      <c r="AL1457" s="4"/>
      <c r="AM1457" s="4"/>
      <c r="AN1457" s="4"/>
      <c r="AO1457" s="4"/>
      <c r="AP1457" s="4"/>
    </row>
    <row r="1458" spans="1:42" s="3" customFormat="1" ht="21">
      <c r="A1458" s="7"/>
      <c r="B1458" s="6"/>
      <c r="C1458" s="6"/>
      <c r="D1458" s="6"/>
      <c r="E1458" s="6"/>
      <c r="F1458" s="6"/>
      <c r="G1458" s="6"/>
      <c r="H1458" s="6"/>
      <c r="I1458" s="6"/>
      <c r="J1458" s="6"/>
      <c r="K1458" s="6"/>
      <c r="L1458" s="6"/>
      <c r="M1458" s="44"/>
      <c r="N1458" s="8"/>
      <c r="AC1458" s="4"/>
      <c r="AD1458" s="4"/>
      <c r="AE1458" s="4"/>
      <c r="AF1458" s="4"/>
      <c r="AG1458" s="4"/>
      <c r="AH1458" s="4"/>
      <c r="AI1458" s="4"/>
      <c r="AJ1458" s="4"/>
      <c r="AK1458" s="4"/>
      <c r="AL1458" s="4"/>
      <c r="AM1458" s="4"/>
      <c r="AN1458" s="4"/>
      <c r="AO1458" s="4"/>
      <c r="AP1458" s="4"/>
    </row>
    <row r="1459" spans="1:42" s="3" customFormat="1" ht="21">
      <c r="A1459" s="7"/>
      <c r="B1459" s="6"/>
      <c r="C1459" s="6"/>
      <c r="D1459" s="6"/>
      <c r="E1459" s="6"/>
      <c r="F1459" s="6"/>
      <c r="G1459" s="6"/>
      <c r="H1459" s="6"/>
      <c r="I1459" s="6"/>
      <c r="J1459" s="6"/>
      <c r="K1459" s="6"/>
      <c r="L1459" s="6"/>
      <c r="M1459" s="44"/>
      <c r="N1459" s="8"/>
      <c r="AC1459" s="4"/>
      <c r="AD1459" s="4"/>
      <c r="AE1459" s="4"/>
      <c r="AF1459" s="4"/>
      <c r="AG1459" s="4"/>
      <c r="AH1459" s="4"/>
      <c r="AI1459" s="4"/>
      <c r="AJ1459" s="4"/>
      <c r="AK1459" s="4"/>
      <c r="AL1459" s="4"/>
      <c r="AM1459" s="4"/>
      <c r="AN1459" s="4"/>
      <c r="AO1459" s="4"/>
      <c r="AP1459" s="4"/>
    </row>
    <row r="1460" spans="1:42" s="3" customFormat="1" ht="21">
      <c r="A1460" s="7"/>
      <c r="B1460" s="6"/>
      <c r="C1460" s="6"/>
      <c r="D1460" s="6"/>
      <c r="E1460" s="6"/>
      <c r="F1460" s="6"/>
      <c r="G1460" s="6"/>
      <c r="H1460" s="6"/>
      <c r="I1460" s="6"/>
      <c r="J1460" s="6"/>
      <c r="K1460" s="6"/>
      <c r="L1460" s="6"/>
      <c r="M1460" s="44"/>
      <c r="N1460" s="8"/>
      <c r="AC1460" s="4"/>
      <c r="AD1460" s="4"/>
      <c r="AE1460" s="4"/>
      <c r="AF1460" s="4"/>
      <c r="AG1460" s="4"/>
      <c r="AH1460" s="4"/>
      <c r="AI1460" s="4"/>
      <c r="AJ1460" s="4"/>
      <c r="AK1460" s="4"/>
      <c r="AL1460" s="4"/>
      <c r="AM1460" s="4"/>
      <c r="AN1460" s="4"/>
      <c r="AO1460" s="4"/>
      <c r="AP1460" s="4"/>
    </row>
    <row r="1461" spans="1:42" s="3" customFormat="1" ht="21">
      <c r="A1461" s="7"/>
      <c r="B1461" s="6"/>
      <c r="C1461" s="6"/>
      <c r="D1461" s="6"/>
      <c r="E1461" s="6"/>
      <c r="F1461" s="6"/>
      <c r="G1461" s="6"/>
      <c r="H1461" s="6"/>
      <c r="I1461" s="6"/>
      <c r="J1461" s="6"/>
      <c r="K1461" s="6"/>
      <c r="L1461" s="6"/>
      <c r="M1461" s="44"/>
      <c r="N1461" s="8"/>
      <c r="AC1461" s="4"/>
      <c r="AD1461" s="4"/>
      <c r="AE1461" s="4"/>
      <c r="AF1461" s="4"/>
      <c r="AG1461" s="4"/>
      <c r="AH1461" s="4"/>
      <c r="AI1461" s="4"/>
      <c r="AJ1461" s="4"/>
      <c r="AK1461" s="4"/>
      <c r="AL1461" s="4"/>
      <c r="AM1461" s="4"/>
      <c r="AN1461" s="4"/>
      <c r="AO1461" s="4"/>
      <c r="AP1461" s="4"/>
    </row>
    <row r="1462" spans="1:42" s="3" customFormat="1" ht="21">
      <c r="A1462" s="7"/>
      <c r="B1462" s="6"/>
      <c r="C1462" s="6"/>
      <c r="D1462" s="6"/>
      <c r="E1462" s="6"/>
      <c r="F1462" s="6"/>
      <c r="G1462" s="6"/>
      <c r="H1462" s="6"/>
      <c r="I1462" s="6"/>
      <c r="J1462" s="6"/>
      <c r="K1462" s="6"/>
      <c r="L1462" s="6"/>
      <c r="M1462" s="44"/>
      <c r="N1462" s="8"/>
      <c r="AC1462" s="4"/>
      <c r="AD1462" s="4"/>
      <c r="AE1462" s="4"/>
      <c r="AF1462" s="4"/>
      <c r="AG1462" s="4"/>
      <c r="AH1462" s="4"/>
      <c r="AI1462" s="4"/>
      <c r="AJ1462" s="4"/>
      <c r="AK1462" s="4"/>
      <c r="AL1462" s="4"/>
      <c r="AM1462" s="4"/>
      <c r="AN1462" s="4"/>
      <c r="AO1462" s="4"/>
      <c r="AP1462" s="4"/>
    </row>
    <row r="1463" spans="1:42" s="3" customFormat="1" ht="21">
      <c r="A1463" s="7"/>
      <c r="B1463" s="6"/>
      <c r="C1463" s="6"/>
      <c r="D1463" s="6"/>
      <c r="E1463" s="6"/>
      <c r="F1463" s="6"/>
      <c r="G1463" s="6"/>
      <c r="H1463" s="6"/>
      <c r="I1463" s="6"/>
      <c r="J1463" s="6"/>
      <c r="K1463" s="6"/>
      <c r="L1463" s="6"/>
      <c r="M1463" s="44"/>
      <c r="N1463" s="8"/>
      <c r="AC1463" s="4"/>
      <c r="AD1463" s="4"/>
      <c r="AE1463" s="4"/>
      <c r="AF1463" s="4"/>
      <c r="AG1463" s="4"/>
      <c r="AH1463" s="4"/>
      <c r="AI1463" s="4"/>
      <c r="AJ1463" s="4"/>
      <c r="AK1463" s="4"/>
      <c r="AL1463" s="4"/>
      <c r="AM1463" s="4"/>
      <c r="AN1463" s="4"/>
      <c r="AO1463" s="4"/>
      <c r="AP1463" s="4"/>
    </row>
    <row r="1464" spans="1:42" s="3" customFormat="1" ht="21">
      <c r="A1464" s="7"/>
      <c r="B1464" s="6"/>
      <c r="C1464" s="6"/>
      <c r="D1464" s="6"/>
      <c r="E1464" s="6"/>
      <c r="F1464" s="6"/>
      <c r="G1464" s="6"/>
      <c r="H1464" s="6"/>
      <c r="I1464" s="6"/>
      <c r="J1464" s="6"/>
      <c r="K1464" s="6"/>
      <c r="L1464" s="6"/>
      <c r="M1464" s="44"/>
      <c r="N1464" s="8"/>
      <c r="AC1464" s="4"/>
      <c r="AD1464" s="4"/>
      <c r="AE1464" s="4"/>
      <c r="AF1464" s="4"/>
      <c r="AG1464" s="4"/>
      <c r="AH1464" s="4"/>
      <c r="AI1464" s="4"/>
      <c r="AJ1464" s="4"/>
      <c r="AK1464" s="4"/>
      <c r="AL1464" s="4"/>
      <c r="AM1464" s="4"/>
      <c r="AN1464" s="4"/>
      <c r="AO1464" s="4"/>
      <c r="AP1464" s="4"/>
    </row>
    <row r="1465" spans="1:42" s="3" customFormat="1" ht="21">
      <c r="A1465" s="7"/>
      <c r="B1465" s="6"/>
      <c r="C1465" s="6"/>
      <c r="D1465" s="6"/>
      <c r="E1465" s="6"/>
      <c r="F1465" s="6"/>
      <c r="G1465" s="6"/>
      <c r="H1465" s="6"/>
      <c r="I1465" s="6"/>
      <c r="J1465" s="6"/>
      <c r="K1465" s="6"/>
      <c r="L1465" s="6"/>
      <c r="M1465" s="44"/>
      <c r="N1465" s="8"/>
      <c r="AC1465" s="4"/>
      <c r="AD1465" s="4"/>
      <c r="AE1465" s="4"/>
      <c r="AF1465" s="4"/>
      <c r="AG1465" s="4"/>
      <c r="AH1465" s="4"/>
      <c r="AI1465" s="4"/>
      <c r="AJ1465" s="4"/>
      <c r="AK1465" s="4"/>
      <c r="AL1465" s="4"/>
      <c r="AM1465" s="4"/>
      <c r="AN1465" s="4"/>
      <c r="AO1465" s="4"/>
      <c r="AP1465" s="4"/>
    </row>
    <row r="1466" spans="1:42" s="3" customFormat="1" ht="21">
      <c r="A1466" s="7"/>
      <c r="B1466" s="6"/>
      <c r="C1466" s="6"/>
      <c r="D1466" s="6"/>
      <c r="E1466" s="6"/>
      <c r="F1466" s="6"/>
      <c r="G1466" s="6"/>
      <c r="H1466" s="6"/>
      <c r="I1466" s="6"/>
      <c r="J1466" s="6"/>
      <c r="K1466" s="6"/>
      <c r="L1466" s="6"/>
      <c r="M1466" s="44"/>
      <c r="N1466" s="8"/>
      <c r="AC1466" s="4"/>
      <c r="AD1466" s="4"/>
      <c r="AE1466" s="4"/>
      <c r="AF1466" s="4"/>
      <c r="AG1466" s="4"/>
      <c r="AH1466" s="4"/>
      <c r="AI1466" s="4"/>
      <c r="AJ1466" s="4"/>
      <c r="AK1466" s="4"/>
      <c r="AL1466" s="4"/>
      <c r="AM1466" s="4"/>
      <c r="AN1466" s="4"/>
      <c r="AO1466" s="4"/>
      <c r="AP1466" s="4"/>
    </row>
    <row r="1467" spans="1:42" s="3" customFormat="1" ht="21">
      <c r="A1467" s="7"/>
      <c r="B1467" s="6"/>
      <c r="C1467" s="6"/>
      <c r="D1467" s="6"/>
      <c r="E1467" s="6"/>
      <c r="F1467" s="6"/>
      <c r="G1467" s="6"/>
      <c r="H1467" s="6"/>
      <c r="I1467" s="6"/>
      <c r="J1467" s="6"/>
      <c r="K1467" s="6"/>
      <c r="L1467" s="6"/>
      <c r="M1467" s="44"/>
      <c r="N1467" s="8"/>
      <c r="AC1467" s="4"/>
      <c r="AD1467" s="4"/>
      <c r="AE1467" s="4"/>
      <c r="AF1467" s="4"/>
      <c r="AG1467" s="4"/>
      <c r="AH1467" s="4"/>
      <c r="AI1467" s="4"/>
      <c r="AJ1467" s="4"/>
      <c r="AK1467" s="4"/>
      <c r="AL1467" s="4"/>
      <c r="AM1467" s="4"/>
      <c r="AN1467" s="4"/>
      <c r="AO1467" s="4"/>
      <c r="AP1467" s="4"/>
    </row>
    <row r="1468" spans="1:42" s="3" customFormat="1" ht="21">
      <c r="A1468" s="7"/>
      <c r="B1468" s="6"/>
      <c r="C1468" s="6"/>
      <c r="D1468" s="6"/>
      <c r="E1468" s="6"/>
      <c r="F1468" s="6"/>
      <c r="G1468" s="6"/>
      <c r="H1468" s="6"/>
      <c r="I1468" s="6"/>
      <c r="J1468" s="6"/>
      <c r="K1468" s="6"/>
      <c r="L1468" s="6"/>
      <c r="M1468" s="44"/>
      <c r="N1468" s="8"/>
      <c r="AC1468" s="4"/>
      <c r="AD1468" s="4"/>
      <c r="AE1468" s="4"/>
      <c r="AF1468" s="4"/>
      <c r="AG1468" s="4"/>
      <c r="AH1468" s="4"/>
      <c r="AI1468" s="4"/>
      <c r="AJ1468" s="4"/>
      <c r="AK1468" s="4"/>
      <c r="AL1468" s="4"/>
      <c r="AM1468" s="4"/>
      <c r="AN1468" s="4"/>
      <c r="AO1468" s="4"/>
      <c r="AP1468" s="4"/>
    </row>
    <row r="1469" spans="1:42" s="3" customFormat="1" ht="21">
      <c r="A1469" s="7"/>
      <c r="B1469" s="6"/>
      <c r="C1469" s="6"/>
      <c r="D1469" s="6"/>
      <c r="E1469" s="6"/>
      <c r="F1469" s="6"/>
      <c r="G1469" s="6"/>
      <c r="H1469" s="6"/>
      <c r="I1469" s="6"/>
      <c r="J1469" s="6"/>
      <c r="K1469" s="6"/>
      <c r="L1469" s="6"/>
      <c r="M1469" s="44"/>
      <c r="N1469" s="8"/>
      <c r="AC1469" s="4"/>
      <c r="AD1469" s="4"/>
      <c r="AE1469" s="4"/>
      <c r="AF1469" s="4"/>
      <c r="AG1469" s="4"/>
      <c r="AH1469" s="4"/>
      <c r="AI1469" s="4"/>
      <c r="AJ1469" s="4"/>
      <c r="AK1469" s="4"/>
      <c r="AL1469" s="4"/>
      <c r="AM1469" s="4"/>
      <c r="AN1469" s="4"/>
      <c r="AO1469" s="4"/>
      <c r="AP1469" s="4"/>
    </row>
    <row r="1470" spans="1:42" s="3" customFormat="1" ht="21">
      <c r="A1470" s="7"/>
      <c r="B1470" s="6"/>
      <c r="C1470" s="6"/>
      <c r="D1470" s="6"/>
      <c r="E1470" s="6"/>
      <c r="F1470" s="6"/>
      <c r="G1470" s="6"/>
      <c r="H1470" s="6"/>
      <c r="I1470" s="6"/>
      <c r="J1470" s="6"/>
      <c r="K1470" s="6"/>
      <c r="L1470" s="6"/>
      <c r="M1470" s="44"/>
      <c r="N1470" s="8"/>
      <c r="AC1470" s="4"/>
      <c r="AD1470" s="4"/>
      <c r="AE1470" s="4"/>
      <c r="AF1470" s="4"/>
      <c r="AG1470" s="4"/>
      <c r="AH1470" s="4"/>
      <c r="AI1470" s="4"/>
      <c r="AJ1470" s="4"/>
      <c r="AK1470" s="4"/>
      <c r="AL1470" s="4"/>
      <c r="AM1470" s="4"/>
      <c r="AN1470" s="4"/>
      <c r="AO1470" s="4"/>
      <c r="AP1470" s="4"/>
    </row>
    <row r="1471" spans="1:42" s="3" customFormat="1" ht="21">
      <c r="A1471" s="7"/>
      <c r="B1471" s="6"/>
      <c r="C1471" s="6"/>
      <c r="D1471" s="6"/>
      <c r="E1471" s="6"/>
      <c r="F1471" s="6"/>
      <c r="G1471" s="6"/>
      <c r="H1471" s="6"/>
      <c r="I1471" s="6"/>
      <c r="J1471" s="6"/>
      <c r="K1471" s="6"/>
      <c r="L1471" s="6"/>
      <c r="M1471" s="44"/>
      <c r="N1471" s="8"/>
      <c r="AC1471" s="4"/>
      <c r="AD1471" s="4"/>
      <c r="AE1471" s="4"/>
      <c r="AF1471" s="4"/>
      <c r="AG1471" s="4"/>
      <c r="AH1471" s="4"/>
      <c r="AI1471" s="4"/>
      <c r="AJ1471" s="4"/>
      <c r="AK1471" s="4"/>
      <c r="AL1471" s="4"/>
      <c r="AM1471" s="4"/>
      <c r="AN1471" s="4"/>
      <c r="AO1471" s="4"/>
      <c r="AP1471" s="4"/>
    </row>
    <row r="1472" spans="1:42" s="3" customFormat="1" ht="21">
      <c r="A1472" s="7"/>
      <c r="B1472" s="6"/>
      <c r="C1472" s="6"/>
      <c r="D1472" s="6"/>
      <c r="E1472" s="6"/>
      <c r="F1472" s="6"/>
      <c r="G1472" s="6"/>
      <c r="H1472" s="6"/>
      <c r="I1472" s="6"/>
      <c r="J1472" s="6"/>
      <c r="K1472" s="6"/>
      <c r="L1472" s="6"/>
      <c r="M1472" s="44"/>
      <c r="N1472" s="8"/>
      <c r="AC1472" s="4"/>
      <c r="AD1472" s="4"/>
      <c r="AE1472" s="4"/>
      <c r="AF1472" s="4"/>
      <c r="AG1472" s="4"/>
      <c r="AH1472" s="4"/>
      <c r="AI1472" s="4"/>
      <c r="AJ1472" s="4"/>
      <c r="AK1472" s="4"/>
      <c r="AL1472" s="4"/>
      <c r="AM1472" s="4"/>
      <c r="AN1472" s="4"/>
      <c r="AO1472" s="4"/>
      <c r="AP1472" s="4"/>
    </row>
    <row r="1473" spans="1:42" s="3" customFormat="1" ht="21">
      <c r="A1473" s="7"/>
      <c r="B1473" s="6"/>
      <c r="C1473" s="6"/>
      <c r="D1473" s="6"/>
      <c r="E1473" s="6"/>
      <c r="F1473" s="6"/>
      <c r="G1473" s="6"/>
      <c r="H1473" s="6"/>
      <c r="I1473" s="6"/>
      <c r="J1473" s="6"/>
      <c r="K1473" s="6"/>
      <c r="L1473" s="6"/>
      <c r="M1473" s="44"/>
      <c r="N1473" s="8"/>
      <c r="AC1473" s="4"/>
      <c r="AD1473" s="4"/>
      <c r="AE1473" s="4"/>
      <c r="AF1473" s="4"/>
      <c r="AG1473" s="4"/>
      <c r="AH1473" s="4"/>
      <c r="AI1473" s="4"/>
      <c r="AJ1473" s="4"/>
      <c r="AK1473" s="4"/>
      <c r="AL1473" s="4"/>
      <c r="AM1473" s="4"/>
      <c r="AN1473" s="4"/>
      <c r="AO1473" s="4"/>
      <c r="AP1473" s="4"/>
    </row>
  </sheetData>
  <sheetProtection/>
  <autoFilter ref="E1:E1473"/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T23"/>
  <sheetViews>
    <sheetView zoomScale="118" zoomScaleNormal="118" zoomScalePageLayoutView="0" workbookViewId="0" topLeftCell="A13">
      <selection activeCell="D18" sqref="D18"/>
    </sheetView>
  </sheetViews>
  <sheetFormatPr defaultColWidth="9.140625" defaultRowHeight="21.75"/>
  <cols>
    <col min="1" max="1" width="5.57421875" style="5" customWidth="1"/>
    <col min="2" max="2" width="21.7109375" style="5" customWidth="1"/>
    <col min="3" max="3" width="30.8515625" style="4" customWidth="1"/>
    <col min="4" max="4" width="28.28125" style="4" customWidth="1"/>
    <col min="5" max="5" width="10.00390625" style="5" customWidth="1"/>
    <col min="6" max="16384" width="9.140625" style="5" customWidth="1"/>
  </cols>
  <sheetData>
    <row r="1" spans="2:254" ht="21">
      <c r="B1" s="183" t="s">
        <v>62</v>
      </c>
      <c r="C1" s="183"/>
      <c r="D1" s="183"/>
      <c r="E1" s="183"/>
      <c r="F1" s="183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</row>
    <row r="2" spans="2:254" ht="21">
      <c r="B2" s="65"/>
      <c r="C2" s="65"/>
      <c r="D2" s="65"/>
      <c r="E2" s="65"/>
      <c r="F2" s="65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</row>
    <row r="3" spans="2:6" ht="23.25">
      <c r="B3" s="182" t="s">
        <v>212</v>
      </c>
      <c r="C3" s="182"/>
      <c r="D3" s="182"/>
      <c r="E3" s="182"/>
      <c r="F3" s="182"/>
    </row>
    <row r="4" spans="2:6" ht="23.25">
      <c r="B4" s="182" t="s">
        <v>89</v>
      </c>
      <c r="C4" s="182"/>
      <c r="D4" s="182"/>
      <c r="E4" s="182"/>
      <c r="F4" s="182"/>
    </row>
    <row r="5" spans="2:6" ht="23.25">
      <c r="B5" s="182" t="s">
        <v>210</v>
      </c>
      <c r="C5" s="182"/>
      <c r="D5" s="182"/>
      <c r="E5" s="182"/>
      <c r="F5" s="182"/>
    </row>
    <row r="6" spans="2:5" ht="21">
      <c r="B6" s="10"/>
      <c r="C6" s="10"/>
      <c r="D6" s="10"/>
      <c r="E6" s="10"/>
    </row>
    <row r="7" spans="2:7" ht="21">
      <c r="B7" s="66" t="s">
        <v>93</v>
      </c>
      <c r="C7" s="66"/>
      <c r="D7" s="66"/>
      <c r="E7" s="66"/>
      <c r="F7" s="66"/>
      <c r="G7" s="66"/>
    </row>
    <row r="8" spans="2:7" ht="21">
      <c r="B8" s="66" t="s">
        <v>156</v>
      </c>
      <c r="C8" s="66"/>
      <c r="D8" s="66"/>
      <c r="E8" s="66"/>
      <c r="F8" s="66"/>
      <c r="G8" s="66"/>
    </row>
    <row r="9" spans="2:7" ht="21">
      <c r="B9" s="66" t="s">
        <v>219</v>
      </c>
      <c r="C9" s="66"/>
      <c r="D9" s="66"/>
      <c r="E9" s="66"/>
      <c r="F9" s="66"/>
      <c r="G9" s="66"/>
    </row>
    <row r="10" ht="21">
      <c r="B10" s="5" t="s">
        <v>218</v>
      </c>
    </row>
    <row r="12" ht="21">
      <c r="B12" s="12" t="s">
        <v>33</v>
      </c>
    </row>
    <row r="13" ht="21">
      <c r="B13" s="12"/>
    </row>
    <row r="14" ht="21">
      <c r="B14" s="12" t="s">
        <v>53</v>
      </c>
    </row>
    <row r="16" spans="2:4" s="14" customFormat="1" ht="36.75" customHeight="1">
      <c r="B16" s="16" t="s">
        <v>5</v>
      </c>
      <c r="C16" s="16" t="s">
        <v>23</v>
      </c>
      <c r="D16" s="16" t="s">
        <v>7</v>
      </c>
    </row>
    <row r="17" spans="2:4" ht="35.25" customHeight="1">
      <c r="B17" s="13" t="s">
        <v>9</v>
      </c>
      <c r="C17" s="13">
        <f>data!B44</f>
        <v>16</v>
      </c>
      <c r="D17" s="15">
        <f>C17*100/$C$19</f>
        <v>38.095238095238095</v>
      </c>
    </row>
    <row r="18" spans="2:4" ht="35.25" customHeight="1">
      <c r="B18" s="13" t="s">
        <v>10</v>
      </c>
      <c r="C18" s="13">
        <f>data!B45</f>
        <v>26</v>
      </c>
      <c r="D18" s="15">
        <f>C18*100/$C$19</f>
        <v>61.904761904761905</v>
      </c>
    </row>
    <row r="19" spans="2:4" ht="33.75" customHeight="1">
      <c r="B19" s="16" t="s">
        <v>4</v>
      </c>
      <c r="C19" s="16">
        <f>SUM(C17:C18)</f>
        <v>42</v>
      </c>
      <c r="D19" s="71">
        <f>C19*100/$C$19</f>
        <v>100</v>
      </c>
    </row>
    <row r="21" ht="21">
      <c r="B21" s="43" t="s">
        <v>69</v>
      </c>
    </row>
    <row r="22" ht="21">
      <c r="B22" s="43" t="s">
        <v>229</v>
      </c>
    </row>
    <row r="23" ht="21">
      <c r="B23" s="43"/>
    </row>
  </sheetData>
  <sheetProtection/>
  <mergeCells count="4">
    <mergeCell ref="B3:F3"/>
    <mergeCell ref="B4:F4"/>
    <mergeCell ref="B5:F5"/>
    <mergeCell ref="B1:F1"/>
  </mergeCells>
  <printOptions/>
  <pageMargins left="0.75" right="0" top="0.590551181102362" bottom="0.984251968503937" header="0.511811023622047" footer="0.511811023622047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U13"/>
  <sheetViews>
    <sheetView zoomScale="124" zoomScaleNormal="124" zoomScalePageLayoutView="0" workbookViewId="0" topLeftCell="A1">
      <selection activeCell="C25" sqref="C25"/>
    </sheetView>
  </sheetViews>
  <sheetFormatPr defaultColWidth="9.140625" defaultRowHeight="21.75"/>
  <cols>
    <col min="1" max="1" width="5.57421875" style="5" customWidth="1"/>
    <col min="2" max="2" width="25.8515625" style="5" customWidth="1"/>
    <col min="3" max="3" width="30.140625" style="4" customWidth="1"/>
    <col min="4" max="4" width="27.7109375" style="4" customWidth="1"/>
    <col min="5" max="5" width="9.140625" style="5" customWidth="1"/>
    <col min="6" max="7" width="9.140625" style="5" hidden="1" customWidth="1"/>
    <col min="8" max="16384" width="9.140625" style="5" customWidth="1"/>
  </cols>
  <sheetData>
    <row r="1" spans="2:255" ht="21">
      <c r="B1" s="183" t="s">
        <v>61</v>
      </c>
      <c r="C1" s="183"/>
      <c r="D1" s="183"/>
      <c r="E1" s="183"/>
      <c r="F1" s="183"/>
      <c r="G1" s="183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</row>
    <row r="2" spans="2:255" ht="21">
      <c r="B2" s="65"/>
      <c r="C2" s="65"/>
      <c r="D2" s="65"/>
      <c r="E2" s="65"/>
      <c r="F2" s="65"/>
      <c r="G2" s="65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</row>
    <row r="3" ht="21">
      <c r="B3" s="12" t="s">
        <v>52</v>
      </c>
    </row>
    <row r="5" spans="2:4" s="14" customFormat="1" ht="45.75" customHeight="1">
      <c r="B5" s="16" t="s">
        <v>6</v>
      </c>
      <c r="C5" s="75" t="s">
        <v>23</v>
      </c>
      <c r="D5" s="16" t="s">
        <v>7</v>
      </c>
    </row>
    <row r="6" spans="2:4" ht="33.75" customHeight="1">
      <c r="B6" s="17" t="s">
        <v>67</v>
      </c>
      <c r="C6" s="60">
        <f>data!B48</f>
        <v>34</v>
      </c>
      <c r="D6" s="18">
        <f>C6*100/$C$9</f>
        <v>80.95238095238095</v>
      </c>
    </row>
    <row r="7" spans="2:4" ht="33.75" customHeight="1">
      <c r="B7" s="17" t="s">
        <v>11</v>
      </c>
      <c r="C7" s="60">
        <f>data!B49</f>
        <v>7</v>
      </c>
      <c r="D7" s="18">
        <f>C7*100/$C$9</f>
        <v>16.666666666666668</v>
      </c>
    </row>
    <row r="8" spans="2:4" ht="33.75" customHeight="1">
      <c r="B8" s="17" t="s">
        <v>77</v>
      </c>
      <c r="C8" s="59">
        <f>data!B50</f>
        <v>1</v>
      </c>
      <c r="D8" s="18">
        <f>C8*100/$C$9</f>
        <v>2.380952380952381</v>
      </c>
    </row>
    <row r="9" spans="2:4" ht="33.75" customHeight="1">
      <c r="B9" s="19" t="s">
        <v>4</v>
      </c>
      <c r="C9" s="19">
        <f>SUM(C6:C8)</f>
        <v>42</v>
      </c>
      <c r="D9" s="20">
        <f>C9*100/$C$9</f>
        <v>100</v>
      </c>
    </row>
    <row r="11" ht="21">
      <c r="B11" s="43" t="s">
        <v>198</v>
      </c>
    </row>
    <row r="12" ht="21">
      <c r="B12" s="43" t="s">
        <v>201</v>
      </c>
    </row>
    <row r="13" ht="21">
      <c r="B13" s="43" t="s">
        <v>199</v>
      </c>
    </row>
  </sheetData>
  <sheetProtection/>
  <mergeCells count="1">
    <mergeCell ref="B1:G1"/>
  </mergeCells>
  <printOptions/>
  <pageMargins left="0.7480314960629921" right="0.15748031496062992" top="0.5905511811023623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46"/>
  <sheetViews>
    <sheetView zoomScale="120" zoomScaleNormal="120" zoomScalePageLayoutView="0" workbookViewId="0" topLeftCell="A40">
      <selection activeCell="E50" sqref="E50"/>
    </sheetView>
  </sheetViews>
  <sheetFormatPr defaultColWidth="9.140625" defaultRowHeight="21.75"/>
  <cols>
    <col min="1" max="1" width="12.421875" style="11" customWidth="1"/>
    <col min="2" max="2" width="9.140625" style="11" customWidth="1"/>
    <col min="3" max="3" width="17.7109375" style="11" customWidth="1"/>
    <col min="4" max="4" width="23.7109375" style="11" customWidth="1"/>
    <col min="5" max="5" width="12.28125" style="56" customWidth="1"/>
    <col min="6" max="6" width="15.7109375" style="56" customWidth="1"/>
    <col min="7" max="7" width="16.421875" style="56" customWidth="1"/>
    <col min="8" max="16384" width="9.140625" style="11" customWidth="1"/>
  </cols>
  <sheetData>
    <row r="2" spans="1:8" ht="22.5" customHeight="1">
      <c r="A2" s="184" t="s">
        <v>78</v>
      </c>
      <c r="B2" s="184"/>
      <c r="C2" s="184"/>
      <c r="D2" s="184"/>
      <c r="E2" s="184"/>
      <c r="F2" s="184"/>
      <c r="G2" s="116"/>
      <c r="H2" s="116"/>
    </row>
    <row r="3" spans="1:8" ht="19.5">
      <c r="A3" s="67"/>
      <c r="B3" s="67"/>
      <c r="C3" s="67"/>
      <c r="D3" s="67"/>
      <c r="E3" s="67"/>
      <c r="F3" s="67"/>
      <c r="G3" s="116"/>
      <c r="H3" s="116"/>
    </row>
    <row r="4" ht="19.5">
      <c r="A4" s="117" t="s">
        <v>192</v>
      </c>
    </row>
    <row r="5" ht="19.5">
      <c r="A5" s="117"/>
    </row>
    <row r="6" spans="1:6" ht="19.5">
      <c r="A6" s="117"/>
      <c r="B6" s="185" t="s">
        <v>108</v>
      </c>
      <c r="C6" s="186"/>
      <c r="D6" s="186"/>
      <c r="E6" s="72" t="s">
        <v>23</v>
      </c>
      <c r="F6" s="72" t="s">
        <v>7</v>
      </c>
    </row>
    <row r="7" spans="1:6" ht="19.5">
      <c r="A7" s="117"/>
      <c r="B7" s="118" t="s">
        <v>109</v>
      </c>
      <c r="C7" s="72"/>
      <c r="D7" s="72"/>
      <c r="E7" s="72">
        <v>6</v>
      </c>
      <c r="F7" s="119">
        <f aca="true" t="shared" si="0" ref="F7:F38">E7*100/$E$38</f>
        <v>14.285714285714286</v>
      </c>
    </row>
    <row r="8" spans="1:6" ht="19.5">
      <c r="A8" s="117"/>
      <c r="B8" s="122" t="s">
        <v>161</v>
      </c>
      <c r="C8" s="123"/>
      <c r="D8" s="124"/>
      <c r="E8" s="120">
        <v>2</v>
      </c>
      <c r="F8" s="121">
        <f t="shared" si="0"/>
        <v>4.761904761904762</v>
      </c>
    </row>
    <row r="9" spans="1:6" ht="19.5">
      <c r="A9" s="117"/>
      <c r="B9" s="122" t="s">
        <v>110</v>
      </c>
      <c r="C9" s="123"/>
      <c r="D9" s="124"/>
      <c r="E9" s="120">
        <v>4</v>
      </c>
      <c r="F9" s="121">
        <f t="shared" si="0"/>
        <v>9.523809523809524</v>
      </c>
    </row>
    <row r="10" spans="1:6" ht="19.5">
      <c r="A10" s="117"/>
      <c r="B10" s="125" t="s">
        <v>111</v>
      </c>
      <c r="C10" s="126"/>
      <c r="D10" s="127"/>
      <c r="E10" s="72">
        <v>4</v>
      </c>
      <c r="F10" s="119">
        <f t="shared" si="0"/>
        <v>9.523809523809524</v>
      </c>
    </row>
    <row r="11" spans="1:6" ht="21" customHeight="1">
      <c r="A11" s="117"/>
      <c r="B11" s="187" t="s">
        <v>226</v>
      </c>
      <c r="C11" s="188"/>
      <c r="D11" s="189"/>
      <c r="E11" s="128">
        <v>1</v>
      </c>
      <c r="F11" s="121">
        <f t="shared" si="0"/>
        <v>2.380952380952381</v>
      </c>
    </row>
    <row r="12" spans="1:6" ht="21" customHeight="1">
      <c r="A12" s="117"/>
      <c r="B12" s="187" t="s">
        <v>227</v>
      </c>
      <c r="C12" s="188"/>
      <c r="D12" s="189"/>
      <c r="E12" s="128">
        <v>2</v>
      </c>
      <c r="F12" s="121">
        <f t="shared" si="0"/>
        <v>4.761904761904762</v>
      </c>
    </row>
    <row r="13" spans="1:6" ht="21" customHeight="1">
      <c r="A13" s="117"/>
      <c r="B13" s="154" t="s">
        <v>158</v>
      </c>
      <c r="C13" s="155"/>
      <c r="D13" s="156"/>
      <c r="E13" s="157">
        <v>1</v>
      </c>
      <c r="F13" s="158">
        <f t="shared" si="0"/>
        <v>2.380952380952381</v>
      </c>
    </row>
    <row r="14" spans="1:6" ht="21" customHeight="1">
      <c r="A14" s="117"/>
      <c r="B14" s="125" t="s">
        <v>112</v>
      </c>
      <c r="C14" s="126"/>
      <c r="D14" s="127"/>
      <c r="E14" s="72">
        <v>17</v>
      </c>
      <c r="F14" s="119">
        <f t="shared" si="0"/>
        <v>40.476190476190474</v>
      </c>
    </row>
    <row r="15" spans="1:6" ht="21" customHeight="1">
      <c r="A15" s="117"/>
      <c r="B15" s="154" t="s">
        <v>160</v>
      </c>
      <c r="C15" s="155"/>
      <c r="D15" s="156"/>
      <c r="E15" s="120">
        <v>7</v>
      </c>
      <c r="F15" s="121">
        <f t="shared" si="0"/>
        <v>16.666666666666668</v>
      </c>
    </row>
    <row r="16" spans="1:6" ht="21" customHeight="1">
      <c r="A16" s="117"/>
      <c r="B16" s="154" t="s">
        <v>159</v>
      </c>
      <c r="C16" s="155"/>
      <c r="D16" s="156"/>
      <c r="E16" s="120">
        <v>6</v>
      </c>
      <c r="F16" s="121">
        <f t="shared" si="0"/>
        <v>14.285714285714286</v>
      </c>
    </row>
    <row r="17" spans="1:6" ht="21" customHeight="1">
      <c r="A17" s="117"/>
      <c r="B17" s="191" t="s">
        <v>125</v>
      </c>
      <c r="C17" s="191"/>
      <c r="D17" s="191"/>
      <c r="E17" s="120">
        <v>2</v>
      </c>
      <c r="F17" s="121">
        <f t="shared" si="0"/>
        <v>4.761904761904762</v>
      </c>
    </row>
    <row r="18" spans="1:6" ht="21" customHeight="1">
      <c r="A18" s="117"/>
      <c r="B18" s="129" t="s">
        <v>113</v>
      </c>
      <c r="C18" s="130"/>
      <c r="D18" s="131"/>
      <c r="E18" s="120">
        <v>2</v>
      </c>
      <c r="F18" s="121">
        <f t="shared" si="0"/>
        <v>4.761904761904762</v>
      </c>
    </row>
    <row r="19" spans="1:6" ht="19.5">
      <c r="A19" s="117"/>
      <c r="B19" s="125" t="s">
        <v>114</v>
      </c>
      <c r="C19" s="126"/>
      <c r="D19" s="127"/>
      <c r="E19" s="72">
        <f>SUM(E20:E20)</f>
        <v>1</v>
      </c>
      <c r="F19" s="119">
        <f t="shared" si="0"/>
        <v>2.380952380952381</v>
      </c>
    </row>
    <row r="20" spans="1:6" ht="19.5">
      <c r="A20" s="117"/>
      <c r="B20" s="129" t="s">
        <v>115</v>
      </c>
      <c r="C20" s="130"/>
      <c r="D20" s="131"/>
      <c r="E20" s="120">
        <v>1</v>
      </c>
      <c r="F20" s="121">
        <f t="shared" si="0"/>
        <v>2.380952380952381</v>
      </c>
    </row>
    <row r="21" spans="1:6" ht="19.5">
      <c r="A21" s="117"/>
      <c r="B21" s="125" t="s">
        <v>106</v>
      </c>
      <c r="C21" s="126"/>
      <c r="D21" s="127"/>
      <c r="E21" s="72">
        <f>SUM(E22)</f>
        <v>1</v>
      </c>
      <c r="F21" s="119">
        <f t="shared" si="0"/>
        <v>2.380952380952381</v>
      </c>
    </row>
    <row r="22" spans="1:6" ht="19.5">
      <c r="A22" s="117"/>
      <c r="B22" s="129" t="s">
        <v>116</v>
      </c>
      <c r="C22" s="130"/>
      <c r="D22" s="131"/>
      <c r="E22" s="120">
        <v>1</v>
      </c>
      <c r="F22" s="121">
        <f t="shared" si="0"/>
        <v>2.380952380952381</v>
      </c>
    </row>
    <row r="23" spans="1:6" ht="19.5">
      <c r="A23" s="117"/>
      <c r="B23" s="125" t="s">
        <v>107</v>
      </c>
      <c r="C23" s="126"/>
      <c r="D23" s="127"/>
      <c r="E23" s="72">
        <f>SUM(E24)</f>
        <v>1</v>
      </c>
      <c r="F23" s="119">
        <f t="shared" si="0"/>
        <v>2.380952380952381</v>
      </c>
    </row>
    <row r="24" spans="1:6" ht="19.5">
      <c r="A24" s="117"/>
      <c r="B24" s="129" t="s">
        <v>162</v>
      </c>
      <c r="C24" s="130"/>
      <c r="D24" s="131"/>
      <c r="E24" s="120">
        <v>1</v>
      </c>
      <c r="F24" s="121">
        <f t="shared" si="0"/>
        <v>2.380952380952381</v>
      </c>
    </row>
    <row r="25" spans="1:6" ht="19.5">
      <c r="A25" s="117"/>
      <c r="B25" s="125" t="s">
        <v>117</v>
      </c>
      <c r="C25" s="126"/>
      <c r="D25" s="127"/>
      <c r="E25" s="72">
        <v>3</v>
      </c>
      <c r="F25" s="119">
        <f t="shared" si="0"/>
        <v>7.142857142857143</v>
      </c>
    </row>
    <row r="26" spans="1:6" ht="19.5">
      <c r="A26" s="117"/>
      <c r="B26" s="129" t="s">
        <v>118</v>
      </c>
      <c r="C26" s="130"/>
      <c r="D26" s="131"/>
      <c r="E26" s="120">
        <v>1</v>
      </c>
      <c r="F26" s="121">
        <f t="shared" si="0"/>
        <v>2.380952380952381</v>
      </c>
    </row>
    <row r="27" spans="1:6" ht="19.5">
      <c r="A27" s="117"/>
      <c r="B27" s="129" t="s">
        <v>119</v>
      </c>
      <c r="C27" s="130"/>
      <c r="D27" s="131"/>
      <c r="E27" s="120">
        <v>2</v>
      </c>
      <c r="F27" s="121">
        <f t="shared" si="0"/>
        <v>4.761904761904762</v>
      </c>
    </row>
    <row r="28" spans="1:7" ht="19.5">
      <c r="A28" s="132"/>
      <c r="B28" s="133" t="s">
        <v>120</v>
      </c>
      <c r="C28" s="134"/>
      <c r="D28" s="135"/>
      <c r="E28" s="72">
        <f>SUM(E29:E29)</f>
        <v>1</v>
      </c>
      <c r="F28" s="119">
        <f t="shared" si="0"/>
        <v>2.380952380952381</v>
      </c>
      <c r="G28" s="136"/>
    </row>
    <row r="29" spans="1:6" ht="19.5">
      <c r="A29" s="117"/>
      <c r="B29" s="190" t="s">
        <v>121</v>
      </c>
      <c r="C29" s="190"/>
      <c r="D29" s="190"/>
      <c r="E29" s="120">
        <v>1</v>
      </c>
      <c r="F29" s="121">
        <f t="shared" si="0"/>
        <v>2.380952380952381</v>
      </c>
    </row>
    <row r="30" spans="1:6" ht="19.5">
      <c r="A30" s="117"/>
      <c r="B30" s="125" t="s">
        <v>181</v>
      </c>
      <c r="C30" s="126"/>
      <c r="D30" s="127"/>
      <c r="E30" s="72">
        <v>4</v>
      </c>
      <c r="F30" s="119">
        <f t="shared" si="0"/>
        <v>9.523809523809524</v>
      </c>
    </row>
    <row r="31" spans="1:6" ht="19.5">
      <c r="A31" s="117"/>
      <c r="B31" s="190" t="s">
        <v>163</v>
      </c>
      <c r="C31" s="190"/>
      <c r="D31" s="190"/>
      <c r="E31" s="120">
        <v>1</v>
      </c>
      <c r="F31" s="121">
        <f t="shared" si="0"/>
        <v>2.380952380952381</v>
      </c>
    </row>
    <row r="32" spans="1:6" ht="19.5">
      <c r="A32" s="117"/>
      <c r="B32" s="190" t="s">
        <v>157</v>
      </c>
      <c r="C32" s="190"/>
      <c r="D32" s="190"/>
      <c r="E32" s="120">
        <v>3</v>
      </c>
      <c r="F32" s="121">
        <f t="shared" si="0"/>
        <v>7.142857142857143</v>
      </c>
    </row>
    <row r="33" spans="1:6" ht="19.5">
      <c r="A33" s="117"/>
      <c r="B33" s="125" t="s">
        <v>122</v>
      </c>
      <c r="C33" s="126"/>
      <c r="D33" s="127"/>
      <c r="E33" s="72">
        <f>SUM(E34:E35)</f>
        <v>3</v>
      </c>
      <c r="F33" s="119">
        <f t="shared" si="0"/>
        <v>7.142857142857143</v>
      </c>
    </row>
    <row r="34" spans="1:6" ht="21">
      <c r="A34" s="117"/>
      <c r="B34" s="193" t="s">
        <v>123</v>
      </c>
      <c r="C34" s="193"/>
      <c r="D34" s="193"/>
      <c r="E34" s="137">
        <v>1</v>
      </c>
      <c r="F34" s="121">
        <f t="shared" si="0"/>
        <v>2.380952380952381</v>
      </c>
    </row>
    <row r="35" spans="1:6" ht="19.5">
      <c r="A35" s="117"/>
      <c r="B35" s="194" t="s">
        <v>165</v>
      </c>
      <c r="C35" s="194"/>
      <c r="D35" s="194"/>
      <c r="E35" s="120">
        <v>2</v>
      </c>
      <c r="F35" s="121">
        <f t="shared" si="0"/>
        <v>4.761904761904762</v>
      </c>
    </row>
    <row r="36" spans="1:6" ht="21">
      <c r="A36" s="117"/>
      <c r="B36" s="196" t="s">
        <v>124</v>
      </c>
      <c r="C36" s="196"/>
      <c r="D36" s="196"/>
      <c r="E36" s="138">
        <v>1</v>
      </c>
      <c r="F36" s="121">
        <f t="shared" si="0"/>
        <v>2.380952380952381</v>
      </c>
    </row>
    <row r="37" spans="1:6" ht="21">
      <c r="A37" s="117"/>
      <c r="B37" s="197" t="s">
        <v>228</v>
      </c>
      <c r="C37" s="197"/>
      <c r="D37" s="197"/>
      <c r="E37" s="128">
        <v>1</v>
      </c>
      <c r="F37" s="121">
        <f t="shared" si="0"/>
        <v>2.380952380952381</v>
      </c>
    </row>
    <row r="38" spans="1:6" ht="19.5">
      <c r="A38" s="117"/>
      <c r="B38" s="185" t="s">
        <v>126</v>
      </c>
      <c r="C38" s="186"/>
      <c r="D38" s="195"/>
      <c r="E38" s="139">
        <v>42</v>
      </c>
      <c r="F38" s="119">
        <f t="shared" si="0"/>
        <v>100</v>
      </c>
    </row>
    <row r="39" spans="1:6" ht="19.5">
      <c r="A39" s="117"/>
      <c r="B39" s="140"/>
      <c r="C39" s="140"/>
      <c r="D39" s="140"/>
      <c r="E39" s="141"/>
      <c r="F39" s="142"/>
    </row>
    <row r="40" spans="1:6" ht="19.5">
      <c r="A40" s="117"/>
      <c r="B40" s="140"/>
      <c r="C40" s="140"/>
      <c r="D40" s="140"/>
      <c r="E40" s="141"/>
      <c r="F40" s="142"/>
    </row>
    <row r="41" spans="1:8" ht="22.5" customHeight="1">
      <c r="A41" s="192" t="s">
        <v>188</v>
      </c>
      <c r="B41" s="192"/>
      <c r="C41" s="192"/>
      <c r="D41" s="192"/>
      <c r="E41" s="192"/>
      <c r="F41" s="192"/>
      <c r="G41" s="192"/>
      <c r="H41" s="192"/>
    </row>
    <row r="42" spans="1:6" ht="19.5">
      <c r="A42" s="117"/>
      <c r="B42" s="140"/>
      <c r="C42" s="140"/>
      <c r="D42" s="140"/>
      <c r="E42" s="141"/>
      <c r="F42" s="142"/>
    </row>
    <row r="43" spans="2:7" s="5" customFormat="1" ht="21">
      <c r="B43" s="143" t="s">
        <v>200</v>
      </c>
      <c r="C43" s="144"/>
      <c r="D43" s="144"/>
      <c r="E43" s="145"/>
      <c r="F43" s="146"/>
      <c r="G43" s="4"/>
    </row>
    <row r="44" spans="1:7" s="5" customFormat="1" ht="21">
      <c r="A44" s="5" t="s">
        <v>230</v>
      </c>
      <c r="B44" s="144"/>
      <c r="C44" s="144"/>
      <c r="D44" s="144"/>
      <c r="E44" s="145"/>
      <c r="F44" s="146"/>
      <c r="G44" s="4"/>
    </row>
    <row r="45" spans="1:7" s="5" customFormat="1" ht="21">
      <c r="A45" s="5" t="s">
        <v>231</v>
      </c>
      <c r="E45" s="4"/>
      <c r="F45" s="4"/>
      <c r="G45" s="4"/>
    </row>
    <row r="46" spans="1:7" s="5" customFormat="1" ht="21">
      <c r="A46" s="5" t="s">
        <v>232</v>
      </c>
      <c r="E46" s="4"/>
      <c r="F46" s="4"/>
      <c r="G46" s="4"/>
    </row>
  </sheetData>
  <sheetProtection/>
  <mergeCells count="14">
    <mergeCell ref="A41:H41"/>
    <mergeCell ref="B31:D31"/>
    <mergeCell ref="B34:D34"/>
    <mergeCell ref="B35:D35"/>
    <mergeCell ref="B32:D32"/>
    <mergeCell ref="B38:D38"/>
    <mergeCell ref="B36:D36"/>
    <mergeCell ref="B37:D37"/>
    <mergeCell ref="A2:F2"/>
    <mergeCell ref="B6:D6"/>
    <mergeCell ref="B11:D11"/>
    <mergeCell ref="B12:D12"/>
    <mergeCell ref="B29:D29"/>
    <mergeCell ref="B17:D17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"/>
  <sheetViews>
    <sheetView zoomScale="120" zoomScaleNormal="120" zoomScalePageLayoutView="0" workbookViewId="0" topLeftCell="A31">
      <selection activeCell="G15" sqref="G15"/>
    </sheetView>
  </sheetViews>
  <sheetFormatPr defaultColWidth="9.140625" defaultRowHeight="21.75"/>
  <cols>
    <col min="4" max="4" width="32.8515625" style="0" customWidth="1"/>
    <col min="5" max="5" width="16.421875" style="0" customWidth="1"/>
    <col min="6" max="6" width="20.7109375" style="0" customWidth="1"/>
    <col min="7" max="7" width="7.8515625" style="0" customWidth="1"/>
    <col min="8" max="8" width="16.421875" style="0" customWidth="1"/>
  </cols>
  <sheetData>
    <row r="1" spans="1:8" s="11" customFormat="1" ht="22.5" customHeight="1">
      <c r="A1" s="192" t="s">
        <v>79</v>
      </c>
      <c r="B1" s="192"/>
      <c r="C1" s="192"/>
      <c r="D1" s="192"/>
      <c r="E1" s="192"/>
      <c r="F1" s="192"/>
      <c r="G1" s="192"/>
      <c r="H1" s="192"/>
    </row>
    <row r="2" spans="1:2" s="11" customFormat="1" ht="19.5">
      <c r="A2" s="57"/>
      <c r="B2" s="57"/>
    </row>
    <row r="3" spans="1:7" s="5" customFormat="1" ht="21">
      <c r="A3" s="12" t="s">
        <v>193</v>
      </c>
      <c r="E3" s="4"/>
      <c r="F3" s="4"/>
      <c r="G3" s="4"/>
    </row>
    <row r="4" spans="1:7" s="5" customFormat="1" ht="21">
      <c r="A4" s="70"/>
      <c r="B4" s="5" t="s">
        <v>66</v>
      </c>
      <c r="E4" s="4"/>
      <c r="F4" s="4"/>
      <c r="G4" s="4"/>
    </row>
    <row r="5" spans="5:7" s="11" customFormat="1" ht="19.5">
      <c r="E5" s="56"/>
      <c r="F5" s="56"/>
      <c r="G5" s="56"/>
    </row>
    <row r="6" spans="2:7" s="11" customFormat="1" ht="19.5">
      <c r="B6" s="200" t="s">
        <v>57</v>
      </c>
      <c r="C6" s="200"/>
      <c r="D6" s="200"/>
      <c r="E6" s="72" t="s">
        <v>23</v>
      </c>
      <c r="F6" s="72" t="s">
        <v>7</v>
      </c>
      <c r="G6" s="56"/>
    </row>
    <row r="7" spans="2:7" s="5" customFormat="1" ht="21">
      <c r="B7" s="201" t="s">
        <v>2</v>
      </c>
      <c r="C7" s="202"/>
      <c r="D7" s="203"/>
      <c r="E7" s="73">
        <f>data!G44</f>
        <v>20</v>
      </c>
      <c r="F7" s="18">
        <f>E7*100/$E$14</f>
        <v>25.31645569620253</v>
      </c>
      <c r="G7" s="4"/>
    </row>
    <row r="8" spans="2:7" s="5" customFormat="1" ht="21">
      <c r="B8" s="201" t="s">
        <v>167</v>
      </c>
      <c r="C8" s="202"/>
      <c r="D8" s="203"/>
      <c r="E8" s="73">
        <f>data!I44</f>
        <v>20</v>
      </c>
      <c r="F8" s="18">
        <f aca="true" t="shared" si="0" ref="F8:F14">E8*100/$E$14</f>
        <v>25.31645569620253</v>
      </c>
      <c r="G8" s="4"/>
    </row>
    <row r="9" spans="2:7" s="5" customFormat="1" ht="21">
      <c r="B9" s="201" t="s">
        <v>20</v>
      </c>
      <c r="C9" s="202"/>
      <c r="D9" s="203"/>
      <c r="E9" s="73">
        <f>data!F44</f>
        <v>14</v>
      </c>
      <c r="F9" s="18">
        <f t="shared" si="0"/>
        <v>17.72151898734177</v>
      </c>
      <c r="G9" s="4"/>
    </row>
    <row r="10" spans="2:7" s="5" customFormat="1" ht="21">
      <c r="B10" s="199" t="s">
        <v>63</v>
      </c>
      <c r="C10" s="199"/>
      <c r="D10" s="199"/>
      <c r="E10" s="73">
        <f>data!H44</f>
        <v>14</v>
      </c>
      <c r="F10" s="18">
        <f t="shared" si="0"/>
        <v>17.72151898734177</v>
      </c>
      <c r="G10" s="4"/>
    </row>
    <row r="11" spans="2:7" s="5" customFormat="1" ht="21">
      <c r="B11" s="199" t="s">
        <v>58</v>
      </c>
      <c r="C11" s="199"/>
      <c r="D11" s="199"/>
      <c r="E11" s="73">
        <f>data!J44</f>
        <v>6</v>
      </c>
      <c r="F11" s="18">
        <f t="shared" si="0"/>
        <v>7.594936708860759</v>
      </c>
      <c r="G11" s="4"/>
    </row>
    <row r="12" spans="2:7" s="5" customFormat="1" ht="21">
      <c r="B12" s="199" t="s">
        <v>65</v>
      </c>
      <c r="C12" s="199"/>
      <c r="D12" s="199"/>
      <c r="E12" s="73">
        <f>data!K44</f>
        <v>4</v>
      </c>
      <c r="F12" s="18">
        <f t="shared" si="0"/>
        <v>5.063291139240507</v>
      </c>
      <c r="G12" s="4"/>
    </row>
    <row r="13" spans="2:7" s="5" customFormat="1" ht="21">
      <c r="B13" s="199" t="s">
        <v>140</v>
      </c>
      <c r="C13" s="199"/>
      <c r="D13" s="199"/>
      <c r="E13" s="73">
        <f>data!L44</f>
        <v>1</v>
      </c>
      <c r="F13" s="18">
        <f>E13*100/$E$14</f>
        <v>1.2658227848101267</v>
      </c>
      <c r="G13" s="4"/>
    </row>
    <row r="14" spans="2:7" s="5" customFormat="1" ht="21">
      <c r="B14" s="198" t="s">
        <v>4</v>
      </c>
      <c r="C14" s="198"/>
      <c r="D14" s="198"/>
      <c r="E14" s="74">
        <f>SUM(E7:E13)</f>
        <v>79</v>
      </c>
      <c r="F14" s="20">
        <f t="shared" si="0"/>
        <v>100</v>
      </c>
      <c r="G14" s="4"/>
    </row>
    <row r="15" spans="5:7" s="11" customFormat="1" ht="19.5">
      <c r="E15" s="56"/>
      <c r="F15" s="56"/>
      <c r="G15" s="56"/>
    </row>
    <row r="16" spans="1:7" s="5" customFormat="1" ht="21">
      <c r="A16" s="66"/>
      <c r="B16" s="5" t="s">
        <v>194</v>
      </c>
      <c r="E16" s="4"/>
      <c r="F16" s="4"/>
      <c r="G16" s="4"/>
    </row>
    <row r="17" spans="1:7" s="5" customFormat="1" ht="21">
      <c r="A17" s="5" t="s">
        <v>195</v>
      </c>
      <c r="E17" s="4"/>
      <c r="F17" s="4"/>
      <c r="G17" s="4"/>
    </row>
    <row r="18" s="5" customFormat="1" ht="21">
      <c r="A18" s="5" t="s">
        <v>197</v>
      </c>
    </row>
    <row r="19" spans="1:6" s="5" customFormat="1" ht="22.5" customHeight="1">
      <c r="A19" s="66" t="s">
        <v>196</v>
      </c>
      <c r="B19" s="66"/>
      <c r="C19" s="66"/>
      <c r="D19" s="66"/>
      <c r="E19" s="66"/>
      <c r="F19" s="66"/>
    </row>
  </sheetData>
  <sheetProtection/>
  <mergeCells count="10">
    <mergeCell ref="A1:H1"/>
    <mergeCell ref="B14:D14"/>
    <mergeCell ref="B12:D12"/>
    <mergeCell ref="B6:D6"/>
    <mergeCell ref="B7:D7"/>
    <mergeCell ref="B8:D8"/>
    <mergeCell ref="B10:D10"/>
    <mergeCell ref="B11:D11"/>
    <mergeCell ref="B9:D9"/>
    <mergeCell ref="B13:D13"/>
  </mergeCells>
  <printOptions/>
  <pageMargins left="0.7" right="0.2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91"/>
  <sheetViews>
    <sheetView tabSelected="1" zoomScale="150" zoomScaleNormal="150" zoomScalePageLayoutView="0" workbookViewId="0" topLeftCell="A56">
      <selection activeCell="A46" sqref="A46"/>
    </sheetView>
  </sheetViews>
  <sheetFormatPr defaultColWidth="9.140625" defaultRowHeight="21.75"/>
  <cols>
    <col min="1" max="1" width="3.140625" style="11" customWidth="1"/>
    <col min="2" max="2" width="62.421875" style="11" customWidth="1"/>
    <col min="3" max="3" width="9.8515625" style="11" customWidth="1"/>
    <col min="4" max="4" width="8.8515625" style="11" customWidth="1"/>
    <col min="5" max="5" width="13.140625" style="11" customWidth="1"/>
    <col min="6" max="6" width="10.57421875" style="11" customWidth="1"/>
    <col min="7" max="9" width="9.140625" style="11" customWidth="1"/>
    <col min="10" max="16384" width="9.140625" style="11" customWidth="1"/>
  </cols>
  <sheetData>
    <row r="1" spans="1:8" ht="19.5">
      <c r="A1" s="192" t="s">
        <v>189</v>
      </c>
      <c r="B1" s="192"/>
      <c r="C1" s="192"/>
      <c r="D1" s="192"/>
      <c r="E1" s="192"/>
      <c r="F1" s="67"/>
      <c r="G1" s="67"/>
      <c r="H1" s="67"/>
    </row>
    <row r="2" spans="2:8" ht="19.5">
      <c r="B2" s="67"/>
      <c r="C2" s="67"/>
      <c r="D2" s="67"/>
      <c r="E2" s="67"/>
      <c r="F2" s="67"/>
      <c r="G2" s="67"/>
      <c r="H2" s="67"/>
    </row>
    <row r="3" ht="19.5">
      <c r="A3" s="46" t="s">
        <v>81</v>
      </c>
    </row>
    <row r="4" spans="1:5" s="21" customFormat="1" ht="19.5">
      <c r="A4" s="204" t="s">
        <v>82</v>
      </c>
      <c r="B4" s="205"/>
      <c r="C4" s="205"/>
      <c r="D4" s="205"/>
      <c r="E4" s="205"/>
    </row>
    <row r="5" spans="1:5" s="21" customFormat="1" ht="20.25" thickBot="1">
      <c r="A5" s="47"/>
      <c r="B5" s="48"/>
      <c r="C5" s="55"/>
      <c r="D5" s="55"/>
      <c r="E5" s="55"/>
    </row>
    <row r="6" spans="1:5" s="22" customFormat="1" ht="15.75">
      <c r="A6" s="206" t="s">
        <v>3</v>
      </c>
      <c r="B6" s="207"/>
      <c r="C6" s="208" t="s">
        <v>168</v>
      </c>
      <c r="D6" s="208"/>
      <c r="E6" s="23" t="s">
        <v>13</v>
      </c>
    </row>
    <row r="7" spans="1:5" s="22" customFormat="1" ht="15.75">
      <c r="A7" s="24"/>
      <c r="B7" s="25"/>
      <c r="C7" s="26"/>
      <c r="D7" s="27" t="s">
        <v>8</v>
      </c>
      <c r="E7" s="54" t="s">
        <v>49</v>
      </c>
    </row>
    <row r="8" spans="1:5" s="22" customFormat="1" ht="15.75">
      <c r="A8" s="28">
        <v>1</v>
      </c>
      <c r="B8" s="29" t="s">
        <v>15</v>
      </c>
      <c r="C8" s="30"/>
      <c r="D8" s="31"/>
      <c r="E8" s="30"/>
    </row>
    <row r="9" spans="1:5" s="22" customFormat="1" ht="15.75">
      <c r="A9" s="33"/>
      <c r="B9" s="22" t="s">
        <v>24</v>
      </c>
      <c r="C9" s="34">
        <f>data!O44</f>
        <v>4.190476190476191</v>
      </c>
      <c r="D9" s="34">
        <f>data!O45</f>
        <v>0.8035923987456073</v>
      </c>
      <c r="E9" s="32" t="str">
        <f>IF(C9&gt;4.5,"มากที่สุด",IF(C9&gt;3.5,"มาก",IF(C9&gt;2.5,"ปานกลาง",IF(C9&gt;1.5,"น้อย",IF(C9&lt;=1.5,"น้อยที่สุด")))))</f>
        <v>มาก</v>
      </c>
    </row>
    <row r="10" spans="1:5" s="22" customFormat="1" ht="15.75">
      <c r="A10" s="33"/>
      <c r="B10" s="22" t="s">
        <v>95</v>
      </c>
      <c r="C10" s="34">
        <f>data!P44</f>
        <v>4.0476190476190474</v>
      </c>
      <c r="D10" s="34">
        <f>data!P45</f>
        <v>0.961512552139088</v>
      </c>
      <c r="E10" s="32" t="str">
        <f>IF(C10&gt;4.5,"มากที่สุด",IF(C10&gt;3.5,"มาก",IF(C10&gt;2.5,"ปานกลาง",IF(C10&gt;1.5,"น้อย",IF(C10&lt;=1.5,"น้อยที่สุด")))))</f>
        <v>มาก</v>
      </c>
    </row>
    <row r="11" spans="1:5" s="22" customFormat="1" ht="15.75">
      <c r="A11" s="36"/>
      <c r="B11" s="37" t="s">
        <v>127</v>
      </c>
      <c r="C11" s="38">
        <f>data!Q44</f>
        <v>3.880952380952381</v>
      </c>
      <c r="D11" s="38">
        <f>data!Q45</f>
        <v>0.9160461419942153</v>
      </c>
      <c r="E11" s="32" t="str">
        <f>IF(C11&gt;4.5,"มากที่สุด",IF(C11&gt;3.5,"มาก",IF(C11&gt;2.5,"ปานกลาง",IF(C11&gt;1.5,"น้อย",IF(C11&lt;=1.5,"น้อยที่สุด")))))</f>
        <v>มาก</v>
      </c>
    </row>
    <row r="12" spans="1:5" s="29" customFormat="1" ht="15.75">
      <c r="A12" s="89"/>
      <c r="B12" s="90" t="s">
        <v>18</v>
      </c>
      <c r="C12" s="53">
        <f>AVERAGE(C9:C11)</f>
        <v>4.0396825396825395</v>
      </c>
      <c r="D12" s="53">
        <f>data!Q46</f>
        <v>0.8980048432011376</v>
      </c>
      <c r="E12" s="49" t="str">
        <f>IF(C12&gt;4.5,"มากที่สุด",IF(C12&gt;3.5,"มาก",IF(C12&gt;2.5,"ปานกลาง",IF(C12&gt;1.5,"น้อย",IF(C12&lt;=1.5,"น้อยที่สุด")))))</f>
        <v>มาก</v>
      </c>
    </row>
    <row r="13" spans="1:5" s="22" customFormat="1" ht="15.75">
      <c r="A13" s="39">
        <v>2</v>
      </c>
      <c r="B13" s="29" t="s">
        <v>16</v>
      </c>
      <c r="C13" s="40"/>
      <c r="D13" s="40"/>
      <c r="E13" s="23"/>
    </row>
    <row r="14" spans="1:5" s="22" customFormat="1" ht="15.75">
      <c r="A14" s="33"/>
      <c r="B14" s="41" t="s">
        <v>25</v>
      </c>
      <c r="C14" s="34">
        <f>data!R44</f>
        <v>4.571428571428571</v>
      </c>
      <c r="D14" s="34">
        <f>data!R45</f>
        <v>0.5474043916011746</v>
      </c>
      <c r="E14" s="32" t="str">
        <f>IF(C14&gt;4.5,"มากที่สุด",IF(C14&gt;3.5,"มาก",IF(C14&gt;2.5,"ปานกลาง",IF(C14&gt;1.5,"น้อย",IF(C14&lt;=1.5,"น้อยที่สุด")))))</f>
        <v>มากที่สุด</v>
      </c>
    </row>
    <row r="15" spans="1:5" s="22" customFormat="1" ht="15.75">
      <c r="A15" s="33"/>
      <c r="B15" s="22" t="s">
        <v>26</v>
      </c>
      <c r="C15" s="34">
        <f>data!S44</f>
        <v>4.619047619047619</v>
      </c>
      <c r="D15" s="34">
        <f>data!S45</f>
        <v>0.5388506717613034</v>
      </c>
      <c r="E15" s="32" t="str">
        <f aca="true" t="shared" si="0" ref="E15:E44">IF(C15&gt;4.5,"มากที่สุด",IF(C15&gt;3.5,"มาก",IF(C15&gt;2.5,"ปานกลาง",IF(C15&gt;1.5,"น้อย",IF(C15&lt;=1.5,"น้อยที่สุด")))))</f>
        <v>มากที่สุด</v>
      </c>
    </row>
    <row r="16" spans="1:5" s="29" customFormat="1" ht="15.75">
      <c r="A16" s="89"/>
      <c r="B16" s="90" t="s">
        <v>18</v>
      </c>
      <c r="C16" s="53">
        <f>AVERAGE(C14:C15)</f>
        <v>4.595238095238095</v>
      </c>
      <c r="D16" s="53">
        <f>data!S46</f>
        <v>0.540393600843378</v>
      </c>
      <c r="E16" s="49" t="str">
        <f t="shared" si="0"/>
        <v>มากที่สุด</v>
      </c>
    </row>
    <row r="17" spans="1:5" s="22" customFormat="1" ht="15.75">
      <c r="A17" s="39">
        <v>3</v>
      </c>
      <c r="B17" s="29" t="s">
        <v>17</v>
      </c>
      <c r="C17" s="40"/>
      <c r="D17" s="40"/>
      <c r="E17" s="32"/>
    </row>
    <row r="18" spans="1:5" s="22" customFormat="1" ht="15.75">
      <c r="A18" s="33"/>
      <c r="B18" s="22" t="s">
        <v>27</v>
      </c>
      <c r="C18" s="34">
        <f>data!T44</f>
        <v>4.333333333333333</v>
      </c>
      <c r="D18" s="34">
        <f>data!T45</f>
        <v>0.6866911354074373</v>
      </c>
      <c r="E18" s="32" t="str">
        <f t="shared" si="0"/>
        <v>มาก</v>
      </c>
    </row>
    <row r="19" spans="1:5" s="69" customFormat="1" ht="15.75">
      <c r="A19" s="33"/>
      <c r="B19" s="69" t="s">
        <v>28</v>
      </c>
      <c r="C19" s="34">
        <f>data!U44</f>
        <v>4.071428571428571</v>
      </c>
      <c r="D19" s="34">
        <f>data!U45</f>
        <v>0.8379084629805907</v>
      </c>
      <c r="E19" s="32" t="str">
        <f t="shared" si="0"/>
        <v>มาก</v>
      </c>
    </row>
    <row r="20" spans="1:5" s="69" customFormat="1" ht="15.75">
      <c r="A20" s="33"/>
      <c r="B20" s="69" t="s">
        <v>29</v>
      </c>
      <c r="C20" s="34">
        <f>data!V44</f>
        <v>4.428571428571429</v>
      </c>
      <c r="D20" s="34">
        <f>data!V45</f>
        <v>0.7034013926370662</v>
      </c>
      <c r="E20" s="32" t="str">
        <f t="shared" si="0"/>
        <v>มาก</v>
      </c>
    </row>
    <row r="21" spans="1:5" s="69" customFormat="1" ht="15.75">
      <c r="A21" s="33"/>
      <c r="B21" s="69" t="s">
        <v>30</v>
      </c>
      <c r="C21" s="34">
        <f>data!W44</f>
        <v>4.357142857142857</v>
      </c>
      <c r="D21" s="34">
        <f>data!W45</f>
        <v>0.7593780693862627</v>
      </c>
      <c r="E21" s="32" t="str">
        <f t="shared" si="0"/>
        <v>มาก</v>
      </c>
    </row>
    <row r="22" spans="1:5" s="69" customFormat="1" ht="15.75">
      <c r="A22" s="33"/>
      <c r="B22" s="69" t="s">
        <v>31</v>
      </c>
      <c r="C22" s="34">
        <f>data!X44</f>
        <v>4.4523809523809526</v>
      </c>
      <c r="D22" s="34">
        <f>data!X45</f>
        <v>0.5927357389374337</v>
      </c>
      <c r="E22" s="32" t="str">
        <f t="shared" si="0"/>
        <v>มาก</v>
      </c>
    </row>
    <row r="23" spans="1:5" s="69" customFormat="1" ht="15.75">
      <c r="A23" s="33"/>
      <c r="B23" s="69" t="s">
        <v>32</v>
      </c>
      <c r="C23" s="34">
        <f>data!Y44</f>
        <v>4.380952380952381</v>
      </c>
      <c r="D23" s="34">
        <f>data!Y45</f>
        <v>0.696765382088634</v>
      </c>
      <c r="E23" s="32" t="str">
        <f t="shared" si="0"/>
        <v>มาก</v>
      </c>
    </row>
    <row r="24" spans="1:5" s="29" customFormat="1" ht="15.75">
      <c r="A24" s="89"/>
      <c r="B24" s="90" t="s">
        <v>18</v>
      </c>
      <c r="C24" s="53">
        <f>AVERAGE(C18:C23)</f>
        <v>4.337301587301588</v>
      </c>
      <c r="D24" s="53">
        <f>data!Y46</f>
        <v>0.7205834429989095</v>
      </c>
      <c r="E24" s="49" t="str">
        <f t="shared" si="0"/>
        <v>มาก</v>
      </c>
    </row>
    <row r="25" spans="1:5" s="22" customFormat="1" ht="15.75">
      <c r="A25" s="39">
        <v>4</v>
      </c>
      <c r="B25" s="29" t="s">
        <v>80</v>
      </c>
      <c r="C25" s="40"/>
      <c r="D25" s="40"/>
      <c r="E25" s="32"/>
    </row>
    <row r="26" spans="1:5" s="22" customFormat="1" ht="15.75">
      <c r="A26" s="33"/>
      <c r="B26" s="22" t="s">
        <v>54</v>
      </c>
      <c r="C26" s="34"/>
      <c r="D26" s="34"/>
      <c r="E26" s="32"/>
    </row>
    <row r="27" spans="1:5" s="22" customFormat="1" ht="15.75">
      <c r="A27" s="33"/>
      <c r="B27" s="22" t="s">
        <v>169</v>
      </c>
      <c r="C27" s="34">
        <f>data!Z44</f>
        <v>4.476190476190476</v>
      </c>
      <c r="D27" s="34">
        <f>data!Z45</f>
        <v>0.6339229482337178</v>
      </c>
      <c r="E27" s="32" t="str">
        <f t="shared" si="0"/>
        <v>มาก</v>
      </c>
    </row>
    <row r="28" spans="1:5" s="22" customFormat="1" ht="15.75">
      <c r="A28" s="33"/>
      <c r="B28" s="22" t="s">
        <v>170</v>
      </c>
      <c r="C28" s="34">
        <f>data!AA44</f>
        <v>4.523809523809524</v>
      </c>
      <c r="D28" s="34">
        <f>data!AA45</f>
        <v>0.671296351920824</v>
      </c>
      <c r="E28" s="32" t="str">
        <f t="shared" si="0"/>
        <v>มากที่สุด</v>
      </c>
    </row>
    <row r="29" spans="1:5" s="22" customFormat="1" ht="15.75">
      <c r="A29" s="33"/>
      <c r="B29" s="22" t="s">
        <v>171</v>
      </c>
      <c r="C29" s="34">
        <f>data!AB44</f>
        <v>4.523809523809524</v>
      </c>
      <c r="D29" s="34">
        <f>data!AB45</f>
        <v>0.5942035143723493</v>
      </c>
      <c r="E29" s="32" t="str">
        <f t="shared" si="0"/>
        <v>มากที่สุด</v>
      </c>
    </row>
    <row r="30" spans="1:5" s="22" customFormat="1" ht="15.75">
      <c r="A30" s="33"/>
      <c r="B30" s="22" t="s">
        <v>172</v>
      </c>
      <c r="C30" s="34">
        <f>data!AC44</f>
        <v>4.309523809523809</v>
      </c>
      <c r="D30" s="34">
        <f>data!AC45</f>
        <v>0.8111447868740442</v>
      </c>
      <c r="E30" s="32" t="str">
        <f t="shared" si="0"/>
        <v>มาก</v>
      </c>
    </row>
    <row r="31" spans="1:5" s="22" customFormat="1" ht="15.75">
      <c r="A31" s="33"/>
      <c r="B31" s="22" t="s">
        <v>173</v>
      </c>
      <c r="C31" s="34">
        <f>data!AE44</f>
        <v>4.309523809523809</v>
      </c>
      <c r="D31" s="34">
        <f>data!AE45</f>
        <v>0.840676128528589</v>
      </c>
      <c r="E31" s="32" t="str">
        <f t="shared" si="0"/>
        <v>มาก</v>
      </c>
    </row>
    <row r="32" spans="1:5" s="22" customFormat="1" ht="31.5">
      <c r="A32" s="33"/>
      <c r="B32" s="41" t="s">
        <v>51</v>
      </c>
      <c r="C32" s="76">
        <f>data!AF44</f>
        <v>4.404761904761905</v>
      </c>
      <c r="D32" s="76">
        <f>data!AF45</f>
        <v>0.5868279263112158</v>
      </c>
      <c r="E32" s="77" t="str">
        <f t="shared" si="0"/>
        <v>มาก</v>
      </c>
    </row>
    <row r="33" spans="1:5" s="22" customFormat="1" ht="15.75">
      <c r="A33" s="33"/>
      <c r="B33" s="41" t="s">
        <v>174</v>
      </c>
      <c r="C33" s="34">
        <f>data!AG44</f>
        <v>4.4523809523809526</v>
      </c>
      <c r="D33" s="34">
        <f>data!AG45</f>
        <v>0.5927357389374337</v>
      </c>
      <c r="E33" s="32" t="str">
        <f t="shared" si="0"/>
        <v>มาก</v>
      </c>
    </row>
    <row r="34" spans="1:5" s="22" customFormat="1" ht="15.75">
      <c r="A34" s="33"/>
      <c r="B34" s="41" t="s">
        <v>175</v>
      </c>
      <c r="C34" s="34">
        <f>data!AH44</f>
        <v>4.404761904761905</v>
      </c>
      <c r="D34" s="34">
        <f>data!AH45</f>
        <v>0.6647766472346015</v>
      </c>
      <c r="E34" s="32" t="str">
        <f t="shared" si="0"/>
        <v>มาก</v>
      </c>
    </row>
    <row r="35" spans="1:5" s="22" customFormat="1" ht="15.75">
      <c r="A35" s="33"/>
      <c r="B35" s="41" t="s">
        <v>176</v>
      </c>
      <c r="C35" s="34">
        <f>data!AI44</f>
        <v>4.357142857142857</v>
      </c>
      <c r="D35" s="34">
        <f>data!AI45</f>
        <v>0.6559829181085232</v>
      </c>
      <c r="E35" s="32" t="str">
        <f t="shared" si="0"/>
        <v>มาก</v>
      </c>
    </row>
    <row r="36" spans="1:5" s="22" customFormat="1" ht="15.75">
      <c r="A36" s="33"/>
      <c r="B36" s="41" t="s">
        <v>68</v>
      </c>
      <c r="C36" s="34">
        <f>data!AJ44</f>
        <v>4.404761904761905</v>
      </c>
      <c r="D36" s="34">
        <f>data!AJ45</f>
        <v>0.6647766472346015</v>
      </c>
      <c r="E36" s="32" t="str">
        <f t="shared" si="0"/>
        <v>มาก</v>
      </c>
    </row>
    <row r="37" spans="1:5" s="22" customFormat="1" ht="15.75">
      <c r="A37" s="33"/>
      <c r="B37" s="41" t="s">
        <v>177</v>
      </c>
      <c r="C37" s="34">
        <f>data!AK44</f>
        <v>4.404761904761905</v>
      </c>
      <c r="D37" s="34">
        <f>data!AK45</f>
        <v>0.6647766472346015</v>
      </c>
      <c r="E37" s="32" t="str">
        <f t="shared" si="0"/>
        <v>มาก</v>
      </c>
    </row>
    <row r="38" spans="1:5" s="22" customFormat="1" ht="15.75">
      <c r="A38" s="33"/>
      <c r="B38" s="41" t="s">
        <v>178</v>
      </c>
      <c r="C38" s="76">
        <f>data!AL44</f>
        <v>4.285714285714286</v>
      </c>
      <c r="D38" s="76">
        <f>data!AL45</f>
        <v>0.774146714704972</v>
      </c>
      <c r="E38" s="77" t="str">
        <f t="shared" si="0"/>
        <v>มาก</v>
      </c>
    </row>
    <row r="39" spans="1:5" s="22" customFormat="1" ht="31.5">
      <c r="A39" s="33"/>
      <c r="B39" s="41" t="s">
        <v>182</v>
      </c>
      <c r="C39" s="76">
        <f>data!AM44</f>
        <v>4.428571428571429</v>
      </c>
      <c r="D39" s="76">
        <f>data!AM45</f>
        <v>0.6302480016263504</v>
      </c>
      <c r="E39" s="77" t="str">
        <f t="shared" si="0"/>
        <v>มาก</v>
      </c>
    </row>
    <row r="40" spans="1:5" s="29" customFormat="1" ht="15.75">
      <c r="A40" s="51"/>
      <c r="B40" s="90" t="s">
        <v>18</v>
      </c>
      <c r="C40" s="53">
        <f>AVERAGE(C27:C39)</f>
        <v>4.406593406593407</v>
      </c>
      <c r="D40" s="53">
        <f>data!AM47</f>
        <v>0.6777891038360072</v>
      </c>
      <c r="E40" s="49" t="str">
        <f t="shared" si="0"/>
        <v>มาก</v>
      </c>
    </row>
    <row r="41" spans="1:5" s="22" customFormat="1" ht="15.75">
      <c r="A41" s="39">
        <v>5</v>
      </c>
      <c r="B41" s="29" t="s">
        <v>83</v>
      </c>
      <c r="C41" s="34"/>
      <c r="D41" s="34"/>
      <c r="E41" s="35"/>
    </row>
    <row r="42" spans="1:5" s="22" customFormat="1" ht="15.75">
      <c r="A42" s="33"/>
      <c r="B42" s="22" t="s">
        <v>55</v>
      </c>
      <c r="C42" s="34">
        <f>data!AN44</f>
        <v>4.309523809523809</v>
      </c>
      <c r="D42" s="34">
        <f>data!AN45</f>
        <v>0.7804968785767568</v>
      </c>
      <c r="E42" s="35" t="str">
        <f t="shared" si="0"/>
        <v>มาก</v>
      </c>
    </row>
    <row r="43" spans="1:5" s="22" customFormat="1" ht="15.75">
      <c r="A43" s="33"/>
      <c r="B43" s="22" t="s">
        <v>179</v>
      </c>
      <c r="C43" s="34">
        <f>data!AO44</f>
        <v>4.071428571428571</v>
      </c>
      <c r="D43" s="34">
        <f>data!AO45</f>
        <v>0.8379084629805907</v>
      </c>
      <c r="E43" s="35" t="str">
        <f t="shared" si="0"/>
        <v>มาก</v>
      </c>
    </row>
    <row r="44" spans="1:5" s="29" customFormat="1" ht="15.75">
      <c r="A44" s="51"/>
      <c r="B44" s="90" t="s">
        <v>18</v>
      </c>
      <c r="C44" s="53">
        <f>AVERAGE(C42:C43)</f>
        <v>4.19047619047619</v>
      </c>
      <c r="D44" s="53">
        <f>data!AO46</f>
        <v>0.8379084629805907</v>
      </c>
      <c r="E44" s="49" t="str">
        <f t="shared" si="0"/>
        <v>มาก</v>
      </c>
    </row>
    <row r="45" spans="1:5" s="22" customFormat="1" ht="16.5" thickBot="1">
      <c r="A45" s="209" t="s">
        <v>19</v>
      </c>
      <c r="B45" s="210"/>
      <c r="C45" s="42">
        <f>data!AQ44</f>
        <v>4.35374149659864</v>
      </c>
      <c r="D45" s="42">
        <f>data!AQ45</f>
        <v>0.7233747961273687</v>
      </c>
      <c r="E45" s="50" t="str">
        <f>IF(C45&gt;4.5,"มากที่สุด",IF(C45&gt;3.5,"มาก",IF(C45&gt;2.5,"ปานกลาง",IF(C45&gt;1.5,"น้อย",IF(C45&lt;=1.5,"น้อยที่สุด")))))</f>
        <v>มาก</v>
      </c>
    </row>
    <row r="46" spans="1:5" s="22" customFormat="1" ht="16.5" thickTop="1">
      <c r="A46" s="51">
        <v>6</v>
      </c>
      <c r="B46" s="52" t="s">
        <v>84</v>
      </c>
      <c r="C46" s="53">
        <f>data!AP44</f>
        <v>4.523809523809524</v>
      </c>
      <c r="D46" s="53">
        <f>data!AP45</f>
        <v>0.5516315153139573</v>
      </c>
      <c r="E46" s="49" t="str">
        <f>IF(C46&gt;4.5,"มากที่สุด",IF(C46&gt;3.5,"มาก",IF(C46&gt;2.5,"ปานกลาง",IF(C46&gt;1.5,"น้อย",IF(C46&lt;=1.5,"น้อยที่สุด")))))</f>
        <v>มากที่สุด</v>
      </c>
    </row>
    <row r="47" spans="1:5" s="22" customFormat="1" ht="15.75">
      <c r="A47" s="61"/>
      <c r="B47" s="62"/>
      <c r="C47" s="63"/>
      <c r="D47" s="63"/>
      <c r="E47" s="64"/>
    </row>
    <row r="48" spans="1:5" s="22" customFormat="1" ht="15.75">
      <c r="A48" s="61"/>
      <c r="B48" s="62"/>
      <c r="C48" s="63"/>
      <c r="D48" s="63"/>
      <c r="E48" s="64"/>
    </row>
    <row r="49" spans="1:5" s="22" customFormat="1" ht="15.75">
      <c r="A49" s="61"/>
      <c r="B49" s="62"/>
      <c r="C49" s="63"/>
      <c r="D49" s="63"/>
      <c r="E49" s="64"/>
    </row>
    <row r="50" spans="1:8" ht="19.5">
      <c r="A50" s="192" t="s">
        <v>190</v>
      </c>
      <c r="B50" s="192"/>
      <c r="C50" s="192"/>
      <c r="D50" s="192"/>
      <c r="E50" s="192"/>
      <c r="F50" s="65"/>
      <c r="G50" s="67"/>
      <c r="H50" s="67"/>
    </row>
    <row r="51" spans="2:8" ht="19.5">
      <c r="B51" s="65"/>
      <c r="C51" s="65"/>
      <c r="D51" s="65"/>
      <c r="E51" s="65"/>
      <c r="F51" s="65"/>
      <c r="G51" s="65"/>
      <c r="H51" s="65"/>
    </row>
    <row r="52" spans="1:2" s="66" customFormat="1" ht="21">
      <c r="A52" s="80"/>
      <c r="B52" s="80" t="s">
        <v>180</v>
      </c>
    </row>
    <row r="53" spans="1:2" s="66" customFormat="1" ht="21">
      <c r="A53" s="80" t="s">
        <v>183</v>
      </c>
      <c r="B53" s="80"/>
    </row>
    <row r="54" spans="1:2" s="66" customFormat="1" ht="21">
      <c r="A54" s="80" t="s">
        <v>184</v>
      </c>
      <c r="B54" s="80"/>
    </row>
    <row r="55" spans="1:2" s="66" customFormat="1" ht="21">
      <c r="A55" s="80" t="s">
        <v>220</v>
      </c>
      <c r="B55" s="80"/>
    </row>
    <row r="56" spans="1:2" s="66" customFormat="1" ht="21">
      <c r="A56" s="80" t="s">
        <v>185</v>
      </c>
      <c r="B56" s="80"/>
    </row>
    <row r="57" spans="1:2" s="66" customFormat="1" ht="21">
      <c r="A57" s="80" t="s">
        <v>186</v>
      </c>
      <c r="B57" s="80"/>
    </row>
    <row r="58" spans="1:2" s="5" customFormat="1" ht="21">
      <c r="A58" s="43" t="s">
        <v>187</v>
      </c>
      <c r="B58" s="43"/>
    </row>
    <row r="59" spans="1:2" s="5" customFormat="1" ht="21">
      <c r="A59" s="43" t="s">
        <v>222</v>
      </c>
      <c r="B59" s="43"/>
    </row>
    <row r="60" spans="1:2" ht="19.5">
      <c r="A60" s="57"/>
      <c r="B60" s="57"/>
    </row>
    <row r="61" spans="1:2" ht="19.5">
      <c r="A61" s="57"/>
      <c r="B61" s="57"/>
    </row>
    <row r="62" spans="1:2" ht="19.5">
      <c r="A62" s="57"/>
      <c r="B62" s="57"/>
    </row>
    <row r="63" spans="1:2" ht="19.5">
      <c r="A63" s="57"/>
      <c r="B63" s="57"/>
    </row>
    <row r="64" spans="1:2" ht="19.5">
      <c r="A64" s="57"/>
      <c r="B64" s="57"/>
    </row>
    <row r="65" spans="1:2" ht="19.5">
      <c r="A65" s="57"/>
      <c r="B65" s="57"/>
    </row>
    <row r="66" spans="1:2" ht="19.5">
      <c r="A66" s="57"/>
      <c r="B66" s="57"/>
    </row>
    <row r="67" spans="1:2" ht="19.5">
      <c r="A67" s="57"/>
      <c r="B67" s="57"/>
    </row>
    <row r="68" spans="1:2" ht="19.5">
      <c r="A68" s="57"/>
      <c r="B68" s="57"/>
    </row>
    <row r="69" spans="1:2" ht="19.5">
      <c r="A69" s="57"/>
      <c r="B69" s="57"/>
    </row>
    <row r="70" spans="1:2" ht="19.5">
      <c r="A70" s="57"/>
      <c r="B70" s="57"/>
    </row>
    <row r="71" spans="1:2" ht="19.5">
      <c r="A71" s="57"/>
      <c r="B71" s="57"/>
    </row>
    <row r="72" spans="1:2" ht="19.5">
      <c r="A72" s="57"/>
      <c r="B72" s="57"/>
    </row>
    <row r="73" spans="1:2" ht="19.5">
      <c r="A73" s="57"/>
      <c r="B73" s="57"/>
    </row>
    <row r="74" spans="1:2" ht="19.5">
      <c r="A74" s="57"/>
      <c r="B74" s="57"/>
    </row>
    <row r="75" spans="1:2" ht="19.5">
      <c r="A75" s="57"/>
      <c r="B75" s="57"/>
    </row>
    <row r="76" spans="1:2" ht="19.5">
      <c r="A76" s="57"/>
      <c r="B76" s="57"/>
    </row>
    <row r="77" spans="1:2" ht="19.5">
      <c r="A77" s="57"/>
      <c r="B77" s="57"/>
    </row>
    <row r="78" spans="1:2" ht="19.5">
      <c r="A78" s="57"/>
      <c r="B78" s="57"/>
    </row>
    <row r="79" spans="1:2" ht="19.5">
      <c r="A79" s="57"/>
      <c r="B79" s="57"/>
    </row>
    <row r="80" spans="1:2" ht="19.5">
      <c r="A80" s="57"/>
      <c r="B80" s="57"/>
    </row>
    <row r="81" spans="1:2" ht="19.5">
      <c r="A81" s="57"/>
      <c r="B81" s="57"/>
    </row>
    <row r="82" spans="1:2" ht="19.5">
      <c r="A82" s="57"/>
      <c r="B82" s="57"/>
    </row>
    <row r="83" spans="1:2" ht="19.5">
      <c r="A83" s="57"/>
      <c r="B83" s="57"/>
    </row>
    <row r="84" spans="1:2" ht="19.5">
      <c r="A84" s="57"/>
      <c r="B84" s="57"/>
    </row>
    <row r="85" spans="1:2" ht="19.5">
      <c r="A85" s="57"/>
      <c r="B85" s="57"/>
    </row>
    <row r="86" spans="1:2" ht="19.5">
      <c r="A86" s="57"/>
      <c r="B86" s="57"/>
    </row>
    <row r="87" spans="1:2" ht="19.5">
      <c r="A87" s="57"/>
      <c r="B87" s="57"/>
    </row>
    <row r="88" spans="1:2" ht="19.5">
      <c r="A88" s="57"/>
      <c r="B88" s="57"/>
    </row>
    <row r="89" spans="5:7" ht="19.5">
      <c r="E89" s="56"/>
      <c r="F89" s="56"/>
      <c r="G89" s="56"/>
    </row>
    <row r="90" spans="1:7" s="5" customFormat="1" ht="21">
      <c r="A90" s="66"/>
      <c r="E90" s="4"/>
      <c r="F90" s="4"/>
      <c r="G90" s="4"/>
    </row>
    <row r="91" spans="5:7" s="5" customFormat="1" ht="21">
      <c r="E91" s="4"/>
      <c r="F91" s="4"/>
      <c r="G91" s="4"/>
    </row>
    <row r="92" s="5" customFormat="1" ht="21"/>
  </sheetData>
  <sheetProtection/>
  <mergeCells count="6">
    <mergeCell ref="A1:E1"/>
    <mergeCell ref="A50:E50"/>
    <mergeCell ref="A4:E4"/>
    <mergeCell ref="A6:B6"/>
    <mergeCell ref="C6:D6"/>
    <mergeCell ref="A45:B45"/>
  </mergeCells>
  <printOptions/>
  <pageMargins left="0.75" right="0.5" top="0.590551181102362" bottom="0.118110236220472" header="0.511811023622047" footer="0.511811023622047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I12"/>
  <sheetViews>
    <sheetView zoomScale="130" zoomScaleNormal="130" zoomScalePageLayoutView="0" workbookViewId="0" topLeftCell="A1">
      <selection activeCell="D20" sqref="D20"/>
    </sheetView>
  </sheetViews>
  <sheetFormatPr defaultColWidth="9.140625" defaultRowHeight="21.75"/>
  <cols>
    <col min="1" max="1" width="7.421875" style="1" customWidth="1"/>
    <col min="2" max="2" width="5.28125" style="1" customWidth="1"/>
    <col min="3" max="3" width="8.140625" style="1" customWidth="1"/>
    <col min="4" max="4" width="79.28125" style="1" customWidth="1"/>
    <col min="5" max="5" width="14.140625" style="1" customWidth="1"/>
    <col min="6" max="16384" width="9.140625" style="1" customWidth="1"/>
  </cols>
  <sheetData>
    <row r="1" spans="2:9" s="11" customFormat="1" ht="22.5" customHeight="1">
      <c r="B1" s="67" t="s">
        <v>191</v>
      </c>
      <c r="C1" s="67"/>
      <c r="D1" s="67"/>
      <c r="E1" s="67"/>
      <c r="F1" s="67"/>
      <c r="G1" s="67"/>
      <c r="H1" s="67"/>
      <c r="I1" s="67"/>
    </row>
    <row r="2" spans="2:9" s="11" customFormat="1" ht="22.5" customHeight="1">
      <c r="B2" s="67"/>
      <c r="C2" s="67"/>
      <c r="D2" s="67"/>
      <c r="E2" s="67"/>
      <c r="F2" s="67"/>
      <c r="G2" s="67"/>
      <c r="H2" s="67"/>
      <c r="I2" s="67"/>
    </row>
    <row r="3" spans="2:3" s="5" customFormat="1" ht="21">
      <c r="B3" s="81" t="s">
        <v>75</v>
      </c>
      <c r="C3" s="43"/>
    </row>
    <row r="4" spans="2:4" s="5" customFormat="1" ht="21">
      <c r="B4" s="82"/>
      <c r="C4" s="211" t="s">
        <v>94</v>
      </c>
      <c r="D4" s="211"/>
    </row>
    <row r="5" spans="2:4" s="5" customFormat="1" ht="21">
      <c r="B5" s="14"/>
      <c r="C5" s="211"/>
      <c r="D5" s="211"/>
    </row>
    <row r="6" spans="2:5" s="5" customFormat="1" ht="23.25" customHeight="1">
      <c r="B6" s="83" t="s">
        <v>85</v>
      </c>
      <c r="C6" s="83"/>
      <c r="D6" s="83"/>
      <c r="E6" s="83"/>
    </row>
    <row r="7" spans="2:8" s="5" customFormat="1" ht="21">
      <c r="B7" s="66"/>
      <c r="C7" s="5" t="s">
        <v>149</v>
      </c>
      <c r="F7" s="4"/>
      <c r="G7" s="4"/>
      <c r="H7" s="4"/>
    </row>
    <row r="8" spans="2:8" s="5" customFormat="1" ht="21">
      <c r="B8" s="66"/>
      <c r="C8" s="5" t="s">
        <v>153</v>
      </c>
      <c r="F8" s="4"/>
      <c r="G8" s="4"/>
      <c r="H8" s="4"/>
    </row>
    <row r="9" spans="2:6" s="5" customFormat="1" ht="21">
      <c r="B9" s="84"/>
      <c r="C9" s="85"/>
      <c r="D9" s="86"/>
      <c r="E9" s="86"/>
      <c r="F9" s="4"/>
    </row>
    <row r="10" spans="2:6" s="12" customFormat="1" ht="21">
      <c r="B10" s="212" t="s">
        <v>86</v>
      </c>
      <c r="C10" s="212"/>
      <c r="D10" s="212"/>
      <c r="E10" s="87"/>
      <c r="F10" s="79"/>
    </row>
    <row r="11" spans="2:6" s="12" customFormat="1" ht="23.25" customHeight="1">
      <c r="B11" s="213" t="s">
        <v>76</v>
      </c>
      <c r="C11" s="213"/>
      <c r="D11" s="213"/>
      <c r="E11" s="87"/>
      <c r="F11" s="88"/>
    </row>
    <row r="12" s="5" customFormat="1" ht="21">
      <c r="C12" s="5" t="s">
        <v>154</v>
      </c>
    </row>
  </sheetData>
  <sheetProtection/>
  <mergeCells count="4">
    <mergeCell ref="C4:D4"/>
    <mergeCell ref="C5:D5"/>
    <mergeCell ref="B10:D10"/>
    <mergeCell ref="B11:D11"/>
  </mergeCells>
  <printOptions/>
  <pageMargins left="0.45" right="0.45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Naresuan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Graduate School</dc:creator>
  <cp:keywords/>
  <dc:description/>
  <cp:lastModifiedBy>monta charewan</cp:lastModifiedBy>
  <cp:lastPrinted>2017-01-19T00:59:42Z</cp:lastPrinted>
  <dcterms:created xsi:type="dcterms:W3CDTF">2000-03-30T06:43:03Z</dcterms:created>
  <dcterms:modified xsi:type="dcterms:W3CDTF">2017-01-19T01:02:54Z</dcterms:modified>
  <cp:category/>
  <cp:version/>
  <cp:contentType/>
  <cp:contentStatus/>
</cp:coreProperties>
</file>