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10" windowWidth="14055" windowHeight="6345" firstSheet="1" activeTab="5"/>
  </bookViews>
  <sheets>
    <sheet name="208 วิทย์เทค" sheetId="18" r:id="rId1"/>
    <sheet name="209วิทย์สุข" sheetId="17" r:id="rId2"/>
    <sheet name="210สังคม" sheetId="16" r:id="rId3"/>
    <sheet name="Sheet11" sheetId="1" r:id="rId4"/>
    <sheet name="6 มิ.ย.57" sheetId="2" r:id="rId5"/>
    <sheet name="เริ่มพิมพ์(บทสรุป)" sheetId="3" r:id="rId6"/>
    <sheet name="ตาราง 1" sheetId="4" r:id="rId7"/>
    <sheet name="ตาราง  2." sheetId="5" r:id="rId8"/>
    <sheet name="ตาราง  3." sheetId="6" r:id="rId9"/>
    <sheet name="ตาราง  4.." sheetId="7" r:id="rId10"/>
    <sheet name="แยกห้อง" sheetId="19" r:id="rId11"/>
    <sheet name="ตอนที่ 3" sheetId="10" r:id="rId12"/>
    <sheet name="ตอนที่ 3-4" sheetId="11" r:id="rId13"/>
    <sheet name="Sheet4" sheetId="12" r:id="rId14"/>
    <sheet name="Sheet10" sheetId="13" r:id="rId15"/>
    <sheet name="ตาราง  3" sheetId="14" r:id="rId16"/>
    <sheet name="Sheet1" sheetId="15" r:id="rId17"/>
  </sheets>
  <definedNames>
    <definedName name="_xlnm._FilterDatabase" localSheetId="0" hidden="1">'208 วิทย์เทค'!$A$1:$AQ$61</definedName>
    <definedName name="_xlnm._FilterDatabase" localSheetId="1" hidden="1">'209วิทย์สุข'!$A$1:$AQ$33</definedName>
    <definedName name="_xlnm._FilterDatabase" localSheetId="2" hidden="1">'210สังคม'!$A$1:$AQ$31</definedName>
    <definedName name="_xlnm._FilterDatabase" localSheetId="4" hidden="1">'6 มิ.ย.57'!$A$1:$AQ$123</definedName>
  </definedNames>
  <calcPr calcId="145621"/>
  <pivotCaches>
    <pivotCache cacheId="3" r:id="rId18"/>
  </pivotCaches>
</workbook>
</file>

<file path=xl/calcChain.xml><?xml version="1.0" encoding="utf-8"?>
<calcChain xmlns="http://schemas.openxmlformats.org/spreadsheetml/2006/main">
  <c r="L56" i="19" l="1"/>
  <c r="L55" i="19"/>
  <c r="L57" i="19" s="1"/>
  <c r="L52" i="19"/>
  <c r="K56" i="19"/>
  <c r="M56" i="19" s="1"/>
  <c r="K55" i="19"/>
  <c r="M55" i="19" s="1"/>
  <c r="K52" i="19"/>
  <c r="M52" i="19" s="1"/>
  <c r="I56" i="19"/>
  <c r="I55" i="19"/>
  <c r="I57" i="19" s="1"/>
  <c r="I52" i="19"/>
  <c r="H56" i="19"/>
  <c r="J56" i="19" s="1"/>
  <c r="H55" i="19"/>
  <c r="J55" i="19" s="1"/>
  <c r="H52" i="19"/>
  <c r="J52" i="19" s="1"/>
  <c r="F56" i="19"/>
  <c r="F55" i="19"/>
  <c r="F52" i="19"/>
  <c r="E56" i="19"/>
  <c r="G56" i="19" s="1"/>
  <c r="E55" i="19"/>
  <c r="E57" i="19" s="1"/>
  <c r="G57" i="19" s="1"/>
  <c r="E52" i="19"/>
  <c r="G52" i="19" s="1"/>
  <c r="O68" i="19"/>
  <c r="O67" i="19"/>
  <c r="O65" i="19"/>
  <c r="N68" i="19"/>
  <c r="P68" i="19" s="1"/>
  <c r="N67" i="19"/>
  <c r="P67" i="19" s="1"/>
  <c r="N65" i="19"/>
  <c r="P65" i="19" s="1"/>
  <c r="O56" i="19"/>
  <c r="O55" i="19"/>
  <c r="O52" i="19"/>
  <c r="N56" i="19"/>
  <c r="P56" i="19" s="1"/>
  <c r="N55" i="19"/>
  <c r="P55" i="19" s="1"/>
  <c r="N52" i="19"/>
  <c r="P52" i="19" s="1"/>
  <c r="O48" i="19"/>
  <c r="O47" i="19"/>
  <c r="O46" i="19"/>
  <c r="O49" i="19" s="1"/>
  <c r="O45" i="19"/>
  <c r="O44" i="19"/>
  <c r="N48" i="19"/>
  <c r="P48" i="19" s="1"/>
  <c r="N47" i="19"/>
  <c r="P47" i="19" s="1"/>
  <c r="N46" i="19"/>
  <c r="P46" i="19" s="1"/>
  <c r="N45" i="19"/>
  <c r="P45" i="19" s="1"/>
  <c r="N44" i="19"/>
  <c r="P44" i="19" s="1"/>
  <c r="O41" i="19"/>
  <c r="O40" i="19"/>
  <c r="N41" i="19"/>
  <c r="P41" i="19" s="1"/>
  <c r="N40" i="19"/>
  <c r="P40" i="19" s="1"/>
  <c r="O36" i="19"/>
  <c r="O35" i="19"/>
  <c r="O34" i="19"/>
  <c r="O70" i="19" s="1"/>
  <c r="N36" i="19"/>
  <c r="P36" i="19" s="1"/>
  <c r="N35" i="19"/>
  <c r="P35" i="19" s="1"/>
  <c r="N34" i="19"/>
  <c r="L68" i="19"/>
  <c r="L67" i="19"/>
  <c r="L65" i="19"/>
  <c r="K68" i="19"/>
  <c r="M68" i="19" s="1"/>
  <c r="K67" i="19"/>
  <c r="M67" i="19" s="1"/>
  <c r="K65" i="19"/>
  <c r="M65" i="19" s="1"/>
  <c r="L48" i="19"/>
  <c r="L47" i="19"/>
  <c r="L46" i="19"/>
  <c r="L49" i="19" s="1"/>
  <c r="L45" i="19"/>
  <c r="L44" i="19"/>
  <c r="K48" i="19"/>
  <c r="M48" i="19" s="1"/>
  <c r="K47" i="19"/>
  <c r="M47" i="19" s="1"/>
  <c r="K46" i="19"/>
  <c r="M46" i="19" s="1"/>
  <c r="K45" i="19"/>
  <c r="M45" i="19" s="1"/>
  <c r="K44" i="19"/>
  <c r="M44" i="19" s="1"/>
  <c r="L41" i="19"/>
  <c r="L40" i="19"/>
  <c r="K41" i="19"/>
  <c r="M41" i="19" s="1"/>
  <c r="K40" i="19"/>
  <c r="M40" i="19" s="1"/>
  <c r="L36" i="19"/>
  <c r="L35" i="19"/>
  <c r="L34" i="19"/>
  <c r="L70" i="19" s="1"/>
  <c r="K36" i="19"/>
  <c r="M36" i="19" s="1"/>
  <c r="K35" i="19"/>
  <c r="M35" i="19" s="1"/>
  <c r="K34" i="19"/>
  <c r="I68" i="19"/>
  <c r="I67" i="19"/>
  <c r="I65" i="19"/>
  <c r="H68" i="19"/>
  <c r="J68" i="19" s="1"/>
  <c r="H67" i="19"/>
  <c r="J67" i="19" s="1"/>
  <c r="H65" i="19"/>
  <c r="J65" i="19" s="1"/>
  <c r="I48" i="19"/>
  <c r="I47" i="19"/>
  <c r="I46" i="19"/>
  <c r="I49" i="19" s="1"/>
  <c r="I45" i="19"/>
  <c r="I44" i="19"/>
  <c r="H48" i="19"/>
  <c r="J48" i="19" s="1"/>
  <c r="H47" i="19"/>
  <c r="J47" i="19" s="1"/>
  <c r="H46" i="19"/>
  <c r="J46" i="19" s="1"/>
  <c r="H45" i="19"/>
  <c r="J45" i="19" s="1"/>
  <c r="H44" i="19"/>
  <c r="J44" i="19" s="1"/>
  <c r="I41" i="19"/>
  <c r="I40" i="19"/>
  <c r="H41" i="19"/>
  <c r="J41" i="19" s="1"/>
  <c r="H40" i="19"/>
  <c r="J40" i="19" s="1"/>
  <c r="I36" i="19"/>
  <c r="I35" i="19"/>
  <c r="I34" i="19"/>
  <c r="H36" i="19"/>
  <c r="J36" i="19" s="1"/>
  <c r="H35" i="19"/>
  <c r="J35" i="19" s="1"/>
  <c r="H34" i="19"/>
  <c r="F68" i="19"/>
  <c r="F67" i="19"/>
  <c r="F65" i="19"/>
  <c r="E68" i="19"/>
  <c r="G68" i="19" s="1"/>
  <c r="E67" i="19"/>
  <c r="G67" i="19" s="1"/>
  <c r="E65" i="19"/>
  <c r="G65" i="19" s="1"/>
  <c r="G55" i="19"/>
  <c r="F69" i="19" l="1"/>
  <c r="K37" i="19"/>
  <c r="M37" i="19" s="1"/>
  <c r="L42" i="19"/>
  <c r="L69" i="19"/>
  <c r="O69" i="19"/>
  <c r="I70" i="19"/>
  <c r="H70" i="19"/>
  <c r="J70" i="19" s="1"/>
  <c r="I42" i="19"/>
  <c r="I69" i="19"/>
  <c r="N70" i="19"/>
  <c r="P70" i="19" s="1"/>
  <c r="O42" i="19"/>
  <c r="O57" i="19"/>
  <c r="F57" i="19"/>
  <c r="L37" i="19"/>
  <c r="H69" i="19"/>
  <c r="J69" i="19" s="1"/>
  <c r="K70" i="19"/>
  <c r="M70" i="19" s="1"/>
  <c r="H37" i="19"/>
  <c r="J37" i="19" s="1"/>
  <c r="N37" i="19"/>
  <c r="P37" i="19" s="1"/>
  <c r="H42" i="19"/>
  <c r="J42" i="19" s="1"/>
  <c r="N42" i="19"/>
  <c r="P42" i="19" s="1"/>
  <c r="H49" i="19"/>
  <c r="J49" i="19" s="1"/>
  <c r="N49" i="19"/>
  <c r="P49" i="19" s="1"/>
  <c r="K57" i="19"/>
  <c r="M57" i="19" s="1"/>
  <c r="E69" i="19"/>
  <c r="G69" i="19" s="1"/>
  <c r="N69" i="19"/>
  <c r="P69" i="19" s="1"/>
  <c r="I37" i="19"/>
  <c r="O37" i="19"/>
  <c r="H57" i="19"/>
  <c r="J57" i="19" s="1"/>
  <c r="K42" i="19"/>
  <c r="M42" i="19" s="1"/>
  <c r="K49" i="19"/>
  <c r="M49" i="19" s="1"/>
  <c r="N57" i="19"/>
  <c r="P57" i="19" s="1"/>
  <c r="K69" i="19"/>
  <c r="M69" i="19" s="1"/>
  <c r="F48" i="19"/>
  <c r="F47" i="19"/>
  <c r="F46" i="19"/>
  <c r="F45" i="19"/>
  <c r="F44" i="19"/>
  <c r="E48" i="19"/>
  <c r="G48" i="19" s="1"/>
  <c r="E47" i="19"/>
  <c r="G47" i="19" s="1"/>
  <c r="E46" i="19"/>
  <c r="E45" i="19"/>
  <c r="G45" i="19" s="1"/>
  <c r="E44" i="19"/>
  <c r="G44" i="19" s="1"/>
  <c r="F41" i="19"/>
  <c r="F40" i="19"/>
  <c r="E41" i="19"/>
  <c r="G41" i="19" s="1"/>
  <c r="E40" i="19"/>
  <c r="F36" i="19"/>
  <c r="F35" i="19"/>
  <c r="F34" i="19"/>
  <c r="E36" i="19"/>
  <c r="G36" i="19" s="1"/>
  <c r="E35" i="19"/>
  <c r="G35" i="19" s="1"/>
  <c r="E34" i="19"/>
  <c r="P34" i="19"/>
  <c r="M34" i="19"/>
  <c r="J34" i="19"/>
  <c r="O14" i="19"/>
  <c r="O12" i="19"/>
  <c r="N14" i="19"/>
  <c r="P14" i="19" s="1"/>
  <c r="N12" i="19"/>
  <c r="P12" i="19" s="1"/>
  <c r="O9" i="19"/>
  <c r="O8" i="19"/>
  <c r="O10" i="19" s="1"/>
  <c r="N9" i="19"/>
  <c r="P9" i="19" s="1"/>
  <c r="N8" i="19"/>
  <c r="L14" i="19"/>
  <c r="L12" i="19"/>
  <c r="K14" i="19"/>
  <c r="M14" i="19" s="1"/>
  <c r="K12" i="19"/>
  <c r="I14" i="19"/>
  <c r="I12" i="19"/>
  <c r="H14" i="19"/>
  <c r="J14" i="19" s="1"/>
  <c r="H12" i="19"/>
  <c r="F14" i="19"/>
  <c r="F12" i="19"/>
  <c r="E14" i="19"/>
  <c r="G14" i="19" s="1"/>
  <c r="E12" i="19"/>
  <c r="G12" i="19" s="1"/>
  <c r="L9" i="19"/>
  <c r="L8" i="19"/>
  <c r="K9" i="19"/>
  <c r="K8" i="19"/>
  <c r="M8" i="19" s="1"/>
  <c r="I9" i="19"/>
  <c r="I8" i="19"/>
  <c r="H9" i="19"/>
  <c r="J9" i="19" s="1"/>
  <c r="H8" i="19"/>
  <c r="H10" i="19" s="1"/>
  <c r="J10" i="19" s="1"/>
  <c r="F9" i="19"/>
  <c r="F8" i="19"/>
  <c r="E9" i="19"/>
  <c r="G9" i="19" s="1"/>
  <c r="E8" i="19"/>
  <c r="G8" i="19" s="1"/>
  <c r="F42" i="19" l="1"/>
  <c r="F37" i="19"/>
  <c r="F70" i="19"/>
  <c r="G34" i="19"/>
  <c r="E70" i="19"/>
  <c r="G70" i="19" s="1"/>
  <c r="E37" i="19"/>
  <c r="G37" i="19" s="1"/>
  <c r="G46" i="19"/>
  <c r="E49" i="19"/>
  <c r="G49" i="19" s="1"/>
  <c r="H15" i="19"/>
  <c r="J15" i="19" s="1"/>
  <c r="K15" i="19"/>
  <c r="M15" i="19" s="1"/>
  <c r="N10" i="19"/>
  <c r="P10" i="19" s="1"/>
  <c r="F49" i="19"/>
  <c r="G40" i="19"/>
  <c r="E42" i="19"/>
  <c r="G42" i="19" s="1"/>
  <c r="F10" i="19"/>
  <c r="L15" i="19"/>
  <c r="O15" i="19"/>
  <c r="E15" i="19"/>
  <c r="G15" i="19" s="1"/>
  <c r="I10" i="19"/>
  <c r="L10" i="19"/>
  <c r="F15" i="19"/>
  <c r="I15" i="19"/>
  <c r="J8" i="19"/>
  <c r="E10" i="19"/>
  <c r="G10" i="19" s="1"/>
  <c r="N15" i="19"/>
  <c r="P15" i="19" s="1"/>
  <c r="P8" i="19"/>
  <c r="J12" i="19"/>
  <c r="K10" i="19"/>
  <c r="M10" i="19" s="1"/>
  <c r="M9" i="19"/>
  <c r="M12" i="19"/>
  <c r="C82" i="18"/>
  <c r="C81" i="18"/>
  <c r="C80" i="18"/>
  <c r="C79" i="18"/>
  <c r="C78" i="18"/>
  <c r="C77" i="18"/>
  <c r="C76" i="18"/>
  <c r="C75" i="18"/>
  <c r="C74" i="18"/>
  <c r="C73" i="18"/>
  <c r="C72" i="18"/>
  <c r="C71" i="18"/>
  <c r="B67" i="18"/>
  <c r="AI66" i="18"/>
  <c r="AF66" i="18"/>
  <c r="AC66" i="18"/>
  <c r="AA66" i="18"/>
  <c r="Y66" i="18"/>
  <c r="T66" i="18"/>
  <c r="R66" i="18"/>
  <c r="B66" i="18"/>
  <c r="AP65" i="18"/>
  <c r="AO65" i="18"/>
  <c r="AN65" i="18"/>
  <c r="AM65" i="18"/>
  <c r="AL65" i="18"/>
  <c r="AK65" i="18"/>
  <c r="AJ65" i="18"/>
  <c r="AI65" i="18"/>
  <c r="AH65" i="18"/>
  <c r="AG65" i="18"/>
  <c r="AF65" i="18"/>
  <c r="AE65" i="18"/>
  <c r="AD65" i="18"/>
  <c r="AC65" i="18"/>
  <c r="AB65" i="18"/>
  <c r="AA65" i="18"/>
  <c r="Z65" i="18"/>
  <c r="Y65" i="18"/>
  <c r="X65" i="18"/>
  <c r="W65" i="18"/>
  <c r="V65" i="18"/>
  <c r="U65" i="18"/>
  <c r="T65" i="18"/>
  <c r="S65" i="18"/>
  <c r="R65" i="18"/>
  <c r="Q65" i="18"/>
  <c r="P65" i="18"/>
  <c r="O65" i="18"/>
  <c r="N65" i="18"/>
  <c r="M65" i="18"/>
  <c r="L65" i="18"/>
  <c r="K65" i="18"/>
  <c r="J65" i="18"/>
  <c r="I65" i="18"/>
  <c r="H65" i="18"/>
  <c r="G65" i="18"/>
  <c r="F65" i="18"/>
  <c r="B65" i="18"/>
  <c r="AP64" i="18"/>
  <c r="AO64" i="18"/>
  <c r="AN64" i="18"/>
  <c r="AM64" i="18"/>
  <c r="AL64" i="18"/>
  <c r="AK64" i="18"/>
  <c r="AJ64" i="18"/>
  <c r="AI64" i="18"/>
  <c r="AH64" i="18"/>
  <c r="AG64" i="18"/>
  <c r="AF64" i="18"/>
  <c r="AE64" i="18"/>
  <c r="AD64" i="18"/>
  <c r="AC64" i="18"/>
  <c r="AB64" i="18"/>
  <c r="AA64" i="18"/>
  <c r="Z64" i="18"/>
  <c r="Y64" i="18"/>
  <c r="X64" i="18"/>
  <c r="W64" i="18"/>
  <c r="V64" i="18"/>
  <c r="U64" i="18"/>
  <c r="T64" i="18"/>
  <c r="S64" i="18"/>
  <c r="R64" i="18"/>
  <c r="Q64" i="18"/>
  <c r="P64" i="18"/>
  <c r="C54" i="17"/>
  <c r="C53" i="17"/>
  <c r="C52" i="17"/>
  <c r="C51" i="17"/>
  <c r="C50" i="17"/>
  <c r="C49" i="17"/>
  <c r="C48" i="17"/>
  <c r="C47" i="17"/>
  <c r="C46" i="17"/>
  <c r="C45" i="17"/>
  <c r="C44" i="17"/>
  <c r="C43" i="17"/>
  <c r="B39" i="17"/>
  <c r="AI38" i="17"/>
  <c r="AF38" i="17"/>
  <c r="AC38" i="17"/>
  <c r="AA38" i="17"/>
  <c r="Y38" i="17"/>
  <c r="T38" i="17"/>
  <c r="R38" i="17"/>
  <c r="B38" i="17"/>
  <c r="AP37" i="17"/>
  <c r="AO37" i="17"/>
  <c r="AN37" i="17"/>
  <c r="AM37" i="17"/>
  <c r="AL37" i="17"/>
  <c r="AK37" i="17"/>
  <c r="AJ37" i="17"/>
  <c r="AI37" i="17"/>
  <c r="AH37" i="17"/>
  <c r="AG37" i="17"/>
  <c r="AF37" i="17"/>
  <c r="AE37" i="17"/>
  <c r="AD37" i="17"/>
  <c r="AC37" i="17"/>
  <c r="AB37" i="17"/>
  <c r="AA37" i="17"/>
  <c r="Z37" i="17"/>
  <c r="Y37" i="17"/>
  <c r="X37" i="17"/>
  <c r="W37" i="17"/>
  <c r="V37" i="17"/>
  <c r="U37" i="17"/>
  <c r="T37" i="17"/>
  <c r="S37" i="17"/>
  <c r="R37" i="17"/>
  <c r="Q37" i="17"/>
  <c r="P37" i="17"/>
  <c r="O37" i="17"/>
  <c r="N37" i="17"/>
  <c r="M37" i="17"/>
  <c r="L37" i="17"/>
  <c r="K37" i="17"/>
  <c r="J37" i="17"/>
  <c r="I37" i="17"/>
  <c r="H37" i="17"/>
  <c r="G37" i="17"/>
  <c r="F37" i="17"/>
  <c r="B37" i="17"/>
  <c r="AP36" i="17"/>
  <c r="AO36" i="17"/>
  <c r="AN36" i="17"/>
  <c r="AM36" i="17"/>
  <c r="AL36" i="17"/>
  <c r="AK36" i="17"/>
  <c r="AJ36" i="17"/>
  <c r="AI36" i="17"/>
  <c r="AH36" i="17"/>
  <c r="AG36" i="17"/>
  <c r="AF36" i="17"/>
  <c r="AE36" i="17"/>
  <c r="AD36" i="17"/>
  <c r="AC36" i="17"/>
  <c r="AB36" i="17"/>
  <c r="AA36" i="17"/>
  <c r="Z36" i="17"/>
  <c r="Y36" i="17"/>
  <c r="X36" i="17"/>
  <c r="W36" i="17"/>
  <c r="V36" i="17"/>
  <c r="U36" i="17"/>
  <c r="T36" i="17"/>
  <c r="S36" i="17"/>
  <c r="R36" i="17"/>
  <c r="Q36" i="17"/>
  <c r="P36" i="17"/>
  <c r="C52" i="16"/>
  <c r="C51" i="16"/>
  <c r="C50" i="16"/>
  <c r="C49" i="16"/>
  <c r="C48" i="16"/>
  <c r="C47" i="16"/>
  <c r="C46" i="16"/>
  <c r="C45" i="16"/>
  <c r="C44" i="16"/>
  <c r="C43" i="16"/>
  <c r="C42" i="16"/>
  <c r="C41" i="16"/>
  <c r="B37" i="16"/>
  <c r="AI36" i="16"/>
  <c r="AF36" i="16"/>
  <c r="AC36" i="16"/>
  <c r="AA36" i="16"/>
  <c r="Y36" i="16"/>
  <c r="T36" i="16"/>
  <c r="R36" i="16"/>
  <c r="B36" i="16"/>
  <c r="AP35" i="16"/>
  <c r="AO35" i="16"/>
  <c r="AN35" i="16"/>
  <c r="AM35" i="16"/>
  <c r="AL35" i="16"/>
  <c r="AK35" i="16"/>
  <c r="AJ35" i="16"/>
  <c r="AI35" i="16"/>
  <c r="AH35" i="16"/>
  <c r="AG35" i="16"/>
  <c r="AF35" i="16"/>
  <c r="AE35" i="16"/>
  <c r="AD35" i="16"/>
  <c r="AC35" i="16"/>
  <c r="AB35" i="16"/>
  <c r="AA35" i="16"/>
  <c r="Z35" i="16"/>
  <c r="Y35" i="16"/>
  <c r="X35" i="16"/>
  <c r="W35" i="16"/>
  <c r="V35" i="16"/>
  <c r="U35" i="16"/>
  <c r="T35" i="16"/>
  <c r="S35" i="16"/>
  <c r="R35" i="16"/>
  <c r="Q35" i="16"/>
  <c r="P35" i="16"/>
  <c r="O35" i="16"/>
  <c r="N35" i="16"/>
  <c r="M35" i="16"/>
  <c r="L35" i="16"/>
  <c r="K35" i="16"/>
  <c r="J35" i="16"/>
  <c r="I35" i="16"/>
  <c r="H35" i="16"/>
  <c r="G35" i="16"/>
  <c r="F35" i="16"/>
  <c r="B35" i="16"/>
  <c r="AP34" i="16"/>
  <c r="AO34" i="16"/>
  <c r="AN34" i="16"/>
  <c r="AM34" i="16"/>
  <c r="AL34" i="16"/>
  <c r="AK34" i="16"/>
  <c r="AJ34" i="16"/>
  <c r="AI34" i="16"/>
  <c r="AH34" i="16"/>
  <c r="AG34" i="16"/>
  <c r="AF34" i="16"/>
  <c r="AE34" i="16"/>
  <c r="AD34" i="16"/>
  <c r="AC34" i="16"/>
  <c r="AB34" i="16"/>
  <c r="AA34" i="16"/>
  <c r="Z34" i="16"/>
  <c r="Y34" i="16"/>
  <c r="X34" i="16"/>
  <c r="W34" i="16"/>
  <c r="V34" i="16"/>
  <c r="U34" i="16"/>
  <c r="T34" i="16"/>
  <c r="S34" i="16"/>
  <c r="R34" i="16"/>
  <c r="Q34" i="16"/>
  <c r="P34" i="16"/>
  <c r="C61" i="16" l="1"/>
  <c r="P37" i="16"/>
  <c r="P39" i="16"/>
  <c r="B40" i="16"/>
  <c r="C63" i="17"/>
  <c r="P39" i="17"/>
  <c r="P41" i="17"/>
  <c r="B42" i="17"/>
  <c r="C91" i="18"/>
  <c r="P67" i="18"/>
  <c r="B70" i="18"/>
  <c r="P69" i="18"/>
  <c r="C84" i="18"/>
  <c r="C88" i="18"/>
  <c r="C85" i="18"/>
  <c r="C89" i="18"/>
  <c r="C86" i="18"/>
  <c r="C90" i="18"/>
  <c r="C83" i="18"/>
  <c r="C87" i="18"/>
  <c r="C56" i="17"/>
  <c r="C60" i="17"/>
  <c r="C57" i="17"/>
  <c r="C61" i="17"/>
  <c r="C58" i="17"/>
  <c r="C62" i="17"/>
  <c r="C55" i="17"/>
  <c r="C59" i="17"/>
  <c r="C54" i="16"/>
  <c r="C58" i="16"/>
  <c r="C55" i="16"/>
  <c r="C59" i="16"/>
  <c r="C56" i="16"/>
  <c r="C60" i="16"/>
  <c r="C53" i="16"/>
  <c r="C57" i="16"/>
  <c r="E14" i="14"/>
  <c r="C14" i="14"/>
  <c r="C30" i="6"/>
  <c r="B14" i="5"/>
  <c r="I16" i="4"/>
  <c r="I12" i="4"/>
  <c r="C144" i="2"/>
  <c r="B22" i="6" s="1"/>
  <c r="C22" i="6" s="1"/>
  <c r="C143" i="2"/>
  <c r="B17" i="6" s="1"/>
  <c r="C17" i="6" s="1"/>
  <c r="C142" i="2"/>
  <c r="B20" i="6" s="1"/>
  <c r="C20" i="6" s="1"/>
  <c r="C141" i="2"/>
  <c r="B16" i="6" s="1"/>
  <c r="C16" i="6" s="1"/>
  <c r="C140" i="2"/>
  <c r="B29" i="6" s="1"/>
  <c r="C29" i="6" s="1"/>
  <c r="C139" i="2"/>
  <c r="B23" i="6" s="1"/>
  <c r="C23" i="6" s="1"/>
  <c r="C138" i="2"/>
  <c r="B19" i="6" s="1"/>
  <c r="C19" i="6" s="1"/>
  <c r="C137" i="2"/>
  <c r="B28" i="6" s="1"/>
  <c r="C28" i="6" s="1"/>
  <c r="C136" i="2"/>
  <c r="B9" i="6" s="1"/>
  <c r="C9" i="6" s="1"/>
  <c r="C135" i="2"/>
  <c r="B14" i="6" s="1"/>
  <c r="C14" i="6" s="1"/>
  <c r="C134" i="2"/>
  <c r="C133" i="2"/>
  <c r="B8" i="6" s="1"/>
  <c r="B129" i="2"/>
  <c r="C21" i="4" s="1"/>
  <c r="AI128" i="2"/>
  <c r="AF128" i="2"/>
  <c r="AC128" i="2"/>
  <c r="AA128" i="2"/>
  <c r="Y128" i="2"/>
  <c r="T128" i="2"/>
  <c r="R128" i="2"/>
  <c r="B128" i="2"/>
  <c r="C20" i="4" s="1"/>
  <c r="AP127" i="2"/>
  <c r="AO127" i="2"/>
  <c r="AN127" i="2"/>
  <c r="AM127" i="2"/>
  <c r="AL127" i="2"/>
  <c r="AK127" i="2"/>
  <c r="AJ127" i="2"/>
  <c r="AI127" i="2"/>
  <c r="AH127" i="2"/>
  <c r="AG127" i="2"/>
  <c r="AF127" i="2"/>
  <c r="AE127" i="2"/>
  <c r="AD127" i="2"/>
  <c r="AC127" i="2"/>
  <c r="AB127" i="2"/>
  <c r="AA127" i="2"/>
  <c r="Z127" i="2"/>
  <c r="Y127" i="2"/>
  <c r="X127" i="2"/>
  <c r="W127" i="2"/>
  <c r="V127" i="2"/>
  <c r="U127" i="2"/>
  <c r="T127" i="2"/>
  <c r="S127" i="2"/>
  <c r="R127" i="2"/>
  <c r="Q127" i="2"/>
  <c r="P127" i="2"/>
  <c r="O127" i="2"/>
  <c r="B13" i="7" s="1"/>
  <c r="N127" i="2"/>
  <c r="M127" i="2"/>
  <c r="L127" i="2"/>
  <c r="B12" i="7" s="1"/>
  <c r="K127" i="2"/>
  <c r="B11" i="7" s="1"/>
  <c r="J127" i="2"/>
  <c r="I127" i="2"/>
  <c r="H127" i="2"/>
  <c r="B9" i="7" s="1"/>
  <c r="G127" i="2"/>
  <c r="B10" i="7" s="1"/>
  <c r="F127" i="2"/>
  <c r="B127" i="2"/>
  <c r="C19" i="4" s="1"/>
  <c r="AP126" i="2"/>
  <c r="AO126" i="2"/>
  <c r="AN126" i="2"/>
  <c r="AM126" i="2"/>
  <c r="AL126" i="2"/>
  <c r="AK126" i="2"/>
  <c r="AJ126" i="2"/>
  <c r="AI126" i="2"/>
  <c r="AH126" i="2"/>
  <c r="AG126" i="2"/>
  <c r="AF126" i="2"/>
  <c r="AE126" i="2"/>
  <c r="AD126" i="2"/>
  <c r="AC126" i="2"/>
  <c r="AB126" i="2"/>
  <c r="AA126" i="2"/>
  <c r="Z126" i="2"/>
  <c r="Y126" i="2"/>
  <c r="X126" i="2"/>
  <c r="W126" i="2"/>
  <c r="V126" i="2"/>
  <c r="U126" i="2"/>
  <c r="T126" i="2"/>
  <c r="S126" i="2"/>
  <c r="R126" i="2"/>
  <c r="Q126" i="2"/>
  <c r="P126" i="2"/>
  <c r="C13" i="5" l="1"/>
  <c r="C8" i="5"/>
  <c r="B15" i="5"/>
  <c r="C15" i="5" s="1"/>
  <c r="C12" i="5"/>
  <c r="C9" i="5"/>
  <c r="C10" i="5"/>
  <c r="C14" i="5"/>
  <c r="C11" i="5"/>
  <c r="P131" i="2"/>
  <c r="P129" i="2"/>
  <c r="B15" i="7"/>
  <c r="C9" i="7" s="1"/>
  <c r="C8" i="6"/>
  <c r="C22" i="4"/>
  <c r="D22" i="4" s="1"/>
  <c r="B132" i="2"/>
  <c r="C146" i="2"/>
  <c r="B12" i="6" s="1"/>
  <c r="C12" i="6" s="1"/>
  <c r="C148" i="2"/>
  <c r="B10" i="6" s="1"/>
  <c r="C10" i="6" s="1"/>
  <c r="C150" i="2"/>
  <c r="B11" i="6" s="1"/>
  <c r="C11" i="6" s="1"/>
  <c r="C152" i="2"/>
  <c r="B25" i="6" s="1"/>
  <c r="C25" i="6" s="1"/>
  <c r="C145" i="2"/>
  <c r="B27" i="6" s="1"/>
  <c r="C27" i="6" s="1"/>
  <c r="C147" i="2"/>
  <c r="C149" i="2"/>
  <c r="B24" i="6" s="1"/>
  <c r="C24" i="6" s="1"/>
  <c r="C151" i="2"/>
  <c r="B15" i="6" s="1"/>
  <c r="C15" i="6" s="1"/>
  <c r="C153" i="2"/>
  <c r="B18" i="6" s="1"/>
  <c r="C18" i="6" s="1"/>
  <c r="C11" i="7" l="1"/>
  <c r="C12" i="7"/>
  <c r="D20" i="4"/>
  <c r="D21" i="4"/>
  <c r="C13" i="7"/>
  <c r="C10" i="7"/>
  <c r="D19" i="4"/>
  <c r="B16" i="7"/>
  <c r="C16" i="7" s="1"/>
  <c r="C14" i="7"/>
  <c r="C15" i="7" l="1"/>
  <c r="C31" i="6"/>
  <c r="B31" i="6"/>
  <c r="B33" i="6"/>
  <c r="C33" i="6"/>
</calcChain>
</file>

<file path=xl/sharedStrings.xml><?xml version="1.0" encoding="utf-8"?>
<sst xmlns="http://schemas.openxmlformats.org/spreadsheetml/2006/main" count="1151" uniqueCount="742">
  <si>
    <t>นักวิชาการ</t>
  </si>
  <si>
    <t>นักวิทยาศาสตร์</t>
  </si>
  <si>
    <t>ผู้ช่วยศาสตราจารย์</t>
  </si>
  <si>
    <t>รองศาสตราจารย์</t>
  </si>
  <si>
    <t>อ.ดร.</t>
  </si>
  <si>
    <t>อาจารย์</t>
  </si>
  <si>
    <t>ที่</t>
  </si>
  <si>
    <t>ข้อมูล</t>
  </si>
  <si>
    <t>คณะ</t>
  </si>
  <si>
    <t>ตำแหน่งทางวิชาการ</t>
  </si>
  <si>
    <t>ห้องบรรยาย</t>
  </si>
  <si>
    <t>หน่วยงาน</t>
  </si>
  <si>
    <t>web</t>
  </si>
  <si>
    <t>คณะ</t>
  </si>
  <si>
    <t>อาจารย์</t>
  </si>
  <si>
    <t>e-mail</t>
  </si>
  <si>
    <t>ป้าย</t>
  </si>
  <si>
    <t>ใบปลิว</t>
  </si>
  <si>
    <t>เพื่อน</t>
  </si>
  <si>
    <t>จนท.คณะ</t>
  </si>
  <si>
    <t>เฟสบุ๊ก</t>
  </si>
  <si>
    <t>4.1.1</t>
  </si>
  <si>
    <t>4.1.2</t>
  </si>
  <si>
    <t>4.2.1</t>
  </si>
  <si>
    <t>4.2.2</t>
  </si>
  <si>
    <t>ตอนที่ 4</t>
  </si>
  <si>
    <t>ตำรา</t>
  </si>
  <si>
    <t>หนังสือ</t>
  </si>
  <si>
    <t>เอกสารคำสอน</t>
  </si>
  <si>
    <t>เอกสารประกอบการสอน</t>
  </si>
  <si>
    <t>งานแปล</t>
  </si>
  <si>
    <t>ระเวลาฯ</t>
  </si>
  <si>
    <t>สหเวชศาสตร์</t>
  </si>
  <si>
    <t>ผู้ช่วยศาสตราจารย์</t>
  </si>
  <si>
    <t>วิทยาศาสตร์การแพทย์</t>
  </si>
  <si>
    <t>วิทยาศาสตร์การแพทย์</t>
  </si>
  <si>
    <t>สหเวชศาสตร์</t>
  </si>
  <si>
    <t>ผู้ช่วยศาสตราจารย์</t>
  </si>
  <si>
    <t>สหเวชศาสตร์</t>
  </si>
  <si>
    <t>สาธารณสุขศาสตร์</t>
  </si>
  <si>
    <t>ผู้ช่วยศาสตราจารย์</t>
  </si>
  <si>
    <t>สาธารณสุขศาสตร์</t>
  </si>
  <si>
    <t>สาธารณสุขศาสตร์</t>
  </si>
  <si>
    <t>พยาบาลศาสตร์</t>
  </si>
  <si>
    <t>พยาบาลศาสตร์</t>
  </si>
  <si>
    <t>พยาบาลศาสตร์</t>
  </si>
  <si>
    <t>มนุษยศาสตร์</t>
  </si>
  <si>
    <t>ศึกษาศาสตร์</t>
  </si>
  <si>
    <t>วิทยาลัยพลังงานทดแทน</t>
  </si>
  <si>
    <t>ทันตแพทย์ศาสตร์</t>
  </si>
  <si>
    <t>ทันตแพทย์ศาสตร์</t>
  </si>
  <si>
    <t>วิศวกรรมศาสตร์</t>
  </si>
  <si>
    <t>วิศวกรรมศาสตร์</t>
  </si>
  <si>
    <t>ผู้ช่วยศาสตราจารย์</t>
  </si>
  <si>
    <t>ไม่ต้องการจัดทำเอกสารกับ สนพ. เพราะใช้โปรแกรม LATEX ในการจัดเรียงพิมพ์ ไม่สามารถใช้กับโปรแกรม Word ได้</t>
  </si>
  <si>
    <t>วิศวกรรมศาสตร์</t>
  </si>
  <si>
    <t>วิทยาศาสตร์</t>
  </si>
  <si>
    <t>วิทยาศาสตร์</t>
  </si>
  <si>
    <t>วิทยาศาสตร์</t>
  </si>
  <si>
    <t>ผู้ช่วยศาสตราจารย์</t>
  </si>
  <si>
    <t>วิทยาศาสตร์</t>
  </si>
  <si>
    <t>ผู้ช่วยศาสตราจารย์</t>
  </si>
  <si>
    <t>เกษตรศาสตร์ฯ</t>
  </si>
  <si>
    <t>วิทยาลัยพลังงานทดแทน</t>
  </si>
  <si>
    <t>ผู้ช่วยศาสตราจารย์</t>
  </si>
  <si>
    <t>วิทยาศาสตร์</t>
  </si>
  <si>
    <t>ผู้ช่วยศาสตราจารย์</t>
  </si>
  <si>
    <t>วิศวกรรมศาสตร์</t>
  </si>
  <si>
    <t>ผู้ช่วยศาสตราจารย์</t>
  </si>
  <si>
    <t>วิทยาศาสตร์</t>
  </si>
  <si>
    <t>ผู้ช่วยศาสตราจารย์</t>
  </si>
  <si>
    <t>วิทยาศาสตร์</t>
  </si>
  <si>
    <t>ผู้ช่วยศาสตราจารย์</t>
  </si>
  <si>
    <t>วิทยาศาสตร์</t>
  </si>
  <si>
    <t>วิทยาศาสตร์การแพทย์</t>
  </si>
  <si>
    <t>ผู้ช่วยศาสตราจารย์</t>
  </si>
  <si>
    <t>วิทยาศาสตร์</t>
  </si>
  <si>
    <t>วิทยาศาสตร์</t>
  </si>
  <si>
    <t>วิทยาศาสตร์</t>
  </si>
  <si>
    <t>ผู้ช่วยศาสตราจารย์</t>
  </si>
  <si>
    <t>สถาปัตยกรรมศาสตร์</t>
  </si>
  <si>
    <t>วิทยาศาสตร์การแพทย์</t>
  </si>
  <si>
    <t>วิทยาศาสตร์</t>
  </si>
  <si>
    <t>ผู้ช่วยศาสตราจารย์</t>
  </si>
  <si>
    <t>วิทยาศาสตร์</t>
  </si>
  <si>
    <t>วิทยาศาสตร์</t>
  </si>
  <si>
    <t>ผู้ช่วยศาสตราจารย์</t>
  </si>
  <si>
    <t>วิทยาศาสตร์</t>
  </si>
  <si>
    <t>วิทยาศาสตร์การแพทย์</t>
  </si>
  <si>
    <t>ผู้ช่วยศาสตราจารย์</t>
  </si>
  <si>
    <t>1+2</t>
  </si>
  <si>
    <t>สถาปัตยกรรมศาสตร์</t>
  </si>
  <si>
    <t>เภสัชศาสตร์</t>
  </si>
  <si>
    <t>ผู้ช่วยศาสตราจารย์</t>
  </si>
  <si>
    <t>วิทยาศาสตร์การแพทย์</t>
  </si>
  <si>
    <t>ผู้ช่วยศาสตราจารย์</t>
  </si>
  <si>
    <t>1+2</t>
  </si>
  <si>
    <t>วิทยาศาสตร์การแพทย์</t>
  </si>
  <si>
    <t>รองศาสตราจารย์</t>
  </si>
  <si>
    <t>วิทยาศาสตร์การแพทย์</t>
  </si>
  <si>
    <t>วิทยาศาสตร์การแพทย์</t>
  </si>
  <si>
    <t>ผู้ช่วยศาสตราจารย์</t>
  </si>
  <si>
    <t>วิทยาศาสตร์การแพทย์</t>
  </si>
  <si>
    <t>วิทยาศาสตร์</t>
  </si>
  <si>
    <t>วิทยาศาสตร์</t>
  </si>
  <si>
    <t>เกษตรศาสตร์ฯ</t>
  </si>
  <si>
    <t>เกษตรศาสตร์ฯ</t>
  </si>
  <si>
    <t>วิทยาศาสตร์</t>
  </si>
  <si>
    <t>รองศาสตราจารย์</t>
  </si>
  <si>
    <t>เกษตรศาสตร์ฯ</t>
  </si>
  <si>
    <t>ผู้ช่วยศาสตราจารย์</t>
  </si>
  <si>
    <t>เกษตรศาสตร์ฯ</t>
  </si>
  <si>
    <t>อ.ดร.</t>
  </si>
  <si>
    <t>เกษตรศาสตร์ฯ</t>
  </si>
  <si>
    <t>ผู้ช่วยศาสตราจารย์</t>
  </si>
  <si>
    <t>เกษตรศาสตร์ฯ</t>
  </si>
  <si>
    <t>อาจารย์</t>
  </si>
  <si>
    <t>เกษตรศาสตร์ฯ</t>
  </si>
  <si>
    <t>วิศวกรรมศาสตร์</t>
  </si>
  <si>
    <t>สถาปัตยกรรมศาสตร์</t>
  </si>
  <si>
    <t>สถาปัตยกรรมศาสตร์</t>
  </si>
  <si>
    <t>วิศวกรรมศาสตร์</t>
  </si>
  <si>
    <t>วิทยาศาสตร์</t>
  </si>
  <si>
    <t>อาจารย์</t>
  </si>
  <si>
    <t>วิทยาศาสตร์</t>
  </si>
  <si>
    <t>วิทยาศาสตร์การแพทย์</t>
  </si>
  <si>
    <t>เกษตรศาสตร์ฯ</t>
  </si>
  <si>
    <t>ผู้ช่วยศาสตราจารย์</t>
  </si>
  <si>
    <t>เกษตรศาสตร์ฯ</t>
  </si>
  <si>
    <t>เกษตรศาสตร์ฯ</t>
  </si>
  <si>
    <t>นักวิทยาศาสตร์</t>
  </si>
  <si>
    <t>เกษตรศาสตร์ฯ</t>
  </si>
  <si>
    <t>ผู้ช่วยศาสตราจารย์</t>
  </si>
  <si>
    <t>สถาปัตยกรรมศาสตร์</t>
  </si>
  <si>
    <t>เกษตรศาสตร์ฯ</t>
  </si>
  <si>
    <t>ผู้ช่วยศาสตราจารย์</t>
  </si>
  <si>
    <t>สหเวชศาสตร์</t>
  </si>
  <si>
    <t>ผู้ช่วยศาสตราจารย์</t>
  </si>
  <si>
    <t>สหเวชศาสตร์</t>
  </si>
  <si>
    <t>สหเวชศาสตร์</t>
  </si>
  <si>
    <t>วิทยาศาสตร์การแพทย์</t>
  </si>
  <si>
    <t>สหเวชศาสตร์</t>
  </si>
  <si>
    <t>รองศาสตราจารย์</t>
  </si>
  <si>
    <t>ผู้ช่วยศาสตราจารย์</t>
  </si>
  <si>
    <t>วิทยาศาสตร์การแพทย์</t>
  </si>
  <si>
    <t>ศึกษาศาสตร์</t>
  </si>
  <si>
    <t>ศึกษาศาสตร์</t>
  </si>
  <si>
    <t>บริหารธุรกิจฯ</t>
  </si>
  <si>
    <t>มนุษยศาสตร์</t>
  </si>
  <si>
    <t>มนุษยศาสตร์</t>
  </si>
  <si>
    <t>ผู้ช่วยศาสตราจารย์</t>
  </si>
  <si>
    <t>บริหารธุรกิจฯ</t>
  </si>
  <si>
    <t>ผู้ช่วยศาสตราจารย์</t>
  </si>
  <si>
    <t>โรงเรียนมัธยมสาธิตฯ</t>
  </si>
  <si>
    <t>บริหารธุรกิจฯ</t>
  </si>
  <si>
    <t>ผู้ช่วยศาสตราจารย์</t>
  </si>
  <si>
    <t>ศึกษาศาสตร์</t>
  </si>
  <si>
    <t>ผู้ช่วยศาสตราจารย์</t>
  </si>
  <si>
    <t>บริหารธุรกิจฯ</t>
  </si>
  <si>
    <t>บุคคลภายนอก</t>
  </si>
  <si>
    <t>ครุศาสตร์ มรภ.พิบูลย์สงคราม</t>
  </si>
  <si>
    <t>ผู้ช่วยศาสตราจารย์</t>
  </si>
  <si>
    <t>สถาปัตยกรรมศาสตร์</t>
  </si>
  <si>
    <t>ผู้ช่วยศาสตราจารย์</t>
  </si>
  <si>
    <t>บริหารธุรกิจฯ</t>
  </si>
  <si>
    <t>สังคมศาสตร์</t>
  </si>
  <si>
    <t>บริหารธุรกิจฯ</t>
  </si>
  <si>
    <t>มนุษยศาสตร์</t>
  </si>
  <si>
    <t>อาจารย์</t>
  </si>
  <si>
    <t>มนุษยศาสตร์</t>
  </si>
  <si>
    <t>มนุษยศาสตร์</t>
  </si>
  <si>
    <t>บริหารธุรกิจฯ</t>
  </si>
  <si>
    <t>ศึกษาศาสตร์</t>
  </si>
  <si>
    <t>สถาปัตยกรรมศาสตร์</t>
  </si>
  <si>
    <t>มนุษยศาสตร์</t>
  </si>
  <si>
    <t>มนุษยศาสตร์</t>
  </si>
  <si>
    <t>ผู้ช่วยศาสตราจารย์</t>
  </si>
  <si>
    <t>ศึกษาศาสตร์</t>
  </si>
  <si>
    <t>ศึกษาศาสตร์</t>
  </si>
  <si>
    <t>สหเวชศาสตร์</t>
  </si>
  <si>
    <t>วิศวกรรมศาสตร์</t>
  </si>
  <si>
    <t>สหเวชศาสตร์</t>
  </si>
  <si>
    <t>ผู้ช่วยศาสตราจารย์</t>
  </si>
  <si>
    <t>เภสัชศาสตร์</t>
  </si>
  <si>
    <t>เภสัชศาสตร์</t>
  </si>
  <si>
    <t>วิทยาศาสตร์การแพทย์</t>
  </si>
  <si>
    <t>แพทยศาสตร์</t>
  </si>
  <si>
    <t>แพทยศาสตร์</t>
  </si>
  <si>
    <t>นักวิชาการ</t>
  </si>
  <si>
    <t>สหเวชศาสตร์</t>
  </si>
  <si>
    <t>หน่วยงาน</t>
  </si>
  <si>
    <t>web</t>
  </si>
  <si>
    <t>คณะ</t>
  </si>
  <si>
    <t>อาจารย์</t>
  </si>
  <si>
    <t>e-mail</t>
  </si>
  <si>
    <t>ป้าย</t>
  </si>
  <si>
    <t>ใบปลิว</t>
  </si>
  <si>
    <t>เพื่อน</t>
  </si>
  <si>
    <t>จนท.คณะ</t>
  </si>
  <si>
    <t>เฟสบุ๊ก</t>
  </si>
  <si>
    <t>คณาจารย์</t>
  </si>
  <si>
    <t>อื่น</t>
  </si>
  <si>
    <t>ไม่ระบุ</t>
  </si>
  <si>
    <t>วิทยาศาสตร์</t>
  </si>
  <si>
    <t>สหเวชศาสตร์</t>
  </si>
  <si>
    <t>วิทยาศาสตร์การแพทย์</t>
  </si>
  <si>
    <t>เกษตรศาตรฯ</t>
  </si>
  <si>
    <t>ครุศาสตร์ มรภ.พิบูลย์สงคราม</t>
  </si>
  <si>
    <t>ทันตแพทย์ศาสตร์</t>
  </si>
  <si>
    <t>บริหารธุรกิจฯ</t>
  </si>
  <si>
    <t>บุคคลภายนอก</t>
  </si>
  <si>
    <t>พยาบาลศาสตร์</t>
  </si>
  <si>
    <t>แพทยศาสตร์</t>
  </si>
  <si>
    <t>เภสัชศาสตร์</t>
  </si>
  <si>
    <t>มนุษยศาสตร์</t>
  </si>
  <si>
    <t>โรงเรียนมัธยมสาธิตฯ</t>
  </si>
  <si>
    <t>วิทยาลัยพลังงานทดแทน</t>
  </si>
  <si>
    <t>วิทยาศาสตร์การแพทย์</t>
  </si>
  <si>
    <t>วิศวกรรมศาสตร์</t>
  </si>
  <si>
    <t>ศึกษาศาสตร์</t>
  </si>
  <si>
    <t>สถาปัตยกรรมศาสตร์</t>
  </si>
  <si>
    <t>สหเวชศาสตร์</t>
  </si>
  <si>
    <t>สังคมศาสตร์</t>
  </si>
  <si>
    <t>สาธารณสุขศาสตร์</t>
  </si>
  <si>
    <t>บทสรุปผู้บริหาร</t>
  </si>
  <si>
    <t>-2-</t>
  </si>
  <si>
    <t>ผลการประเมินโครงการอบรมการเขียนตำราและเอกสารทางวิชาการเพื่อเข้าสู่ตำแหน่งทางวิชาการ</t>
  </si>
  <si>
    <t>วันศุกร์ ที่ 6 มิถุนายน 2557</t>
  </si>
  <si>
    <t>ณ ห้องสัมมนา 301 อาคารเอกาทศรถ มหาวิทยาลัยนเรศวร</t>
  </si>
  <si>
    <t>ตอนที่ 1 ข้อมูลทั่วไปของผู้ตอบแบบประเมิน</t>
  </si>
  <si>
    <t>จำนวนและร้อยละ</t>
  </si>
  <si>
    <t>N</t>
  </si>
  <si>
    <t>คณาจารย์</t>
  </si>
  <si>
    <t>ไม่ระบุ</t>
  </si>
  <si>
    <t>รวม</t>
  </si>
  <si>
    <t/>
  </si>
  <si>
    <t>-3-</t>
  </si>
  <si>
    <t>ตาราง  2  แสดงจำนวนร้อยละของผู้ตอบแบบประเมิน จำแนกตามตำแหน่งทางวิชาการ</t>
  </si>
  <si>
    <t>จำนวน</t>
  </si>
  <si>
    <t>ร้อยละ</t>
  </si>
  <si>
    <t>ผู้ช่วยศาสตราจารย์</t>
  </si>
  <si>
    <t>อาจารย์</t>
  </si>
  <si>
    <t>นักวิชาการ</t>
  </si>
  <si>
    <t>นักวิทยาศาสตร์</t>
  </si>
  <si>
    <t>ไม่ระบุ</t>
  </si>
  <si>
    <t>รวม</t>
  </si>
  <si>
    <t>รวม</t>
  </si>
  <si>
    <t>-4-</t>
  </si>
  <si>
    <t>การจัดโครงการอบรมการเขียนตำราและเอกสารทางวิชาการเพื่อเข้าสู่ตำแหน่งทางวิชาการ</t>
  </si>
  <si>
    <t>ร้อยละ</t>
  </si>
  <si>
    <t>วิทยาศาสตร์</t>
  </si>
  <si>
    <t>วิทยาศาสตร์การแพทย์</t>
  </si>
  <si>
    <t>เกษตรศาสตร์ฯ</t>
  </si>
  <si>
    <t>สหเวชศาสตร์</t>
  </si>
  <si>
    <t>ไม่ระบุ</t>
  </si>
  <si>
    <t>มนุษยศาสตร์</t>
  </si>
  <si>
    <t>บริหารธุรกิจฯ</t>
  </si>
  <si>
    <t>วิศวกรรมศาสตร์</t>
  </si>
  <si>
    <t>ศึกษาศาสตร์</t>
  </si>
  <si>
    <t>สถาปัตยกรรมศาสตร์</t>
  </si>
  <si>
    <t>พยาบาลศาสตร์</t>
  </si>
  <si>
    <t>เภสัชศาสตร์</t>
  </si>
  <si>
    <t>สาธารณสุขศาสตร์</t>
  </si>
  <si>
    <t>แพทยศาสตร์</t>
  </si>
  <si>
    <t>วิทยาลัยพลังงานทดแทน</t>
  </si>
  <si>
    <t>สังคมศาสตร์</t>
  </si>
  <si>
    <t>โรงเรียนมัธยมสาธิตฯ</t>
  </si>
  <si>
    <t>ครุศาสตร์ มรภ.พิบูลย์สงคราม</t>
  </si>
  <si>
    <t>บุคคลภายนอก</t>
  </si>
  <si>
    <t>รวม</t>
  </si>
  <si>
    <t>รวม</t>
  </si>
  <si>
    <t>-5-</t>
  </si>
  <si>
    <t>ตาราง  4  แสดงจำนวนร้อยละของผู้ตอบแบบประเมิน จำแนกตามแหล่งการรับทราบข่าว</t>
  </si>
  <si>
    <t>แหล่งการรับทราบข่าว</t>
  </si>
  <si>
    <t>จำนวน</t>
  </si>
  <si>
    <t>ร้อยละ</t>
  </si>
  <si>
    <t>หน่วยงาน</t>
  </si>
  <si>
    <t>web</t>
  </si>
  <si>
    <t>คณะ</t>
  </si>
  <si>
    <t>อาจารย์</t>
  </si>
  <si>
    <t>e-mail</t>
  </si>
  <si>
    <t>ป้าย</t>
  </si>
  <si>
    <t>ใบปลิว</t>
  </si>
  <si>
    <t>เพื่อน</t>
  </si>
  <si>
    <t>จนท.คณะ</t>
  </si>
  <si>
    <t>เฟสบุ๊ก</t>
  </si>
  <si>
    <t>คณะที่สังกัด</t>
  </si>
  <si>
    <t>ป้ายประชาสัมพันธ์</t>
  </si>
  <si>
    <t>ใบปลิว/โปสเตอร์ประชาสัมพันธ์</t>
  </si>
  <si>
    <t>Fecebook บัณฑิตวิทยาลัย</t>
  </si>
  <si>
    <t>รวม</t>
  </si>
  <si>
    <t>รวม</t>
  </si>
  <si>
    <t>-6-</t>
  </si>
  <si>
    <t>รายการ</t>
  </si>
  <si>
    <t>SD</t>
  </si>
  <si>
    <t>ความรู้ก่อนการอบรม</t>
  </si>
  <si>
    <t>4.1.1 เทคนิคการเขียนตำราเพื่อเข้าสู่ตำแหน่งทางวิชาการ</t>
  </si>
  <si>
    <t>เฉลี่ยรวม</t>
  </si>
  <si>
    <t>ความรู้หลังเข้ารับการอบรม</t>
  </si>
  <si>
    <t>4.2.1 เทคนิคการเขียนตำราเพื่อเข้าสู่ตำแหน่งทางวิชาการ</t>
  </si>
  <si>
    <t>ตอนที่ 3 ข้อเสนอแนะอื่นๆ ในการจัดโครงการ</t>
  </si>
  <si>
    <t>ข้อเสนอแนะการจัดโครงการอบรมครั้งต่อไป</t>
  </si>
  <si>
    <t>รายการ</t>
  </si>
  <si>
    <t>จำนวน</t>
  </si>
  <si>
    <t>เรื่อง/เนื้อหาที่บรรยายควรให้ตรงกับหัวข้อที่จัด</t>
  </si>
  <si>
    <t>ควรมีเอกสารและเนื้อหาในการอบรม</t>
  </si>
  <si>
    <t>ห้องน้ำหญิงชำรุดหลายห้อง และไม่มีกระดาษชำระ</t>
  </si>
  <si>
    <t>ควรมีความชัดเจน และลงรายละเอียดให้มากกว่านี้</t>
  </si>
  <si>
    <t>จัดอบรมการใช้โปรแกรมคอมพิวเตอร์ที่ช่วยในการเขียนตำรา เช่น Latex Program</t>
  </si>
  <si>
    <t>มีกลิ่นอับในห้องอบรม</t>
  </si>
  <si>
    <t>การสร้างสื่อการสอนแบบ e-learning</t>
  </si>
  <si>
    <t>การขอตำแหน่งทางวิชาการ ซึ่งแยก ผศ. รศ. และ ศ.  ซึ่งอาจจะมีรายละเอียดที่แตกต่างกัน</t>
  </si>
  <si>
    <t>จัดworkshopการเขียนตำรา(การวางแผนการเขียน การกำหนดกรอบ รายละเอียด การปฏิบัติ) และจัดอบรมเนื้อหา การติดตามการเขียนตำราจริง อย่างน้อย 3 ระยะ/ครั้ง</t>
  </si>
  <si>
    <t>ควรเชิญเจ้าหน้าที่จาก กบค.มาอบรมเกี่ยวกับเกณฑ์การพิจารณาฯ เทคนิคการเขียนหนังสือหรือตำรา เพื่อตีพิมพ์หรือผลงานทางวิชาการ</t>
  </si>
  <si>
    <t>e-mail. ยืนยันการลงทะเบียน</t>
  </si>
  <si>
    <t>การเขียนคู่มือการปฏิบัติงาน เพื่อขอรับตำแหน่งให้สูงขึ้น</t>
  </si>
  <si>
    <t>ควรจัดอบรมเกี่ยวกับเรื่องนี้ ให้บุคลากรสายสนุนหรือเจ้าหน้าที่</t>
  </si>
  <si>
    <t>จอภาพเล็กไป</t>
  </si>
  <si>
    <t>วิธีวิจัย หลักการวิจัย</t>
  </si>
  <si>
    <t>ระยะเวลาในการอบรมนานเกินไป</t>
  </si>
  <si>
    <t>ควรแบ่งกลุ่มตามความสนใจหรือความเชี่ยวชาญของผู้อบรม ไม่ใช่แบ่งตามคณะ เพราะบางครั้งไม่ตรงกับความสนใจหรือสายงานจริง</t>
  </si>
  <si>
    <t>หัวข้อที่ท่านสนใจหรือมีความต้องการให้จัดอบรมครั้งต่อไป</t>
  </si>
  <si>
    <t>รายการ</t>
  </si>
  <si>
    <t>จำนวน</t>
  </si>
  <si>
    <t>จัดworkshopการเขียนตำรา(การวางแผนการเขียน การกำหนดกรอบ รายละเอียด การปฏิบัติ) และจัดอบรมเนื้อหา การติดตามการเขียนตำราจริง อย่างน้อย 3 ระยะ/ครั้ง</t>
  </si>
  <si>
    <t>การใช้โปรแกรมสำเร็จรูปต่างๆ ในการจัดทำกราฟ การวิเคราะห์สถิติ สูตรเคมี เพื่อจัดทำงานวิจัย เอกสาร ตำรา</t>
  </si>
  <si>
    <t>เทคนิคการเขียน ลำดับ ขั้นตอนการเขียนตำรา หนังสือและเอกสารการสอน</t>
  </si>
  <si>
    <t>เกณฑ์และขั้นตอนการพิจารณาตำแหน่งวิชาการ เช่น คณะพิจารณาเรียบร้อยแล้วส่งต่อถึงใคร ใช้เวลานานเท่าไหร่ จนกว่าจะได้รับอนุมัติตำแหน่ง</t>
  </si>
  <si>
    <t>e-learning ในการเรียนการสอน</t>
  </si>
  <si>
    <t>การตีพิมพ์บทความในวารสาร</t>
  </si>
  <si>
    <t>ควรมีบริการจัดพิมพ์เอกสารเป็น Word หรือ ppt หรือสมการ equation หรือรูปวาด  โดยเป็นแหล่งจ้างงานนิสิตหรือบุคคลภายนอกทีมีความสามารถในการพิมพ์หรือจัดเรียง โดยประสานกับกองบรรณาธิการในการตรวจทาน</t>
  </si>
  <si>
    <t>การเขียนตำราอย่างไรไม่ละเมิดลิขสิทธิ์</t>
  </si>
  <si>
    <t>การเขียนคู่มือปฏิบัติการหรือเอกสารเกี่ยวกับการขอตำแหน่งของสายสนับสนุน</t>
  </si>
  <si>
    <t>ขั้นตอนการขอตำแหน่งทางวิชาการของมหาวิทยาลัยนเรศวร</t>
  </si>
  <si>
    <t>เทคนิคการเขียนบทความวิจัยให้ได้รับการพิจารณาในวารสารนานาชาติ</t>
  </si>
  <si>
    <t>การขอกำหนดตำแหน่งทางวิชาการด้านศิลปะ ดนตรี นาฏศิลป์ในเชิงวัฒนธรรม</t>
  </si>
  <si>
    <t>การอ้างอิงงานวิจัย โดยการสืบค้นจากแหล่งข้อมูลที่ยอมรับ และหลักการเขียนอ้างอิงที่ถูกต้อง</t>
  </si>
  <si>
    <t>ข้อเสนอแนะ</t>
  </si>
  <si>
    <t>3.1  ข้อเสนอแนะการจัดโครงการอบรมครั้งต่อไป</t>
  </si>
  <si>
    <t>ลำดับที่</t>
  </si>
  <si>
    <t>รายการ</t>
  </si>
  <si>
    <t>ความถี่</t>
  </si>
  <si>
    <t>แยกการอบรมระหว่างอาจารย์ที่ยังไม่มีตำแหน่งทางวิชาการกับอาจารย์ที่มีตำแหน่งทางวิชาการแล้ว</t>
  </si>
  <si>
    <t>ควรมีเอกสารและเนื้อหาในการอบรม</t>
  </si>
  <si>
    <t>ควรมีความชัดเจน และลงรายละเอียดให้มากกว่านี้</t>
  </si>
  <si>
    <t>จัดอบรมการใช้โปรแกรมคอมพิวเตอร์ที่ช่วยในการเขียนตำรา เช่น Latex Program</t>
  </si>
  <si>
    <t>ควรเชิญผู้ทรงคุณวุฒิที่เป็นกรรมการพิจารณาตำแหน่งวิชาการในส่วนของมหาวิทยาลัยนเรศวรโดยตรง เพราะเกณฑ์และความเข้มข้นในการพิจารณาของแต่ละมหาวิทยาลัยต่างกัน</t>
  </si>
  <si>
    <t>มีกลิ่นอับในห้องอบรม</t>
  </si>
  <si>
    <t>ห้องน้ำหญิงชำรุดหลายห้อง และไม่มีกระดาษชำระ</t>
  </si>
  <si>
    <t>การสร้างสื่อการสอนแบบ e-learning</t>
  </si>
  <si>
    <t>การขอตำแหน่งทางวิชาการ ซึ่งแยก ผศ รศ และ ศ  ซึ่งอาจจะมีรายละเอียดที่แตกต่างกัน</t>
  </si>
  <si>
    <t>เรื่อง/เนื้อหาที่บรรยายควรให้ตรงกับหัวข้อที่จัด</t>
  </si>
  <si>
    <t>น่าจะหาวิทยากรที่มาพูดให้ตรงกับหัวข้อเรื่องการเขียนตำราที่เป็นเชิงปฏิบัติมากกว่านี้</t>
  </si>
  <si>
    <t>จัดworkshopการเขียนตำรา(การวางแผนการเขียน การกำหนดกรอบ รายละเอียด การปฏิบัติ) และจัดอบรมเนื้อหา การติดตามการเขียนตำราจริง อย่างน้อย 3 ระยะ/ครั้ง</t>
  </si>
  <si>
    <t>ควรเชิญเจ้าหน้าที่จาก กบค.มาอบรมเกี่ยวกับเกณฑ์การพิจารณาฯ เทคนิคการเขียนหนังสือหรือตำรา เพื่อตีพิมพ์หรือผลงานทางวิชาการ</t>
  </si>
  <si>
    <t>e-mail. ยืนยันการลงทะเบียน</t>
  </si>
  <si>
    <t>การเขียนคู่มือการปฏิบัติงาน เพื่อขอรับตำแหน่งให้สูงขึ้น</t>
  </si>
  <si>
    <t>ควรจัดอบรมเกี่ยวกับเรื่องนี้ ให้บุคลากรสายสนุนหรือเจ้าหน้าที่</t>
  </si>
  <si>
    <t>ควรมีเอกสารประกอบการบรรยาย</t>
  </si>
  <si>
    <t>จอภาพเล็กไป</t>
  </si>
  <si>
    <t>อยากให้เน้นที่ขั้นตอนของการขอตำแหน่งผู้ช่วยศาสตราจารย์</t>
  </si>
  <si>
    <t>ควรลงรายละเอียดในทางปฏิบัติให้มากกว่านี้</t>
  </si>
  <si>
    <t>วิธีวิจัย หลักการวิจัย</t>
  </si>
  <si>
    <t>ระยะเวลาในการอบรมนานเกินไป</t>
  </si>
  <si>
    <t>ควรแบ่งกลุ่มตามความสนใจหรือความเชี่ยวชาญของผู้อบรม ไม่ใช่แบ่งตามคณะ เพราะบางครั้งไม่ตรงกับความสนใจหรือสายงานจริง</t>
  </si>
  <si>
    <t>3.2  หัวข้อที่ท่านสนใจหรือมีความต้องการให้จัดอบรมครั้งต่อไป</t>
  </si>
  <si>
    <t>ลำดับที่</t>
  </si>
  <si>
    <t>รายการ</t>
  </si>
  <si>
    <t>ความถี่</t>
  </si>
  <si>
    <t>เทคนิคการเขียน ลำดับ ขั้นตอนการเขียนตำรา หนังสือและเเอสารการสอน</t>
  </si>
  <si>
    <t>การขอตำแหน่งทางวิชาการในระดับเริ่มต้น</t>
  </si>
  <si>
    <t>จัดทำ WorkShop ในการเขียนหนังสือ ตำรา</t>
  </si>
  <si>
    <t>เกณฑ์และขั้นตอนการพิจารณาตำแหน่งวิชาการ เช่น คณะพิจารณาเรียบร้อยแล้วส่งต่อถึงใคร ใช้เวลานานเท่าไหร่ จนกว่าจะได้รับอนุมัติตำแหน่ง</t>
  </si>
  <si>
    <t>e-learning ในการเรียนการสอน</t>
  </si>
  <si>
    <t>การตีพิมพ์บทความในวารสาร</t>
  </si>
  <si>
    <t>ควรมีบริการจัดพิมพ์เอกสารเป็น Word หรือ ppt หรือสมการ equation หรือรูปวาด  โดยเป็นแหล่งจ้างงานนิสิตหรือบุคคลภายนอกทีมีความสามารถในการพิมพ์หรือจัดเรียง โดยประสานกับกองบรรณาธิการในการตรวจทาน</t>
  </si>
  <si>
    <t>จัดworkshopการเขียนตำรา(การวางแผนการเขียน การกำหนดกรอบ รายละเอียด การปฏิบัติ) และจัดอบรมเนื้อหา การติดตามการเขียนตำราจริง อย่างน้อย 3 ระยะ/ครั้ง</t>
  </si>
  <si>
    <t>การเขียนหนังสือ ตำรา โดยมีเนื้อหาเจอะลึก เช่น ควรใช้ภาษา ภาพประกอบอย่างไร จึงจะถูกต้องตามหลักเกณฑ์</t>
  </si>
  <si>
    <t>การใช้โปรแกรมสำเร็จรูปต่างๆ ในการจัดทำกราฟ การวิเคราะห์สถิติ สูตรเคมี เพื่อจัดทำงานวิจัย เอกสาร ตำรา</t>
  </si>
  <si>
    <t>การเขียนตำราอย่างไรไม่ละเมิดลิขสิทธิ์</t>
  </si>
  <si>
    <t>การเขียนคู่มือปฏิบัติการหรือเอกสารเกี่ยวกับการขอตำแหน่งของสายสนับสนุน</t>
  </si>
  <si>
    <t>เกณฑ์์การขอตำแหน่งทางวิชาการ</t>
  </si>
  <si>
    <t>สถิติกับงานวิจัย</t>
  </si>
  <si>
    <t>ขั้นตอนการขอตำแหน่งทางวิชาการของมหาวิทยาลัยนเรศวร</t>
  </si>
  <si>
    <t>ลิขสิทธิ์ของเนื้อหาและรูปภาพที่จะนำมาใช้ประกอบการเขียนตำราและหนังสือ</t>
  </si>
  <si>
    <t>เทคนิคการเขีียนบทความวิจัยให้ได้รับการพิจารณาในวารสารนานาชาติ</t>
  </si>
  <si>
    <t>การขอกำหนดตำแหน่งทางวิชาการด้านศิลปะ ดนตรี นาฏศิลป์ในเชิงวัฒนธรรม</t>
  </si>
  <si>
    <t>การอ้างอิงงานวิจัย โดยการสืบค้นจากแหล่งข้อมูลที่ยอมรับ และหลักการเขียนอ้างอิงที่ถูกต้อง</t>
  </si>
  <si>
    <t>ตอนที่ 4</t>
  </si>
  <si>
    <t>4.4 บริการด้านใดที่สำนักพิมพ์มหาวิทยาลัยนเรศวรควรจัดบริการเพิ่มเติม เพื่ออำนวยความสะดวกในการจัดทำเอกสารสิ่งพิมพ์ทางวิชาการให้กับท่าน</t>
  </si>
  <si>
    <t>ลำดับที่</t>
  </si>
  <si>
    <t>รายการ</t>
  </si>
  <si>
    <t>ความถี่</t>
  </si>
  <si>
    <t>อยากให้มี Picture Manager ในการดูแลเรื่องรูปภาพประกอบ</t>
  </si>
  <si>
    <t>การจัด Lay Out ของเอกสาร เนื่องจากผู้เขียนต้องการ focus เฉพาะเนื้อหาเท่านั้น</t>
  </si>
  <si>
    <t>ควรรับต้นฉบับด้วยโปรแกรมอื่น เช่น LATEX  PDF นอกเหนือจาก MS WORD เพราะต้องใช้สมการเยอะมาก</t>
  </si>
  <si>
    <t>คู่มือหรือเอกสารประกอบการฝึกอบรม</t>
  </si>
  <si>
    <t>โปรแกรมการจัดทำหนังสือ ตำรา</t>
  </si>
  <si>
    <t>การจัดทำระบบฐานข้อมูลวารสารมหาวิทยาลัยนเรศวร ให้ชัดเจนเข้าถึงง่าย</t>
  </si>
  <si>
    <t>บริการวาดภาพ/ถ่ายภาพ ให้คำปรึกษาเกี่ยวกับการจัดรูป ถ่ายรูปที่ใช้ในหนังสือ</t>
  </si>
  <si>
    <t>ควรมีฝ่ายที่ช่วยเรื่องการทำภาพกราฟฟิค ภาพประกอบ</t>
  </si>
  <si>
    <t>ระบุ check list การประเมินเบื้องต้นด้วยตนเอง พร้อมตัวอย่างบางส่วนนของการณีที่ปฏิเสธหรือตอบรับการตีพิมพ์</t>
  </si>
  <si>
    <t>การสืบค้นข้อมูล การติดต่อประสานงานกับผู้ทรงคุณวุฒิ</t>
  </si>
  <si>
    <t>จัดหาผู้ช่วยตรวจตำรา (Draftman)</t>
  </si>
  <si>
    <t>เกษตรศาสตร์ฯ</t>
  </si>
  <si>
    <t>นักวิชาการ</t>
  </si>
  <si>
    <t>เกษตรศาสตร์ฯ</t>
  </si>
  <si>
    <t>นักวิทยาศาสตร์</t>
  </si>
  <si>
    <t>เกษตรศาสตร์ฯ</t>
  </si>
  <si>
    <t>ผู้ช่วยศาสตราจารย์</t>
  </si>
  <si>
    <t>เกษตรศาสตร์ฯ</t>
  </si>
  <si>
    <t>ผู้ช่วยศาสตราจารย์</t>
  </si>
  <si>
    <t>เกษตรศาสตร์ฯ</t>
  </si>
  <si>
    <t>ผู้ช่วยศาสตราจารย์</t>
  </si>
  <si>
    <t>เกษตรศาสตร์ฯ</t>
  </si>
  <si>
    <t>ผู้ช่วยศาสตราจารย์</t>
  </si>
  <si>
    <t>เกษตรศาสตร์ฯ</t>
  </si>
  <si>
    <t>ผู้ช่วยศาสตราจารย์</t>
  </si>
  <si>
    <t>เกษตรศาสตร์ฯ</t>
  </si>
  <si>
    <t>ผู้ช่วยศาสตราจารย์</t>
  </si>
  <si>
    <t>เกษตรศาสตร์ฯ</t>
  </si>
  <si>
    <t>ผู้ช่วยศาสตราจารย์</t>
  </si>
  <si>
    <t>เกษตรศาสตร์ฯ</t>
  </si>
  <si>
    <t>ผู้ช่วยศาสตราจารย์</t>
  </si>
  <si>
    <t>เกษตรศาสตร์ฯ</t>
  </si>
  <si>
    <t>ผู้ช่วยศาสตราจารย์</t>
  </si>
  <si>
    <t>เกษตรศาสตร์ฯ</t>
  </si>
  <si>
    <t>ผู้ช่วยศาสตราจารย์</t>
  </si>
  <si>
    <t>เกษตรศาสตร์ฯ</t>
  </si>
  <si>
    <t>ผู้ช่วยศาสตราจารย์</t>
  </si>
  <si>
    <t>ครุศาสตร์ มรภ.พิบูลย์สงคราม</t>
  </si>
  <si>
    <t>ผู้ช่วยศาสตราจารย์</t>
  </si>
  <si>
    <t>ทันตแพทย์ศาสตร์</t>
  </si>
  <si>
    <t>ผู้ช่วยศาสตราจารย์</t>
  </si>
  <si>
    <t>ทันตแพทย์ศาสตร์</t>
  </si>
  <si>
    <t>ผู้ช่วยศาสตราจารย์</t>
  </si>
  <si>
    <t>บริหารธุรกิจฯ</t>
  </si>
  <si>
    <t>ผู้ช่วยศาสตราจารย์</t>
  </si>
  <si>
    <t>บริหารธุรกิจฯ</t>
  </si>
  <si>
    <t>ผู้ช่วยศาสตราจารย์</t>
  </si>
  <si>
    <t>บริหารธุรกิจฯ</t>
  </si>
  <si>
    <t>ผู้ช่วยศาสตราจารย์</t>
  </si>
  <si>
    <t>บริหารธุรกิจฯ</t>
  </si>
  <si>
    <t>ผู้ช่วยศาสตราจารย์</t>
  </si>
  <si>
    <t>บริหารธุรกิจฯ</t>
  </si>
  <si>
    <t>ผู้ช่วยศาสตราจารย์</t>
  </si>
  <si>
    <t>บริหารธุรกิจฯ</t>
  </si>
  <si>
    <t>ผู้ช่วยศาสตราจารย์</t>
  </si>
  <si>
    <t>บริหารธุรกิจฯ</t>
  </si>
  <si>
    <t>ผู้ช่วยศาสตราจารย์</t>
  </si>
  <si>
    <t>บุคคลภายนอก</t>
  </si>
  <si>
    <t>ผู้ช่วยศาสตราจารย์</t>
  </si>
  <si>
    <t>พยาบาลศาสตร์</t>
  </si>
  <si>
    <t>ผู้ช่วยศาสตราจารย์</t>
  </si>
  <si>
    <t>พยาบาลศาสตร์</t>
  </si>
  <si>
    <t>ผู้ช่วยศาสตราจารย์</t>
  </si>
  <si>
    <t>พยาบาลศาสตร์</t>
  </si>
  <si>
    <t>ผู้ช่วยศาสตราจารย์</t>
  </si>
  <si>
    <t>แพทยศาสตร์</t>
  </si>
  <si>
    <t>ผู้ช่วยศาสตราจารย์</t>
  </si>
  <si>
    <t>แพทยศาสตร์</t>
  </si>
  <si>
    <t>ผู้ช่วยศาสตราจารย์</t>
  </si>
  <si>
    <t>เภสัชศาสตร์</t>
  </si>
  <si>
    <t>ผู้ช่วยศาสตราจารย์</t>
  </si>
  <si>
    <t>เภสัชศาสตร์</t>
  </si>
  <si>
    <t>ผู้ช่วยศาสตราจารย์</t>
  </si>
  <si>
    <t>เภสัชศาสตร์</t>
  </si>
  <si>
    <t>ผู้ช่วยศาสตราจารย์</t>
  </si>
  <si>
    <t>มนุษยศาสตร์</t>
  </si>
  <si>
    <t>ผู้ช่วยศาสตราจารย์</t>
  </si>
  <si>
    <t>มนุษยศาสตร์</t>
  </si>
  <si>
    <t>ผู้ช่วยศาสตราจารย์</t>
  </si>
  <si>
    <t>มนุษยศาสตร์</t>
  </si>
  <si>
    <t>ผู้ช่วยศาสตราจารย์</t>
  </si>
  <si>
    <t>มนุษยศาสตร์</t>
  </si>
  <si>
    <t>ผู้ช่วยศาสตราจารย์</t>
  </si>
  <si>
    <t>มนุษยศาสตร์</t>
  </si>
  <si>
    <t>รองศาสตราจารย์</t>
  </si>
  <si>
    <t>มนุษยศาสตร์</t>
  </si>
  <si>
    <t>รองศาสตราจารย์</t>
  </si>
  <si>
    <t>มนุษยศาสตร์</t>
  </si>
  <si>
    <t>รองศาสตราจารย์</t>
  </si>
  <si>
    <t>มนุษศาสตร์</t>
  </si>
  <si>
    <t>อ.ดร.</t>
  </si>
  <si>
    <t>โรงเรียนมัธยมสาธิตฯ</t>
  </si>
  <si>
    <t>อาจารย์</t>
  </si>
  <si>
    <t>วิทยาลัยพลังงานทดแทน</t>
  </si>
  <si>
    <t>อาจารย์</t>
  </si>
  <si>
    <t>วิทยาลัยพลัังงานทดแทน</t>
  </si>
  <si>
    <t>อาจารย์</t>
  </si>
  <si>
    <t>วิทยาศาสตร์</t>
  </si>
  <si>
    <t>วิทยาศาสตร์</t>
  </si>
  <si>
    <t>วิทยาศาสตร์</t>
  </si>
  <si>
    <t>วิทยาศาสตร์</t>
  </si>
  <si>
    <t>วิทยาศาสตร์</t>
  </si>
  <si>
    <t>วิทยาศาสตร์</t>
  </si>
  <si>
    <t>วิทยาศาสตร์</t>
  </si>
  <si>
    <t>วิทยาศาสตร์</t>
  </si>
  <si>
    <t>วิทยาศาสตร์</t>
  </si>
  <si>
    <t>วิทยาศาสตร์</t>
  </si>
  <si>
    <t>วิทยาศาสตร์</t>
  </si>
  <si>
    <t>วิทยาศาสตร์</t>
  </si>
  <si>
    <t>วิทยาศาสตร์</t>
  </si>
  <si>
    <t>วิทยาศาสตร์</t>
  </si>
  <si>
    <t>วิทยาศาสตร์</t>
  </si>
  <si>
    <t>วิทยาศาสตร์</t>
  </si>
  <si>
    <t>วิทยาศาสตร์</t>
  </si>
  <si>
    <t>วิทยาศาสตร์</t>
  </si>
  <si>
    <t>วิทยาศาสตร์</t>
  </si>
  <si>
    <t>วิทยาศาสตร์</t>
  </si>
  <si>
    <t>วิทยาศาสตร์การแพทย์</t>
  </si>
  <si>
    <t>วิทยาศาสตร์การแพทย์</t>
  </si>
  <si>
    <t>วิทยาศาสตร์การแพทย์</t>
  </si>
  <si>
    <t>วิทยาศาสตร์การแพทย์</t>
  </si>
  <si>
    <t>วิทยาศาสตร์การแพทย์</t>
  </si>
  <si>
    <t>วิทยาศาสตร์การแพทย์</t>
  </si>
  <si>
    <t>วิทยาศาสตร์การแพทย์</t>
  </si>
  <si>
    <t>วิทยาศาสตร์การแพทย์</t>
  </si>
  <si>
    <t>วิทยาศาสตร์การแพทย์</t>
  </si>
  <si>
    <t>วิทยาศาสตร์การแพทย์</t>
  </si>
  <si>
    <t>วิทยาศาสตร์การแพทย์</t>
  </si>
  <si>
    <t>วิทยาศาสตร์การแพทย์</t>
  </si>
  <si>
    <t>วิทยาศาสตร์การแพทย์</t>
  </si>
  <si>
    <t>วิทยาศาสตร์การแพทย์</t>
  </si>
  <si>
    <t>วิศวกรรมศาสตร์</t>
  </si>
  <si>
    <t>วิศวกรรมศาสตร์</t>
  </si>
  <si>
    <t>วิศวกรรมศาสตร์</t>
  </si>
  <si>
    <t>วิศวกรรมศาสตร์</t>
  </si>
  <si>
    <t>วิศวกรรมศาสตร์</t>
  </si>
  <si>
    <t>วิศวกรรมศาสตร์</t>
  </si>
  <si>
    <t>วิศวกรรมศาสตร์</t>
  </si>
  <si>
    <t>ศึกษาศาสตร์</t>
  </si>
  <si>
    <t>ศึกษาศาสตร์</t>
  </si>
  <si>
    <t>ศึกษาศาสตร์</t>
  </si>
  <si>
    <t>ศึกษาศาสตร์</t>
  </si>
  <si>
    <t>ศึกษาศาสตร์</t>
  </si>
  <si>
    <t>ศึกษาศาสตร์</t>
  </si>
  <si>
    <t>ศึกษาศาสตร์</t>
  </si>
  <si>
    <t>สถาปัตยกรรมศาสตร์</t>
  </si>
  <si>
    <t>สถาปัตยกรรมศาสตร์</t>
  </si>
  <si>
    <t>สถาปัตยกรรมศาสตร์</t>
  </si>
  <si>
    <t>สถาปัตยกรรมศาสตร์</t>
  </si>
  <si>
    <t>สถาปัตยกรรมศาสตร์</t>
  </si>
  <si>
    <t>สถาปัตยกรรมศาสตร์</t>
  </si>
  <si>
    <t>สถาปัตยกรรมศาสตร์</t>
  </si>
  <si>
    <t>สหเวชศาสตร์</t>
  </si>
  <si>
    <t>สหเวชศาสตร์</t>
  </si>
  <si>
    <t>สหเวชศาสตร์</t>
  </si>
  <si>
    <t>สหเวชศาสตร์</t>
  </si>
  <si>
    <t>สหเวชศาสตร์</t>
  </si>
  <si>
    <t>สหเวชศาสตร์</t>
  </si>
  <si>
    <t>สหเวชศาสตร์</t>
  </si>
  <si>
    <t>สหเวชศาสตร์</t>
  </si>
  <si>
    <t>สหเวชศาสตร์</t>
  </si>
  <si>
    <t>สหเวชศาสตร์</t>
  </si>
  <si>
    <t>สังคมศาสตร์</t>
  </si>
  <si>
    <t>สาธารณสุขศาสตร์</t>
  </si>
  <si>
    <t>สาธารณสุขศาสตร์</t>
  </si>
  <si>
    <t>สาธารณสุขศาสตร์</t>
  </si>
  <si>
    <t>-4-</t>
  </si>
  <si>
    <t>ตอนที่ 2 การประเมินความพึงพอใจเกี่ยวกับกิจกรรม</t>
  </si>
  <si>
    <t>ตาราง  3  ผลการประเมินความรู้ความเข้าใจในหัวข้อการอบรมเปรียบเทียบก่อนหลัง</t>
  </si>
  <si>
    <t>รายการ</t>
  </si>
  <si>
    <t>N = 35</t>
  </si>
  <si>
    <t>N = 35</t>
  </si>
  <si>
    <t>ค่า t-test</t>
  </si>
  <si>
    <t>sig</t>
  </si>
  <si>
    <t>ก่อน</t>
  </si>
  <si>
    <t>หลัง</t>
  </si>
  <si>
    <t>SD</t>
  </si>
  <si>
    <t>SD</t>
  </si>
  <si>
    <t>ความรู้ความเข้าใจในเรื่องต่อไปนี้</t>
  </si>
  <si>
    <t>1.1  ไวยากรณ์ภาษาอังกฤษ</t>
  </si>
  <si>
    <t>3.565*</t>
  </si>
  <si>
    <t>1.2  การอ่านภาษาอังกฤษ</t>
  </si>
  <si>
    <t>5.392*</t>
  </si>
  <si>
    <t>1.3  การเขียนภาษาอังกฤษ</t>
  </si>
  <si>
    <t>6.000*</t>
  </si>
  <si>
    <t>1.4  การฟังภาษาอังกฤษ</t>
  </si>
  <si>
    <t>5.524*</t>
  </si>
  <si>
    <t>รวมเฉลี่ย</t>
  </si>
  <si>
    <t>5.860*</t>
  </si>
  <si>
    <t>*</t>
  </si>
  <si>
    <t>มีนัยสำคัญทางสถิติที่  .05</t>
  </si>
  <si>
    <t>จากตาราง 3 พบว่า ความรู้ความเข้าใจในเรื่องที่บัณฑิตวิทยาลัยจัดกิจกรรมอบรมภาษาอังกฤษ ในหัวข้อ</t>
  </si>
  <si>
    <t>1.1)  ไวยากรณ์ภาษาอังกฤษ  1.2) การอ่านภาษาอังกฤษ  1.3)  การเขียนภาษาอังกฤษ  1.4) การฟังภาษาอังกฤษ</t>
  </si>
  <si>
    <t>ก่อนการอบรม และหลังการอบรม แตกต่างกันอย่างมีนัยสำคัญทางสถิติที่ระดับ  .05</t>
  </si>
  <si>
    <t>#ERROR!</t>
  </si>
  <si>
    <t>Row Labels</t>
  </si>
  <si>
    <t>COUNTA of ตำแหน่งทางวิชาการ</t>
  </si>
  <si>
    <t>(blank)</t>
  </si>
  <si>
    <t>Grand Total</t>
  </si>
  <si>
    <t>(ตอบได้มากกว่า 1 ข้อ)</t>
  </si>
  <si>
    <t>การแพทย์ (ร้อยละ 11.48) และคณะเกษตรศาสตร์ ทรัพยากรธรรมชาติและสิ่งแวดล้อม (ร้อยละ 10.66)</t>
  </si>
  <si>
    <t xml:space="preserve">                จากตาราง 4 แสดงจำนวนร้อยละของผู้ตอบแบบประเมินจำแนกตามแหล่งการรับทราบข่าว</t>
  </si>
  <si>
    <t>พบว่า ส่วนใหญ่ทราบข่าวการจัดโครงการจากคณะที่สังกัดมากที่สุด (ร้อยละ 30.94) รองลงมาได้แก่</t>
  </si>
  <si>
    <t>เว็บไซต์บัณฑิตวิทยาลัย (ร้อยละ 27.07) และ ป้ายประชาสัมพันธ์ (ร้อยละ 14.36)</t>
  </si>
  <si>
    <t>ห้อง 208 (วิทย์-เทคโน)</t>
  </si>
  <si>
    <t>ห้อง 210 (สังคม)</t>
  </si>
  <si>
    <t>X</t>
  </si>
  <si>
    <t>ความคิดเห็น</t>
  </si>
  <si>
    <t>4.1.2 เทคนิคการเขียนตำราเพื่อเข้าสู่ตำแหน่งทางวิชาการ</t>
  </si>
  <si>
    <t>ห้อง 209 (วิทย์-สุขภาพ)</t>
  </si>
  <si>
    <t>ภาพรวม</t>
  </si>
  <si>
    <t>อยู่ในระดับปานกลาง (ค่าเฉลี่ย = 3.00)  และหลังจากเข้ารับการอบรมมีความรู้อยู่ในระดับมาก (ค่าเฉลี่ย = 3.86)</t>
  </si>
  <si>
    <t>ตาราง  6  แสดงค่าเฉลี่ย ค่าเบี่ยงเบนมาตรฐาน เกี่ยวกับความคิดเห็นในการจัดโครงการฯ</t>
  </si>
  <si>
    <t>1.  ด้านกระบวนการขั้นตอนการให้บริการ</t>
  </si>
  <si>
    <t>1.1 ความสะดวกในการลงทะเบียน</t>
  </si>
  <si>
    <t>4.2.2 ปัญหาในการผลิตตำราและแนวทางการวิจัยเพื่อนำไป</t>
  </si>
  <si>
    <t>สู่การเรียนการสอนและการขอตำแหน่งทางวิชาการ</t>
  </si>
  <si>
    <t xml:space="preserve">1.2 ความเหมาะสมของวันจัดโครงการ </t>
  </si>
  <si>
    <t>1.3 ความเหมาะสมของระยะเวลาในการจัดโครงการ</t>
  </si>
  <si>
    <t>2. ด้านเจ้าหน้าที่ผู้ให้บริการ</t>
  </si>
  <si>
    <t xml:space="preserve">2.1 เจ้าหน้าที่ให้บริการด้วยความเต็มใจ </t>
  </si>
  <si>
    <t>ยิ้มแย้มแจ่มใส</t>
  </si>
  <si>
    <t>2.2 เจ้าหน้าที่ให้บริการด้วยความรวดเร็ว</t>
  </si>
  <si>
    <t>3.  ด้านสิ่งอำนวยความสะดวก</t>
  </si>
  <si>
    <t>3.1 ความเหมาะสมของขนาดห้องอบรม</t>
  </si>
  <si>
    <t>3.2 ความชัดเจนของจอภาพนำเสนอ</t>
  </si>
  <si>
    <t>3.3 ความชัดเจนของระบบเสียงภายในห้องอบรม</t>
  </si>
  <si>
    <t>3.4 ความสว่างภายในห้องอบรม</t>
  </si>
  <si>
    <t>3.5 ความสะอาดของสถานที่จัดอบรม</t>
  </si>
  <si>
    <t>4. ด้านคุณภาพของโครงการฯ</t>
  </si>
  <si>
    <t>4.1 ความรู้ และความสามารถในการถ่ายทอด</t>
  </si>
  <si>
    <t>ความรู้ของวิทยากร</t>
  </si>
  <si>
    <t>4.2 การเข้าอบรมในครั้งนี้เป็นประโยชน์ต่อท่าน</t>
  </si>
  <si>
    <t>ในการผลิตตำรา หนังสือ และการขอตำแหน่งทาง</t>
  </si>
  <si>
    <t>วิชาการ</t>
  </si>
  <si>
    <t>4.3 ความคุ้มค่ากับเวลาและต้นทุนที่เสียไป</t>
  </si>
  <si>
    <t>5. ด้านเอกสารประกอบการอบรม</t>
  </si>
  <si>
    <t>5.1 ความชัดเจน ความสมบูรณ์ของเอกสาร</t>
  </si>
  <si>
    <t>ประกอบการอบรม</t>
  </si>
  <si>
    <t>5.2 เนื้อหาสาระของเอกสารประกอบการอบรม</t>
  </si>
  <si>
    <t>ตรงตามความต้องการของท่าน</t>
  </si>
  <si>
    <t>5.3 ประโยชน์ที่ได้รับจากเอกสารประกอบการอบรม</t>
  </si>
  <si>
    <t>รวมด้านกระบวนการขั้นตอนการให้บริการ</t>
  </si>
  <si>
    <t>รวมด้านเจ้าหน้าที่ผู้ให้บริการ</t>
  </si>
  <si>
    <t>รวมด้านสิ่งอำนวยความสะดวก</t>
  </si>
  <si>
    <t>รวมด้านคุณภาพของโครงการฯ</t>
  </si>
  <si>
    <t>รวมด้านเอกสารประกอบการอบรม</t>
  </si>
  <si>
    <t xml:space="preserve">จากตาราง 6 แสดงค่าเฉลี่ย ค่าเบี่ยงเบนมาตรฐาน เกี่ยวกับความคิดเห็นในการจัดโครงการฯ พบว่า  โดยภาพรวมผู้ตอบแบบประเมินมีความคิดเห็นอยู่ในระดับมาก </t>
  </si>
  <si>
    <t xml:space="preserve">  </t>
  </si>
  <si>
    <t>(ค่าเฉลี่ย 4.24)  เมื่อพิจารณาตามรายด้าน  พบว่า  ผู้ตอบแบบประเมินมีความคิดเห็นด้านเจ้าหน้าที่ผู้ให้บริการมากที่สุด (ค่าเฉลี่ย 4.70) รองลงมาได้แก่  ด้านกระบวนการ</t>
  </si>
  <si>
    <t xml:space="preserve">ขั้นตอนการให้บริการ (ค่าเฉลี่ย 4.45) และด้านสิ่งอำนวยความสะดวก (ค่าเฉลี่ย 4.33) </t>
  </si>
  <si>
    <t>เมื่อพิจารณาเป็นรายกลุ่มสาขาวิชา  พบว่า</t>
  </si>
  <si>
    <t>(ค่าเฉลี่ย 4.39) และด้านสิ่งอำนวยความสะดวก (ค่าเฉลี่ย 4.20) และหากพิจารณาเป็นรายข้อ  พบว่า  เจ้าหน้าที่ให้บริการด้วยความเต็มใจ ยิ้มแย้มแจ่มใส มากที่สุด (ค่าเฉลี่ย 4.68)</t>
  </si>
  <si>
    <t xml:space="preserve">รองลงมาได้แก่ เจ้าหน้าที่ให้บริการด้วยความรวดเร็ว (ค่าเฉลี่ย 4.67) และความสะดวกในการลงทะเบียน (ค่าเฉลี่ย 4.58) </t>
  </si>
  <si>
    <t>2. กลุ่มวิทยาศาสตร์สุขภาพ  มีความคิดเห็นด้านเจ้าหน้าที่ผู้ให้บริการอยู่ในระดับมากที่สุด (ค่าเฉลี่ย 4.70) รองลงมาได้แก่  ด้านสิ่งอำนวยความสะดวก</t>
  </si>
  <si>
    <t>(ค่าเฉลี่ย 4.42) และด้านกระบวนการขั้นตอนการให้บริการ (ค่าเฉลี่ย 4.39)  และเมื่อพิจารณาเป็นรายข้อ  พบว่า  เจ้าหน้าที่ให้บริการด้วยความรวดเร็วมากที่สุด (ค่าเฉลี่ย 4.72)</t>
  </si>
  <si>
    <t>3. กลุ่มสังคมศาสตร์ มีความคิดเห็นด้านเจ้าหน้าที่ผู้ให้บริการมากที่สุด (ค่าเฉลี่ย 4.77) รองลงมาได้แก่ ด้านกระบวนการขั้นตอนการให้บริการ (ค่าเฉลี่ย 4.66) และ</t>
  </si>
  <si>
    <t>ด้านสิ่งอำนวยความสะดวก (ค่าเฉลี่ย 4.51)  เมื่อพิจารณาเป็นรายข้อ  พบว่า  เจ้าหน้าที่ให้บริการด้วยความเต็มใจ ยิ้มแย้มแจ่มใสมากที่สุด (ค่าเฉลี่ย 4.83) รองลงมาได้แก่  ความสะดวก</t>
  </si>
  <si>
    <t xml:space="preserve">ในการลงทะเบียน (ค่าเฉลี่ย 4.80) และเจ้าหน้าที่ให้บริการด้วยความรวดเร็ว และความเหมาะสมของขนาดห้องอบรม (ค่าเฉลี่ย 4.70) </t>
  </si>
  <si>
    <t xml:space="preserve">บุคคลภายนอก ร้อยละ 4.10 </t>
  </si>
  <si>
    <t>บัณฑิตวิทยาลัยได้จัดโครงการอบรมการเขียนตำราและเอกสารทางวิชาการเพื่อเข้าสู่ตำแหน่ง</t>
  </si>
  <si>
    <t xml:space="preserve">ทางวิชาการ ในวันศุกร์ ที่ 6 มิถุนายน 2557  ณ ห้องสัมมนา 301 อาคารเอกาทศรถ มหาวิทยาลัยนเรศวร </t>
  </si>
  <si>
    <t xml:space="preserve">โดยมีจำนวนกลุ่มเป้าหมายทั้งสิ้น 250 คน  มีผู้เข้าร่วมโครงการทั้งสิ้น 227 คน คิดเป็นร้อยละ 90.80 </t>
  </si>
  <si>
    <t>ของกลุ่มเป้าหมาย และมีผู้ตอบแบบประเมินจำนวน 122 คน คิดเป็นร้อยละ  53.74 ของจำนวน</t>
  </si>
  <si>
    <t>ผู้เข้าร่วมโครงการ</t>
  </si>
  <si>
    <t>ตาราง  1  แสดงจำนวนร้อยละของผู้ตอบแบบประเมิน  จำแนกตามสถานภาพ</t>
  </si>
  <si>
    <t>สถานภาพ</t>
  </si>
  <si>
    <t>จากตาราง 1 พบว่า ผู้ตอบแบบประเมินส่วนใหญ่  เป็นคณาจารย์  ร้อยละ 95.08 และ</t>
  </si>
  <si>
    <t xml:space="preserve">             จากตาราง 2 แสดงจำนวนร้อยละของผู้ตอบแบบประเมิน จำแนกตามตำแหน่งทางวิชาการ  </t>
  </si>
  <si>
    <t xml:space="preserve">พบว่า ผู้ตอบแบบประเมิน ส่วนใหญ่ดำรงตำแหน่งผู้ช่วยศาสตราจารย์ (ร้อยละ 27.87) รองลงมาได้แก่   </t>
  </si>
  <si>
    <t>ตำแหน่งอาจารย์ (ร้อยละ 3.28) และรองศาสตราจารย์ (ร้อยละ 2.46)</t>
  </si>
  <si>
    <t>คณะ/หน่วยงาน</t>
  </si>
  <si>
    <t>กลุ่มวิทยาศาสตร์เทคโนโลยี</t>
  </si>
  <si>
    <t>ตาราง  3  แสดงจำนวนร้อยละของผู้ตอบแบบประเมิน จำแนกตามคณะ/หน่วยงานที่สังกัด</t>
  </si>
  <si>
    <t>ทันตแพทยศาสตร์</t>
  </si>
  <si>
    <t>กลุ่มวิทยาศาสตร์สุขภาพ</t>
  </si>
  <si>
    <t>กลุ่มสังคมศาสตร์</t>
  </si>
  <si>
    <t xml:space="preserve">หน่วยงานอื่น ๆ </t>
  </si>
  <si>
    <t xml:space="preserve">                 จากตาราง 3 แสดงจำนวนร้อยละของผู้ตอบแบบประเมิน จำแนกตามคณะ/หน่วยงานที่สังกัด  </t>
  </si>
  <si>
    <t>พบว่า ผู้ตอบแบบประเมินส่วนใหญ่สังกัดคณะวิทยาศาสตร์ (ร้อยละ 16.39) รองลงมาได้แก่ คณะวิทยาศาสตร์-</t>
  </si>
  <si>
    <t>เว็บไซต์บัณฑิตวิทยาลัย</t>
  </si>
  <si>
    <t>อื่น ๆ</t>
  </si>
  <si>
    <t>ตาราง  5  แสดงค่าเฉลี่ย ค่าเบี่ยงเบนมาตรฐาน เกี่ยวกับกิจกรรมในโครงการฯ</t>
  </si>
  <si>
    <t xml:space="preserve">หากพิจารณาตามกลุ่มสาขาวิชา  พบว่า  ผู้เข้าร่วมโครงการมีความรู้ก่อนการอบรมอยู่ในระดับปานกลางทั้ง 3 กลุ่มสาขาวิชา (กลุ่มวิทยาศาสตร์เทคโนโลยี ค่าเฉลี่ย 3.10 </t>
  </si>
  <si>
    <t>กลุ่มวิทยาศาสตร์สุขภาพ ค่าเฉลี่ย 3.63 และกลุ่มสังคมศาสตร์ ค่าเฉลี่ย 3.97) และหลังจากเข้ารับการอบรมมีความรู้ อยู่ในระดับมากทั้ง 3 กลุ่มสาขาวิชา (กลุ่มวิทยาศาสตร์เทคโนโลยี</t>
  </si>
  <si>
    <t>ค่าเฉลี่ย 3.93 กลุ่มวิทยาศาสตร์สุขภาพ ค่าเฉลี่ย 3.63 และกลุ่มสังคมศาสตร์ ค่าเฉลี่ย 3.97)</t>
  </si>
  <si>
    <t xml:space="preserve">เมื่อเปรียบเทียบความคิดเห็นของผู้ตอบแบบประเมินจำแนกตามกลุ่มสาขาวิชา  พบว่า  ผู้ประเมินมีความคิดเห็นในภาพรวมทั้ง 3 กลุ่มสาขาวิชาอยู่ในระดับมาก </t>
  </si>
  <si>
    <t>(กลุ่มวิทยาศาสตร์เทคโนโลยี ค่าเฉลี่ย 4.24  กลุ่มวิทยาศาสตร์สุขภาพ ค่าเฉลี่ย 4.13 และกลุ่มสังคมศาสตร์ ค่าเฉลี่ย 4.45)  โดยมีความคิดเห็นด้านเจ้าหน้าที่ผู้ให้บริการมากที่สุด</t>
  </si>
  <si>
    <t>ทุกกลุ่มสาขาวิชา (กลุ่มวิทยาศาสตร์เทคโนโลยี ค่าเฉลี่ย 4.68  กลุ่มวิทยาศาสตร์สุขภาพ ค่าเฉลี่ย 4.70 และกลุ่มสังคมศาสตร์ ค่าเฉลี่ย 4.77)  ทั้งนี้  มีข้อสังเกตุคือ ด้านเอกสาร</t>
  </si>
  <si>
    <t xml:space="preserve">ประกอบการอบรมของกลุ่มวิทยาศาสตร์สุขภาพอยู่ในระดับปานกลาง (ค่าเฉลี่ย 3.41) </t>
  </si>
  <si>
    <t>1.  กลุ่มวิทยาศาสตร์เทคโนโลยี มีความคิดเห็นด้านเจ้าหน้าที่ผู้ให้บริการมากที่สุด (ค่าเฉลี่ย 4.68) รองลงมาได้แก่ ด้านกระบวนการ ขั้นตอนการให้บริการ</t>
  </si>
  <si>
    <t>รองลงมาได้แก่ เจ้าหน้าที่ให้บริการด้วยความเต็มใจ ยิ้มแย้มแจ่มใส (ค่าเฉลี่ย 4.69) และความสะดวกในการลงทะเบียน และความเหมาะสมของขนาดห้องอบรม (ค่าเฉลี่ย 4.56) โดยมี</t>
  </si>
  <si>
    <t>ความคิดเห็นว่า ด้านเอกสารประกอบการอบรมอยู่ในระดับปานกลาง (ค่าเฉลี่ย 3.41) และเมื่อพิจารณารายข้อ พบว่า เนื้อหาสาระของเอกสารประกอบการอบรมตรงตามความต้องการ</t>
  </si>
  <si>
    <t>อยู่ในระดับต่ำที่สุด (ค่าเฉลี่ย 3.34)</t>
  </si>
  <si>
    <t>ลำดับ</t>
  </si>
  <si>
    <t>แยกการอบรมระหว่างอาจารย์ที่ยังไม่มีตำแหน่งทางวิชาการกับอาจารย์ที่มีตำแหน่งทางวิชาการ</t>
  </si>
  <si>
    <t>ควรเชิญผู้ทรงคุณวุฒิที่เป็นกรรมการพิจารณาตำแหน่งวิชาการในส่วนของมหาวิทยาลัยนเรศวรโดยตรง เพราะเกณฑ์ในการพิจารณาของแต่ละมหาวิทยาลัยต่างกัน</t>
  </si>
  <si>
    <t>หาวิทยากรที่มาพูดให้ตรงกับหัวข้อเรื่องการเขียนตำราที่เป็นเชิงปฏิบัติมากกว่านี้</t>
  </si>
  <si>
    <t>-11-</t>
  </si>
  <si>
    <t>การเขียนหนังสือ ตำรา โดยมีเนื้อหาเจาะลึก เช่น ควรใช้ภาษา ภาพประกอบอย่างไร จึงจะถูกต้องตามหลักเกณฑ์</t>
  </si>
  <si>
    <t>ตอนที่ 2 สอบถามความคิดเห็นเกี่ยวกับระดับความรู้ ก่อน-หลังการอบรม</t>
  </si>
  <si>
    <t>จากตาราง 5 แสดงค่าเฉลี่ย ค่าเบี่ยงเบนมาตรฐาน เกี่ยวกับระดับความรู้ที่ได้รับ ก่อน-หลังการอบรม  พบว่า  โดยภาพรวม ผู้ตอบแบบประเมินมีความรู้ก่อนการอบรม</t>
  </si>
  <si>
    <t>วันศุกร์ที่ 6 มิถุนายน 2557</t>
  </si>
  <si>
    <t>ณ อาคารเอกาทศรถ  มหาวิทยาลัยนเรศวร</t>
  </si>
  <si>
    <t>จากการประเมินโครงการอบรมการเขียนตำราและเอกสารทางวิชาการเพื่อเข้าสู่ตำแหน่ง</t>
  </si>
  <si>
    <t>ทางวิชาการ  เมื่อวันศุกร์ที่ 6 มิถุนายน 2557 ณ  อาคารเอกาทศรถ มหาวิทยาลัยนเรศวร โดยมีกลุ่มเป้าหมาย</t>
  </si>
  <si>
    <t>ทั้งสิ้น 250 คน มีผู้เข้าร่วมโครงการ จำนวน 227 คน คิดเป็นร้อยละ 90.80  ของกลุ่มเป้าหมาย  และมี</t>
  </si>
  <si>
    <t>ผู้ตอบแบบประเมินจำนวน 122 คน คิดเป็นร้อยละ 53.74 ของจำนวนผู้เข้าร่วมโครงการ</t>
  </si>
  <si>
    <t>ข้อมูลทั่วไปของผู้ตอบแบบประเมิน  พบว่า  ส่วนใหญ่เป็นอาจารย์ ร้อยละ 95.08 สังกัด</t>
  </si>
  <si>
    <t xml:space="preserve">คณะวิทยาศาสตร์ ร้อยละ 16.39 คณะวิทยาศาสตร์การแพทย์ ร้อยละ 11.48 และคณะเกษตรศาสตร์ฯ </t>
  </si>
  <si>
    <t>ร้อยละ 10.66 และบุคคลภายนอก ร้อยละ 4.10 มีตำแหน่งทางวิชาการระดับผู้ช่วยศาสตราจารย์สูงที่สุด</t>
  </si>
  <si>
    <t>ร้อยละ 27.87 รองลงมาได้แก่ ตำแหน่งอาจารย์ ร้อยละ 3.28 และรองศาสตราจารย์ ร้อยละ 27.87</t>
  </si>
  <si>
    <t>การรับทราบข่าวการจัดโครงการฯ  พบว่า  ส่วนใหญ่ทราบข่าวการจัดโครงการจากคณะที่สังกัด</t>
  </si>
  <si>
    <t>มากที่สุด คิดเป็นร้อยละ 30.94 รองลงมาได้แก่ เว็บไซต์บัณฑิตวิทยาลัย ร้อยละ 27.07 และป้ายประชาสัมพันธ์</t>
  </si>
  <si>
    <t>ร้อยละ 14.36</t>
  </si>
  <si>
    <t>ระดับความรู้ ก่อน-หลังการอบรม  พบว่า  โดยภาพรวมผู้ตอบแบบประเมินมีความรู้ก่อนการ</t>
  </si>
  <si>
    <t>อบรมอยู่ในระดับปานกลาง (ค่าเฉลี่ย 3.00) และหลังจากเข้ารับการอบรมมีความรู้อยู่ในระดับมาก (ค่าเฉลี่ย</t>
  </si>
  <si>
    <t>3.86)  หากพิจารณาตามกลุ่มสาขาวิชา  พบว่า  ผู้เข้าร่วมโครงการมีความรู้ก่อนการอบรมอยู่ในระดับ</t>
  </si>
  <si>
    <t>ปานกลางทั้ง 3 กลุ่มสาขาวิชา (กลุ่มวิทยาศาสตร์เทคโนโลยี ค่าเฉลี่ย 3.10 กลุ่มวิทยาศาสตร์สุขภาพ ค่าเฉลี่ย</t>
  </si>
  <si>
    <t xml:space="preserve"> 3.63 และกลุ่มสังคมศาสตร์ ค่าเฉลี่ย 3.97) และหลังจากเข้ารับการอบรมมีความรู้อยู่ในระดับมากทั้ง</t>
  </si>
  <si>
    <t xml:space="preserve"> 3 กลุ่มสาขาวิชา (กลุ่มวิทยาศาสตร์เทคโนโลยี ค่าเฉลี่ย 3.93 กลุ่มวิทยาศาสตร์สุขภาพ ค่าเฉลี่ย 3.63 และ</t>
  </si>
  <si>
    <t>กลุ่มสังคมศาสตร์ ค่าเฉลี่ย 3.97)</t>
  </si>
  <si>
    <t>ความคิดเห็นเกี่ยวกับการจัดโครงการฯ  พบว่า โดยภาพรวมผู้ตอบแบบประเมินมีความคิดเห็นอยู่ใน</t>
  </si>
  <si>
    <t>ระดับมาก (ค่าเฉลี่ย 4.24)  เมื่อพิจารณาตามรายด้าน  พบว่า  ผู้ตอบแบบประเมินมีความคิดเห็นด้านเจ้าหน้าที่</t>
  </si>
  <si>
    <t>ผู้ให้บริการมากที่สุด (ค่าเฉลี่ย 4.70) รองลงมาได้แก่  ด้านกระบวนการขั้นตอนการให้บริการ (ค่าเฉลี่ย 4.45)</t>
  </si>
  <si>
    <t>และด้านสิ่งอำนวยความสะดวก (ค่าเฉลี่ย 4.33)</t>
  </si>
  <si>
    <t>เมื่อเปรียบเทียบความคิดเห็นของผู้ตอบแบบประเมินจำแนกตามกลุ่มสาขาวิชา  พบว่า  ผู้ประเมิน</t>
  </si>
  <si>
    <t xml:space="preserve">มีความคิดเห็นในภาพรวมทั้ง 3 กลุ่มสาขาวิชาอยู่ในระดับมาก (กลุ่มวิทยาศาสตร์เทคโนโลยี ค่าเฉลี่ย 4.24  </t>
  </si>
  <si>
    <t>กลุ่มวิทยาศาสตร์สุขภาพ ค่าเฉลี่ย 4.13 และกลุ่มสังคมศาสตร์ ค่าเฉลี่ย 4.45)  โดยมีความคิดเห็นด้านเจ้าหน้าที่</t>
  </si>
  <si>
    <t>ค่าเฉลี่ย 4.77)  ทั้งนี้  มีข้อสังเกตุคือ ด้านเอกสารประกอบการอบรมของกลุ่มวิทยาศาสตร์สุขภาพ อยู่ในระดับ</t>
  </si>
  <si>
    <t xml:space="preserve">ปานกลาง (ค่าเฉลี่ย 3.41) </t>
  </si>
  <si>
    <t xml:space="preserve">1.  กลุ่มวิทยาศาสตร์เทคโนโลยี มีความคิดเห็นด้านเจ้าหน้าที่ผู้ให้บริการมากที่สุด (ค่าเฉลี่ย 4.68) </t>
  </si>
  <si>
    <t xml:space="preserve">รองลงมาได้แก่ ด้านกระบวนการ ขั้นตอนการให้บริการ(ค่าเฉลี่ย 4.39) และด้านสิ่งอำนวยความสะดวก </t>
  </si>
  <si>
    <t xml:space="preserve">(ค่าเฉลี่ย 4.20) และหากพิจารณาเป็นรายข้อ  พบว่า  เจ้าหน้าที่ให้บริการด้วยความเต็มใจ ยิ้มแย้มแจ่มใส </t>
  </si>
  <si>
    <t>มากที่สุด (ค่าเฉลี่ย 4.68) รองลงมาได้แก่ เจ้าหน้าที่ให้บริการด้วยความรวดเร็ว (ค่าเฉลี่ย 4.67) และ</t>
  </si>
  <si>
    <t xml:space="preserve">ความสะดวกในการลงทะเบียน (ค่าเฉลี่ย 4.58) </t>
  </si>
  <si>
    <t xml:space="preserve">2. กลุ่มวิทยาศาสตร์สุขภาพ  มีความคิดเห็นด้านเจ้าหน้าที่ผู้ให้บริการอยู่ในระดับมากที่สุด </t>
  </si>
  <si>
    <t>(ค่าเฉลี่ย 4.70) รองลงมาได้แก่  ด้านสิ่งอำนวยความสะดวก (ค่าเฉลี่ย 4.42) และด้านกระบวนการขั้นตอน</t>
  </si>
  <si>
    <t>การให้บริการ (ค่าเฉลี่ย 4.39)  และเมื่อพิจารณาเป็นรายข้อ  พบว่า  เจ้าหน้าที่ให้บริการด้วยความรวดเร็ว</t>
  </si>
  <si>
    <t xml:space="preserve"> และความสะดวกในการลงทะเบียน และความเหมาะสมของขนาดห้องอบรม (ค่าเฉลี่ย 4.56) โดยมี</t>
  </si>
  <si>
    <t>มากที่สุด (ค่าเฉลี่ย 4.72) รองลงมาได้แก่ เจ้าหน้าที่ให้บริการด้วยความเต็มใจ ยิ้มแย้มแจ่มใส (ค่าเฉลี่ย 4.69)</t>
  </si>
  <si>
    <t xml:space="preserve">ความคิดเห็นว่า ด้านเอกสารประกอบการอบรมอยู่ในระดับปานกลาง (ค่าเฉลี่ย 3.41) และเมื่อพิจารณารายข้อ </t>
  </si>
  <si>
    <t>พบว่า เนื้อหาสาระของเอกสารประกอบการอบรมตรงตามความต้องการอยู่ในระดับต่ำที่สุด (ค่าเฉลี่ย 3.34)</t>
  </si>
  <si>
    <t>3. กลุ่มสังคมศาสตร์ มีความคิดเห็นด้านเจ้าหน้าที่ผู้ให้บริการมากที่สุด (ค่าเฉลี่ย 4.77) รองลงมาได้แก่</t>
  </si>
  <si>
    <t>ด้านกระบวนการขั้นตอนการให้บริการ (ค่าเฉลี่ย 4.66) และด้านสิ่งอำนวยความสะดวก (ค่าเฉลี่ย 4.51)  เมื่อ</t>
  </si>
  <si>
    <t xml:space="preserve">พิจารณาเป็นรายข้อ พบว่า  เจ้าหน้าที่ให้บริการด้วยความเต็มใจ ยิ้มแย้มแจ่มใสมากที่สุด (ค่าเฉลี่ย 4.83) </t>
  </si>
  <si>
    <t>รองลงมาได้แก่  ความสะดวกในการลงทะเบียน (ค่าเฉลี่ย 4.80) และเจ้าหน้าที่ให้บริการด้วยความรวดเร็ว</t>
  </si>
  <si>
    <t xml:space="preserve">และความเหมาะสมของขนาดห้องอบรม (ค่าเฉลี่ย 4.70) </t>
  </si>
  <si>
    <t>-12-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</si>
</sst>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_-* #,##0.00_-;\-* #,##0.00_-;_-* &quot;-&quot;??_-;_-@"/>
    <numFmt numFmtId="188" formatCode="0.000"/>
  </numFmts>
  <fonts count="182" x14ac:knownFonts="1">
    <font>
      <sz val="1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FF0000"/>
      <name val="Arial"/>
    </font>
    <font>
      <b/>
      <i/>
      <sz val="10"/>
      <color rgb="FF00B05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b/>
      <sz val="20"/>
      <name val="Th sarabunpsk"/>
    </font>
    <font>
      <b/>
      <sz val="18"/>
      <name val="Th sarabunpsk"/>
    </font>
    <font>
      <sz val="16"/>
      <name val="Th sarabunpsk"/>
    </font>
    <font>
      <sz val="14"/>
      <name val="Th sarabunpsk"/>
    </font>
    <font>
      <sz val="16"/>
      <color rgb="FF000000"/>
      <name val="Th sarabunpsk"/>
    </font>
    <font>
      <b/>
      <sz val="16"/>
      <name val="Th sarabunpsk"/>
    </font>
    <font>
      <sz val="16"/>
      <name val="Th sarabunpsk"/>
    </font>
    <font>
      <sz val="16"/>
      <name val="Th sarabunpsk"/>
    </font>
    <font>
      <b/>
      <sz val="16"/>
      <name val="Th sarabunpsk"/>
    </font>
    <font>
      <b/>
      <sz val="18"/>
      <name val="Th sarabunpsk"/>
    </font>
    <font>
      <b/>
      <sz val="18"/>
      <name val="Th sarabunpsk"/>
    </font>
    <font>
      <sz val="16"/>
      <name val="Th sarabunpsk"/>
    </font>
    <font>
      <sz val="16"/>
      <name val="Th sarabunpsk"/>
    </font>
    <font>
      <b/>
      <sz val="16"/>
      <name val="Th sarabunpsk"/>
    </font>
    <font>
      <sz val="16"/>
      <name val="Th sarabunpsk"/>
    </font>
    <font>
      <sz val="16"/>
      <name val="Th sarabunpsk"/>
    </font>
    <font>
      <sz val="16"/>
      <name val="Th sarabunpsk"/>
    </font>
    <font>
      <sz val="16"/>
      <name val="Th sarabunpsk"/>
    </font>
    <font>
      <sz val="16"/>
      <name val="Th sarabunpsk"/>
    </font>
    <font>
      <sz val="16"/>
      <name val="Th sarabunpsk"/>
    </font>
    <font>
      <b/>
      <sz val="16"/>
      <name val="Th sarabunpsk"/>
    </font>
    <font>
      <b/>
      <sz val="16"/>
      <name val="Th sarabunpsk"/>
    </font>
    <font>
      <b/>
      <sz val="16"/>
      <name val="Th sarabunpsk"/>
    </font>
    <font>
      <sz val="16"/>
      <name val="Th sarabunpsk"/>
    </font>
    <font>
      <sz val="16"/>
      <name val="Th sarabunpsk"/>
    </font>
    <font>
      <sz val="16"/>
      <name val="Th sarabunpsk"/>
    </font>
    <font>
      <sz val="16"/>
      <name val="Th sarabunpsk"/>
    </font>
    <font>
      <sz val="16"/>
      <name val="Th sarabunpsk"/>
    </font>
    <font>
      <b/>
      <sz val="16"/>
      <name val="Th sarabunpsk"/>
    </font>
    <font>
      <sz val="16"/>
      <color rgb="FF000000"/>
      <name val="Th sarabunpsk"/>
    </font>
    <font>
      <sz val="16"/>
      <name val="Th sarabunpsk"/>
    </font>
    <font>
      <sz val="16"/>
      <name val="Th sarabunpsk"/>
    </font>
    <font>
      <sz val="10"/>
      <color rgb="FF000000"/>
      <name val="Arial"/>
    </font>
    <font>
      <b/>
      <sz val="16"/>
      <name val="Th sarabunpsk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6"/>
      <name val="Th sarabunpsk"/>
    </font>
    <font>
      <b/>
      <sz val="16"/>
      <name val="Th sarabunpsk"/>
    </font>
    <font>
      <sz val="15"/>
      <name val="Th sarabunpsk"/>
    </font>
    <font>
      <sz val="15"/>
      <name val="Th sarabunpsk"/>
    </font>
    <font>
      <b/>
      <u/>
      <sz val="15"/>
      <name val="Th sarabunpsk"/>
    </font>
    <font>
      <b/>
      <sz val="15"/>
      <name val="Th sarabunpsk"/>
    </font>
    <font>
      <b/>
      <sz val="15"/>
      <name val="Th sarabunpsk"/>
    </font>
    <font>
      <b/>
      <sz val="15"/>
      <name val="Th sarabunpsk"/>
    </font>
    <font>
      <b/>
      <sz val="15"/>
      <name val="Th sarabunpsk"/>
    </font>
    <font>
      <b/>
      <sz val="15"/>
      <name val="Th sarabunpsk"/>
    </font>
    <font>
      <sz val="15"/>
      <name val="Th sarabunpsk"/>
    </font>
    <font>
      <sz val="14"/>
      <name val="Th sarabunpsk"/>
    </font>
    <font>
      <sz val="15"/>
      <name val="Th sarabunpsk"/>
    </font>
    <font>
      <sz val="15"/>
      <name val="Th sarabunpsk"/>
    </font>
    <font>
      <b/>
      <sz val="14"/>
      <name val="Th sarabunpsk"/>
    </font>
    <font>
      <sz val="15"/>
      <name val="Th sarabunpsk"/>
    </font>
    <font>
      <sz val="15"/>
      <name val="Th sarabunpsk"/>
    </font>
    <font>
      <sz val="15"/>
      <name val="Th sarabunpsk"/>
    </font>
    <font>
      <b/>
      <i/>
      <sz val="15"/>
      <name val="Th sarabunpsk"/>
    </font>
    <font>
      <b/>
      <i/>
      <sz val="15"/>
      <name val="Th sarabunpsk"/>
    </font>
    <font>
      <b/>
      <i/>
      <sz val="15"/>
      <name val="Th sarabunpsk"/>
    </font>
    <font>
      <b/>
      <sz val="15"/>
      <name val="Th sarabunpsk"/>
    </font>
    <font>
      <sz val="15"/>
      <name val="Th sarabunpsk"/>
    </font>
    <font>
      <b/>
      <i/>
      <sz val="15"/>
      <name val="Th sarabunpsk"/>
    </font>
    <font>
      <b/>
      <i/>
      <sz val="15"/>
      <name val="Th sarabunpsk"/>
    </font>
    <font>
      <b/>
      <i/>
      <sz val="15"/>
      <name val="Th sarabunpsk"/>
    </font>
    <font>
      <sz val="15"/>
      <name val="Th sarabunpsk"/>
    </font>
    <font>
      <sz val="15"/>
      <name val="Th sarabunpsk"/>
    </font>
    <font>
      <sz val="15"/>
      <name val="Th sarabunpsk"/>
    </font>
    <font>
      <i/>
      <sz val="15"/>
      <name val="Th sarabunpsk"/>
    </font>
    <font>
      <i/>
      <sz val="15"/>
      <name val="Th sarabunpsk"/>
    </font>
    <font>
      <b/>
      <i/>
      <sz val="15"/>
      <name val="Th sarabunpsk"/>
    </font>
    <font>
      <b/>
      <i/>
      <sz val="15"/>
      <name val="Th sarabunpsk"/>
    </font>
    <font>
      <sz val="16"/>
      <color rgb="FF000000"/>
      <name val="Th sarabunpsk"/>
    </font>
    <font>
      <sz val="16"/>
      <color rgb="FF000000"/>
      <name val="Th sarabunpsk"/>
    </font>
    <font>
      <sz val="16"/>
      <name val="Th sarabunpsk"/>
    </font>
    <font>
      <b/>
      <sz val="16"/>
      <color rgb="FF000000"/>
      <name val="Th sarabunpsk"/>
    </font>
    <font>
      <b/>
      <sz val="16"/>
      <name val="Th sarabunpsk"/>
    </font>
    <font>
      <b/>
      <sz val="16"/>
      <name val="Th sarabunpsk"/>
    </font>
    <font>
      <sz val="10"/>
      <color rgb="FF000000"/>
      <name val="Arial"/>
    </font>
    <font>
      <sz val="16"/>
      <name val="Th sarabunpsk"/>
    </font>
    <font>
      <sz val="16"/>
      <name val="Th sarabunpsk"/>
    </font>
    <font>
      <sz val="16"/>
      <name val="Th sarabunpsk"/>
    </font>
    <font>
      <b/>
      <sz val="16"/>
      <name val="Th sarabunpsk"/>
    </font>
    <font>
      <sz val="16"/>
      <color rgb="FF000000"/>
      <name val="Th sarabunpsk"/>
    </font>
    <font>
      <sz val="14"/>
      <name val="Th sarabunpsk"/>
    </font>
    <font>
      <sz val="14"/>
      <name val="Th sarabunpsk"/>
    </font>
    <font>
      <b/>
      <sz val="10"/>
      <color rgb="FF000000"/>
      <name val="Arial"/>
    </font>
    <font>
      <b/>
      <sz val="10"/>
      <color rgb="FF000000"/>
      <name val="Arial"/>
    </font>
    <font>
      <i/>
      <sz val="10"/>
      <color rgb="FF000000"/>
      <name val="Arial"/>
    </font>
    <font>
      <i/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FF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i/>
      <sz val="10"/>
      <color rgb="FFFF0000"/>
      <name val="Arial"/>
    </font>
    <font>
      <i/>
      <sz val="10"/>
      <color rgb="FFFF0000"/>
      <name val="Arial"/>
    </font>
    <font>
      <b/>
      <sz val="15"/>
      <name val="Th sarabunpsk"/>
    </font>
    <font>
      <b/>
      <sz val="15"/>
      <name val="Th sarabunpsk"/>
    </font>
    <font>
      <b/>
      <sz val="15"/>
      <name val="Th sarabunpsk"/>
    </font>
    <font>
      <sz val="15"/>
      <name val="Th sarabunpsk"/>
    </font>
    <font>
      <sz val="15"/>
      <name val="Th sarabunpsk"/>
    </font>
    <font>
      <b/>
      <sz val="15"/>
      <name val="Th sarabunpsk"/>
    </font>
    <font>
      <sz val="15"/>
      <name val="Th sarabunpsk"/>
    </font>
    <font>
      <b/>
      <sz val="15"/>
      <name val="Th sarabunpsk"/>
    </font>
    <font>
      <b/>
      <sz val="15"/>
      <name val="Th sarabunpsk"/>
    </font>
    <font>
      <sz val="15"/>
      <name val="Th sarabunpsk"/>
    </font>
    <font>
      <sz val="15"/>
      <name val="Th sarabunpsk"/>
    </font>
    <font>
      <sz val="15"/>
      <name val="Th sarabunpsk"/>
    </font>
    <font>
      <sz val="15"/>
      <name val="Th sarabunpsk"/>
    </font>
    <font>
      <sz val="15"/>
      <name val="Th sarabunpsk"/>
    </font>
    <font>
      <sz val="15"/>
      <name val="Th sarabunpsk"/>
    </font>
    <font>
      <sz val="15"/>
      <name val="Th sarabunpsk"/>
    </font>
    <font>
      <sz val="15"/>
      <name val="Th sarabunpsk"/>
    </font>
    <font>
      <sz val="15"/>
      <name val="Th sarabunpsk"/>
    </font>
    <font>
      <sz val="15"/>
      <name val="Th sarabunpsk"/>
    </font>
    <font>
      <b/>
      <sz val="15"/>
      <name val="Th sarabunpsk"/>
    </font>
    <font>
      <b/>
      <sz val="15"/>
      <name val="Th sarabunpsk"/>
    </font>
    <font>
      <b/>
      <sz val="15"/>
      <name val="Th sarabunpsk"/>
    </font>
    <font>
      <b/>
      <sz val="15"/>
      <name val="Th sarabunpsk"/>
    </font>
    <font>
      <b/>
      <sz val="15"/>
      <name val="Th sarabunpsk"/>
    </font>
    <font>
      <b/>
      <sz val="15"/>
      <name val="Th sarabunpsk"/>
    </font>
    <font>
      <b/>
      <sz val="15"/>
      <name val="Th sarabunpsk"/>
    </font>
    <font>
      <sz val="15"/>
      <name val="Th sarabunpsk"/>
    </font>
    <font>
      <b/>
      <sz val="15"/>
      <name val="TH SarabunPSK"/>
      <family val="2"/>
    </font>
    <font>
      <b/>
      <sz val="10"/>
      <name val="Arial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5"/>
      <color theme="0"/>
      <name val="TH SarabunPSK"/>
      <family val="2"/>
    </font>
    <font>
      <sz val="15"/>
      <name val="TH SarabunPSK"/>
      <family val="2"/>
    </font>
    <font>
      <sz val="15"/>
      <name val="Arial"/>
      <family val="2"/>
    </font>
    <font>
      <b/>
      <u/>
      <sz val="16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name val="Arial"/>
      <family val="2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b/>
      <sz val="18"/>
      <name val="TH SarabunPSK"/>
      <family val="2"/>
    </font>
    <font>
      <b/>
      <sz val="17"/>
      <name val="TH SarabunPSK"/>
      <family val="2"/>
    </font>
    <font>
      <sz val="17"/>
      <name val="Arial"/>
      <family val="2"/>
    </font>
  </fonts>
  <fills count="11">
    <fill>
      <patternFill patternType="none"/>
    </fill>
    <fill>
      <patternFill patternType="gray125"/>
    </fill>
    <fill>
      <patternFill patternType="none"/>
    </fill>
    <fill>
      <patternFill patternType="solid">
        <fgColor rgb="FFEAD1DC"/>
        <bgColor rgb="FFEAD1DC"/>
      </patternFill>
    </fill>
    <fill>
      <patternFill patternType="solid">
        <fgColor rgb="FFFFF2CC"/>
        <bgColor rgb="FFFFF2CC"/>
      </patternFill>
    </fill>
    <fill>
      <patternFill patternType="solid">
        <fgColor rgb="FFCFE2F3"/>
        <bgColor rgb="FFCFE2F3"/>
      </patternFill>
    </fill>
    <fill>
      <patternFill patternType="solid">
        <fgColor rgb="FFFF9900"/>
        <bgColor rgb="FFFF9900"/>
      </patternFill>
    </fill>
    <fill>
      <patternFill patternType="solid">
        <fgColor rgb="FFD9D2E9"/>
        <bgColor rgb="FFD9D2E9"/>
      </patternFill>
    </fill>
    <fill>
      <patternFill patternType="solid">
        <fgColor rgb="FFFCE5CD"/>
        <bgColor rgb="FFFCE5CD"/>
      </patternFill>
    </fill>
    <fill>
      <patternFill patternType="solid">
        <fgColor rgb="FFD5A6BD"/>
        <bgColor rgb="FFD5A6BD"/>
      </patternFill>
    </fill>
    <fill>
      <patternFill patternType="solid">
        <fgColor rgb="FFFFFF00"/>
        <bgColor rgb="FFFFFF00"/>
      </patternFill>
    </fill>
  </fills>
  <borders count="129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FF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/>
      <bottom/>
      <diagonal/>
    </border>
    <border>
      <left/>
      <right/>
      <top/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 style="thin">
        <color indexed="64"/>
      </right>
      <top/>
      <bottom style="dotted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8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6" fillId="3" borderId="5" xfId="0" applyFont="1" applyFill="1" applyBorder="1" applyAlignment="1">
      <alignment wrapText="1"/>
    </xf>
    <xf numFmtId="0" fontId="7" fillId="4" borderId="6" xfId="0" applyFont="1" applyFill="1" applyBorder="1" applyAlignment="1">
      <alignment wrapText="1"/>
    </xf>
    <xf numFmtId="0" fontId="8" fillId="5" borderId="7" xfId="0" applyFont="1" applyFill="1" applyBorder="1" applyAlignment="1">
      <alignment wrapText="1"/>
    </xf>
    <xf numFmtId="0" fontId="9" fillId="6" borderId="8" xfId="0" applyFont="1" applyFill="1" applyBorder="1" applyAlignment="1">
      <alignment wrapText="1"/>
    </xf>
    <xf numFmtId="0" fontId="10" fillId="7" borderId="9" xfId="0" applyFont="1" applyFill="1" applyBorder="1" applyAlignment="1">
      <alignment wrapText="1"/>
    </xf>
    <xf numFmtId="0" fontId="11" fillId="8" borderId="10" xfId="0" applyFont="1" applyFill="1" applyBorder="1" applyAlignment="1">
      <alignment wrapText="1"/>
    </xf>
    <xf numFmtId="0" fontId="12" fillId="9" borderId="11" xfId="0" applyFont="1" applyFill="1" applyBorder="1" applyAlignment="1">
      <alignment wrapText="1"/>
    </xf>
    <xf numFmtId="0" fontId="13" fillId="9" borderId="12" xfId="0" applyFont="1" applyFill="1" applyBorder="1" applyAlignment="1">
      <alignment wrapText="1"/>
    </xf>
    <xf numFmtId="0" fontId="14" fillId="2" borderId="13" xfId="0" applyFont="1" applyFill="1" applyBorder="1" applyAlignment="1">
      <alignment wrapText="1"/>
    </xf>
    <xf numFmtId="0" fontId="15" fillId="6" borderId="14" xfId="0" applyFont="1" applyFill="1" applyBorder="1" applyAlignment="1">
      <alignment wrapText="1"/>
    </xf>
    <xf numFmtId="0" fontId="16" fillId="7" borderId="15" xfId="0" applyFont="1" applyFill="1" applyBorder="1" applyAlignment="1">
      <alignment wrapText="1"/>
    </xf>
    <xf numFmtId="0" fontId="17" fillId="9" borderId="16" xfId="0" applyFont="1" applyFill="1" applyBorder="1" applyAlignment="1">
      <alignment wrapText="1"/>
    </xf>
    <xf numFmtId="0" fontId="18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wrapText="1"/>
    </xf>
    <xf numFmtId="0" fontId="20" fillId="2" borderId="17" xfId="0" applyFont="1" applyFill="1" applyBorder="1" applyAlignment="1">
      <alignment wrapText="1"/>
    </xf>
    <xf numFmtId="0" fontId="21" fillId="2" borderId="18" xfId="0" applyFont="1" applyFill="1" applyBorder="1" applyAlignment="1">
      <alignment wrapText="1"/>
    </xf>
    <xf numFmtId="0" fontId="22" fillId="2" borderId="19" xfId="0" applyFont="1" applyFill="1" applyBorder="1" applyAlignment="1">
      <alignment wrapText="1"/>
    </xf>
    <xf numFmtId="0" fontId="23" fillId="2" borderId="20" xfId="0" applyFont="1" applyFill="1" applyBorder="1" applyAlignment="1">
      <alignment wrapText="1"/>
    </xf>
    <xf numFmtId="0" fontId="24" fillId="2" borderId="21" xfId="0" applyFont="1" applyFill="1" applyBorder="1" applyAlignment="1">
      <alignment wrapText="1"/>
    </xf>
    <xf numFmtId="0" fontId="25" fillId="3" borderId="22" xfId="0" applyFont="1" applyFill="1" applyBorder="1" applyAlignment="1">
      <alignment wrapText="1"/>
    </xf>
    <xf numFmtId="0" fontId="26" fillId="4" borderId="23" xfId="0" applyFont="1" applyFill="1" applyBorder="1" applyAlignment="1">
      <alignment wrapText="1"/>
    </xf>
    <xf numFmtId="0" fontId="27" fillId="5" borderId="24" xfId="0" applyFont="1" applyFill="1" applyBorder="1" applyAlignment="1">
      <alignment wrapText="1"/>
    </xf>
    <xf numFmtId="0" fontId="28" fillId="6" borderId="25" xfId="0" applyFont="1" applyFill="1" applyBorder="1" applyAlignment="1">
      <alignment wrapText="1"/>
    </xf>
    <xf numFmtId="0" fontId="29" fillId="7" borderId="26" xfId="0" applyFont="1" applyFill="1" applyBorder="1" applyAlignment="1">
      <alignment wrapText="1"/>
    </xf>
    <xf numFmtId="0" fontId="30" fillId="8" borderId="27" xfId="0" applyFont="1" applyFill="1" applyBorder="1" applyAlignment="1">
      <alignment wrapText="1"/>
    </xf>
    <xf numFmtId="0" fontId="31" fillId="9" borderId="28" xfId="0" applyFont="1" applyFill="1" applyBorder="1" applyAlignment="1">
      <alignment wrapText="1"/>
    </xf>
    <xf numFmtId="0" fontId="32" fillId="9" borderId="29" xfId="0" applyFont="1" applyFill="1" applyBorder="1" applyAlignment="1">
      <alignment wrapText="1"/>
    </xf>
    <xf numFmtId="0" fontId="33" fillId="2" borderId="30" xfId="0" applyFont="1" applyFill="1" applyBorder="1" applyAlignment="1">
      <alignment wrapText="1"/>
    </xf>
    <xf numFmtId="0" fontId="34" fillId="3" borderId="31" xfId="0" applyFont="1" applyFill="1" applyBorder="1" applyAlignment="1">
      <alignment wrapText="1"/>
    </xf>
    <xf numFmtId="0" fontId="35" fillId="4" borderId="32" xfId="0" applyFont="1" applyFill="1" applyBorder="1" applyAlignment="1">
      <alignment wrapText="1"/>
    </xf>
    <xf numFmtId="0" fontId="36" fillId="5" borderId="33" xfId="0" applyFont="1" applyFill="1" applyBorder="1" applyAlignment="1">
      <alignment wrapText="1"/>
    </xf>
    <xf numFmtId="0" fontId="37" fillId="8" borderId="34" xfId="0" applyFont="1" applyFill="1" applyBorder="1" applyAlignment="1">
      <alignment wrapText="1"/>
    </xf>
    <xf numFmtId="0" fontId="38" fillId="2" borderId="1" xfId="0" applyFont="1" applyFill="1" applyBorder="1" applyAlignment="1">
      <alignment wrapText="1"/>
    </xf>
    <xf numFmtId="0" fontId="41" fillId="2" borderId="1" xfId="0" applyFont="1" applyFill="1" applyBorder="1"/>
    <xf numFmtId="0" fontId="42" fillId="2" borderId="1" xfId="0" applyFont="1" applyFill="1" applyBorder="1" applyAlignment="1">
      <alignment wrapText="1"/>
    </xf>
    <xf numFmtId="0" fontId="43" fillId="2" borderId="1" xfId="0" applyFont="1" applyFill="1" applyBorder="1"/>
    <xf numFmtId="49" fontId="45" fillId="2" borderId="1" xfId="0" applyNumberFormat="1" applyFont="1" applyFill="1" applyBorder="1"/>
    <xf numFmtId="187" fontId="46" fillId="2" borderId="1" xfId="0" applyNumberFormat="1" applyFont="1" applyFill="1" applyBorder="1"/>
    <xf numFmtId="0" fontId="47" fillId="2" borderId="1" xfId="0" applyFont="1" applyFill="1" applyBorder="1" applyAlignment="1">
      <alignment horizontal="center"/>
    </xf>
    <xf numFmtId="0" fontId="48" fillId="2" borderId="1" xfId="0" applyFont="1" applyFill="1" applyBorder="1"/>
    <xf numFmtId="187" fontId="49" fillId="2" borderId="1" xfId="0" applyNumberFormat="1" applyFont="1" applyFill="1" applyBorder="1"/>
    <xf numFmtId="0" fontId="50" fillId="2" borderId="1" xfId="0" applyFont="1" applyFill="1" applyBorder="1" applyAlignment="1">
      <alignment horizontal="center"/>
    </xf>
    <xf numFmtId="187" fontId="51" fillId="2" borderId="1" xfId="0" applyNumberFormat="1" applyFont="1" applyFill="1" applyBorder="1" applyAlignment="1"/>
    <xf numFmtId="0" fontId="52" fillId="2" borderId="1" xfId="0" applyFont="1" applyFill="1" applyBorder="1"/>
    <xf numFmtId="0" fontId="53" fillId="2" borderId="1" xfId="0" applyFont="1" applyFill="1" applyBorder="1" applyAlignment="1">
      <alignment vertical="center"/>
    </xf>
    <xf numFmtId="0" fontId="54" fillId="2" borderId="35" xfId="0" applyFont="1" applyFill="1" applyBorder="1" applyAlignment="1">
      <alignment horizontal="center" vertical="center"/>
    </xf>
    <xf numFmtId="187" fontId="55" fillId="2" borderId="1" xfId="0" applyNumberFormat="1" applyFont="1" applyFill="1" applyBorder="1" applyAlignment="1">
      <alignment vertical="center"/>
    </xf>
    <xf numFmtId="0" fontId="57" fillId="2" borderId="36" xfId="0" applyFont="1" applyFill="1" applyBorder="1" applyAlignment="1">
      <alignment vertical="center"/>
    </xf>
    <xf numFmtId="2" fontId="58" fillId="2" borderId="37" xfId="0" applyNumberFormat="1" applyFont="1" applyFill="1" applyBorder="1" applyAlignment="1">
      <alignment horizontal="center" vertical="center"/>
    </xf>
    <xf numFmtId="0" fontId="59" fillId="2" borderId="38" xfId="0" applyFont="1" applyFill="1" applyBorder="1" applyAlignment="1">
      <alignment horizontal="center" vertical="center"/>
    </xf>
    <xf numFmtId="2" fontId="60" fillId="2" borderId="39" xfId="0" applyNumberFormat="1" applyFont="1" applyFill="1" applyBorder="1" applyAlignment="1">
      <alignment horizontal="center" vertical="center"/>
    </xf>
    <xf numFmtId="0" fontId="64" fillId="2" borderId="40" xfId="0" applyFont="1" applyFill="1" applyBorder="1" applyAlignment="1">
      <alignment horizontal="left" vertical="center"/>
    </xf>
    <xf numFmtId="0" fontId="65" fillId="2" borderId="41" xfId="0" applyFont="1" applyFill="1" applyBorder="1" applyAlignment="1">
      <alignment horizontal="center" vertical="center"/>
    </xf>
    <xf numFmtId="2" fontId="66" fillId="2" borderId="42" xfId="0" applyNumberFormat="1" applyFont="1" applyFill="1" applyBorder="1" applyAlignment="1">
      <alignment horizontal="center" vertical="center"/>
    </xf>
    <xf numFmtId="2" fontId="67" fillId="2" borderId="43" xfId="0" applyNumberFormat="1" applyFont="1" applyFill="1" applyBorder="1" applyAlignment="1">
      <alignment horizontal="center" vertical="center"/>
    </xf>
    <xf numFmtId="0" fontId="68" fillId="2" borderId="44" xfId="0" applyFont="1" applyFill="1" applyBorder="1" applyAlignment="1">
      <alignment vertical="center" wrapText="1"/>
    </xf>
    <xf numFmtId="0" fontId="69" fillId="2" borderId="45" xfId="0" applyFont="1" applyFill="1" applyBorder="1" applyAlignment="1">
      <alignment horizontal="center" vertical="center"/>
    </xf>
    <xf numFmtId="0" fontId="70" fillId="2" borderId="46" xfId="0" applyFont="1" applyFill="1" applyBorder="1" applyAlignment="1">
      <alignment horizontal="center" vertical="center"/>
    </xf>
    <xf numFmtId="0" fontId="71" fillId="2" borderId="47" xfId="0" applyFont="1" applyFill="1" applyBorder="1" applyAlignment="1">
      <alignment horizontal="center" vertical="center" wrapText="1"/>
    </xf>
    <xf numFmtId="0" fontId="76" fillId="2" borderId="48" xfId="0" applyFont="1" applyFill="1" applyBorder="1" applyAlignment="1">
      <alignment vertical="center" wrapText="1"/>
    </xf>
    <xf numFmtId="0" fontId="77" fillId="2" borderId="1" xfId="0" applyFont="1" applyFill="1" applyBorder="1" applyAlignment="1">
      <alignment vertical="center" wrapText="1"/>
    </xf>
    <xf numFmtId="0" fontId="78" fillId="2" borderId="1" xfId="0" applyFont="1" applyFill="1" applyBorder="1" applyAlignment="1">
      <alignment vertical="center" wrapText="1"/>
    </xf>
    <xf numFmtId="0" fontId="79" fillId="2" borderId="1" xfId="0" applyFont="1" applyFill="1" applyBorder="1" applyAlignment="1">
      <alignment vertical="center" wrapText="1"/>
    </xf>
    <xf numFmtId="0" fontId="80" fillId="2" borderId="49" xfId="0" applyFont="1" applyFill="1" applyBorder="1" applyAlignment="1">
      <alignment horizontal="center" vertical="center"/>
    </xf>
    <xf numFmtId="0" fontId="82" fillId="2" borderId="1" xfId="0" applyFont="1" applyFill="1" applyBorder="1"/>
    <xf numFmtId="0" fontId="83" fillId="2" borderId="1" xfId="0" applyFont="1" applyFill="1" applyBorder="1" applyAlignment="1">
      <alignment horizontal="center"/>
    </xf>
    <xf numFmtId="0" fontId="84" fillId="2" borderId="1" xfId="0" applyFont="1" applyFill="1" applyBorder="1"/>
    <xf numFmtId="0" fontId="89" fillId="2" borderId="1" xfId="0" applyFont="1" applyFill="1" applyBorder="1" applyAlignment="1">
      <alignment horizontal="center"/>
    </xf>
    <xf numFmtId="0" fontId="91" fillId="2" borderId="1" xfId="0" applyFont="1" applyFill="1" applyBorder="1"/>
    <xf numFmtId="0" fontId="94" fillId="2" borderId="1" xfId="0" applyFont="1" applyFill="1" applyBorder="1"/>
    <xf numFmtId="0" fontId="95" fillId="2" borderId="51" xfId="0" applyFont="1" applyFill="1" applyBorder="1"/>
    <xf numFmtId="0" fontId="113" fillId="2" borderId="56" xfId="0" applyFont="1" applyFill="1" applyBorder="1" applyAlignment="1">
      <alignment horizontal="center" vertical="top" wrapText="1"/>
    </xf>
    <xf numFmtId="0" fontId="115" fillId="2" borderId="1" xfId="0" applyFont="1" applyFill="1" applyBorder="1" applyAlignment="1">
      <alignment horizontal="center" vertical="top"/>
    </xf>
    <xf numFmtId="0" fontId="116" fillId="2" borderId="1" xfId="0" applyFont="1" applyFill="1" applyBorder="1"/>
    <xf numFmtId="0" fontId="117" fillId="2" borderId="1" xfId="0" applyFont="1" applyFill="1" applyBorder="1" applyAlignment="1">
      <alignment horizontal="right" vertical="center"/>
    </xf>
    <xf numFmtId="0" fontId="118" fillId="2" borderId="1" xfId="0" applyFont="1" applyFill="1" applyBorder="1" applyAlignment="1">
      <alignment vertical="center"/>
    </xf>
    <xf numFmtId="0" fontId="119" fillId="2" borderId="58" xfId="0" applyFont="1" applyFill="1" applyBorder="1" applyAlignment="1">
      <alignment horizontal="center" vertical="top" wrapText="1"/>
    </xf>
    <xf numFmtId="0" fontId="120" fillId="2" borderId="1" xfId="0" applyFont="1" applyFill="1" applyBorder="1" applyAlignment="1">
      <alignment vertical="top"/>
    </xf>
    <xf numFmtId="0" fontId="121" fillId="2" borderId="1" xfId="0" applyFont="1" applyFill="1" applyBorder="1" applyAlignment="1">
      <alignment horizontal="center" vertical="center"/>
    </xf>
    <xf numFmtId="2" fontId="122" fillId="2" borderId="1" xfId="0" applyNumberFormat="1" applyFont="1" applyFill="1" applyBorder="1" applyAlignment="1">
      <alignment horizontal="center"/>
    </xf>
    <xf numFmtId="0" fontId="123" fillId="2" borderId="1" xfId="0" applyFont="1" applyFill="1" applyBorder="1" applyAlignment="1"/>
    <xf numFmtId="0" fontId="125" fillId="2" borderId="1" xfId="0" applyFont="1" applyFill="1" applyBorder="1" applyAlignment="1">
      <alignment horizontal="center"/>
    </xf>
    <xf numFmtId="0" fontId="126" fillId="2" borderId="1" xfId="0" applyFont="1" applyFill="1" applyBorder="1" applyAlignment="1">
      <alignment horizontal="center" vertical="top"/>
    </xf>
    <xf numFmtId="0" fontId="127" fillId="2" borderId="59" xfId="0" applyFont="1" applyFill="1" applyBorder="1" applyAlignment="1">
      <alignment wrapText="1"/>
    </xf>
    <xf numFmtId="0" fontId="128" fillId="2" borderId="1" xfId="0" applyFont="1" applyFill="1" applyBorder="1" applyAlignment="1">
      <alignment wrapText="1"/>
    </xf>
    <xf numFmtId="0" fontId="129" fillId="10" borderId="60" xfId="0" applyFont="1" applyFill="1" applyBorder="1" applyAlignment="1">
      <alignment wrapText="1"/>
    </xf>
    <xf numFmtId="0" fontId="130" fillId="10" borderId="61" xfId="0" applyFont="1" applyFill="1" applyBorder="1" applyAlignment="1">
      <alignment wrapText="1"/>
    </xf>
    <xf numFmtId="0" fontId="131" fillId="2" borderId="62" xfId="0" applyFont="1" applyFill="1" applyBorder="1" applyAlignment="1">
      <alignment wrapText="1"/>
    </xf>
    <xf numFmtId="0" fontId="132" fillId="2" borderId="63" xfId="0" applyFont="1" applyFill="1" applyBorder="1" applyAlignment="1">
      <alignment wrapText="1"/>
    </xf>
    <xf numFmtId="0" fontId="133" fillId="2" borderId="64" xfId="0" applyFont="1" applyFill="1" applyBorder="1" applyAlignment="1">
      <alignment wrapText="1"/>
    </xf>
    <xf numFmtId="0" fontId="134" fillId="2" borderId="65" xfId="0" applyFont="1" applyFill="1" applyBorder="1" applyAlignment="1">
      <alignment wrapText="1"/>
    </xf>
    <xf numFmtId="0" fontId="135" fillId="2" borderId="66" xfId="0" applyFont="1" applyFill="1" applyBorder="1" applyAlignment="1">
      <alignment wrapText="1"/>
    </xf>
    <xf numFmtId="0" fontId="136" fillId="2" borderId="67" xfId="0" applyFont="1" applyFill="1" applyBorder="1" applyAlignment="1">
      <alignment wrapText="1"/>
    </xf>
    <xf numFmtId="0" fontId="137" fillId="10" borderId="68" xfId="0" applyFont="1" applyFill="1" applyBorder="1" applyAlignment="1">
      <alignment wrapText="1"/>
    </xf>
    <xf numFmtId="0" fontId="138" fillId="10" borderId="69" xfId="0" applyFont="1" applyFill="1" applyBorder="1" applyAlignment="1">
      <alignment wrapText="1"/>
    </xf>
    <xf numFmtId="0" fontId="139" fillId="2" borderId="1" xfId="0" applyFont="1" applyFill="1" applyBorder="1"/>
    <xf numFmtId="0" fontId="144" fillId="2" borderId="74" xfId="0" applyFont="1" applyFill="1" applyBorder="1" applyAlignment="1">
      <alignment horizontal="center"/>
    </xf>
    <xf numFmtId="0" fontId="145" fillId="2" borderId="75" xfId="0" applyFont="1" applyFill="1" applyBorder="1" applyAlignment="1">
      <alignment horizontal="center"/>
    </xf>
    <xf numFmtId="0" fontId="146" fillId="2" borderId="76" xfId="0" applyFont="1" applyFill="1" applyBorder="1" applyAlignment="1">
      <alignment horizontal="center"/>
    </xf>
    <xf numFmtId="0" fontId="147" fillId="2" borderId="77" xfId="0" applyFont="1" applyFill="1" applyBorder="1"/>
    <xf numFmtId="0" fontId="148" fillId="2" borderId="78" xfId="0" applyFont="1" applyFill="1" applyBorder="1" applyAlignment="1">
      <alignment horizontal="center"/>
    </xf>
    <xf numFmtId="0" fontId="149" fillId="2" borderId="79" xfId="0" applyFont="1" applyFill="1" applyBorder="1" applyAlignment="1">
      <alignment horizontal="center"/>
    </xf>
    <xf numFmtId="0" fontId="150" fillId="2" borderId="80" xfId="0" applyFont="1" applyFill="1" applyBorder="1" applyAlignment="1">
      <alignment horizontal="center"/>
    </xf>
    <xf numFmtId="2" fontId="151" fillId="2" borderId="81" xfId="0" applyNumberFormat="1" applyFont="1" applyFill="1" applyBorder="1" applyAlignment="1">
      <alignment horizontal="center"/>
    </xf>
    <xf numFmtId="49" fontId="152" fillId="2" borderId="82" xfId="0" applyNumberFormat="1" applyFont="1" applyFill="1" applyBorder="1" applyAlignment="1">
      <alignment horizontal="center"/>
    </xf>
    <xf numFmtId="188" fontId="153" fillId="2" borderId="83" xfId="0" applyNumberFormat="1" applyFont="1" applyFill="1" applyBorder="1" applyAlignment="1">
      <alignment horizontal="center"/>
    </xf>
    <xf numFmtId="2" fontId="154" fillId="2" borderId="84" xfId="0" applyNumberFormat="1" applyFont="1" applyFill="1" applyBorder="1" applyAlignment="1">
      <alignment horizontal="center"/>
    </xf>
    <xf numFmtId="49" fontId="155" fillId="2" borderId="85" xfId="0" applyNumberFormat="1" applyFont="1" applyFill="1" applyBorder="1" applyAlignment="1">
      <alignment horizontal="center"/>
    </xf>
    <xf numFmtId="188" fontId="156" fillId="2" borderId="86" xfId="0" applyNumberFormat="1" applyFont="1" applyFill="1" applyBorder="1" applyAlignment="1">
      <alignment horizontal="center"/>
    </xf>
    <xf numFmtId="0" fontId="157" fillId="2" borderId="87" xfId="0" applyFont="1" applyFill="1" applyBorder="1" applyAlignment="1">
      <alignment horizontal="center"/>
    </xf>
    <xf numFmtId="0" fontId="158" fillId="2" borderId="88" xfId="0" applyFont="1" applyFill="1" applyBorder="1" applyAlignment="1">
      <alignment horizontal="center"/>
    </xf>
    <xf numFmtId="2" fontId="159" fillId="2" borderId="89" xfId="0" applyNumberFormat="1" applyFont="1" applyFill="1" applyBorder="1" applyAlignment="1">
      <alignment horizontal="center"/>
    </xf>
    <xf numFmtId="49" fontId="160" fillId="2" borderId="90" xfId="0" applyNumberFormat="1" applyFont="1" applyFill="1" applyBorder="1" applyAlignment="1">
      <alignment horizontal="center"/>
    </xf>
    <xf numFmtId="188" fontId="161" fillId="2" borderId="91" xfId="0" applyNumberFormat="1" applyFont="1" applyFill="1" applyBorder="1" applyAlignment="1">
      <alignment horizontal="center"/>
    </xf>
    <xf numFmtId="2" fontId="162" fillId="2" borderId="1" xfId="0" applyNumberFormat="1" applyFont="1" applyFill="1" applyBorder="1" applyAlignment="1">
      <alignment horizontal="center"/>
    </xf>
    <xf numFmtId="49" fontId="163" fillId="2" borderId="1" xfId="0" applyNumberFormat="1" applyFont="1" applyFill="1" applyBorder="1" applyAlignment="1">
      <alignment horizontal="center"/>
    </xf>
    <xf numFmtId="188" fontId="164" fillId="2" borderId="1" xfId="0" applyNumberFormat="1" applyFont="1" applyFill="1" applyBorder="1" applyAlignment="1">
      <alignment horizontal="center"/>
    </xf>
    <xf numFmtId="0" fontId="165" fillId="2" borderId="1" xfId="0" applyFont="1" applyFill="1" applyBorder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0" borderId="92" xfId="0" pivotButton="1" applyBorder="1"/>
    <xf numFmtId="0" fontId="0" fillId="0" borderId="93" xfId="0" applyBorder="1"/>
    <xf numFmtId="0" fontId="0" fillId="0" borderId="92" xfId="0" applyBorder="1"/>
    <xf numFmtId="0" fontId="0" fillId="0" borderId="93" xfId="0" applyNumberFormat="1" applyBorder="1"/>
    <xf numFmtId="0" fontId="0" fillId="0" borderId="94" xfId="0" applyBorder="1"/>
    <xf numFmtId="0" fontId="0" fillId="0" borderId="95" xfId="0" applyNumberFormat="1" applyBorder="1"/>
    <xf numFmtId="0" fontId="0" fillId="0" borderId="96" xfId="0" applyBorder="1"/>
    <xf numFmtId="0" fontId="0" fillId="0" borderId="97" xfId="0" applyNumberFormat="1" applyBorder="1"/>
    <xf numFmtId="0" fontId="0" fillId="0" borderId="0" xfId="0"/>
    <xf numFmtId="0" fontId="56" fillId="2" borderId="47" xfId="0" applyFont="1" applyFill="1" applyBorder="1" applyAlignment="1">
      <alignment horizontal="center"/>
    </xf>
    <xf numFmtId="0" fontId="57" fillId="2" borderId="85" xfId="0" applyFont="1" applyFill="1" applyBorder="1" applyAlignment="1">
      <alignment vertical="center"/>
    </xf>
    <xf numFmtId="0" fontId="41" fillId="2" borderId="36" xfId="0" applyFont="1" applyFill="1" applyBorder="1" applyAlignment="1">
      <alignment vertical="center"/>
    </xf>
    <xf numFmtId="0" fontId="68" fillId="2" borderId="85" xfId="0" applyFont="1" applyFill="1" applyBorder="1" applyAlignment="1">
      <alignment vertical="center" wrapText="1"/>
    </xf>
    <xf numFmtId="0" fontId="44" fillId="2" borderId="1" xfId="0" applyFont="1" applyFill="1" applyBorder="1"/>
    <xf numFmtId="0" fontId="44" fillId="2" borderId="69" xfId="0" applyFont="1" applyFill="1" applyBorder="1"/>
    <xf numFmtId="0" fontId="50" fillId="2" borderId="69" xfId="0" applyFont="1" applyFill="1" applyBorder="1" applyAlignment="1">
      <alignment horizontal="center"/>
    </xf>
    <xf numFmtId="0" fontId="41" fillId="2" borderId="69" xfId="0" applyFont="1" applyFill="1" applyBorder="1"/>
    <xf numFmtId="0" fontId="41" fillId="2" borderId="1" xfId="0" applyFont="1" applyFill="1" applyBorder="1" applyAlignment="1">
      <alignment horizontal="left"/>
    </xf>
    <xf numFmtId="0" fontId="73" fillId="2" borderId="69" xfId="0" applyFont="1" applyFill="1" applyBorder="1" applyAlignment="1">
      <alignment vertical="center" wrapText="1"/>
    </xf>
    <xf numFmtId="0" fontId="74" fillId="2" borderId="69" xfId="0" applyFont="1" applyFill="1" applyBorder="1" applyAlignment="1">
      <alignment wrapText="1"/>
    </xf>
    <xf numFmtId="0" fontId="75" fillId="2" borderId="69" xfId="0" applyFont="1" applyFill="1" applyBorder="1" applyAlignment="1">
      <alignment horizontal="center" wrapText="1"/>
    </xf>
    <xf numFmtId="0" fontId="53" fillId="2" borderId="69" xfId="0" applyFont="1" applyFill="1" applyBorder="1" applyAlignment="1">
      <alignment vertical="center"/>
    </xf>
    <xf numFmtId="0" fontId="0" fillId="0" borderId="0" xfId="0"/>
    <xf numFmtId="2" fontId="34" fillId="3" borderId="105" xfId="0" applyNumberFormat="1" applyFont="1" applyFill="1" applyBorder="1" applyAlignment="1">
      <alignment wrapText="1"/>
    </xf>
    <xf numFmtId="0" fontId="34" fillId="3" borderId="105" xfId="0" applyFont="1" applyFill="1" applyBorder="1" applyAlignment="1">
      <alignment wrapText="1"/>
    </xf>
    <xf numFmtId="0" fontId="82" fillId="2" borderId="69" xfId="0" applyFont="1" applyFill="1" applyBorder="1"/>
    <xf numFmtId="0" fontId="87" fillId="2" borderId="69" xfId="0" applyFont="1" applyFill="1" applyBorder="1" applyAlignment="1">
      <alignment horizontal="center" vertical="center"/>
    </xf>
    <xf numFmtId="0" fontId="88" fillId="2" borderId="82" xfId="0" applyFont="1" applyFill="1" applyBorder="1" applyAlignment="1">
      <alignment horizontal="center"/>
    </xf>
    <xf numFmtId="0" fontId="89" fillId="2" borderId="69" xfId="0" applyFont="1" applyFill="1" applyBorder="1" applyAlignment="1">
      <alignment horizontal="center"/>
    </xf>
    <xf numFmtId="0" fontId="169" fillId="0" borderId="105" xfId="0" applyFont="1" applyBorder="1" applyAlignment="1">
      <alignment horizontal="center"/>
    </xf>
    <xf numFmtId="0" fontId="167" fillId="0" borderId="105" xfId="0" applyFont="1" applyBorder="1" applyAlignment="1">
      <alignment horizontal="center"/>
    </xf>
    <xf numFmtId="0" fontId="85" fillId="2" borderId="105" xfId="0" applyFont="1" applyFill="1" applyBorder="1" applyAlignment="1">
      <alignment horizontal="center"/>
    </xf>
    <xf numFmtId="0" fontId="166" fillId="2" borderId="105" xfId="0" applyFont="1" applyFill="1" applyBorder="1" applyAlignment="1">
      <alignment horizontal="center"/>
    </xf>
    <xf numFmtId="0" fontId="87" fillId="2" borderId="104" xfId="0" applyFont="1" applyFill="1" applyBorder="1" applyAlignment="1">
      <alignment horizontal="center" vertical="center"/>
    </xf>
    <xf numFmtId="0" fontId="169" fillId="0" borderId="109" xfId="0" applyFont="1" applyBorder="1" applyAlignment="1">
      <alignment horizontal="center"/>
    </xf>
    <xf numFmtId="0" fontId="169" fillId="0" borderId="98" xfId="0" applyFont="1" applyBorder="1" applyAlignment="1">
      <alignment horizontal="center"/>
    </xf>
    <xf numFmtId="0" fontId="87" fillId="2" borderId="107" xfId="0" applyFont="1" applyFill="1" applyBorder="1" applyAlignment="1">
      <alignment horizontal="center" vertical="center"/>
    </xf>
    <xf numFmtId="0" fontId="93" fillId="2" borderId="108" xfId="0" applyFont="1" applyFill="1" applyBorder="1" applyAlignment="1">
      <alignment horizontal="center"/>
    </xf>
    <xf numFmtId="2" fontId="92" fillId="2" borderId="50" xfId="0" applyNumberFormat="1" applyFont="1" applyFill="1" applyBorder="1" applyAlignment="1">
      <alignment horizontal="center"/>
    </xf>
    <xf numFmtId="0" fontId="101" fillId="2" borderId="110" xfId="0" applyFont="1" applyFill="1" applyBorder="1"/>
    <xf numFmtId="0" fontId="102" fillId="2" borderId="111" xfId="0" applyFont="1" applyFill="1" applyBorder="1"/>
    <xf numFmtId="0" fontId="103" fillId="2" borderId="111" xfId="0" applyFont="1" applyFill="1" applyBorder="1" applyAlignment="1">
      <alignment horizontal="center"/>
    </xf>
    <xf numFmtId="2" fontId="104" fillId="2" borderId="112" xfId="0" applyNumberFormat="1" applyFont="1" applyFill="1" applyBorder="1" applyAlignment="1">
      <alignment horizontal="center"/>
    </xf>
    <xf numFmtId="0" fontId="91" fillId="2" borderId="113" xfId="0" applyFont="1" applyFill="1" applyBorder="1"/>
    <xf numFmtId="0" fontId="109" fillId="2" borderId="114" xfId="0" applyFont="1" applyFill="1" applyBorder="1"/>
    <xf numFmtId="0" fontId="110" fillId="2" borderId="115" xfId="0" applyFont="1" applyFill="1" applyBorder="1"/>
    <xf numFmtId="0" fontId="111" fillId="2" borderId="115" xfId="0" applyFont="1" applyFill="1" applyBorder="1"/>
    <xf numFmtId="0" fontId="112" fillId="2" borderId="115" xfId="0" applyFont="1" applyFill="1" applyBorder="1" applyAlignment="1">
      <alignment horizontal="center"/>
    </xf>
    <xf numFmtId="0" fontId="103" fillId="2" borderId="104" xfId="0" applyFont="1" applyFill="1" applyBorder="1" applyAlignment="1">
      <alignment horizontal="center"/>
    </xf>
    <xf numFmtId="2" fontId="99" fillId="2" borderId="116" xfId="0" applyNumberFormat="1" applyFont="1" applyFill="1" applyBorder="1" applyAlignment="1">
      <alignment horizontal="center"/>
    </xf>
    <xf numFmtId="2" fontId="104" fillId="2" borderId="117" xfId="0" applyNumberFormat="1" applyFont="1" applyFill="1" applyBorder="1" applyAlignment="1">
      <alignment horizontal="center"/>
    </xf>
    <xf numFmtId="2" fontId="92" fillId="2" borderId="118" xfId="0" applyNumberFormat="1" applyFont="1" applyFill="1" applyBorder="1" applyAlignment="1">
      <alignment horizontal="center"/>
    </xf>
    <xf numFmtId="0" fontId="169" fillId="0" borderId="119" xfId="0" applyFont="1" applyBorder="1" applyAlignment="1">
      <alignment horizontal="center"/>
    </xf>
    <xf numFmtId="0" fontId="93" fillId="2" borderId="106" xfId="0" applyFont="1" applyFill="1" applyBorder="1" applyAlignment="1">
      <alignment horizontal="center"/>
    </xf>
    <xf numFmtId="2" fontId="99" fillId="2" borderId="105" xfId="0" applyNumberFormat="1" applyFont="1" applyFill="1" applyBorder="1" applyAlignment="1">
      <alignment horizontal="center"/>
    </xf>
    <xf numFmtId="0" fontId="93" fillId="2" borderId="107" xfId="0" applyFont="1" applyFill="1" applyBorder="1" applyAlignment="1">
      <alignment horizontal="center"/>
    </xf>
    <xf numFmtId="0" fontId="93" fillId="2" borderId="105" xfId="0" applyFont="1" applyFill="1" applyBorder="1" applyAlignment="1">
      <alignment horizontal="center"/>
    </xf>
    <xf numFmtId="2" fontId="82" fillId="2" borderId="107" xfId="0" applyNumberFormat="1" applyFont="1" applyFill="1" applyBorder="1" applyAlignment="1">
      <alignment horizontal="center"/>
    </xf>
    <xf numFmtId="2" fontId="82" fillId="2" borderId="69" xfId="0" applyNumberFormat="1" applyFont="1" applyFill="1" applyBorder="1" applyAlignment="1">
      <alignment horizontal="center"/>
    </xf>
    <xf numFmtId="0" fontId="82" fillId="2" borderId="69" xfId="0" applyFont="1" applyFill="1" applyBorder="1" applyAlignment="1">
      <alignment horizontal="center"/>
    </xf>
    <xf numFmtId="2" fontId="95" fillId="2" borderId="107" xfId="0" applyNumberFormat="1" applyFont="1" applyFill="1" applyBorder="1" applyAlignment="1">
      <alignment horizontal="center"/>
    </xf>
    <xf numFmtId="2" fontId="95" fillId="2" borderId="51" xfId="0" applyNumberFormat="1" applyFont="1" applyFill="1" applyBorder="1" applyAlignment="1">
      <alignment horizontal="center"/>
    </xf>
    <xf numFmtId="0" fontId="95" fillId="2" borderId="51" xfId="0" applyFont="1" applyFill="1" applyBorder="1" applyAlignment="1">
      <alignment horizontal="center"/>
    </xf>
    <xf numFmtId="2" fontId="95" fillId="2" borderId="108" xfId="0" applyNumberFormat="1" applyFont="1" applyFill="1" applyBorder="1" applyAlignment="1">
      <alignment horizontal="center"/>
    </xf>
    <xf numFmtId="0" fontId="95" fillId="2" borderId="108" xfId="0" applyFont="1" applyFill="1" applyBorder="1" applyAlignment="1">
      <alignment horizontal="center"/>
    </xf>
    <xf numFmtId="0" fontId="93" fillId="2" borderId="101" xfId="0" applyFont="1" applyFill="1" applyBorder="1" applyAlignment="1">
      <alignment horizontal="center"/>
    </xf>
    <xf numFmtId="2" fontId="92" fillId="2" borderId="82" xfId="0" applyNumberFormat="1" applyFont="1" applyFill="1" applyBorder="1" applyAlignment="1">
      <alignment horizontal="center"/>
    </xf>
    <xf numFmtId="0" fontId="93" fillId="2" borderId="120" xfId="0" applyFont="1" applyFill="1" applyBorder="1" applyAlignment="1">
      <alignment horizontal="center"/>
    </xf>
    <xf numFmtId="0" fontId="95" fillId="2" borderId="69" xfId="0" applyFont="1" applyFill="1" applyBorder="1"/>
    <xf numFmtId="0" fontId="95" fillId="2" borderId="69" xfId="0" applyFont="1" applyFill="1" applyBorder="1" applyAlignment="1">
      <alignment horizontal="center"/>
    </xf>
    <xf numFmtId="2" fontId="92" fillId="2" borderId="106" xfId="0" applyNumberFormat="1" applyFont="1" applyFill="1" applyBorder="1" applyAlignment="1">
      <alignment horizontal="center"/>
    </xf>
    <xf numFmtId="0" fontId="106" fillId="2" borderId="69" xfId="0" applyFont="1" applyFill="1" applyBorder="1"/>
    <xf numFmtId="0" fontId="170" fillId="2" borderId="107" xfId="0" applyFont="1" applyFill="1" applyBorder="1" applyAlignment="1">
      <alignment horizontal="center"/>
    </xf>
    <xf numFmtId="0" fontId="106" fillId="2" borderId="69" xfId="0" applyFont="1" applyFill="1" applyBorder="1" applyAlignment="1">
      <alignment horizontal="center"/>
    </xf>
    <xf numFmtId="2" fontId="106" fillId="2" borderId="107" xfId="0" applyNumberFormat="1" applyFont="1" applyFill="1" applyBorder="1" applyAlignment="1">
      <alignment horizontal="center"/>
    </xf>
    <xf numFmtId="2" fontId="107" fillId="2" borderId="106" xfId="0" applyNumberFormat="1" applyFont="1" applyFill="1" applyBorder="1" applyAlignment="1">
      <alignment horizontal="center"/>
    </xf>
    <xf numFmtId="2" fontId="107" fillId="2" borderId="82" xfId="0" applyNumberFormat="1" applyFont="1" applyFill="1" applyBorder="1" applyAlignment="1">
      <alignment horizontal="center"/>
    </xf>
    <xf numFmtId="0" fontId="171" fillId="2" borderId="1" xfId="0" applyFont="1" applyFill="1" applyBorder="1"/>
    <xf numFmtId="0" fontId="82" fillId="2" borderId="104" xfId="0" applyFont="1" applyFill="1" applyBorder="1"/>
    <xf numFmtId="0" fontId="82" fillId="2" borderId="107" xfId="0" applyFont="1" applyFill="1" applyBorder="1"/>
    <xf numFmtId="0" fontId="100" fillId="2" borderId="53" xfId="0" applyFont="1" applyFill="1" applyBorder="1" applyAlignment="1">
      <alignment horizontal="center"/>
    </xf>
    <xf numFmtId="0" fontId="166" fillId="2" borderId="109" xfId="0" applyFont="1" applyFill="1" applyBorder="1" applyAlignment="1">
      <alignment horizontal="center"/>
    </xf>
    <xf numFmtId="0" fontId="88" fillId="2" borderId="55" xfId="0" applyFont="1" applyFill="1" applyBorder="1" applyAlignment="1">
      <alignment horizontal="center"/>
    </xf>
    <xf numFmtId="0" fontId="93" fillId="2" borderId="55" xfId="0" applyFont="1" applyFill="1" applyBorder="1" applyAlignment="1">
      <alignment horizontal="center"/>
    </xf>
    <xf numFmtId="0" fontId="93" fillId="2" borderId="122" xfId="0" applyFont="1" applyFill="1" applyBorder="1" applyAlignment="1">
      <alignment horizontal="center"/>
    </xf>
    <xf numFmtId="0" fontId="105" fillId="2" borderId="111" xfId="0" applyFont="1" applyFill="1" applyBorder="1" applyAlignment="1">
      <alignment horizontal="center"/>
    </xf>
    <xf numFmtId="0" fontId="108" fillId="2" borderId="55" xfId="0" applyFont="1" applyFill="1" applyBorder="1" applyAlignment="1">
      <alignment horizontal="center"/>
    </xf>
    <xf numFmtId="0" fontId="90" fillId="2" borderId="113" xfId="0" applyFont="1" applyFill="1" applyBorder="1"/>
    <xf numFmtId="0" fontId="82" fillId="2" borderId="121" xfId="0" applyFont="1" applyFill="1" applyBorder="1"/>
    <xf numFmtId="2" fontId="82" fillId="2" borderId="113" xfId="0" applyNumberFormat="1" applyFont="1" applyFill="1" applyBorder="1" applyAlignment="1">
      <alignment horizontal="center"/>
    </xf>
    <xf numFmtId="0" fontId="82" fillId="2" borderId="107" xfId="0" applyFont="1" applyFill="1" applyBorder="1" applyAlignment="1">
      <alignment horizontal="center"/>
    </xf>
    <xf numFmtId="2" fontId="166" fillId="2" borderId="109" xfId="0" applyNumberFormat="1" applyFont="1" applyFill="1" applyBorder="1" applyAlignment="1">
      <alignment horizontal="center"/>
    </xf>
    <xf numFmtId="0" fontId="82" fillId="2" borderId="113" xfId="0" applyFont="1" applyFill="1" applyBorder="1" applyAlignment="1">
      <alignment horizontal="center"/>
    </xf>
    <xf numFmtId="0" fontId="86" fillId="2" borderId="113" xfId="0" applyFont="1" applyFill="1" applyBorder="1" applyAlignment="1">
      <alignment horizontal="left" vertical="center"/>
    </xf>
    <xf numFmtId="0" fontId="87" fillId="2" borderId="121" xfId="0" applyFont="1" applyFill="1" applyBorder="1" applyAlignment="1">
      <alignment horizontal="center" vertical="center"/>
    </xf>
    <xf numFmtId="0" fontId="168" fillId="2" borderId="113" xfId="0" applyFont="1" applyFill="1" applyBorder="1"/>
    <xf numFmtId="0" fontId="95" fillId="2" borderId="123" xfId="0" applyFont="1" applyFill="1" applyBorder="1"/>
    <xf numFmtId="0" fontId="96" fillId="2" borderId="114" xfId="0" applyFont="1" applyFill="1" applyBorder="1"/>
    <xf numFmtId="0" fontId="97" fillId="2" borderId="115" xfId="0" applyFont="1" applyFill="1" applyBorder="1"/>
    <xf numFmtId="0" fontId="98" fillId="2" borderId="124" xfId="0" applyFont="1" applyFill="1" applyBorder="1" applyAlignment="1">
      <alignment horizontal="center"/>
    </xf>
    <xf numFmtId="0" fontId="83" fillId="2" borderId="69" xfId="0" applyFont="1" applyFill="1" applyBorder="1" applyAlignment="1">
      <alignment horizontal="center"/>
    </xf>
    <xf numFmtId="0" fontId="166" fillId="2" borderId="110" xfId="0" applyFont="1" applyFill="1" applyBorder="1" applyAlignment="1">
      <alignment vertical="center"/>
    </xf>
    <xf numFmtId="0" fontId="166" fillId="2" borderId="111" xfId="0" applyFont="1" applyFill="1" applyBorder="1" applyAlignment="1">
      <alignment vertical="center"/>
    </xf>
    <xf numFmtId="0" fontId="166" fillId="2" borderId="113" xfId="0" applyFont="1" applyFill="1" applyBorder="1" applyAlignment="1">
      <alignment vertical="center"/>
    </xf>
    <xf numFmtId="0" fontId="171" fillId="2" borderId="69" xfId="0" applyFont="1" applyFill="1" applyBorder="1" applyAlignment="1">
      <alignment vertical="center"/>
    </xf>
    <xf numFmtId="0" fontId="171" fillId="2" borderId="69" xfId="0" applyFont="1" applyFill="1" applyBorder="1"/>
    <xf numFmtId="0" fontId="171" fillId="2" borderId="113" xfId="0" applyFont="1" applyFill="1" applyBorder="1" applyAlignment="1">
      <alignment vertical="center"/>
    </xf>
    <xf numFmtId="0" fontId="171" fillId="0" borderId="0" xfId="0" applyFont="1"/>
    <xf numFmtId="0" fontId="172" fillId="0" borderId="0" xfId="0" applyFont="1"/>
    <xf numFmtId="0" fontId="172" fillId="0" borderId="107" xfId="0" applyFont="1" applyBorder="1"/>
    <xf numFmtId="0" fontId="85" fillId="2" borderId="105" xfId="0" applyFont="1" applyFill="1" applyBorder="1" applyAlignment="1">
      <alignment horizontal="center" vertical="center"/>
    </xf>
    <xf numFmtId="0" fontId="0" fillId="0" borderId="105" xfId="0" applyBorder="1"/>
    <xf numFmtId="0" fontId="169" fillId="0" borderId="105" xfId="0" applyFont="1" applyBorder="1" applyAlignment="1">
      <alignment horizontal="center"/>
    </xf>
    <xf numFmtId="0" fontId="85" fillId="2" borderId="105" xfId="0" applyFont="1" applyFill="1" applyBorder="1" applyAlignment="1">
      <alignment horizontal="center"/>
    </xf>
    <xf numFmtId="0" fontId="0" fillId="0" borderId="109" xfId="0" applyBorder="1"/>
    <xf numFmtId="0" fontId="166" fillId="2" borderId="109" xfId="0" applyFont="1" applyFill="1" applyBorder="1" applyAlignment="1">
      <alignment horizontal="center"/>
    </xf>
    <xf numFmtId="0" fontId="166" fillId="2" borderId="119" xfId="0" applyFont="1" applyFill="1" applyBorder="1" applyAlignment="1">
      <alignment horizontal="center"/>
    </xf>
    <xf numFmtId="0" fontId="166" fillId="2" borderId="98" xfId="0" applyFont="1" applyFill="1" applyBorder="1" applyAlignment="1">
      <alignment horizontal="center"/>
    </xf>
    <xf numFmtId="49" fontId="81" fillId="2" borderId="1" xfId="0" applyNumberFormat="1" applyFont="1" applyFill="1" applyBorder="1" applyAlignment="1">
      <alignment horizontal="center" vertical="center"/>
    </xf>
    <xf numFmtId="0" fontId="0" fillId="0" borderId="0" xfId="0"/>
    <xf numFmtId="0" fontId="39" fillId="2" borderId="1" xfId="0" applyFont="1" applyFill="1" applyBorder="1" applyAlignment="1">
      <alignment horizontal="center"/>
    </xf>
    <xf numFmtId="0" fontId="40" fillId="2" borderId="1" xfId="0" applyFont="1" applyFill="1" applyBorder="1" applyAlignment="1">
      <alignment horizontal="center"/>
    </xf>
    <xf numFmtId="0" fontId="47" fillId="2" borderId="1" xfId="0" applyFont="1" applyFill="1" applyBorder="1" applyAlignment="1">
      <alignment horizontal="center"/>
    </xf>
    <xf numFmtId="0" fontId="54" fillId="2" borderId="100" xfId="0" applyFont="1" applyFill="1" applyBorder="1" applyAlignment="1">
      <alignment horizontal="center" vertical="center"/>
    </xf>
    <xf numFmtId="0" fontId="0" fillId="0" borderId="101" xfId="0" applyBorder="1"/>
    <xf numFmtId="0" fontId="54" fillId="2" borderId="99" xfId="0" applyFont="1" applyFill="1" applyBorder="1" applyAlignment="1">
      <alignment horizontal="center" vertical="center"/>
    </xf>
    <xf numFmtId="0" fontId="0" fillId="0" borderId="98" xfId="0" applyBorder="1"/>
    <xf numFmtId="49" fontId="61" fillId="2" borderId="1" xfId="0" applyNumberFormat="1" applyFont="1" applyFill="1" applyBorder="1" applyAlignment="1">
      <alignment horizontal="center"/>
    </xf>
    <xf numFmtId="0" fontId="62" fillId="2" borderId="104" xfId="0" applyFont="1" applyFill="1" applyBorder="1" applyAlignment="1">
      <alignment horizontal="center" vertical="center"/>
    </xf>
    <xf numFmtId="0" fontId="63" fillId="2" borderId="103" xfId="0" applyFont="1" applyFill="1" applyBorder="1" applyAlignment="1">
      <alignment horizontal="center" vertical="center"/>
    </xf>
    <xf numFmtId="0" fontId="0" fillId="0" borderId="102" xfId="0" applyBorder="1"/>
    <xf numFmtId="0" fontId="63" fillId="2" borderId="104" xfId="0" applyFont="1" applyFill="1" applyBorder="1" applyAlignment="1">
      <alignment horizontal="center" vertical="center"/>
    </xf>
    <xf numFmtId="0" fontId="118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0" fontId="140" fillId="2" borderId="70" xfId="0" applyFont="1" applyFill="1" applyBorder="1" applyAlignment="1">
      <alignment horizontal="center" vertical="center"/>
    </xf>
    <xf numFmtId="0" fontId="141" fillId="2" borderId="71" xfId="0" applyFont="1" applyFill="1" applyBorder="1" applyAlignment="1">
      <alignment horizontal="center"/>
    </xf>
    <xf numFmtId="0" fontId="142" fillId="2" borderId="72" xfId="0" applyFont="1" applyFill="1" applyBorder="1" applyAlignment="1">
      <alignment horizontal="center" vertical="center"/>
    </xf>
    <xf numFmtId="0" fontId="143" fillId="2" borderId="73" xfId="0" applyFont="1" applyFill="1" applyBorder="1" applyAlignment="1">
      <alignment horizontal="center" vertical="center"/>
    </xf>
    <xf numFmtId="0" fontId="144" fillId="2" borderId="74" xfId="0" applyFont="1" applyFill="1" applyBorder="1" applyAlignment="1">
      <alignment horizontal="center"/>
    </xf>
    <xf numFmtId="0" fontId="171" fillId="0" borderId="107" xfId="0" applyFont="1" applyBorder="1"/>
    <xf numFmtId="0" fontId="171" fillId="0" borderId="107" xfId="0" applyFont="1" applyBorder="1" applyAlignment="1">
      <alignment horizontal="center"/>
    </xf>
    <xf numFmtId="0" fontId="172" fillId="0" borderId="107" xfId="0" applyFont="1" applyBorder="1" applyAlignment="1">
      <alignment horizontal="center"/>
    </xf>
    <xf numFmtId="2" fontId="171" fillId="0" borderId="107" xfId="0" applyNumberFormat="1" applyFont="1" applyBorder="1" applyAlignment="1">
      <alignment horizontal="center"/>
    </xf>
    <xf numFmtId="0" fontId="171" fillId="0" borderId="113" xfId="0" applyFont="1" applyBorder="1"/>
    <xf numFmtId="0" fontId="0" fillId="0" borderId="113" xfId="0" applyBorder="1"/>
    <xf numFmtId="0" fontId="172" fillId="0" borderId="113" xfId="0" applyFont="1" applyBorder="1"/>
    <xf numFmtId="0" fontId="87" fillId="2" borderId="111" xfId="0" applyFont="1" applyFill="1" applyBorder="1" applyAlignment="1">
      <alignment horizontal="center" vertical="center"/>
    </xf>
    <xf numFmtId="0" fontId="87" fillId="2" borderId="103" xfId="0" applyFont="1" applyFill="1" applyBorder="1" applyAlignment="1">
      <alignment horizontal="center" vertical="center"/>
    </xf>
    <xf numFmtId="0" fontId="88" fillId="2" borderId="112" xfId="0" applyFont="1" applyFill="1" applyBorder="1" applyAlignment="1">
      <alignment horizontal="center"/>
    </xf>
    <xf numFmtId="0" fontId="89" fillId="2" borderId="111" xfId="0" applyFont="1" applyFill="1" applyBorder="1" applyAlignment="1">
      <alignment horizontal="center"/>
    </xf>
    <xf numFmtId="0" fontId="88" fillId="2" borderId="125" xfId="0" applyFont="1" applyFill="1" applyBorder="1" applyAlignment="1">
      <alignment horizontal="center"/>
    </xf>
    <xf numFmtId="0" fontId="90" fillId="2" borderId="110" xfId="0" applyFont="1" applyFill="1" applyBorder="1"/>
    <xf numFmtId="0" fontId="0" fillId="0" borderId="69" xfId="0" applyBorder="1"/>
    <xf numFmtId="0" fontId="171" fillId="0" borderId="69" xfId="0" applyFont="1" applyBorder="1"/>
    <xf numFmtId="0" fontId="172" fillId="0" borderId="69" xfId="0" applyFont="1" applyBorder="1" applyAlignment="1">
      <alignment horizontal="center"/>
    </xf>
    <xf numFmtId="2" fontId="172" fillId="0" borderId="69" xfId="0" applyNumberFormat="1" applyFont="1" applyBorder="1" applyAlignment="1">
      <alignment horizontal="center"/>
    </xf>
    <xf numFmtId="0" fontId="172" fillId="0" borderId="69" xfId="0" applyFont="1" applyBorder="1"/>
    <xf numFmtId="0" fontId="172" fillId="0" borderId="121" xfId="0" applyFont="1" applyBorder="1"/>
    <xf numFmtId="0" fontId="171" fillId="0" borderId="69" xfId="0" applyFont="1" applyBorder="1" applyAlignment="1">
      <alignment horizontal="center"/>
    </xf>
    <xf numFmtId="2" fontId="171" fillId="0" borderId="69" xfId="0" applyNumberFormat="1" applyFont="1" applyBorder="1" applyAlignment="1">
      <alignment horizontal="center"/>
    </xf>
    <xf numFmtId="0" fontId="166" fillId="2" borderId="109" xfId="0" applyFont="1" applyFill="1" applyBorder="1" applyAlignment="1">
      <alignment horizontal="center" vertical="center"/>
    </xf>
    <xf numFmtId="0" fontId="166" fillId="2" borderId="119" xfId="0" applyFont="1" applyFill="1" applyBorder="1" applyAlignment="1">
      <alignment horizontal="center" vertical="center"/>
    </xf>
    <xf numFmtId="0" fontId="166" fillId="2" borderId="98" xfId="0" applyFont="1" applyFill="1" applyBorder="1" applyAlignment="1">
      <alignment horizontal="center" vertical="center"/>
    </xf>
    <xf numFmtId="0" fontId="166" fillId="2" borderId="69" xfId="0" applyFont="1" applyFill="1" applyBorder="1" applyAlignment="1">
      <alignment horizontal="center" vertical="center"/>
    </xf>
    <xf numFmtId="0" fontId="93" fillId="2" borderId="69" xfId="0" applyFont="1" applyFill="1" applyBorder="1" applyAlignment="1">
      <alignment horizontal="center"/>
    </xf>
    <xf numFmtId="2" fontId="92" fillId="2" borderId="69" xfId="0" applyNumberFormat="1" applyFont="1" applyFill="1" applyBorder="1" applyAlignment="1">
      <alignment horizontal="center"/>
    </xf>
    <xf numFmtId="2" fontId="166" fillId="2" borderId="105" xfId="0" applyNumberFormat="1" applyFont="1" applyFill="1" applyBorder="1" applyAlignment="1">
      <alignment horizontal="center"/>
    </xf>
    <xf numFmtId="0" fontId="166" fillId="0" borderId="113" xfId="0" applyFont="1" applyBorder="1"/>
    <xf numFmtId="0" fontId="173" fillId="2" borderId="1" xfId="0" applyFont="1" applyFill="1" applyBorder="1"/>
    <xf numFmtId="0" fontId="174" fillId="2" borderId="1" xfId="0" applyFont="1" applyFill="1" applyBorder="1"/>
    <xf numFmtId="0" fontId="174" fillId="2" borderId="69" xfId="0" applyFont="1" applyFill="1" applyBorder="1"/>
    <xf numFmtId="0" fontId="174" fillId="2" borderId="1" xfId="0" applyFont="1" applyFill="1" applyBorder="1" applyAlignment="1">
      <alignment horizontal="center"/>
    </xf>
    <xf numFmtId="0" fontId="175" fillId="2" borderId="1" xfId="0" applyFont="1" applyFill="1" applyBorder="1"/>
    <xf numFmtId="0" fontId="176" fillId="0" borderId="0" xfId="0" applyFont="1"/>
    <xf numFmtId="0" fontId="174" fillId="0" borderId="0" xfId="0" applyFont="1"/>
    <xf numFmtId="0" fontId="177" fillId="2" borderId="1" xfId="0" applyFont="1" applyFill="1" applyBorder="1"/>
    <xf numFmtId="187" fontId="51" fillId="2" borderId="69" xfId="0" applyNumberFormat="1" applyFont="1" applyFill="1" applyBorder="1" applyAlignment="1"/>
    <xf numFmtId="0" fontId="41" fillId="2" borderId="100" xfId="0" applyFont="1" applyFill="1" applyBorder="1" applyAlignment="1">
      <alignment horizontal="center" vertical="center"/>
    </xf>
    <xf numFmtId="0" fontId="41" fillId="2" borderId="85" xfId="0" applyFont="1" applyFill="1" applyBorder="1" applyAlignment="1">
      <alignment horizontal="center"/>
    </xf>
    <xf numFmtId="49" fontId="61" fillId="2" borderId="69" xfId="0" applyNumberFormat="1" applyFont="1" applyFill="1" applyBorder="1" applyAlignment="1">
      <alignment horizontal="center"/>
    </xf>
    <xf numFmtId="0" fontId="41" fillId="2" borderId="40" xfId="0" applyFont="1" applyFill="1" applyBorder="1" applyAlignment="1">
      <alignment horizontal="left" vertical="center"/>
    </xf>
    <xf numFmtId="0" fontId="175" fillId="2" borderId="100" xfId="0" applyFont="1" applyFill="1" applyBorder="1" applyAlignment="1">
      <alignment horizontal="center" vertical="center"/>
    </xf>
    <xf numFmtId="0" fontId="175" fillId="2" borderId="104" xfId="0" applyFont="1" applyFill="1" applyBorder="1" applyAlignment="1">
      <alignment horizontal="center" vertical="center"/>
    </xf>
    <xf numFmtId="0" fontId="167" fillId="0" borderId="101" xfId="0" applyFont="1" applyBorder="1"/>
    <xf numFmtId="0" fontId="167" fillId="0" borderId="69" xfId="0" applyFont="1" applyBorder="1"/>
    <xf numFmtId="0" fontId="167" fillId="0" borderId="104" xfId="0" applyFont="1" applyBorder="1"/>
    <xf numFmtId="0" fontId="175" fillId="0" borderId="104" xfId="0" applyFont="1" applyBorder="1"/>
    <xf numFmtId="0" fontId="177" fillId="2" borderId="44" xfId="0" applyFont="1" applyFill="1" applyBorder="1" applyAlignment="1">
      <alignment vertical="center" wrapText="1"/>
    </xf>
    <xf numFmtId="0" fontId="68" fillId="2" borderId="78" xfId="0" applyFont="1" applyFill="1" applyBorder="1" applyAlignment="1">
      <alignment vertical="center" wrapText="1"/>
    </xf>
    <xf numFmtId="0" fontId="70" fillId="2" borderId="106" xfId="0" applyFont="1" applyFill="1" applyBorder="1" applyAlignment="1">
      <alignment horizontal="center" vertical="center"/>
    </xf>
    <xf numFmtId="2" fontId="66" fillId="2" borderId="82" xfId="0" applyNumberFormat="1" applyFont="1" applyFill="1" applyBorder="1" applyAlignment="1">
      <alignment horizontal="center" vertical="center"/>
    </xf>
    <xf numFmtId="0" fontId="69" fillId="2" borderId="54" xfId="0" applyFont="1" applyFill="1" applyBorder="1" applyAlignment="1">
      <alignment horizontal="center" vertical="center"/>
    </xf>
    <xf numFmtId="2" fontId="66" fillId="2" borderId="85" xfId="0" applyNumberFormat="1" applyFont="1" applyFill="1" applyBorder="1" applyAlignment="1">
      <alignment horizontal="center" vertical="center"/>
    </xf>
    <xf numFmtId="0" fontId="68" fillId="2" borderId="110" xfId="0" applyFont="1" applyFill="1" applyBorder="1" applyAlignment="1">
      <alignment vertical="center" wrapText="1"/>
    </xf>
    <xf numFmtId="2" fontId="66" fillId="2" borderId="103" xfId="0" applyNumberFormat="1" applyFont="1" applyFill="1" applyBorder="1" applyAlignment="1">
      <alignment horizontal="center" vertical="center"/>
    </xf>
    <xf numFmtId="0" fontId="178" fillId="2" borderId="113" xfId="0" applyFont="1" applyFill="1" applyBorder="1" applyAlignment="1">
      <alignment vertical="center" wrapText="1"/>
    </xf>
    <xf numFmtId="2" fontId="66" fillId="2" borderId="121" xfId="0" applyNumberFormat="1" applyFont="1" applyFill="1" applyBorder="1" applyAlignment="1">
      <alignment horizontal="center" vertical="center"/>
    </xf>
    <xf numFmtId="0" fontId="68" fillId="2" borderId="126" xfId="0" applyFont="1" applyFill="1" applyBorder="1" applyAlignment="1">
      <alignment vertical="center" wrapText="1"/>
    </xf>
    <xf numFmtId="2" fontId="66" fillId="2" borderId="102" xfId="0" applyNumberFormat="1" applyFont="1" applyFill="1" applyBorder="1" applyAlignment="1">
      <alignment horizontal="center" vertical="center"/>
    </xf>
    <xf numFmtId="0" fontId="70" fillId="2" borderId="104" xfId="0" applyFont="1" applyFill="1" applyBorder="1" applyAlignment="1">
      <alignment horizontal="center" vertical="center"/>
    </xf>
    <xf numFmtId="0" fontId="70" fillId="2" borderId="107" xfId="0" applyFont="1" applyFill="1" applyBorder="1" applyAlignment="1">
      <alignment horizontal="center" vertical="center"/>
    </xf>
    <xf numFmtId="0" fontId="54" fillId="2" borderId="101" xfId="0" applyFont="1" applyFill="1" applyBorder="1" applyAlignment="1">
      <alignment horizontal="center" vertical="center"/>
    </xf>
    <xf numFmtId="0" fontId="175" fillId="0" borderId="110" xfId="0" applyFont="1" applyBorder="1"/>
    <xf numFmtId="0" fontId="167" fillId="0" borderId="103" xfId="0" applyFont="1" applyBorder="1"/>
    <xf numFmtId="0" fontId="175" fillId="0" borderId="113" xfId="0" applyFont="1" applyBorder="1"/>
    <xf numFmtId="0" fontId="69" fillId="2" borderId="101" xfId="0" applyFont="1" applyFill="1" applyBorder="1" applyAlignment="1">
      <alignment horizontal="center" vertical="center"/>
    </xf>
    <xf numFmtId="0" fontId="0" fillId="0" borderId="121" xfId="0" applyBorder="1"/>
    <xf numFmtId="0" fontId="0" fillId="0" borderId="107" xfId="0" applyBorder="1"/>
    <xf numFmtId="0" fontId="70" fillId="2" borderId="101" xfId="0" applyFont="1" applyFill="1" applyBorder="1" applyAlignment="1">
      <alignment horizontal="center" vertical="center"/>
    </xf>
    <xf numFmtId="0" fontId="59" fillId="2" borderId="85" xfId="0" applyFont="1" applyFill="1" applyBorder="1" applyAlignment="1">
      <alignment horizontal="center" vertical="center"/>
    </xf>
    <xf numFmtId="0" fontId="72" fillId="2" borderId="47" xfId="0" applyFont="1" applyFill="1" applyBorder="1" applyAlignment="1">
      <alignment horizontal="center" vertical="center"/>
    </xf>
    <xf numFmtId="2" fontId="67" fillId="2" borderId="85" xfId="0" applyNumberFormat="1" applyFont="1" applyFill="1" applyBorder="1" applyAlignment="1">
      <alignment horizontal="center" vertical="center"/>
    </xf>
    <xf numFmtId="0" fontId="178" fillId="2" borderId="127" xfId="0" applyFont="1" applyFill="1" applyBorder="1" applyAlignment="1">
      <alignment vertical="center" wrapText="1"/>
    </xf>
    <xf numFmtId="0" fontId="175" fillId="2" borderId="119" xfId="0" applyFont="1" applyFill="1" applyBorder="1" applyAlignment="1">
      <alignment horizontal="center" vertical="center"/>
    </xf>
    <xf numFmtId="2" fontId="175" fillId="2" borderId="128" xfId="0" applyNumberFormat="1" applyFont="1" applyFill="1" applyBorder="1" applyAlignment="1">
      <alignment horizontal="center" vertical="center"/>
    </xf>
    <xf numFmtId="0" fontId="68" fillId="2" borderId="82" xfId="0" applyFont="1" applyFill="1" applyBorder="1" applyAlignment="1">
      <alignment vertical="center" wrapText="1"/>
    </xf>
    <xf numFmtId="0" fontId="174" fillId="2" borderId="1" xfId="0" applyFont="1" applyFill="1" applyBorder="1" applyAlignment="1">
      <alignment horizontal="left"/>
    </xf>
    <xf numFmtId="0" fontId="68" fillId="2" borderId="127" xfId="0" applyFont="1" applyFill="1" applyBorder="1" applyAlignment="1">
      <alignment vertical="center" wrapText="1"/>
    </xf>
    <xf numFmtId="0" fontId="70" fillId="2" borderId="99" xfId="0" applyFont="1" applyFill="1" applyBorder="1" applyAlignment="1">
      <alignment horizontal="center" vertical="center"/>
    </xf>
    <xf numFmtId="2" fontId="66" fillId="2" borderId="128" xfId="0" applyNumberFormat="1" applyFont="1" applyFill="1" applyBorder="1" applyAlignment="1">
      <alignment horizontal="center" vertical="center"/>
    </xf>
    <xf numFmtId="0" fontId="69" fillId="2" borderId="69" xfId="0" applyFont="1" applyFill="1" applyBorder="1" applyAlignment="1">
      <alignment horizontal="center" vertical="center"/>
    </xf>
    <xf numFmtId="0" fontId="174" fillId="2" borderId="40" xfId="0" applyFont="1" applyFill="1" applyBorder="1" applyAlignment="1">
      <alignment horizontal="left" vertical="center"/>
    </xf>
    <xf numFmtId="0" fontId="114" fillId="2" borderId="52" xfId="0" applyFont="1" applyFill="1" applyBorder="1" applyAlignment="1">
      <alignment wrapText="1"/>
    </xf>
    <xf numFmtId="0" fontId="175" fillId="2" borderId="105" xfId="0" applyFont="1" applyFill="1" applyBorder="1" applyAlignment="1">
      <alignment vertical="center"/>
    </xf>
    <xf numFmtId="0" fontId="121" fillId="2" borderId="105" xfId="0" applyFont="1" applyFill="1" applyBorder="1" applyAlignment="1">
      <alignment horizontal="center" vertical="center"/>
    </xf>
    <xf numFmtId="0" fontId="174" fillId="2" borderId="105" xfId="0" applyFont="1" applyFill="1" applyBorder="1" applyAlignment="1">
      <alignment horizontal="center" vertical="center"/>
    </xf>
    <xf numFmtId="0" fontId="175" fillId="2" borderId="52" xfId="0" applyFont="1" applyFill="1" applyBorder="1" applyAlignment="1">
      <alignment horizontal="center"/>
    </xf>
    <xf numFmtId="0" fontId="175" fillId="2" borderId="57" xfId="0" applyFont="1" applyFill="1" applyBorder="1" applyAlignment="1">
      <alignment horizontal="center" vertical="top"/>
    </xf>
    <xf numFmtId="0" fontId="113" fillId="2" borderId="85" xfId="0" applyFont="1" applyFill="1" applyBorder="1" applyAlignment="1">
      <alignment horizontal="center" vertical="top" wrapText="1"/>
    </xf>
    <xf numFmtId="0" fontId="175" fillId="2" borderId="105" xfId="0" applyFont="1" applyFill="1" applyBorder="1" applyAlignment="1">
      <alignment horizontal="center"/>
    </xf>
    <xf numFmtId="0" fontId="175" fillId="2" borderId="105" xfId="0" applyFont="1" applyFill="1" applyBorder="1" applyAlignment="1">
      <alignment horizontal="center" vertical="top"/>
    </xf>
    <xf numFmtId="0" fontId="124" fillId="2" borderId="47" xfId="0" applyFont="1" applyFill="1" applyBorder="1" applyAlignment="1">
      <alignment horizontal="left" wrapText="1"/>
    </xf>
    <xf numFmtId="0" fontId="124" fillId="2" borderId="52" xfId="0" applyFont="1" applyFill="1" applyBorder="1" applyAlignment="1">
      <alignment horizontal="left" wrapText="1"/>
    </xf>
    <xf numFmtId="0" fontId="177" fillId="2" borderId="1" xfId="0" quotePrefix="1" applyFont="1" applyFill="1" applyBorder="1" applyAlignment="1">
      <alignment horizontal="center"/>
    </xf>
    <xf numFmtId="0" fontId="177" fillId="2" borderId="52" xfId="0" applyFont="1" applyFill="1" applyBorder="1" applyAlignment="1">
      <alignment wrapText="1"/>
    </xf>
    <xf numFmtId="0" fontId="114" fillId="2" borderId="52" xfId="0" applyFont="1" applyFill="1" applyBorder="1" applyAlignment="1">
      <alignment vertical="top" wrapText="1"/>
    </xf>
    <xf numFmtId="0" fontId="177" fillId="2" borderId="52" xfId="0" applyFont="1" applyFill="1" applyBorder="1" applyAlignment="1">
      <alignment vertical="top" wrapText="1"/>
    </xf>
    <xf numFmtId="0" fontId="121" fillId="2" borderId="69" xfId="0" applyFont="1" applyFill="1" applyBorder="1" applyAlignment="1">
      <alignment horizontal="center" vertical="center"/>
    </xf>
    <xf numFmtId="0" fontId="115" fillId="2" borderId="69" xfId="0" applyFont="1" applyFill="1" applyBorder="1" applyAlignment="1">
      <alignment horizontal="center" vertical="top"/>
    </xf>
    <xf numFmtId="0" fontId="43" fillId="2" borderId="1" xfId="0" applyFont="1" applyFill="1" applyBorder="1" applyAlignment="1"/>
    <xf numFmtId="0" fontId="124" fillId="2" borderId="52" xfId="0" applyFont="1" applyFill="1" applyBorder="1" applyAlignment="1">
      <alignment horizontal="left" vertical="top" wrapText="1"/>
    </xf>
    <xf numFmtId="0" fontId="174" fillId="2" borderId="105" xfId="0" applyFont="1" applyFill="1" applyBorder="1" applyAlignment="1">
      <alignment horizontal="center" vertical="top"/>
    </xf>
    <xf numFmtId="0" fontId="177" fillId="2" borderId="52" xfId="0" applyFont="1" applyFill="1" applyBorder="1" applyAlignment="1">
      <alignment horizontal="left" vertical="top" wrapText="1"/>
    </xf>
    <xf numFmtId="0" fontId="179" fillId="2" borderId="1" xfId="0" applyFont="1" applyFill="1" applyBorder="1" applyAlignment="1">
      <alignment horizontal="center"/>
    </xf>
    <xf numFmtId="0" fontId="180" fillId="2" borderId="1" xfId="0" applyFont="1" applyFill="1" applyBorder="1" applyAlignment="1">
      <alignment horizontal="center"/>
    </xf>
    <xf numFmtId="0" fontId="181" fillId="0" borderId="0" xfId="0" applyFont="1"/>
    <xf numFmtId="0" fontId="177" fillId="2" borderId="69" xfId="0" applyFont="1" applyFill="1" applyBorder="1"/>
    <xf numFmtId="0" fontId="174" fillId="2" borderId="1" xfId="0" applyFont="1" applyFill="1" applyBorder="1" applyAlignment="1">
      <alignment horizontal="left" vertical="center"/>
    </xf>
    <xf numFmtId="0" fontId="174" fillId="0" borderId="0" xfId="0" applyFont="1" applyAlignment="1">
      <alignment horizontal="center"/>
    </xf>
    <xf numFmtId="0" fontId="174" fillId="0" borderId="0" xfId="0" quotePrefix="1" applyFont="1" applyAlignment="1">
      <alignment horizontal="center"/>
    </xf>
    <xf numFmtId="49" fontId="174" fillId="2" borderId="1" xfId="0" applyNumberFormat="1" applyFont="1" applyFill="1" applyBorder="1" applyAlignment="1">
      <alignment horizontal="center"/>
    </xf>
    <xf numFmtId="49" fontId="175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7734300" y="1276350"/>
    <xdr:ext cx="133350" cy="209550"/>
    <xdr:pic>
      <xdr:nvPicPr>
        <xdr:cNvPr id="3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34300" y="1276350"/>
          <a:ext cx="133350" cy="209550"/>
        </a:xfrm>
        <a:prstGeom prst="rect">
          <a:avLst/>
        </a:prstGeom>
        <a:noFill/>
      </xdr:spPr>
    </xdr:pic>
    <xdr:clientData fLocksWithSheet="0"/>
  </xdr:absoluteAnchor>
  <xdr:oneCellAnchor>
    <xdr:from>
      <xdr:col>16</xdr:col>
      <xdr:colOff>73720</xdr:colOff>
      <xdr:row>15</xdr:row>
      <xdr:rowOff>47348</xdr:rowOff>
    </xdr:from>
    <xdr:ext cx="271356" cy="348109"/>
    <xdr:sp macro="" textlink="">
      <xdr:nvSpPr>
        <xdr:cNvPr id="4" name="TextBox 3"/>
        <xdr:cNvSpPr txBox="1"/>
      </xdr:nvSpPr>
      <xdr:spPr>
        <a:xfrm rot="5400000">
          <a:off x="9017418" y="4105275"/>
          <a:ext cx="348109" cy="27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-</a:t>
          </a:r>
          <a:r>
            <a:rPr lang="th-TH" sz="1100"/>
            <a:t>7</a:t>
          </a:r>
          <a:r>
            <a:rPr lang="en-US" sz="1100"/>
            <a:t>-</a:t>
          </a:r>
          <a:endParaRPr lang="th-TH" sz="1100"/>
        </a:p>
      </xdr:txBody>
    </xdr:sp>
    <xdr:clientData/>
  </xdr:oneCellAnchor>
  <xdr:oneCellAnchor>
    <xdr:from>
      <xdr:col>16</xdr:col>
      <xdr:colOff>142876</xdr:colOff>
      <xdr:row>42</xdr:row>
      <xdr:rowOff>35342</xdr:rowOff>
    </xdr:from>
    <xdr:ext cx="271356" cy="348109"/>
    <xdr:sp macro="" textlink="">
      <xdr:nvSpPr>
        <xdr:cNvPr id="5" name="TextBox 4"/>
        <xdr:cNvSpPr txBox="1"/>
      </xdr:nvSpPr>
      <xdr:spPr>
        <a:xfrm rot="5400000">
          <a:off x="9086574" y="10513119"/>
          <a:ext cx="348109" cy="27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-</a:t>
          </a:r>
          <a:r>
            <a:rPr lang="th-TH" sz="1100"/>
            <a:t>8</a:t>
          </a:r>
          <a:r>
            <a:rPr lang="en-US" sz="1100"/>
            <a:t>-</a:t>
          </a:r>
          <a:endParaRPr lang="th-TH" sz="1100"/>
        </a:p>
      </xdr:txBody>
    </xdr:sp>
    <xdr:clientData/>
  </xdr:oneCellAnchor>
  <xdr:oneCellAnchor>
    <xdr:from>
      <xdr:col>16</xdr:col>
      <xdr:colOff>219076</xdr:colOff>
      <xdr:row>72</xdr:row>
      <xdr:rowOff>159167</xdr:rowOff>
    </xdr:from>
    <xdr:ext cx="271356" cy="348109"/>
    <xdr:sp macro="" textlink="">
      <xdr:nvSpPr>
        <xdr:cNvPr id="6" name="TextBox 5"/>
        <xdr:cNvSpPr txBox="1"/>
      </xdr:nvSpPr>
      <xdr:spPr>
        <a:xfrm rot="5400000">
          <a:off x="9162774" y="17085369"/>
          <a:ext cx="348109" cy="27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-</a:t>
          </a:r>
          <a:r>
            <a:rPr lang="th-TH" sz="1100"/>
            <a:t>9</a:t>
          </a:r>
          <a:r>
            <a:rPr lang="en-US" sz="1100"/>
            <a:t>-</a:t>
          </a:r>
          <a:endParaRPr lang="th-TH" sz="1100"/>
        </a:p>
      </xdr:txBody>
    </xdr:sp>
    <xdr:clientData/>
  </xdr:oneCellAnchor>
  <xdr:oneCellAnchor>
    <xdr:from>
      <xdr:col>16</xdr:col>
      <xdr:colOff>9525</xdr:colOff>
      <xdr:row>103</xdr:row>
      <xdr:rowOff>113898</xdr:rowOff>
    </xdr:from>
    <xdr:ext cx="271356" cy="425116"/>
    <xdr:sp macro="" textlink="">
      <xdr:nvSpPr>
        <xdr:cNvPr id="7" name="TextBox 6"/>
        <xdr:cNvSpPr txBox="1"/>
      </xdr:nvSpPr>
      <xdr:spPr>
        <a:xfrm rot="5400000">
          <a:off x="8914720" y="24574778"/>
          <a:ext cx="425116" cy="27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-</a:t>
          </a:r>
          <a:r>
            <a:rPr lang="th-TH" sz="1100"/>
            <a:t>10</a:t>
          </a:r>
          <a:r>
            <a:rPr lang="en-US" sz="1100"/>
            <a:t>-</a:t>
          </a:r>
          <a:endParaRPr lang="th-TH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3209925" y="1771650"/>
    <xdr:ext cx="95250" cy="190500"/>
    <xdr:pic>
      <xdr:nvPicPr>
        <xdr:cNvPr id="2" name="image0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" cy="190500"/>
        </a:xfrm>
        <a:prstGeom prst="rect">
          <a:avLst/>
        </a:prstGeom>
        <a:noFill/>
      </xdr:spPr>
    </xdr:pic>
    <xdr:clientData fLocksWithSheet="0"/>
  </xdr:absoluteAnchor>
  <xdr:absoluteAnchor>
    <xdr:pos x="4095750" y="1771650"/>
    <xdr:ext cx="95250" cy="190500"/>
    <xdr:pic>
      <xdr:nvPicPr>
        <xdr:cNvPr id="3" name="image0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" cy="190500"/>
        </a:xfrm>
        <a:prstGeom prst="rect">
          <a:avLst/>
        </a:prstGeom>
        <a:noFill/>
      </xdr:spPr>
    </xdr:pic>
    <xdr:clientData fLocksWithSheet="0"/>
  </xdr:absoluteAnchor>
  <xdr:absoluteAnchor>
    <xdr:pos x="3190875" y="1771650"/>
    <xdr:ext cx="95250" cy="200025"/>
    <xdr:pic>
      <xdr:nvPicPr>
        <xdr:cNvPr id="4" name="image0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95250" cy="200025"/>
        </a:xfrm>
        <a:prstGeom prst="rect">
          <a:avLst/>
        </a:prstGeom>
        <a:noFill/>
      </xdr:spPr>
    </xdr:pic>
    <xdr:clientData fLocksWithSheet="0"/>
  </xdr:absoluteAnchor>
  <xdr:absoluteAnchor>
    <xdr:pos x="4095750" y="1771650"/>
    <xdr:ext cx="95250" cy="200025"/>
    <xdr:pic>
      <xdr:nvPicPr>
        <xdr:cNvPr id="5" name="image0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95250" cy="200025"/>
        </a:xfrm>
        <a:prstGeom prst="rect">
          <a:avLst/>
        </a:prstGeom>
        <a:noFill/>
      </xdr:spPr>
    </xdr:pic>
    <xdr:clientData fLocksWithSheet="0"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Ornusa Bumrungthai" refreshedDate="41843.370697569444" refreshedVersion="4" recordCount="122">
  <cacheSource type="worksheet">
    <worksheetSource ref="A1:AP123" sheet="6 มิ.ย.57"/>
  </cacheSource>
  <cacheFields count="42">
    <cacheField name="ที่" numFmtId="0">
      <sharedItems containsSemiMixedTypes="0" containsString="0" containsNumber="1" containsInteger="1" minValue="1" maxValue="122"/>
    </cacheField>
    <cacheField name="ข้อมูล" numFmtId="0">
      <sharedItems containsSemiMixedTypes="0" containsString="0" containsNumber="1" containsInteger="1" minValue="1" maxValue="3"/>
    </cacheField>
    <cacheField name="คณะ" numFmtId="0">
      <sharedItems containsBlank="1"/>
    </cacheField>
    <cacheField name="ตำแหน่งทางวิชาการ" numFmtId="0">
      <sharedItems containsBlank="1" count="7">
        <s v="ผู้ช่วยศาสตราจารย์"/>
        <m/>
        <s v="รองศาสตราจารย์"/>
        <s v="อ.ดร."/>
        <s v="อาจารย์"/>
        <s v="นักวิทยาศาสตร์"/>
        <s v="นักวิชาการ"/>
      </sharedItems>
    </cacheField>
    <cacheField name="ห้องบรรยาย" numFmtId="0">
      <sharedItems containsBlank="1" containsMixedTypes="1" containsNumber="1" containsInteger="1" minValue="1" maxValue="3"/>
    </cacheField>
    <cacheField name="หน่วยงาน" numFmtId="0">
      <sharedItems containsNonDate="0" containsString="0" containsBlank="1"/>
    </cacheField>
    <cacheField name="web" numFmtId="0">
      <sharedItems containsString="0" containsBlank="1" containsNumber="1" containsInteger="1" minValue="1" maxValue="1"/>
    </cacheField>
    <cacheField name="คณะ2" numFmtId="0">
      <sharedItems containsString="0" containsBlank="1" containsNumber="1" containsInteger="1" minValue="1" maxValue="1"/>
    </cacheField>
    <cacheField name="อาจารย์" numFmtId="0">
      <sharedItems containsNonDate="0" containsString="0" containsBlank="1"/>
    </cacheField>
    <cacheField name="e-mail" numFmtId="0">
      <sharedItems containsString="0" containsBlank="1" containsNumber="1" containsInteger="1" minValue="1" maxValue="1"/>
    </cacheField>
    <cacheField name="ป้าย" numFmtId="0">
      <sharedItems containsString="0" containsBlank="1" containsNumber="1" containsInteger="1" minValue="1" maxValue="1"/>
    </cacheField>
    <cacheField name="ใบปลิว" numFmtId="0">
      <sharedItems containsString="0" containsBlank="1" containsNumber="1" containsInteger="1" minValue="1" maxValue="1"/>
    </cacheField>
    <cacheField name="เพื่อน" numFmtId="0">
      <sharedItems containsString="0" containsBlank="1" containsNumber="1" containsInteger="1" minValue="1" maxValue="1"/>
    </cacheField>
    <cacheField name="จนท.คณะ" numFmtId="0">
      <sharedItems containsNonDate="0" containsString="0" containsBlank="1"/>
    </cacheField>
    <cacheField name="เฟสบุ๊ก" numFmtId="0">
      <sharedItems containsString="0" containsBlank="1" containsNumber="1" containsInteger="1" minValue="1" maxValue="1"/>
    </cacheField>
    <cacheField name="1.1" numFmtId="0">
      <sharedItems containsSemiMixedTypes="0" containsString="0" containsNumber="1" containsInteger="1" minValue="4" maxValue="5"/>
    </cacheField>
    <cacheField name="1.2" numFmtId="0">
      <sharedItems containsSemiMixedTypes="0" containsString="0" containsNumber="1" containsInteger="1" minValue="3" maxValue="5"/>
    </cacheField>
    <cacheField name="1.3" numFmtId="0">
      <sharedItems containsSemiMixedTypes="0" containsString="0" containsNumber="1" containsInteger="1" minValue="2" maxValue="5"/>
    </cacheField>
    <cacheField name="2.1" numFmtId="0">
      <sharedItems containsSemiMixedTypes="0" containsString="0" containsNumber="1" containsInteger="1" minValue="3" maxValue="5"/>
    </cacheField>
    <cacheField name="2.2" numFmtId="0">
      <sharedItems containsSemiMixedTypes="0" containsString="0" containsNumber="1" containsInteger="1" minValue="3" maxValue="5"/>
    </cacheField>
    <cacheField name="3.1" numFmtId="0">
      <sharedItems containsSemiMixedTypes="0" containsString="0" containsNumber="1" containsInteger="1" minValue="3" maxValue="5"/>
    </cacheField>
    <cacheField name="3.2" numFmtId="0">
      <sharedItems containsSemiMixedTypes="0" containsString="0" containsNumber="1" containsInteger="1" minValue="2" maxValue="5"/>
    </cacheField>
    <cacheField name="3.3" numFmtId="0">
      <sharedItems containsSemiMixedTypes="0" containsString="0" containsNumber="1" containsInteger="1" minValue="2" maxValue="5"/>
    </cacheField>
    <cacheField name="3.4" numFmtId="0">
      <sharedItems containsSemiMixedTypes="0" containsString="0" containsNumber="1" containsInteger="1" minValue="2" maxValue="5"/>
    </cacheField>
    <cacheField name="3.5" numFmtId="0">
      <sharedItems containsSemiMixedTypes="0" containsString="0" containsNumber="1" containsInteger="1" minValue="3" maxValue="5"/>
    </cacheField>
    <cacheField name="4.1.1" numFmtId="0">
      <sharedItems containsSemiMixedTypes="0" containsString="0" containsNumber="1" containsInteger="1" minValue="1" maxValue="5"/>
    </cacheField>
    <cacheField name="4.1.2" numFmtId="0">
      <sharedItems containsSemiMixedTypes="0" containsString="0" containsNumber="1" containsInteger="1" minValue="1" maxValue="5"/>
    </cacheField>
    <cacheField name="4.2.1" numFmtId="0">
      <sharedItems containsSemiMixedTypes="0" containsString="0" containsNumber="1" containsInteger="1" minValue="2" maxValue="5"/>
    </cacheField>
    <cacheField name="4.2.2" numFmtId="0">
      <sharedItems containsSemiMixedTypes="0" containsString="0" containsNumber="1" containsInteger="1" minValue="2" maxValue="5"/>
    </cacheField>
    <cacheField name="4.3" numFmtId="0">
      <sharedItems containsSemiMixedTypes="0" containsString="0" containsNumber="1" containsInteger="1" minValue="1" maxValue="5"/>
    </cacheField>
    <cacheField name="4.4" numFmtId="0">
      <sharedItems containsSemiMixedTypes="0" containsString="0" containsNumber="1" containsInteger="1" minValue="1" maxValue="5"/>
    </cacheField>
    <cacheField name="4.5" numFmtId="0">
      <sharedItems containsSemiMixedTypes="0" containsString="0" containsNumber="1" containsInteger="1" minValue="1" maxValue="5"/>
    </cacheField>
    <cacheField name="5.1" numFmtId="0">
      <sharedItems containsSemiMixedTypes="0" containsString="0" containsNumber="1" containsInteger="1" minValue="1" maxValue="5"/>
    </cacheField>
    <cacheField name="5.2" numFmtId="0">
      <sharedItems containsSemiMixedTypes="0" containsString="0" containsNumber="1" containsInteger="1" minValue="1" maxValue="5"/>
    </cacheField>
    <cacheField name="5.3" numFmtId="0">
      <sharedItems containsSemiMixedTypes="0" containsString="0" containsNumber="1" containsInteger="1" minValue="2" maxValue="5"/>
    </cacheField>
    <cacheField name="ตอนที่ 4" numFmtId="0">
      <sharedItems containsString="0" containsBlank="1" containsNumber="1" containsInteger="1" minValue="1" maxValue="2"/>
    </cacheField>
    <cacheField name="ตำรา" numFmtId="0">
      <sharedItems containsString="0" containsBlank="1" containsNumber="1" containsInteger="1" minValue="1" maxValue="1"/>
    </cacheField>
    <cacheField name="หนังสือ" numFmtId="0">
      <sharedItems containsString="0" containsBlank="1" containsNumber="1" containsInteger="1" minValue="1" maxValue="2"/>
    </cacheField>
    <cacheField name="เอกสารคำสอน" numFmtId="0">
      <sharedItems containsString="0" containsBlank="1" containsNumber="1" containsInteger="1" minValue="1" maxValue="1"/>
    </cacheField>
    <cacheField name="เอกสารประกอบการสอน" numFmtId="0">
      <sharedItems containsString="0" containsBlank="1" containsNumber="1" containsInteger="1" minValue="1" maxValue="1"/>
    </cacheField>
    <cacheField name="งานแปล" numFmtId="0">
      <sharedItems containsString="0" containsBlank="1" containsNumber="1" containsInteger="1" minValue="1" maxValue="1"/>
    </cacheField>
    <cacheField name="ระเวลาฯ" numFmtId="0">
      <sharedItems containsString="0" containsBlank="1" containsNumber="1" containsInteger="1" minValue="1" maxValue="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2">
  <r>
    <n v="1"/>
    <n v="1"/>
    <s v="สหเวชศาสตร์"/>
    <x v="0"/>
    <n v="2"/>
    <m/>
    <n v="1"/>
    <m/>
    <m/>
    <m/>
    <n v="1"/>
    <m/>
    <m/>
    <m/>
    <n v="1"/>
    <n v="4"/>
    <n v="5"/>
    <n v="5"/>
    <n v="4"/>
    <n v="5"/>
    <n v="4"/>
    <n v="4"/>
    <n v="5"/>
    <n v="5"/>
    <n v="5"/>
    <n v="3"/>
    <n v="3"/>
    <n v="4"/>
    <n v="4"/>
    <n v="4"/>
    <n v="5"/>
    <n v="4"/>
    <n v="4"/>
    <n v="4"/>
    <n v="5"/>
    <n v="1"/>
    <m/>
    <n v="1"/>
    <m/>
    <m/>
    <m/>
    <n v="2"/>
  </r>
  <r>
    <n v="2"/>
    <n v="1"/>
    <s v="วิทยาศาสตร์การแพทย์"/>
    <x v="1"/>
    <n v="2"/>
    <m/>
    <m/>
    <n v="1"/>
    <m/>
    <m/>
    <n v="1"/>
    <m/>
    <m/>
    <m/>
    <m/>
    <n v="5"/>
    <n v="4"/>
    <n v="4"/>
    <n v="5"/>
    <n v="5"/>
    <n v="4"/>
    <n v="4"/>
    <n v="4"/>
    <n v="4"/>
    <n v="4"/>
    <n v="1"/>
    <n v="1"/>
    <n v="3"/>
    <n v="3"/>
    <n v="4"/>
    <n v="3"/>
    <n v="4"/>
    <n v="3"/>
    <n v="3"/>
    <n v="3"/>
    <n v="1"/>
    <m/>
    <n v="1"/>
    <m/>
    <m/>
    <m/>
    <n v="4"/>
  </r>
  <r>
    <n v="3"/>
    <n v="1"/>
    <s v="วิทยาศาสตร์การแพทย์"/>
    <x v="1"/>
    <n v="2"/>
    <m/>
    <m/>
    <n v="1"/>
    <m/>
    <m/>
    <m/>
    <m/>
    <m/>
    <m/>
    <m/>
    <n v="5"/>
    <n v="5"/>
    <n v="4"/>
    <n v="5"/>
    <n v="5"/>
    <n v="5"/>
    <n v="4"/>
    <n v="5"/>
    <n v="4"/>
    <n v="4"/>
    <n v="3"/>
    <n v="3"/>
    <n v="4"/>
    <n v="4"/>
    <n v="5"/>
    <n v="5"/>
    <n v="5"/>
    <n v="5"/>
    <n v="5"/>
    <n v="5"/>
    <n v="1"/>
    <m/>
    <n v="1"/>
    <m/>
    <n v="1"/>
    <m/>
    <n v="3"/>
  </r>
  <r>
    <n v="4"/>
    <n v="1"/>
    <s v="สหเวชศาสตร์"/>
    <x v="0"/>
    <n v="2"/>
    <m/>
    <n v="1"/>
    <m/>
    <m/>
    <m/>
    <m/>
    <m/>
    <m/>
    <m/>
    <m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1"/>
    <m/>
    <n v="1"/>
    <m/>
    <m/>
    <m/>
    <n v="1"/>
  </r>
  <r>
    <n v="5"/>
    <n v="1"/>
    <s v="สหเวชศาสตร์"/>
    <x v="1"/>
    <n v="2"/>
    <m/>
    <n v="1"/>
    <m/>
    <m/>
    <m/>
    <m/>
    <m/>
    <m/>
    <m/>
    <m/>
    <n v="4"/>
    <n v="4"/>
    <n v="4"/>
    <n v="4"/>
    <n v="4"/>
    <n v="4"/>
    <n v="4"/>
    <n v="4"/>
    <n v="4"/>
    <n v="4"/>
    <n v="3"/>
    <n v="4"/>
    <n v="4"/>
    <n v="4"/>
    <n v="4"/>
    <n v="4"/>
    <n v="4"/>
    <n v="4"/>
    <n v="4"/>
    <n v="4"/>
    <n v="1"/>
    <m/>
    <n v="1"/>
    <m/>
    <m/>
    <m/>
    <n v="1"/>
  </r>
  <r>
    <n v="6"/>
    <n v="1"/>
    <s v="สาธารณสุขศาสตร์"/>
    <x v="0"/>
    <n v="2"/>
    <m/>
    <n v="1"/>
    <m/>
    <m/>
    <m/>
    <m/>
    <m/>
    <m/>
    <m/>
    <m/>
    <n v="5"/>
    <n v="5"/>
    <n v="5"/>
    <n v="5"/>
    <n v="5"/>
    <n v="5"/>
    <n v="5"/>
    <n v="5"/>
    <n v="5"/>
    <n v="5"/>
    <n v="3"/>
    <n v="3"/>
    <n v="4"/>
    <n v="4"/>
    <n v="4"/>
    <n v="4"/>
    <n v="4"/>
    <n v="4"/>
    <n v="4"/>
    <n v="4"/>
    <n v="1"/>
    <n v="1"/>
    <n v="1"/>
    <n v="1"/>
    <m/>
    <m/>
    <n v="1"/>
  </r>
  <r>
    <n v="7"/>
    <n v="1"/>
    <s v="สาธารณสุขศาสตร์"/>
    <x v="1"/>
    <n v="2"/>
    <m/>
    <n v="1"/>
    <n v="1"/>
    <m/>
    <m/>
    <m/>
    <m/>
    <m/>
    <m/>
    <m/>
    <n v="4"/>
    <n v="4"/>
    <n v="4"/>
    <n v="4"/>
    <n v="4"/>
    <n v="4"/>
    <n v="4"/>
    <n v="4"/>
    <n v="4"/>
    <n v="4"/>
    <n v="1"/>
    <n v="1"/>
    <n v="3"/>
    <n v="3"/>
    <n v="3"/>
    <n v="3"/>
    <n v="3"/>
    <n v="2"/>
    <n v="2"/>
    <n v="2"/>
    <n v="1"/>
    <m/>
    <m/>
    <n v="1"/>
    <m/>
    <m/>
    <n v="3"/>
  </r>
  <r>
    <n v="8"/>
    <n v="1"/>
    <s v="สาธารณสุขศาสตร์"/>
    <x v="1"/>
    <n v="2"/>
    <m/>
    <n v="1"/>
    <n v="1"/>
    <m/>
    <m/>
    <m/>
    <m/>
    <m/>
    <m/>
    <m/>
    <n v="5"/>
    <n v="4"/>
    <n v="4"/>
    <n v="5"/>
    <n v="5"/>
    <n v="4"/>
    <n v="4"/>
    <n v="4"/>
    <n v="4"/>
    <n v="4"/>
    <n v="1"/>
    <n v="1"/>
    <n v="3"/>
    <n v="3"/>
    <n v="3"/>
    <n v="3"/>
    <n v="3"/>
    <n v="3"/>
    <n v="3"/>
    <n v="3"/>
    <n v="1"/>
    <m/>
    <m/>
    <n v="1"/>
    <m/>
    <m/>
    <n v="4"/>
  </r>
  <r>
    <n v="9"/>
    <n v="1"/>
    <s v="พยาบาลศาสตร์"/>
    <x v="1"/>
    <n v="2"/>
    <m/>
    <m/>
    <n v="1"/>
    <m/>
    <m/>
    <m/>
    <m/>
    <m/>
    <m/>
    <m/>
    <n v="4"/>
    <n v="3"/>
    <n v="4"/>
    <n v="4"/>
    <n v="4"/>
    <n v="4"/>
    <n v="4"/>
    <n v="4"/>
    <n v="4"/>
    <n v="4"/>
    <n v="2"/>
    <n v="3"/>
    <n v="3"/>
    <n v="3"/>
    <n v="4"/>
    <n v="4"/>
    <n v="3"/>
    <n v="2"/>
    <n v="2"/>
    <n v="2"/>
    <n v="1"/>
    <m/>
    <n v="1"/>
    <m/>
    <m/>
    <m/>
    <n v="3"/>
  </r>
  <r>
    <n v="10"/>
    <n v="1"/>
    <s v="พยาบาลศาสตร์"/>
    <x v="1"/>
    <n v="2"/>
    <m/>
    <n v="1"/>
    <n v="1"/>
    <m/>
    <m/>
    <m/>
    <m/>
    <m/>
    <m/>
    <m/>
    <n v="5"/>
    <n v="5"/>
    <n v="5"/>
    <n v="5"/>
    <n v="5"/>
    <n v="5"/>
    <n v="5"/>
    <n v="5"/>
    <n v="4"/>
    <n v="4"/>
    <n v="3"/>
    <n v="2"/>
    <n v="4"/>
    <n v="4"/>
    <n v="4"/>
    <n v="3"/>
    <n v="3"/>
    <n v="2"/>
    <n v="2"/>
    <n v="2"/>
    <n v="1"/>
    <m/>
    <m/>
    <m/>
    <m/>
    <n v="1"/>
    <n v="3"/>
  </r>
  <r>
    <n v="11"/>
    <n v="1"/>
    <s v="พยาบาลศาสตร์"/>
    <x v="1"/>
    <n v="2"/>
    <m/>
    <n v="1"/>
    <m/>
    <m/>
    <m/>
    <m/>
    <m/>
    <m/>
    <m/>
    <m/>
    <n v="4"/>
    <n v="4"/>
    <n v="4"/>
    <n v="5"/>
    <n v="5"/>
    <n v="4"/>
    <n v="4"/>
    <n v="4"/>
    <n v="4"/>
    <n v="4"/>
    <n v="3"/>
    <n v="3"/>
    <n v="2"/>
    <n v="2"/>
    <n v="3"/>
    <n v="2"/>
    <n v="2"/>
    <n v="2"/>
    <n v="2"/>
    <n v="2"/>
    <n v="1"/>
    <n v="1"/>
    <n v="1"/>
    <m/>
    <m/>
    <m/>
    <n v="1"/>
  </r>
  <r>
    <n v="12"/>
    <n v="1"/>
    <s v="มนุษยศาสตร์"/>
    <x v="1"/>
    <n v="3"/>
    <m/>
    <m/>
    <m/>
    <m/>
    <n v="1"/>
    <m/>
    <m/>
    <m/>
    <m/>
    <m/>
    <n v="5"/>
    <n v="5"/>
    <n v="5"/>
    <n v="5"/>
    <n v="5"/>
    <n v="5"/>
    <n v="5"/>
    <n v="5"/>
    <n v="5"/>
    <n v="5"/>
    <n v="3"/>
    <n v="3"/>
    <n v="4"/>
    <n v="4"/>
    <n v="4"/>
    <n v="5"/>
    <n v="5"/>
    <n v="4"/>
    <n v="5"/>
    <n v="5"/>
    <n v="1"/>
    <n v="1"/>
    <m/>
    <n v="1"/>
    <m/>
    <n v="1"/>
    <n v="2"/>
  </r>
  <r>
    <n v="13"/>
    <n v="2"/>
    <m/>
    <x v="1"/>
    <n v="1"/>
    <m/>
    <n v="1"/>
    <m/>
    <m/>
    <m/>
    <m/>
    <m/>
    <m/>
    <m/>
    <m/>
    <n v="5"/>
    <n v="4"/>
    <n v="4"/>
    <n v="4"/>
    <n v="4"/>
    <n v="4"/>
    <n v="4"/>
    <n v="4"/>
    <n v="4"/>
    <n v="4"/>
    <n v="3"/>
    <n v="4"/>
    <n v="4"/>
    <n v="4"/>
    <n v="4"/>
    <n v="4"/>
    <n v="4"/>
    <n v="4"/>
    <n v="4"/>
    <n v="4"/>
    <n v="1"/>
    <n v="1"/>
    <n v="1"/>
    <m/>
    <m/>
    <m/>
    <n v="1"/>
  </r>
  <r>
    <n v="14"/>
    <n v="1"/>
    <s v="ศึกษาศาสตร์"/>
    <x v="1"/>
    <n v="3"/>
    <m/>
    <n v="1"/>
    <m/>
    <m/>
    <m/>
    <m/>
    <m/>
    <m/>
    <m/>
    <m/>
    <n v="5"/>
    <n v="5"/>
    <n v="5"/>
    <n v="5"/>
    <n v="5"/>
    <n v="5"/>
    <n v="4"/>
    <n v="4"/>
    <n v="4"/>
    <n v="5"/>
    <n v="3"/>
    <n v="2"/>
    <n v="4"/>
    <n v="3"/>
    <n v="5"/>
    <n v="5"/>
    <n v="5"/>
    <n v="5"/>
    <n v="5"/>
    <n v="5"/>
    <n v="1"/>
    <n v="1"/>
    <n v="1"/>
    <n v="1"/>
    <m/>
    <m/>
    <n v="1"/>
  </r>
  <r>
    <n v="15"/>
    <n v="1"/>
    <s v="วิทยาลัยพลังงานทดแทน"/>
    <x v="1"/>
    <n v="1"/>
    <m/>
    <n v="1"/>
    <n v="1"/>
    <m/>
    <m/>
    <m/>
    <m/>
    <m/>
    <m/>
    <n v="1"/>
    <n v="5"/>
    <n v="5"/>
    <n v="5"/>
    <n v="5"/>
    <n v="5"/>
    <n v="5"/>
    <n v="5"/>
    <n v="3"/>
    <n v="5"/>
    <n v="5"/>
    <n v="3"/>
    <n v="3"/>
    <n v="5"/>
    <n v="2"/>
    <n v="5"/>
    <n v="5"/>
    <n v="5"/>
    <n v="5"/>
    <n v="5"/>
    <n v="5"/>
    <n v="1"/>
    <m/>
    <m/>
    <m/>
    <n v="1"/>
    <m/>
    <n v="1"/>
  </r>
  <r>
    <n v="16"/>
    <n v="1"/>
    <s v="ทันตแพทย์ศาสตร์"/>
    <x v="1"/>
    <n v="1"/>
    <m/>
    <m/>
    <n v="1"/>
    <m/>
    <m/>
    <m/>
    <m/>
    <m/>
    <m/>
    <m/>
    <n v="4"/>
    <n v="4"/>
    <n v="3"/>
    <n v="5"/>
    <n v="5"/>
    <n v="5"/>
    <n v="4"/>
    <n v="4"/>
    <n v="4"/>
    <n v="4"/>
    <n v="3"/>
    <n v="3"/>
    <n v="4"/>
    <n v="3"/>
    <n v="4"/>
    <n v="4"/>
    <n v="4"/>
    <n v="4"/>
    <n v="3"/>
    <n v="4"/>
    <n v="2"/>
    <m/>
    <m/>
    <n v="1"/>
    <m/>
    <m/>
    <n v="3"/>
  </r>
  <r>
    <n v="17"/>
    <n v="1"/>
    <s v="ทันตแพทย์ศาสตร์"/>
    <x v="1"/>
    <n v="1"/>
    <m/>
    <m/>
    <n v="1"/>
    <m/>
    <m/>
    <m/>
    <m/>
    <m/>
    <m/>
    <m/>
    <n v="4"/>
    <n v="4"/>
    <n v="4"/>
    <n v="4"/>
    <n v="4"/>
    <n v="4"/>
    <n v="3"/>
    <n v="3"/>
    <n v="4"/>
    <n v="4"/>
    <n v="3"/>
    <n v="2"/>
    <n v="4"/>
    <n v="4"/>
    <n v="5"/>
    <n v="5"/>
    <n v="5"/>
    <n v="4"/>
    <n v="3"/>
    <n v="3"/>
    <n v="2"/>
    <m/>
    <m/>
    <m/>
    <m/>
    <m/>
    <m/>
  </r>
  <r>
    <n v="18"/>
    <n v="1"/>
    <s v="วิศวกรรมศาสตร์"/>
    <x v="1"/>
    <n v="1"/>
    <m/>
    <m/>
    <m/>
    <m/>
    <n v="1"/>
    <m/>
    <m/>
    <m/>
    <m/>
    <m/>
    <n v="5"/>
    <n v="5"/>
    <n v="5"/>
    <n v="5"/>
    <n v="5"/>
    <n v="5"/>
    <n v="4"/>
    <n v="4"/>
    <n v="5"/>
    <n v="5"/>
    <n v="3"/>
    <n v="3"/>
    <n v="4"/>
    <n v="5"/>
    <n v="5"/>
    <n v="5"/>
    <n v="5"/>
    <n v="4"/>
    <n v="4"/>
    <n v="4"/>
    <n v="1"/>
    <n v="1"/>
    <n v="1"/>
    <n v="1"/>
    <n v="1"/>
    <n v="1"/>
    <n v="2"/>
  </r>
  <r>
    <n v="19"/>
    <n v="1"/>
    <s v="วิศวกรรมศาสตร์"/>
    <x v="0"/>
    <n v="1"/>
    <m/>
    <m/>
    <m/>
    <m/>
    <n v="1"/>
    <m/>
    <m/>
    <m/>
    <m/>
    <m/>
    <n v="5"/>
    <n v="5"/>
    <n v="5"/>
    <n v="5"/>
    <n v="5"/>
    <n v="5"/>
    <n v="5"/>
    <n v="5"/>
    <n v="5"/>
    <n v="5"/>
    <n v="4"/>
    <n v="3"/>
    <n v="4"/>
    <n v="3"/>
    <n v="4"/>
    <n v="3"/>
    <n v="4"/>
    <n v="4"/>
    <n v="4"/>
    <n v="3"/>
    <n v="2"/>
    <m/>
    <n v="1"/>
    <m/>
    <m/>
    <m/>
    <m/>
  </r>
  <r>
    <n v="20"/>
    <n v="1"/>
    <s v="วิศวกรรมศาสตร์"/>
    <x v="1"/>
    <n v="1"/>
    <m/>
    <n v="1"/>
    <m/>
    <m/>
    <m/>
    <m/>
    <m/>
    <m/>
    <m/>
    <m/>
    <n v="4"/>
    <n v="4"/>
    <n v="3"/>
    <n v="4"/>
    <n v="4"/>
    <n v="3"/>
    <n v="3"/>
    <n v="2"/>
    <n v="3"/>
    <n v="4"/>
    <n v="2"/>
    <n v="2"/>
    <n v="4"/>
    <n v="4"/>
    <n v="4"/>
    <n v="4"/>
    <n v="4"/>
    <n v="4"/>
    <n v="4"/>
    <n v="4"/>
    <n v="1"/>
    <n v="1"/>
    <n v="1"/>
    <n v="1"/>
    <n v="1"/>
    <m/>
    <n v="2"/>
  </r>
  <r>
    <n v="21"/>
    <n v="1"/>
    <s v="วิทยาศาสตร์"/>
    <x v="1"/>
    <n v="1"/>
    <m/>
    <n v="1"/>
    <m/>
    <m/>
    <m/>
    <m/>
    <m/>
    <m/>
    <m/>
    <m/>
    <n v="4"/>
    <n v="4"/>
    <n v="4"/>
    <n v="5"/>
    <n v="4"/>
    <n v="4"/>
    <n v="4"/>
    <n v="4"/>
    <n v="4"/>
    <n v="3"/>
    <n v="2"/>
    <n v="3"/>
    <n v="3"/>
    <n v="3"/>
    <n v="4"/>
    <n v="4"/>
    <n v="4"/>
    <n v="4"/>
    <n v="4"/>
    <n v="4"/>
    <n v="1"/>
    <m/>
    <n v="1"/>
    <m/>
    <m/>
    <m/>
    <n v="3"/>
  </r>
  <r>
    <n v="22"/>
    <n v="1"/>
    <s v="วิทยาศาสตร์"/>
    <x v="1"/>
    <n v="1"/>
    <m/>
    <m/>
    <m/>
    <m/>
    <n v="1"/>
    <m/>
    <m/>
    <m/>
    <m/>
    <m/>
    <n v="5"/>
    <n v="5"/>
    <n v="5"/>
    <n v="5"/>
    <n v="5"/>
    <n v="5"/>
    <n v="5"/>
    <n v="5"/>
    <n v="5"/>
    <n v="4"/>
    <n v="3"/>
    <n v="3"/>
    <n v="4"/>
    <n v="4"/>
    <n v="5"/>
    <n v="4"/>
    <n v="4"/>
    <n v="5"/>
    <n v="5"/>
    <n v="4"/>
    <n v="1"/>
    <m/>
    <m/>
    <m/>
    <n v="1"/>
    <m/>
    <n v="2"/>
  </r>
  <r>
    <n v="23"/>
    <n v="1"/>
    <s v="วิทยาศาสตร์"/>
    <x v="0"/>
    <n v="1"/>
    <m/>
    <n v="1"/>
    <m/>
    <m/>
    <n v="1"/>
    <n v="1"/>
    <m/>
    <m/>
    <m/>
    <m/>
    <n v="4"/>
    <n v="4"/>
    <n v="4"/>
    <n v="5"/>
    <n v="5"/>
    <n v="4"/>
    <n v="4"/>
    <n v="3"/>
    <n v="4"/>
    <n v="3"/>
    <n v="3"/>
    <n v="3"/>
    <n v="4"/>
    <n v="4"/>
    <n v="5"/>
    <n v="4"/>
    <n v="5"/>
    <n v="4"/>
    <n v="5"/>
    <n v="5"/>
    <n v="1"/>
    <m/>
    <n v="1"/>
    <m/>
    <m/>
    <m/>
    <n v="3"/>
  </r>
  <r>
    <n v="24"/>
    <n v="1"/>
    <s v="วิทยาศาสตร์"/>
    <x v="0"/>
    <n v="1"/>
    <m/>
    <m/>
    <n v="1"/>
    <m/>
    <m/>
    <m/>
    <m/>
    <m/>
    <m/>
    <m/>
    <n v="4"/>
    <n v="4"/>
    <n v="4"/>
    <n v="4"/>
    <n v="4"/>
    <n v="4"/>
    <n v="4"/>
    <n v="4"/>
    <n v="4"/>
    <n v="4"/>
    <n v="4"/>
    <n v="3"/>
    <n v="5"/>
    <n v="4"/>
    <n v="4"/>
    <n v="4"/>
    <n v="4"/>
    <n v="4"/>
    <n v="4"/>
    <n v="4"/>
    <n v="1"/>
    <m/>
    <n v="1"/>
    <m/>
    <m/>
    <m/>
    <n v="3"/>
  </r>
  <r>
    <n v="25"/>
    <n v="1"/>
    <s v="เกษตรศาสตร์ฯ"/>
    <x v="1"/>
    <n v="1"/>
    <m/>
    <n v="1"/>
    <m/>
    <m/>
    <m/>
    <m/>
    <m/>
    <m/>
    <m/>
    <m/>
    <n v="5"/>
    <n v="5"/>
    <n v="5"/>
    <n v="5"/>
    <n v="5"/>
    <n v="5"/>
    <n v="3"/>
    <n v="4"/>
    <n v="4"/>
    <n v="5"/>
    <n v="3"/>
    <n v="3"/>
    <n v="4"/>
    <n v="4"/>
    <n v="5"/>
    <n v="5"/>
    <n v="5"/>
    <n v="4"/>
    <n v="5"/>
    <n v="5"/>
    <n v="1"/>
    <m/>
    <n v="1"/>
    <m/>
    <m/>
    <m/>
    <n v="4"/>
  </r>
  <r>
    <n v="26"/>
    <n v="1"/>
    <s v="วิทยาลัยพลังงานทดแทน"/>
    <x v="0"/>
    <n v="1"/>
    <m/>
    <n v="1"/>
    <m/>
    <m/>
    <n v="1"/>
    <m/>
    <m/>
    <m/>
    <m/>
    <m/>
    <n v="5"/>
    <n v="5"/>
    <n v="4"/>
    <n v="5"/>
    <n v="5"/>
    <n v="5"/>
    <n v="5"/>
    <n v="3"/>
    <n v="4"/>
    <n v="4"/>
    <n v="2"/>
    <n v="2"/>
    <n v="5"/>
    <n v="5"/>
    <n v="5"/>
    <n v="5"/>
    <n v="5"/>
    <n v="5"/>
    <n v="5"/>
    <n v="5"/>
    <n v="1"/>
    <n v="1"/>
    <m/>
    <n v="1"/>
    <m/>
    <m/>
    <n v="2"/>
  </r>
  <r>
    <n v="27"/>
    <n v="1"/>
    <s v="วิทยาศาสตร์"/>
    <x v="0"/>
    <n v="1"/>
    <m/>
    <m/>
    <n v="1"/>
    <m/>
    <m/>
    <m/>
    <m/>
    <m/>
    <m/>
    <m/>
    <n v="5"/>
    <n v="4"/>
    <n v="4"/>
    <n v="5"/>
    <n v="5"/>
    <n v="5"/>
    <n v="4"/>
    <n v="4"/>
    <n v="4"/>
    <n v="4"/>
    <n v="4"/>
    <n v="4"/>
    <n v="4"/>
    <n v="4"/>
    <n v="4"/>
    <n v="4"/>
    <n v="4"/>
    <n v="4"/>
    <n v="4"/>
    <n v="4"/>
    <n v="1"/>
    <m/>
    <n v="1"/>
    <m/>
    <m/>
    <m/>
    <n v="3"/>
  </r>
  <r>
    <n v="28"/>
    <n v="1"/>
    <s v="วิศวกรรมศาสตร์"/>
    <x v="0"/>
    <n v="1"/>
    <m/>
    <n v="1"/>
    <m/>
    <m/>
    <m/>
    <m/>
    <m/>
    <m/>
    <m/>
    <m/>
    <n v="5"/>
    <n v="5"/>
    <n v="4"/>
    <n v="5"/>
    <n v="5"/>
    <n v="5"/>
    <n v="4"/>
    <n v="4"/>
    <n v="4"/>
    <n v="4"/>
    <n v="4"/>
    <n v="4"/>
    <n v="4"/>
    <n v="4"/>
    <n v="3"/>
    <n v="2"/>
    <n v="2"/>
    <n v="2"/>
    <n v="2"/>
    <n v="2"/>
    <n v="1"/>
    <n v="1"/>
    <m/>
    <n v="1"/>
    <m/>
    <m/>
    <n v="1"/>
  </r>
  <r>
    <n v="29"/>
    <n v="1"/>
    <s v="วิทยาศาสตร์"/>
    <x v="0"/>
    <n v="1"/>
    <m/>
    <m/>
    <m/>
    <m/>
    <n v="1"/>
    <m/>
    <m/>
    <m/>
    <m/>
    <m/>
    <n v="4"/>
    <n v="5"/>
    <n v="4"/>
    <n v="4"/>
    <n v="4"/>
    <n v="4"/>
    <n v="4"/>
    <n v="3"/>
    <n v="2"/>
    <n v="4"/>
    <n v="4"/>
    <n v="4"/>
    <n v="4"/>
    <n v="4"/>
    <n v="4"/>
    <n v="4"/>
    <n v="3"/>
    <n v="4"/>
    <n v="4"/>
    <n v="4"/>
    <n v="1"/>
    <m/>
    <m/>
    <m/>
    <n v="1"/>
    <m/>
    <n v="3"/>
  </r>
  <r>
    <n v="30"/>
    <n v="1"/>
    <s v="วิทยาศาสตร์"/>
    <x v="0"/>
    <n v="1"/>
    <m/>
    <m/>
    <m/>
    <m/>
    <m/>
    <m/>
    <m/>
    <m/>
    <m/>
    <m/>
    <n v="5"/>
    <n v="5"/>
    <n v="4"/>
    <n v="4"/>
    <n v="4"/>
    <n v="4"/>
    <n v="4"/>
    <n v="4"/>
    <n v="4"/>
    <n v="4"/>
    <n v="3"/>
    <n v="3"/>
    <n v="4"/>
    <n v="4"/>
    <n v="4"/>
    <n v="4"/>
    <n v="4"/>
    <n v="3"/>
    <n v="3"/>
    <n v="3"/>
    <n v="1"/>
    <m/>
    <n v="1"/>
    <m/>
    <m/>
    <m/>
    <n v="3"/>
  </r>
  <r>
    <n v="31"/>
    <n v="1"/>
    <s v="วิทยาศาสตร์"/>
    <x v="1"/>
    <n v="1"/>
    <m/>
    <m/>
    <m/>
    <m/>
    <n v="1"/>
    <m/>
    <m/>
    <m/>
    <m/>
    <m/>
    <n v="5"/>
    <n v="5"/>
    <n v="4"/>
    <n v="5"/>
    <n v="5"/>
    <n v="5"/>
    <n v="5"/>
    <n v="5"/>
    <n v="5"/>
    <n v="5"/>
    <n v="5"/>
    <n v="5"/>
    <n v="5"/>
    <n v="5"/>
    <n v="5"/>
    <n v="5"/>
    <n v="3"/>
    <n v="3"/>
    <n v="4"/>
    <n v="3"/>
    <n v="1"/>
    <m/>
    <n v="1"/>
    <n v="1"/>
    <m/>
    <m/>
    <m/>
  </r>
  <r>
    <n v="32"/>
    <n v="1"/>
    <s v="วิทยาศาสตร์การแพทย์"/>
    <x v="0"/>
    <n v="1"/>
    <m/>
    <n v="1"/>
    <m/>
    <m/>
    <m/>
    <n v="1"/>
    <m/>
    <m/>
    <m/>
    <m/>
    <n v="4"/>
    <n v="4"/>
    <n v="3"/>
    <n v="4"/>
    <n v="4"/>
    <n v="4"/>
    <n v="4"/>
    <n v="3"/>
    <n v="4"/>
    <n v="4"/>
    <n v="3"/>
    <n v="3"/>
    <n v="4"/>
    <n v="4"/>
    <n v="4"/>
    <n v="4"/>
    <n v="4"/>
    <n v="3"/>
    <n v="4"/>
    <n v="4"/>
    <n v="1"/>
    <n v="1"/>
    <n v="1"/>
    <n v="1"/>
    <n v="1"/>
    <m/>
    <n v="2"/>
  </r>
  <r>
    <n v="33"/>
    <n v="1"/>
    <s v="วิทยาศาสตร์"/>
    <x v="1"/>
    <n v="1"/>
    <m/>
    <m/>
    <n v="1"/>
    <m/>
    <m/>
    <m/>
    <m/>
    <m/>
    <m/>
    <m/>
    <n v="4"/>
    <n v="4"/>
    <n v="4"/>
    <n v="4"/>
    <n v="4"/>
    <n v="4"/>
    <n v="4"/>
    <n v="4"/>
    <n v="4"/>
    <n v="4"/>
    <n v="4"/>
    <n v="4"/>
    <n v="4"/>
    <n v="4"/>
    <n v="4"/>
    <n v="4"/>
    <n v="3"/>
    <n v="4"/>
    <n v="3"/>
    <n v="3"/>
    <n v="1"/>
    <m/>
    <n v="1"/>
    <m/>
    <m/>
    <m/>
    <n v="2"/>
  </r>
  <r>
    <n v="34"/>
    <n v="1"/>
    <s v="วิทยาศาสตร์"/>
    <x v="1"/>
    <n v="1"/>
    <m/>
    <n v="1"/>
    <m/>
    <m/>
    <m/>
    <m/>
    <m/>
    <m/>
    <m/>
    <m/>
    <n v="5"/>
    <n v="5"/>
    <n v="5"/>
    <n v="5"/>
    <n v="5"/>
    <n v="5"/>
    <n v="5"/>
    <n v="5"/>
    <n v="5"/>
    <n v="5"/>
    <n v="3"/>
    <n v="3"/>
    <n v="4"/>
    <n v="4"/>
    <n v="4"/>
    <n v="4"/>
    <n v="4"/>
    <n v="4"/>
    <n v="4"/>
    <n v="4"/>
    <n v="1"/>
    <m/>
    <n v="1"/>
    <m/>
    <n v="1"/>
    <m/>
    <n v="4"/>
  </r>
  <r>
    <n v="35"/>
    <n v="1"/>
    <s v="วิทยาศาสตร์"/>
    <x v="0"/>
    <n v="1"/>
    <m/>
    <m/>
    <n v="1"/>
    <m/>
    <m/>
    <m/>
    <n v="1"/>
    <m/>
    <m/>
    <m/>
    <n v="5"/>
    <n v="5"/>
    <n v="4"/>
    <n v="5"/>
    <n v="5"/>
    <n v="4"/>
    <n v="5"/>
    <n v="4"/>
    <n v="4"/>
    <n v="4"/>
    <n v="3"/>
    <n v="3"/>
    <n v="4"/>
    <n v="4"/>
    <n v="4"/>
    <n v="4"/>
    <n v="4"/>
    <n v="4"/>
    <n v="4"/>
    <n v="4"/>
    <n v="1"/>
    <n v="1"/>
    <m/>
    <m/>
    <m/>
    <m/>
    <n v="3"/>
  </r>
  <r>
    <n v="36"/>
    <n v="1"/>
    <m/>
    <x v="1"/>
    <n v="1"/>
    <m/>
    <n v="1"/>
    <n v="1"/>
    <m/>
    <m/>
    <m/>
    <m/>
    <m/>
    <m/>
    <m/>
    <n v="4"/>
    <n v="4"/>
    <n v="4"/>
    <n v="4"/>
    <n v="4"/>
    <n v="4"/>
    <n v="4"/>
    <n v="3"/>
    <n v="4"/>
    <n v="4"/>
    <n v="3"/>
    <n v="3"/>
    <n v="4"/>
    <n v="4"/>
    <n v="5"/>
    <n v="5"/>
    <n v="4"/>
    <n v="4"/>
    <n v="4"/>
    <n v="4"/>
    <n v="1"/>
    <n v="1"/>
    <m/>
    <m/>
    <m/>
    <m/>
    <n v="2"/>
  </r>
  <r>
    <n v="37"/>
    <n v="1"/>
    <s v="สถาปัตยกรรมศาสตร์"/>
    <x v="1"/>
    <n v="1"/>
    <m/>
    <n v="1"/>
    <n v="1"/>
    <m/>
    <m/>
    <m/>
    <m/>
    <m/>
    <m/>
    <m/>
    <n v="4"/>
    <n v="3"/>
    <n v="4"/>
    <n v="5"/>
    <n v="5"/>
    <n v="3"/>
    <n v="3"/>
    <n v="4"/>
    <n v="3"/>
    <n v="4"/>
    <n v="2"/>
    <n v="4"/>
    <n v="4"/>
    <n v="4"/>
    <n v="4"/>
    <n v="4"/>
    <n v="4"/>
    <n v="3"/>
    <n v="4"/>
    <n v="4"/>
    <n v="1"/>
    <m/>
    <n v="1"/>
    <m/>
    <m/>
    <m/>
    <n v="3"/>
  </r>
  <r>
    <n v="38"/>
    <n v="1"/>
    <s v="วิทยาศาสตร์การแพทย์"/>
    <x v="1"/>
    <n v="2"/>
    <m/>
    <n v="1"/>
    <m/>
    <m/>
    <m/>
    <m/>
    <m/>
    <m/>
    <m/>
    <m/>
    <n v="4"/>
    <n v="4"/>
    <n v="4"/>
    <n v="5"/>
    <n v="5"/>
    <n v="5"/>
    <n v="4"/>
    <n v="4"/>
    <n v="4"/>
    <n v="5"/>
    <n v="3"/>
    <n v="3"/>
    <n v="4"/>
    <n v="4"/>
    <n v="4"/>
    <n v="4"/>
    <n v="4"/>
    <n v="4"/>
    <n v="4"/>
    <n v="4"/>
    <n v="1"/>
    <n v="1"/>
    <m/>
    <m/>
    <m/>
    <m/>
    <n v="2"/>
  </r>
  <r>
    <n v="39"/>
    <n v="1"/>
    <s v="วิทยาศาสตร์"/>
    <x v="0"/>
    <n v="1"/>
    <m/>
    <m/>
    <n v="1"/>
    <m/>
    <m/>
    <m/>
    <m/>
    <m/>
    <m/>
    <m/>
    <n v="5"/>
    <n v="5"/>
    <n v="4"/>
    <n v="5"/>
    <n v="5"/>
    <n v="4"/>
    <n v="3"/>
    <n v="5"/>
    <n v="4"/>
    <n v="4"/>
    <n v="3"/>
    <n v="3"/>
    <n v="2"/>
    <n v="2"/>
    <n v="3"/>
    <n v="2"/>
    <n v="3"/>
    <n v="3"/>
    <n v="2"/>
    <n v="2"/>
    <n v="1"/>
    <n v="1"/>
    <m/>
    <m/>
    <m/>
    <m/>
    <n v="1"/>
  </r>
  <r>
    <n v="40"/>
    <n v="1"/>
    <s v="วิทยาศาสตร์"/>
    <x v="1"/>
    <n v="1"/>
    <m/>
    <m/>
    <m/>
    <m/>
    <n v="1"/>
    <m/>
    <m/>
    <m/>
    <m/>
    <m/>
    <n v="4"/>
    <n v="4"/>
    <n v="4"/>
    <n v="4"/>
    <n v="4"/>
    <n v="4"/>
    <n v="4"/>
    <n v="4"/>
    <n v="4"/>
    <n v="4"/>
    <n v="3"/>
    <n v="3"/>
    <n v="4"/>
    <n v="4"/>
    <n v="5"/>
    <n v="4"/>
    <n v="4"/>
    <n v="4"/>
    <n v="4"/>
    <n v="4"/>
    <n v="1"/>
    <n v="1"/>
    <m/>
    <m/>
    <m/>
    <m/>
    <n v="3"/>
  </r>
  <r>
    <n v="41"/>
    <n v="1"/>
    <s v="วิทยาศาสตร์"/>
    <x v="0"/>
    <n v="1"/>
    <m/>
    <n v="1"/>
    <m/>
    <m/>
    <m/>
    <m/>
    <m/>
    <m/>
    <m/>
    <m/>
    <n v="4"/>
    <n v="4"/>
    <n v="4"/>
    <n v="4"/>
    <n v="5"/>
    <n v="4"/>
    <n v="4"/>
    <n v="4"/>
    <n v="4"/>
    <n v="5"/>
    <n v="3"/>
    <n v="3"/>
    <n v="4"/>
    <n v="4"/>
    <n v="4"/>
    <n v="4"/>
    <n v="4"/>
    <n v="4"/>
    <n v="4"/>
    <n v="5"/>
    <m/>
    <m/>
    <m/>
    <m/>
    <m/>
    <m/>
    <m/>
  </r>
  <r>
    <n v="42"/>
    <n v="1"/>
    <s v="วิทยาศาสตร์"/>
    <x v="1"/>
    <n v="1"/>
    <m/>
    <m/>
    <m/>
    <m/>
    <m/>
    <m/>
    <m/>
    <n v="1"/>
    <m/>
    <m/>
    <n v="4"/>
    <n v="4"/>
    <n v="4"/>
    <n v="4"/>
    <n v="4"/>
    <n v="4"/>
    <n v="4"/>
    <n v="3"/>
    <n v="4"/>
    <n v="4"/>
    <n v="2"/>
    <n v="2"/>
    <n v="4"/>
    <n v="4"/>
    <n v="4"/>
    <n v="4"/>
    <n v="4"/>
    <n v="5"/>
    <n v="5"/>
    <n v="5"/>
    <n v="1"/>
    <m/>
    <m/>
    <n v="1"/>
    <m/>
    <m/>
    <n v="1"/>
  </r>
  <r>
    <n v="43"/>
    <n v="1"/>
    <s v="วิทยาศาสตร์การแพทย์"/>
    <x v="0"/>
    <s v="1+2"/>
    <m/>
    <m/>
    <n v="1"/>
    <m/>
    <m/>
    <m/>
    <m/>
    <m/>
    <m/>
    <m/>
    <n v="5"/>
    <n v="5"/>
    <n v="4"/>
    <n v="5"/>
    <n v="5"/>
    <n v="5"/>
    <n v="5"/>
    <n v="5"/>
    <n v="4"/>
    <n v="5"/>
    <n v="4"/>
    <n v="4"/>
    <n v="4"/>
    <n v="4"/>
    <n v="4"/>
    <n v="4"/>
    <n v="4"/>
    <n v="3"/>
    <n v="3"/>
    <n v="4"/>
    <n v="1"/>
    <n v="1"/>
    <n v="1"/>
    <m/>
    <m/>
    <m/>
    <n v="4"/>
  </r>
  <r>
    <n v="44"/>
    <n v="1"/>
    <s v="สถาปัตยกรรมศาสตร์"/>
    <x v="1"/>
    <n v="1"/>
    <m/>
    <m/>
    <n v="1"/>
    <m/>
    <m/>
    <m/>
    <m/>
    <m/>
    <m/>
    <m/>
    <n v="5"/>
    <n v="4"/>
    <n v="3"/>
    <n v="5"/>
    <n v="5"/>
    <n v="5"/>
    <n v="5"/>
    <n v="4"/>
    <n v="5"/>
    <n v="5"/>
    <n v="3"/>
    <n v="4"/>
    <n v="3"/>
    <n v="3"/>
    <n v="3"/>
    <n v="3"/>
    <n v="2"/>
    <n v="3"/>
    <n v="2"/>
    <n v="3"/>
    <n v="1"/>
    <n v="1"/>
    <m/>
    <m/>
    <m/>
    <m/>
    <n v="1"/>
  </r>
  <r>
    <n v="45"/>
    <n v="1"/>
    <s v="เภสัชศาสตร์"/>
    <x v="0"/>
    <n v="1"/>
    <m/>
    <m/>
    <m/>
    <m/>
    <m/>
    <n v="1"/>
    <m/>
    <m/>
    <m/>
    <m/>
    <n v="4"/>
    <n v="4"/>
    <n v="4"/>
    <n v="4"/>
    <n v="4"/>
    <n v="4"/>
    <n v="2"/>
    <n v="3"/>
    <n v="4"/>
    <n v="4"/>
    <n v="3"/>
    <n v="3"/>
    <n v="4"/>
    <n v="4"/>
    <n v="4"/>
    <n v="4"/>
    <n v="4"/>
    <n v="4"/>
    <n v="4"/>
    <n v="4"/>
    <n v="1"/>
    <m/>
    <n v="1"/>
    <m/>
    <m/>
    <m/>
    <n v="2"/>
  </r>
  <r>
    <n v="46"/>
    <n v="1"/>
    <s v="วิทยาศาสตร์การแพทย์"/>
    <x v="0"/>
    <s v="1+2"/>
    <m/>
    <n v="1"/>
    <n v="1"/>
    <m/>
    <m/>
    <m/>
    <m/>
    <m/>
    <m/>
    <m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1"/>
    <m/>
    <n v="1"/>
    <m/>
    <m/>
    <m/>
    <n v="3"/>
  </r>
  <r>
    <n v="47"/>
    <n v="1"/>
    <s v="วิทยาศาสตร์การแพทย์"/>
    <x v="2"/>
    <n v="1"/>
    <m/>
    <n v="1"/>
    <n v="1"/>
    <m/>
    <m/>
    <m/>
    <m/>
    <m/>
    <m/>
    <m/>
    <n v="4"/>
    <n v="5"/>
    <n v="4"/>
    <n v="5"/>
    <n v="5"/>
    <n v="4"/>
    <n v="4"/>
    <n v="4"/>
    <n v="4"/>
    <n v="4"/>
    <n v="4"/>
    <n v="4"/>
    <n v="4"/>
    <n v="4"/>
    <n v="4"/>
    <n v="4"/>
    <n v="4"/>
    <n v="4"/>
    <n v="4"/>
    <n v="4"/>
    <n v="1"/>
    <m/>
    <n v="1"/>
    <m/>
    <m/>
    <m/>
    <n v="3"/>
  </r>
  <r>
    <n v="48"/>
    <n v="1"/>
    <m/>
    <x v="1"/>
    <n v="1"/>
    <m/>
    <n v="1"/>
    <m/>
    <m/>
    <m/>
    <m/>
    <n v="1"/>
    <m/>
    <m/>
    <m/>
    <n v="4"/>
    <n v="3"/>
    <n v="3"/>
    <n v="3"/>
    <n v="3"/>
    <n v="4"/>
    <n v="3"/>
    <n v="2"/>
    <n v="4"/>
    <n v="3"/>
    <n v="3"/>
    <n v="3"/>
    <n v="4"/>
    <n v="4"/>
    <n v="4"/>
    <n v="4"/>
    <n v="4"/>
    <n v="4"/>
    <n v="4"/>
    <n v="4"/>
    <n v="1"/>
    <m/>
    <n v="1"/>
    <n v="1"/>
    <m/>
    <m/>
    <n v="2"/>
  </r>
  <r>
    <n v="49"/>
    <n v="1"/>
    <s v="วิทยาศาสตร์การแพทย์"/>
    <x v="1"/>
    <n v="1"/>
    <m/>
    <m/>
    <n v="1"/>
    <m/>
    <m/>
    <m/>
    <n v="1"/>
    <m/>
    <m/>
    <m/>
    <n v="4"/>
    <n v="4"/>
    <n v="4"/>
    <n v="5"/>
    <n v="5"/>
    <n v="5"/>
    <n v="4"/>
    <n v="3"/>
    <n v="3"/>
    <n v="3"/>
    <n v="3"/>
    <n v="3"/>
    <n v="4"/>
    <n v="4"/>
    <n v="4"/>
    <n v="4"/>
    <n v="4"/>
    <n v="4"/>
    <n v="4"/>
    <n v="4"/>
    <n v="1"/>
    <m/>
    <m/>
    <n v="1"/>
    <m/>
    <m/>
    <n v="2"/>
  </r>
  <r>
    <n v="50"/>
    <n v="1"/>
    <s v="วิทยาศาสตร์การแพทย์"/>
    <x v="1"/>
    <n v="1"/>
    <m/>
    <m/>
    <n v="1"/>
    <m/>
    <n v="1"/>
    <m/>
    <m/>
    <m/>
    <m/>
    <m/>
    <n v="4"/>
    <n v="3"/>
    <n v="3"/>
    <n v="4"/>
    <n v="4"/>
    <n v="4"/>
    <n v="4"/>
    <n v="4"/>
    <n v="4"/>
    <n v="4"/>
    <n v="3"/>
    <n v="3"/>
    <n v="3"/>
    <n v="3"/>
    <n v="3"/>
    <n v="3"/>
    <n v="3"/>
    <n v="3"/>
    <n v="3"/>
    <n v="3"/>
    <n v="1"/>
    <m/>
    <n v="1"/>
    <m/>
    <n v="1"/>
    <m/>
    <n v="3"/>
  </r>
  <r>
    <n v="51"/>
    <n v="1"/>
    <m/>
    <x v="0"/>
    <n v="1"/>
    <m/>
    <m/>
    <m/>
    <m/>
    <n v="1"/>
    <m/>
    <m/>
    <m/>
    <m/>
    <m/>
    <n v="5"/>
    <n v="4"/>
    <n v="4"/>
    <n v="5"/>
    <n v="5"/>
    <n v="4"/>
    <n v="3"/>
    <n v="2"/>
    <n v="5"/>
    <n v="5"/>
    <n v="3"/>
    <n v="2"/>
    <n v="3"/>
    <n v="3"/>
    <n v="3"/>
    <n v="3"/>
    <n v="2"/>
    <n v="2"/>
    <n v="2"/>
    <n v="2"/>
    <n v="1"/>
    <m/>
    <n v="1"/>
    <m/>
    <m/>
    <m/>
    <n v="2"/>
  </r>
  <r>
    <n v="52"/>
    <n v="1"/>
    <s v="วิทยาศาสตร์การแพทย์"/>
    <x v="1"/>
    <n v="1"/>
    <m/>
    <m/>
    <m/>
    <m/>
    <n v="1"/>
    <m/>
    <m/>
    <m/>
    <m/>
    <m/>
    <n v="5"/>
    <n v="5"/>
    <n v="5"/>
    <n v="5"/>
    <n v="5"/>
    <n v="5"/>
    <n v="5"/>
    <n v="4"/>
    <n v="5"/>
    <n v="5"/>
    <n v="2"/>
    <n v="2"/>
    <n v="2"/>
    <n v="2"/>
    <n v="1"/>
    <n v="1"/>
    <n v="1"/>
    <n v="2"/>
    <n v="2"/>
    <n v="2"/>
    <n v="1"/>
    <m/>
    <m/>
    <m/>
    <n v="1"/>
    <m/>
    <n v="4"/>
  </r>
  <r>
    <n v="53"/>
    <n v="1"/>
    <s v="วิทยาศาสตร์"/>
    <x v="1"/>
    <n v="1"/>
    <m/>
    <n v="1"/>
    <n v="1"/>
    <m/>
    <m/>
    <n v="1"/>
    <n v="1"/>
    <m/>
    <m/>
    <m/>
    <n v="5"/>
    <n v="5"/>
    <n v="5"/>
    <n v="5"/>
    <n v="5"/>
    <n v="5"/>
    <n v="5"/>
    <n v="5"/>
    <n v="5"/>
    <n v="5"/>
    <n v="2"/>
    <n v="3"/>
    <n v="4"/>
    <n v="2"/>
    <n v="5"/>
    <n v="5"/>
    <n v="5"/>
    <n v="5"/>
    <n v="5"/>
    <n v="5"/>
    <n v="1"/>
    <m/>
    <n v="1"/>
    <n v="1"/>
    <m/>
    <m/>
    <n v="3"/>
  </r>
  <r>
    <n v="54"/>
    <n v="1"/>
    <s v="วิทยาศาสตร์"/>
    <x v="1"/>
    <n v="1"/>
    <m/>
    <m/>
    <n v="1"/>
    <m/>
    <n v="1"/>
    <m/>
    <m/>
    <m/>
    <m/>
    <m/>
    <n v="5"/>
    <n v="5"/>
    <n v="4"/>
    <n v="5"/>
    <n v="5"/>
    <n v="5"/>
    <n v="4"/>
    <n v="5"/>
    <n v="4"/>
    <n v="4"/>
    <n v="1"/>
    <n v="1"/>
    <n v="4"/>
    <n v="4"/>
    <n v="5"/>
    <n v="4"/>
    <n v="4"/>
    <n v="4"/>
    <n v="4"/>
    <n v="4"/>
    <n v="1"/>
    <m/>
    <m/>
    <m/>
    <n v="1"/>
    <m/>
    <n v="2"/>
  </r>
  <r>
    <n v="55"/>
    <n v="1"/>
    <s v="เกษตรศาสตร์ฯ"/>
    <x v="1"/>
    <n v="1"/>
    <m/>
    <m/>
    <m/>
    <m/>
    <n v="1"/>
    <n v="1"/>
    <m/>
    <m/>
    <m/>
    <m/>
    <n v="5"/>
    <n v="4"/>
    <n v="4"/>
    <n v="5"/>
    <n v="5"/>
    <n v="4"/>
    <n v="4"/>
    <n v="3"/>
    <n v="4"/>
    <n v="4"/>
    <n v="3"/>
    <n v="2"/>
    <n v="4"/>
    <n v="4"/>
    <n v="5"/>
    <n v="4"/>
    <n v="4"/>
    <n v="4"/>
    <n v="3"/>
    <n v="3"/>
    <n v="1"/>
    <m/>
    <m/>
    <m/>
    <n v="1"/>
    <m/>
    <n v="4"/>
  </r>
  <r>
    <n v="56"/>
    <n v="1"/>
    <s v="เกษตรศาสตร์ฯ"/>
    <x v="1"/>
    <n v="1"/>
    <m/>
    <n v="1"/>
    <m/>
    <m/>
    <m/>
    <m/>
    <m/>
    <m/>
    <m/>
    <m/>
    <n v="5"/>
    <n v="4"/>
    <n v="2"/>
    <n v="5"/>
    <n v="5"/>
    <n v="5"/>
    <n v="4"/>
    <n v="3"/>
    <n v="5"/>
    <n v="5"/>
    <n v="3"/>
    <n v="4"/>
    <n v="4"/>
    <n v="4"/>
    <n v="5"/>
    <n v="4"/>
    <n v="3"/>
    <n v="5"/>
    <n v="5"/>
    <n v="5"/>
    <n v="1"/>
    <m/>
    <n v="1"/>
    <m/>
    <m/>
    <m/>
    <n v="2"/>
  </r>
  <r>
    <n v="57"/>
    <n v="1"/>
    <s v="วิทยาศาสตร์"/>
    <x v="2"/>
    <n v="1"/>
    <m/>
    <m/>
    <n v="1"/>
    <m/>
    <m/>
    <m/>
    <m/>
    <m/>
    <m/>
    <m/>
    <n v="4"/>
    <n v="4"/>
    <n v="4"/>
    <n v="4"/>
    <n v="4"/>
    <n v="4"/>
    <n v="4"/>
    <n v="4"/>
    <n v="4"/>
    <n v="4"/>
    <n v="3"/>
    <n v="4"/>
    <n v="4"/>
    <n v="4"/>
    <n v="5"/>
    <n v="5"/>
    <n v="3"/>
    <n v="5"/>
    <n v="5"/>
    <n v="5"/>
    <n v="1"/>
    <m/>
    <n v="1"/>
    <m/>
    <m/>
    <m/>
    <n v="2"/>
  </r>
  <r>
    <n v="58"/>
    <n v="1"/>
    <s v="เกษตรศาสตร์ฯ"/>
    <x v="0"/>
    <n v="1"/>
    <m/>
    <n v="1"/>
    <m/>
    <m/>
    <m/>
    <m/>
    <m/>
    <m/>
    <m/>
    <m/>
    <n v="4"/>
    <n v="4"/>
    <n v="3"/>
    <n v="5"/>
    <n v="4"/>
    <n v="4"/>
    <n v="4"/>
    <n v="4"/>
    <n v="4"/>
    <n v="4"/>
    <n v="4"/>
    <n v="4"/>
    <n v="4"/>
    <n v="4"/>
    <n v="4"/>
    <n v="4"/>
    <n v="4"/>
    <n v="4"/>
    <n v="4"/>
    <n v="4"/>
    <n v="1"/>
    <n v="1"/>
    <n v="1"/>
    <m/>
    <m/>
    <m/>
    <n v="1"/>
  </r>
  <r>
    <n v="59"/>
    <n v="1"/>
    <s v="เกษตรศาสตร์ฯ"/>
    <x v="3"/>
    <n v="1"/>
    <m/>
    <n v="1"/>
    <n v="1"/>
    <m/>
    <m/>
    <m/>
    <m/>
    <m/>
    <m/>
    <m/>
    <n v="5"/>
    <n v="5"/>
    <n v="4"/>
    <n v="5"/>
    <n v="5"/>
    <n v="5"/>
    <n v="3"/>
    <n v="4"/>
    <n v="4"/>
    <n v="4"/>
    <n v="3"/>
    <n v="4"/>
    <n v="4"/>
    <n v="3"/>
    <n v="4"/>
    <n v="4"/>
    <n v="4"/>
    <n v="4"/>
    <n v="4"/>
    <n v="4"/>
    <n v="1"/>
    <n v="1"/>
    <m/>
    <n v="1"/>
    <n v="1"/>
    <m/>
    <n v="3"/>
  </r>
  <r>
    <n v="60"/>
    <n v="1"/>
    <s v="เกษตรศาสตร์ฯ"/>
    <x v="0"/>
    <n v="1"/>
    <m/>
    <m/>
    <n v="1"/>
    <m/>
    <n v="1"/>
    <n v="1"/>
    <m/>
    <m/>
    <m/>
    <m/>
    <n v="4"/>
    <n v="4"/>
    <n v="4"/>
    <n v="4"/>
    <n v="4"/>
    <n v="4"/>
    <n v="4"/>
    <n v="4"/>
    <n v="4"/>
    <n v="4"/>
    <n v="4"/>
    <n v="4"/>
    <n v="5"/>
    <n v="5"/>
    <n v="5"/>
    <n v="5"/>
    <n v="5"/>
    <n v="5"/>
    <n v="5"/>
    <n v="5"/>
    <n v="1"/>
    <m/>
    <n v="1"/>
    <m/>
    <m/>
    <m/>
    <n v="1"/>
  </r>
  <r>
    <n v="61"/>
    <n v="1"/>
    <s v="เกษตรศาสตร์ฯ"/>
    <x v="4"/>
    <n v="1"/>
    <m/>
    <n v="1"/>
    <n v="1"/>
    <m/>
    <m/>
    <n v="1"/>
    <m/>
    <m/>
    <m/>
    <m/>
    <n v="5"/>
    <n v="5"/>
    <n v="5"/>
    <n v="5"/>
    <n v="5"/>
    <n v="5"/>
    <n v="5"/>
    <n v="4"/>
    <n v="5"/>
    <n v="5"/>
    <n v="3"/>
    <n v="3"/>
    <n v="4"/>
    <n v="4"/>
    <n v="5"/>
    <n v="5"/>
    <n v="5"/>
    <n v="5"/>
    <n v="5"/>
    <n v="5"/>
    <n v="1"/>
    <m/>
    <n v="1"/>
    <m/>
    <n v="1"/>
    <m/>
    <n v="1"/>
  </r>
  <r>
    <n v="62"/>
    <n v="1"/>
    <s v="เกษตรศาสตร์ฯ"/>
    <x v="1"/>
    <n v="1"/>
    <m/>
    <m/>
    <n v="1"/>
    <m/>
    <m/>
    <m/>
    <m/>
    <m/>
    <m/>
    <m/>
    <n v="5"/>
    <n v="5"/>
    <n v="5"/>
    <n v="5"/>
    <n v="5"/>
    <n v="5"/>
    <n v="5"/>
    <n v="5"/>
    <n v="5"/>
    <n v="5"/>
    <n v="3"/>
    <n v="3"/>
    <n v="4"/>
    <n v="4"/>
    <n v="4"/>
    <n v="4"/>
    <n v="4"/>
    <n v="4"/>
    <n v="4"/>
    <n v="4"/>
    <n v="1"/>
    <n v="1"/>
    <n v="1"/>
    <n v="1"/>
    <m/>
    <m/>
    <n v="2"/>
  </r>
  <r>
    <n v="63"/>
    <n v="1"/>
    <s v="วิศวกรรมศาสตร์"/>
    <x v="1"/>
    <n v="1"/>
    <m/>
    <m/>
    <m/>
    <m/>
    <m/>
    <n v="1"/>
    <m/>
    <m/>
    <m/>
    <m/>
    <n v="5"/>
    <n v="5"/>
    <n v="5"/>
    <n v="5"/>
    <n v="5"/>
    <n v="5"/>
    <n v="3"/>
    <n v="3"/>
    <n v="3"/>
    <n v="5"/>
    <n v="3"/>
    <n v="3"/>
    <n v="4"/>
    <n v="4"/>
    <n v="5"/>
    <n v="5"/>
    <n v="5"/>
    <n v="4"/>
    <n v="4"/>
    <n v="4"/>
    <n v="1"/>
    <n v="1"/>
    <m/>
    <m/>
    <m/>
    <m/>
    <n v="1"/>
  </r>
  <r>
    <n v="64"/>
    <n v="1"/>
    <s v="สถาปัตยกรรมศาสตร์"/>
    <x v="1"/>
    <n v="1"/>
    <m/>
    <n v="1"/>
    <n v="1"/>
    <m/>
    <m/>
    <n v="1"/>
    <m/>
    <m/>
    <m/>
    <m/>
    <n v="5"/>
    <n v="5"/>
    <n v="5"/>
    <n v="5"/>
    <n v="5"/>
    <n v="5"/>
    <n v="4"/>
    <n v="5"/>
    <n v="5"/>
    <n v="5"/>
    <n v="2"/>
    <n v="2"/>
    <n v="4"/>
    <n v="4"/>
    <n v="4"/>
    <n v="5"/>
    <n v="5"/>
    <n v="5"/>
    <n v="5"/>
    <n v="5"/>
    <n v="1"/>
    <n v="1"/>
    <n v="1"/>
    <m/>
    <n v="1"/>
    <n v="1"/>
    <n v="3"/>
  </r>
  <r>
    <n v="65"/>
    <n v="1"/>
    <s v="สถาปัตยกรรมศาสตร์"/>
    <x v="1"/>
    <n v="1"/>
    <m/>
    <m/>
    <n v="1"/>
    <m/>
    <m/>
    <m/>
    <m/>
    <m/>
    <m/>
    <m/>
    <n v="5"/>
    <n v="5"/>
    <n v="5"/>
    <n v="5"/>
    <n v="5"/>
    <n v="5"/>
    <n v="5"/>
    <n v="5"/>
    <n v="5"/>
    <n v="5"/>
    <n v="3"/>
    <n v="3"/>
    <n v="4"/>
    <n v="4"/>
    <n v="4"/>
    <n v="4"/>
    <n v="4"/>
    <n v="4"/>
    <n v="4"/>
    <n v="4"/>
    <n v="1"/>
    <m/>
    <n v="1"/>
    <m/>
    <m/>
    <n v="1"/>
    <n v="2"/>
  </r>
  <r>
    <n v="66"/>
    <n v="1"/>
    <s v="วิศวกรรมศาสตร์"/>
    <x v="1"/>
    <n v="1"/>
    <m/>
    <n v="1"/>
    <m/>
    <m/>
    <n v="1"/>
    <m/>
    <m/>
    <m/>
    <m/>
    <m/>
    <n v="5"/>
    <n v="4"/>
    <n v="3"/>
    <n v="4"/>
    <n v="4"/>
    <n v="4"/>
    <n v="3"/>
    <n v="4"/>
    <n v="4"/>
    <n v="4"/>
    <n v="2"/>
    <n v="2"/>
    <n v="3"/>
    <n v="3"/>
    <n v="3"/>
    <n v="3"/>
    <n v="3"/>
    <n v="3"/>
    <n v="3"/>
    <n v="3"/>
    <m/>
    <m/>
    <m/>
    <m/>
    <m/>
    <m/>
    <m/>
  </r>
  <r>
    <n v="67"/>
    <n v="1"/>
    <s v="วิทยาศาสตร์"/>
    <x v="4"/>
    <n v="1"/>
    <m/>
    <m/>
    <n v="1"/>
    <m/>
    <m/>
    <m/>
    <n v="1"/>
    <m/>
    <m/>
    <m/>
    <n v="4"/>
    <n v="4"/>
    <n v="3"/>
    <n v="5"/>
    <n v="5"/>
    <n v="5"/>
    <n v="5"/>
    <n v="5"/>
    <n v="5"/>
    <n v="5"/>
    <n v="2"/>
    <n v="2"/>
    <n v="4"/>
    <n v="4"/>
    <n v="5"/>
    <n v="4"/>
    <n v="4"/>
    <n v="4"/>
    <n v="4"/>
    <n v="4"/>
    <n v="1"/>
    <n v="1"/>
    <m/>
    <n v="1"/>
    <n v="1"/>
    <m/>
    <n v="3"/>
  </r>
  <r>
    <n v="68"/>
    <n v="1"/>
    <s v="วิทยาศาสตร์"/>
    <x v="1"/>
    <n v="1"/>
    <m/>
    <n v="1"/>
    <m/>
    <m/>
    <m/>
    <m/>
    <m/>
    <m/>
    <m/>
    <m/>
    <n v="5"/>
    <n v="5"/>
    <n v="5"/>
    <n v="5"/>
    <n v="5"/>
    <n v="5"/>
    <n v="5"/>
    <n v="5"/>
    <n v="5"/>
    <n v="5"/>
    <n v="3"/>
    <n v="3"/>
    <n v="5"/>
    <n v="4"/>
    <n v="5"/>
    <n v="4"/>
    <n v="4"/>
    <n v="4"/>
    <n v="4"/>
    <n v="4"/>
    <n v="1"/>
    <m/>
    <m/>
    <m/>
    <n v="1"/>
    <m/>
    <n v="2"/>
  </r>
  <r>
    <n v="69"/>
    <n v="1"/>
    <s v="วิทยาศาสตร์การแพทย์"/>
    <x v="1"/>
    <n v="2"/>
    <m/>
    <n v="1"/>
    <n v="1"/>
    <m/>
    <m/>
    <n v="1"/>
    <m/>
    <m/>
    <m/>
    <m/>
    <n v="5"/>
    <n v="5"/>
    <n v="5"/>
    <n v="5"/>
    <n v="5"/>
    <n v="5"/>
    <n v="4"/>
    <n v="5"/>
    <n v="5"/>
    <n v="5"/>
    <n v="2"/>
    <n v="1"/>
    <n v="3"/>
    <n v="3"/>
    <n v="3"/>
    <n v="4"/>
    <n v="4"/>
    <n v="4"/>
    <n v="3"/>
    <n v="3"/>
    <m/>
    <m/>
    <m/>
    <m/>
    <m/>
    <m/>
    <m/>
  </r>
  <r>
    <n v="70"/>
    <n v="1"/>
    <s v="เกษตรศาสตร์ฯ"/>
    <x v="0"/>
    <n v="1"/>
    <m/>
    <n v="1"/>
    <n v="1"/>
    <m/>
    <m/>
    <n v="1"/>
    <n v="1"/>
    <m/>
    <m/>
    <m/>
    <n v="4"/>
    <n v="4"/>
    <n v="4"/>
    <n v="5"/>
    <n v="5"/>
    <n v="5"/>
    <n v="4"/>
    <n v="4"/>
    <n v="4"/>
    <n v="4"/>
    <n v="3"/>
    <n v="3"/>
    <n v="4"/>
    <n v="4"/>
    <n v="4"/>
    <n v="4"/>
    <n v="4"/>
    <n v="3"/>
    <n v="3"/>
    <n v="4"/>
    <n v="1"/>
    <m/>
    <n v="1"/>
    <m/>
    <m/>
    <m/>
    <n v="3"/>
  </r>
  <r>
    <n v="71"/>
    <n v="1"/>
    <s v="เกษตรศาสตร์ฯ"/>
    <x v="1"/>
    <n v="1"/>
    <m/>
    <n v="1"/>
    <m/>
    <m/>
    <m/>
    <n v="1"/>
    <m/>
    <m/>
    <m/>
    <m/>
    <n v="4"/>
    <n v="4"/>
    <n v="5"/>
    <n v="5"/>
    <n v="5"/>
    <n v="4"/>
    <n v="5"/>
    <n v="5"/>
    <n v="5"/>
    <n v="5"/>
    <n v="2"/>
    <n v="5"/>
    <n v="5"/>
    <n v="5"/>
    <n v="5"/>
    <n v="5"/>
    <n v="5"/>
    <n v="5"/>
    <n v="5"/>
    <n v="5"/>
    <n v="1"/>
    <m/>
    <m/>
    <m/>
    <m/>
    <m/>
    <n v="1"/>
  </r>
  <r>
    <n v="72"/>
    <n v="2"/>
    <s v="เกษตรศาสตร์ฯ"/>
    <x v="5"/>
    <n v="1"/>
    <m/>
    <n v="1"/>
    <m/>
    <m/>
    <m/>
    <n v="1"/>
    <m/>
    <m/>
    <m/>
    <m/>
    <n v="5"/>
    <n v="5"/>
    <n v="5"/>
    <n v="5"/>
    <n v="5"/>
    <n v="5"/>
    <n v="5"/>
    <n v="5"/>
    <n v="5"/>
    <n v="5"/>
    <n v="3"/>
    <n v="4"/>
    <n v="4"/>
    <n v="4"/>
    <n v="4"/>
    <n v="4"/>
    <n v="4"/>
    <n v="4"/>
    <n v="4"/>
    <n v="4"/>
    <n v="1"/>
    <m/>
    <m/>
    <m/>
    <n v="1"/>
    <m/>
    <n v="2"/>
  </r>
  <r>
    <n v="73"/>
    <n v="1"/>
    <s v="เกษตรศาสตร์ฯ"/>
    <x v="0"/>
    <n v="1"/>
    <m/>
    <m/>
    <m/>
    <m/>
    <n v="1"/>
    <m/>
    <m/>
    <m/>
    <m/>
    <m/>
    <n v="5"/>
    <n v="5"/>
    <n v="5"/>
    <n v="5"/>
    <n v="5"/>
    <n v="5"/>
    <n v="5"/>
    <n v="5"/>
    <n v="5"/>
    <n v="5"/>
    <n v="3"/>
    <n v="3"/>
    <n v="4"/>
    <n v="4"/>
    <n v="4"/>
    <n v="4"/>
    <n v="4"/>
    <n v="3"/>
    <n v="3"/>
    <n v="3"/>
    <n v="1"/>
    <m/>
    <n v="1"/>
    <m/>
    <m/>
    <m/>
    <n v="2"/>
  </r>
  <r>
    <n v="74"/>
    <n v="1"/>
    <s v="สถาปัตยกรรมศาสตร์"/>
    <x v="1"/>
    <n v="1"/>
    <m/>
    <m/>
    <m/>
    <m/>
    <m/>
    <m/>
    <m/>
    <n v="1"/>
    <m/>
    <m/>
    <n v="5"/>
    <n v="5"/>
    <n v="5"/>
    <n v="5"/>
    <n v="5"/>
    <n v="5"/>
    <n v="5"/>
    <n v="5"/>
    <n v="5"/>
    <n v="5"/>
    <n v="3"/>
    <n v="3"/>
    <n v="4"/>
    <n v="4"/>
    <n v="5"/>
    <n v="5"/>
    <n v="5"/>
    <n v="5"/>
    <n v="5"/>
    <n v="5"/>
    <n v="1"/>
    <n v="1"/>
    <n v="1"/>
    <n v="1"/>
    <m/>
    <m/>
    <n v="1"/>
  </r>
  <r>
    <n v="75"/>
    <n v="1"/>
    <s v="เกษตรศาสตร์ฯ"/>
    <x v="0"/>
    <n v="1"/>
    <m/>
    <m/>
    <m/>
    <m/>
    <m/>
    <n v="1"/>
    <m/>
    <m/>
    <m/>
    <m/>
    <n v="5"/>
    <n v="5"/>
    <n v="4"/>
    <n v="5"/>
    <n v="5"/>
    <n v="4"/>
    <n v="4"/>
    <n v="4"/>
    <n v="4"/>
    <n v="4"/>
    <n v="4"/>
    <n v="4"/>
    <n v="5"/>
    <n v="5"/>
    <n v="5"/>
    <n v="4"/>
    <n v="5"/>
    <n v="5"/>
    <n v="5"/>
    <n v="5"/>
    <n v="1"/>
    <m/>
    <n v="1"/>
    <m/>
    <m/>
    <m/>
    <n v="2"/>
  </r>
  <r>
    <n v="76"/>
    <n v="1"/>
    <s v="สหเวชศาสตร์"/>
    <x v="0"/>
    <n v="2"/>
    <m/>
    <n v="1"/>
    <n v="1"/>
    <m/>
    <m/>
    <n v="1"/>
    <m/>
    <m/>
    <m/>
    <m/>
    <n v="5"/>
    <n v="5"/>
    <n v="5"/>
    <n v="5"/>
    <n v="5"/>
    <n v="5"/>
    <n v="4"/>
    <n v="5"/>
    <n v="5"/>
    <n v="5"/>
    <n v="3"/>
    <n v="3"/>
    <n v="4"/>
    <n v="4"/>
    <n v="4"/>
    <n v="4"/>
    <n v="4"/>
    <n v="5"/>
    <n v="5"/>
    <n v="5"/>
    <n v="1"/>
    <m/>
    <n v="1"/>
    <m/>
    <m/>
    <m/>
    <n v="3"/>
  </r>
  <r>
    <n v="77"/>
    <n v="1"/>
    <s v="สหเวชศาสตร์"/>
    <x v="1"/>
    <n v="2"/>
    <m/>
    <m/>
    <n v="1"/>
    <m/>
    <m/>
    <m/>
    <n v="1"/>
    <m/>
    <m/>
    <m/>
    <n v="5"/>
    <n v="5"/>
    <n v="4"/>
    <n v="5"/>
    <n v="5"/>
    <n v="5"/>
    <n v="3"/>
    <n v="3"/>
    <n v="4"/>
    <n v="4"/>
    <n v="2"/>
    <n v="2"/>
    <n v="3"/>
    <n v="3"/>
    <n v="3"/>
    <n v="3"/>
    <n v="3"/>
    <n v="2"/>
    <n v="2"/>
    <n v="2"/>
    <n v="1"/>
    <m/>
    <n v="1"/>
    <m/>
    <m/>
    <m/>
    <n v="1"/>
  </r>
  <r>
    <n v="78"/>
    <n v="1"/>
    <s v="สหเวชศาสตร์"/>
    <x v="1"/>
    <n v="2"/>
    <m/>
    <m/>
    <m/>
    <m/>
    <n v="1"/>
    <m/>
    <m/>
    <m/>
    <m/>
    <m/>
    <n v="4"/>
    <n v="4"/>
    <n v="4"/>
    <n v="4"/>
    <n v="4"/>
    <n v="4"/>
    <n v="2"/>
    <n v="3"/>
    <n v="3"/>
    <n v="4"/>
    <n v="3"/>
    <n v="3"/>
    <n v="4"/>
    <n v="4"/>
    <n v="4"/>
    <n v="4"/>
    <n v="4"/>
    <n v="2"/>
    <n v="2"/>
    <n v="3"/>
    <n v="1"/>
    <m/>
    <n v="1"/>
    <m/>
    <m/>
    <m/>
    <n v="1"/>
  </r>
  <r>
    <n v="79"/>
    <n v="1"/>
    <s v="วิทยาศาสตร์การแพทย์"/>
    <x v="1"/>
    <n v="2"/>
    <m/>
    <m/>
    <m/>
    <m/>
    <n v="1"/>
    <m/>
    <m/>
    <m/>
    <m/>
    <m/>
    <n v="4"/>
    <n v="4"/>
    <n v="3"/>
    <n v="5"/>
    <n v="5"/>
    <n v="4"/>
    <n v="4"/>
    <n v="4"/>
    <n v="4"/>
    <n v="4"/>
    <n v="4"/>
    <n v="3"/>
    <n v="4"/>
    <n v="4"/>
    <n v="4"/>
    <n v="4"/>
    <n v="4"/>
    <n v="3"/>
    <n v="3"/>
    <n v="4"/>
    <n v="1"/>
    <m/>
    <n v="1"/>
    <m/>
    <m/>
    <m/>
    <n v="1"/>
  </r>
  <r>
    <n v="80"/>
    <n v="1"/>
    <s v="สหเวชศาสตร์"/>
    <x v="2"/>
    <n v="2"/>
    <m/>
    <m/>
    <m/>
    <m/>
    <m/>
    <m/>
    <m/>
    <n v="1"/>
    <m/>
    <m/>
    <n v="4"/>
    <n v="5"/>
    <n v="3"/>
    <n v="5"/>
    <n v="5"/>
    <n v="5"/>
    <n v="5"/>
    <n v="5"/>
    <n v="5"/>
    <n v="5"/>
    <n v="3"/>
    <n v="4"/>
    <n v="4"/>
    <n v="4"/>
    <n v="4"/>
    <n v="4"/>
    <n v="4"/>
    <n v="4"/>
    <n v="4"/>
    <n v="4"/>
    <n v="1"/>
    <m/>
    <n v="1"/>
    <m/>
    <m/>
    <m/>
    <n v="1"/>
  </r>
  <r>
    <n v="81"/>
    <n v="1"/>
    <m/>
    <x v="1"/>
    <n v="2"/>
    <m/>
    <n v="1"/>
    <m/>
    <m/>
    <m/>
    <m/>
    <m/>
    <m/>
    <m/>
    <m/>
    <n v="5"/>
    <n v="5"/>
    <n v="3"/>
    <n v="4"/>
    <n v="4"/>
    <n v="4"/>
    <n v="3"/>
    <n v="5"/>
    <n v="5"/>
    <n v="5"/>
    <n v="3"/>
    <n v="3"/>
    <n v="4"/>
    <n v="4"/>
    <n v="4"/>
    <n v="4"/>
    <n v="4"/>
    <n v="4"/>
    <n v="4"/>
    <n v="4"/>
    <n v="1"/>
    <m/>
    <n v="1"/>
    <n v="1"/>
    <n v="1"/>
    <m/>
    <n v="3"/>
  </r>
  <r>
    <n v="82"/>
    <n v="1"/>
    <m/>
    <x v="0"/>
    <n v="2"/>
    <m/>
    <m/>
    <n v="1"/>
    <m/>
    <m/>
    <m/>
    <m/>
    <m/>
    <m/>
    <m/>
    <n v="5"/>
    <n v="4"/>
    <n v="3"/>
    <n v="5"/>
    <n v="5"/>
    <n v="5"/>
    <n v="3"/>
    <n v="5"/>
    <n v="5"/>
    <n v="5"/>
    <n v="3"/>
    <n v="3"/>
    <n v="3"/>
    <n v="3"/>
    <n v="4"/>
    <n v="4"/>
    <n v="4"/>
    <n v="3"/>
    <n v="4"/>
    <n v="4"/>
    <n v="1"/>
    <m/>
    <n v="1"/>
    <m/>
    <m/>
    <m/>
    <n v="1"/>
  </r>
  <r>
    <n v="83"/>
    <n v="1"/>
    <s v="วิทยาศาสตร์การแพทย์"/>
    <x v="1"/>
    <n v="2"/>
    <m/>
    <m/>
    <n v="1"/>
    <m/>
    <m/>
    <m/>
    <n v="1"/>
    <m/>
    <m/>
    <m/>
    <n v="5"/>
    <n v="5"/>
    <n v="5"/>
    <n v="5"/>
    <n v="5"/>
    <n v="5"/>
    <n v="5"/>
    <n v="5"/>
    <n v="5"/>
    <n v="5"/>
    <n v="4"/>
    <n v="4"/>
    <n v="4"/>
    <n v="4"/>
    <n v="4"/>
    <n v="4"/>
    <n v="4"/>
    <n v="5"/>
    <n v="4"/>
    <n v="4"/>
    <n v="1"/>
    <n v="1"/>
    <n v="1"/>
    <m/>
    <m/>
    <m/>
    <n v="2"/>
  </r>
  <r>
    <n v="84"/>
    <n v="1"/>
    <s v="ศึกษาศาสตร์"/>
    <x v="1"/>
    <n v="3"/>
    <m/>
    <m/>
    <m/>
    <m/>
    <m/>
    <m/>
    <m/>
    <n v="1"/>
    <m/>
    <m/>
    <n v="5"/>
    <n v="4"/>
    <n v="4"/>
    <n v="5"/>
    <n v="5"/>
    <n v="4"/>
    <n v="4"/>
    <n v="4"/>
    <n v="4"/>
    <n v="5"/>
    <n v="4"/>
    <n v="4"/>
    <n v="4"/>
    <n v="4"/>
    <n v="4"/>
    <n v="4"/>
    <n v="4"/>
    <n v="4"/>
    <n v="4"/>
    <n v="4"/>
    <n v="1"/>
    <m/>
    <n v="1"/>
    <m/>
    <m/>
    <m/>
    <n v="3"/>
  </r>
  <r>
    <n v="85"/>
    <n v="1"/>
    <s v="ศึกษาศาสตร์"/>
    <x v="1"/>
    <n v="3"/>
    <m/>
    <n v="1"/>
    <m/>
    <m/>
    <n v="1"/>
    <m/>
    <m/>
    <m/>
    <m/>
    <m/>
    <n v="5"/>
    <n v="5"/>
    <n v="5"/>
    <n v="5"/>
    <n v="5"/>
    <n v="5"/>
    <n v="5"/>
    <n v="5"/>
    <n v="5"/>
    <n v="5"/>
    <n v="3"/>
    <n v="3"/>
    <n v="4"/>
    <n v="4"/>
    <n v="5"/>
    <n v="5"/>
    <n v="5"/>
    <n v="4"/>
    <n v="4"/>
    <n v="4"/>
    <n v="1"/>
    <n v="1"/>
    <m/>
    <m/>
    <n v="1"/>
    <m/>
    <n v="2"/>
  </r>
  <r>
    <n v="86"/>
    <n v="1"/>
    <s v="บริหารธุรกิจฯ"/>
    <x v="1"/>
    <n v="3"/>
    <m/>
    <n v="1"/>
    <m/>
    <m/>
    <m/>
    <m/>
    <m/>
    <m/>
    <m/>
    <m/>
    <n v="5"/>
    <n v="5"/>
    <n v="5"/>
    <n v="5"/>
    <n v="5"/>
    <n v="5"/>
    <n v="4"/>
    <n v="5"/>
    <n v="5"/>
    <n v="5"/>
    <n v="3"/>
    <n v="3"/>
    <n v="5"/>
    <n v="5"/>
    <n v="5"/>
    <n v="5"/>
    <n v="4"/>
    <n v="4"/>
    <n v="4"/>
    <n v="4"/>
    <n v="1"/>
    <m/>
    <m/>
    <n v="1"/>
    <m/>
    <m/>
    <n v="2"/>
  </r>
  <r>
    <n v="87"/>
    <n v="1"/>
    <s v="มนุษยศาสตร์"/>
    <x v="1"/>
    <n v="3"/>
    <m/>
    <m/>
    <n v="1"/>
    <m/>
    <m/>
    <m/>
    <m/>
    <m/>
    <m/>
    <m/>
    <n v="5"/>
    <n v="5"/>
    <n v="4"/>
    <n v="4"/>
    <n v="4"/>
    <n v="4"/>
    <n v="4"/>
    <n v="4"/>
    <n v="4"/>
    <n v="4"/>
    <n v="3"/>
    <n v="3"/>
    <n v="3"/>
    <n v="3"/>
    <n v="4"/>
    <n v="4"/>
    <n v="3"/>
    <n v="4"/>
    <n v="3"/>
    <n v="3"/>
    <n v="1"/>
    <m/>
    <m/>
    <m/>
    <n v="1"/>
    <m/>
    <n v="3"/>
  </r>
  <r>
    <n v="88"/>
    <n v="1"/>
    <m/>
    <x v="1"/>
    <n v="2"/>
    <m/>
    <m/>
    <m/>
    <m/>
    <m/>
    <n v="1"/>
    <m/>
    <m/>
    <m/>
    <n v="1"/>
    <n v="4"/>
    <n v="4"/>
    <n v="4"/>
    <n v="4"/>
    <n v="4"/>
    <n v="4"/>
    <n v="4"/>
    <n v="4"/>
    <n v="4"/>
    <n v="4"/>
    <n v="3"/>
    <n v="3"/>
    <n v="3"/>
    <n v="3"/>
    <n v="2"/>
    <n v="3"/>
    <n v="3"/>
    <n v="4"/>
    <n v="4"/>
    <n v="4"/>
    <m/>
    <m/>
    <m/>
    <m/>
    <m/>
    <m/>
    <m/>
  </r>
  <r>
    <n v="89"/>
    <n v="1"/>
    <s v="มนุษยศาสตร์"/>
    <x v="1"/>
    <n v="3"/>
    <m/>
    <m/>
    <n v="1"/>
    <m/>
    <m/>
    <m/>
    <m/>
    <m/>
    <m/>
    <m/>
    <n v="5"/>
    <n v="5"/>
    <n v="5"/>
    <n v="5"/>
    <n v="5"/>
    <n v="5"/>
    <n v="3"/>
    <n v="4"/>
    <n v="4"/>
    <n v="4"/>
    <n v="3"/>
    <n v="3"/>
    <n v="4"/>
    <n v="3"/>
    <n v="4"/>
    <n v="3"/>
    <n v="3"/>
    <n v="4"/>
    <n v="4"/>
    <n v="4"/>
    <n v="1"/>
    <n v="1"/>
    <n v="1"/>
    <m/>
    <n v="1"/>
    <m/>
    <n v="3"/>
  </r>
  <r>
    <n v="90"/>
    <n v="1"/>
    <m/>
    <x v="0"/>
    <n v="3"/>
    <m/>
    <m/>
    <n v="1"/>
    <m/>
    <m/>
    <n v="1"/>
    <m/>
    <m/>
    <m/>
    <m/>
    <n v="5"/>
    <n v="5"/>
    <n v="5"/>
    <n v="5"/>
    <n v="5"/>
    <n v="5"/>
    <n v="5"/>
    <n v="5"/>
    <n v="5"/>
    <n v="5"/>
    <n v="3"/>
    <n v="3"/>
    <n v="3"/>
    <n v="3"/>
    <n v="4"/>
    <n v="3"/>
    <n v="3"/>
    <n v="3"/>
    <n v="2"/>
    <n v="3"/>
    <n v="1"/>
    <n v="1"/>
    <m/>
    <n v="1"/>
    <m/>
    <m/>
    <n v="2"/>
  </r>
  <r>
    <n v="91"/>
    <n v="1"/>
    <s v="บริหารธุรกิจฯ"/>
    <x v="0"/>
    <n v="3"/>
    <m/>
    <n v="1"/>
    <m/>
    <m/>
    <m/>
    <m/>
    <m/>
    <m/>
    <m/>
    <m/>
    <n v="5"/>
    <n v="5"/>
    <n v="4"/>
    <n v="5"/>
    <n v="5"/>
    <n v="5"/>
    <n v="4"/>
    <n v="5"/>
    <n v="5"/>
    <n v="5"/>
    <n v="3"/>
    <n v="2"/>
    <n v="4"/>
    <n v="5"/>
    <n v="5"/>
    <n v="5"/>
    <n v="5"/>
    <n v="4"/>
    <n v="5"/>
    <n v="5"/>
    <n v="1"/>
    <m/>
    <m/>
    <m/>
    <n v="1"/>
    <m/>
    <n v="1"/>
  </r>
  <r>
    <n v="92"/>
    <n v="1"/>
    <s v="โรงเรียนมัธยมสาธิตฯ"/>
    <x v="1"/>
    <n v="3"/>
    <m/>
    <n v="1"/>
    <m/>
    <m/>
    <m/>
    <m/>
    <m/>
    <m/>
    <m/>
    <n v="1"/>
    <n v="5"/>
    <n v="5"/>
    <n v="5"/>
    <n v="5"/>
    <n v="5"/>
    <n v="5"/>
    <n v="5"/>
    <n v="5"/>
    <n v="5"/>
    <n v="5"/>
    <n v="1"/>
    <n v="4"/>
    <n v="4"/>
    <n v="2"/>
    <n v="3"/>
    <n v="5"/>
    <n v="5"/>
    <n v="4"/>
    <n v="4"/>
    <n v="4"/>
    <n v="1"/>
    <n v="1"/>
    <n v="1"/>
    <n v="1"/>
    <n v="1"/>
    <m/>
    <n v="2"/>
  </r>
  <r>
    <n v="93"/>
    <n v="1"/>
    <s v="บริหารธุรกิจฯ"/>
    <x v="0"/>
    <n v="3"/>
    <m/>
    <m/>
    <n v="1"/>
    <m/>
    <m/>
    <m/>
    <m/>
    <m/>
    <m/>
    <m/>
    <n v="5"/>
    <n v="5"/>
    <n v="5"/>
    <n v="5"/>
    <n v="5"/>
    <n v="5"/>
    <n v="5"/>
    <n v="5"/>
    <n v="5"/>
    <n v="5"/>
    <n v="3"/>
    <n v="3"/>
    <n v="4"/>
    <n v="4"/>
    <n v="5"/>
    <n v="5"/>
    <n v="3"/>
    <n v="4"/>
    <n v="5"/>
    <n v="5"/>
    <n v="1"/>
    <m/>
    <m/>
    <n v="1"/>
    <m/>
    <m/>
    <n v="3"/>
  </r>
  <r>
    <n v="94"/>
    <n v="1"/>
    <s v="ศึกษาศาสตร์"/>
    <x v="0"/>
    <n v="3"/>
    <m/>
    <m/>
    <m/>
    <m/>
    <m/>
    <n v="1"/>
    <m/>
    <m/>
    <m/>
    <m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1"/>
    <n v="1"/>
    <m/>
    <m/>
    <m/>
    <m/>
    <n v="2"/>
  </r>
  <r>
    <n v="95"/>
    <n v="1"/>
    <s v="บริหารธุรกิจฯ"/>
    <x v="1"/>
    <n v="3"/>
    <m/>
    <m/>
    <n v="1"/>
    <m/>
    <m/>
    <m/>
    <m/>
    <m/>
    <m/>
    <m/>
    <n v="5"/>
    <n v="3"/>
    <n v="3"/>
    <n v="5"/>
    <n v="4"/>
    <n v="4"/>
    <n v="4"/>
    <n v="4"/>
    <n v="4"/>
    <n v="4"/>
    <n v="2"/>
    <n v="2"/>
    <n v="4"/>
    <n v="3"/>
    <n v="4"/>
    <n v="3"/>
    <n v="3"/>
    <n v="3"/>
    <n v="3"/>
    <n v="3"/>
    <n v="1"/>
    <n v="1"/>
    <m/>
    <m/>
    <m/>
    <m/>
    <n v="2"/>
  </r>
  <r>
    <n v="96"/>
    <n v="2"/>
    <s v="บุคคลภายนอก"/>
    <x v="1"/>
    <n v="3"/>
    <m/>
    <m/>
    <m/>
    <m/>
    <m/>
    <m/>
    <m/>
    <n v="1"/>
    <m/>
    <m/>
    <n v="5"/>
    <n v="5"/>
    <n v="5"/>
    <n v="5"/>
    <n v="5"/>
    <n v="5"/>
    <n v="5"/>
    <n v="5"/>
    <n v="5"/>
    <n v="5"/>
    <n v="1"/>
    <n v="1"/>
    <n v="3"/>
    <n v="3"/>
    <n v="5"/>
    <n v="5"/>
    <n v="5"/>
    <n v="4"/>
    <n v="4"/>
    <n v="4"/>
    <n v="1"/>
    <m/>
    <n v="1"/>
    <m/>
    <m/>
    <m/>
    <n v="3"/>
  </r>
  <r>
    <n v="97"/>
    <n v="2"/>
    <s v="ครุศาสตร์ มรภ.พิบูลย์สงคราม"/>
    <x v="0"/>
    <n v="3"/>
    <m/>
    <m/>
    <m/>
    <m/>
    <m/>
    <m/>
    <m/>
    <n v="1"/>
    <m/>
    <m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2"/>
    <n v="1"/>
    <n v="1"/>
    <n v="1"/>
    <n v="1"/>
    <m/>
    <n v="1"/>
  </r>
  <r>
    <n v="98"/>
    <n v="1"/>
    <s v="สถาปัตยกรรมศาสตร์"/>
    <x v="0"/>
    <n v="3"/>
    <m/>
    <n v="1"/>
    <n v="1"/>
    <m/>
    <m/>
    <m/>
    <m/>
    <m/>
    <m/>
    <m/>
    <n v="5"/>
    <n v="5"/>
    <n v="5"/>
    <n v="5"/>
    <n v="5"/>
    <n v="5"/>
    <n v="3"/>
    <n v="5"/>
    <n v="3"/>
    <n v="4"/>
    <n v="2"/>
    <n v="2"/>
    <n v="3"/>
    <n v="3"/>
    <n v="4"/>
    <n v="4"/>
    <n v="4"/>
    <n v="3"/>
    <n v="4"/>
    <n v="4"/>
    <n v="1"/>
    <n v="1"/>
    <m/>
    <m/>
    <m/>
    <m/>
    <n v="3"/>
  </r>
  <r>
    <n v="99"/>
    <n v="1"/>
    <s v="บริหารธุรกิจฯ"/>
    <x v="1"/>
    <n v="3"/>
    <m/>
    <m/>
    <n v="1"/>
    <m/>
    <m/>
    <m/>
    <m/>
    <m/>
    <m/>
    <m/>
    <n v="5"/>
    <n v="4"/>
    <n v="3"/>
    <n v="5"/>
    <n v="4"/>
    <n v="4"/>
    <n v="3"/>
    <n v="4"/>
    <n v="4"/>
    <n v="4"/>
    <n v="3"/>
    <n v="3"/>
    <n v="4"/>
    <n v="4"/>
    <n v="4"/>
    <n v="4"/>
    <n v="4"/>
    <n v="2"/>
    <n v="3"/>
    <n v="3"/>
    <m/>
    <m/>
    <m/>
    <m/>
    <m/>
    <m/>
    <m/>
  </r>
  <r>
    <n v="100"/>
    <n v="1"/>
    <s v="สังคมศาสตร์"/>
    <x v="1"/>
    <n v="3"/>
    <m/>
    <m/>
    <n v="1"/>
    <m/>
    <m/>
    <m/>
    <m/>
    <m/>
    <m/>
    <m/>
    <n v="5"/>
    <n v="5"/>
    <n v="4"/>
    <n v="4"/>
    <n v="4"/>
    <n v="5"/>
    <n v="4"/>
    <n v="4"/>
    <n v="4"/>
    <n v="4"/>
    <n v="3"/>
    <n v="2"/>
    <n v="4"/>
    <n v="4"/>
    <n v="4"/>
    <n v="4"/>
    <n v="4"/>
    <n v="4"/>
    <n v="4"/>
    <n v="5"/>
    <n v="1"/>
    <m/>
    <n v="2"/>
    <m/>
    <m/>
    <m/>
    <n v="2"/>
  </r>
  <r>
    <n v="101"/>
    <n v="1"/>
    <s v="บริหารธุรกิจฯ"/>
    <x v="1"/>
    <n v="3"/>
    <m/>
    <m/>
    <n v="1"/>
    <m/>
    <m/>
    <m/>
    <m/>
    <m/>
    <m/>
    <m/>
    <n v="4"/>
    <n v="4"/>
    <n v="4"/>
    <n v="5"/>
    <n v="5"/>
    <n v="4"/>
    <n v="3"/>
    <n v="3"/>
    <n v="4"/>
    <n v="4"/>
    <n v="2"/>
    <n v="2"/>
    <n v="4"/>
    <n v="3"/>
    <n v="4"/>
    <n v="4"/>
    <n v="4"/>
    <n v="1"/>
    <n v="4"/>
    <n v="4"/>
    <n v="1"/>
    <m/>
    <m/>
    <m/>
    <m/>
    <n v="1"/>
    <n v="2"/>
  </r>
  <r>
    <n v="102"/>
    <n v="1"/>
    <s v="มนุษยศาสตร์"/>
    <x v="4"/>
    <n v="3"/>
    <m/>
    <m/>
    <m/>
    <m/>
    <m/>
    <n v="1"/>
    <n v="1"/>
    <m/>
    <m/>
    <m/>
    <n v="4"/>
    <n v="4"/>
    <n v="5"/>
    <n v="5"/>
    <n v="4"/>
    <n v="5"/>
    <n v="3"/>
    <n v="5"/>
    <n v="3"/>
    <n v="5"/>
    <n v="3"/>
    <n v="4"/>
    <n v="4"/>
    <n v="5"/>
    <n v="5"/>
    <n v="5"/>
    <n v="5"/>
    <n v="5"/>
    <n v="5"/>
    <n v="4"/>
    <n v="1"/>
    <m/>
    <m/>
    <m/>
    <n v="1"/>
    <m/>
    <n v="3"/>
  </r>
  <r>
    <n v="103"/>
    <n v="1"/>
    <s v="มนุษยศาสตร์"/>
    <x v="1"/>
    <n v="3"/>
    <m/>
    <m/>
    <m/>
    <m/>
    <n v="1"/>
    <m/>
    <m/>
    <m/>
    <m/>
    <m/>
    <n v="5"/>
    <n v="4"/>
    <n v="4"/>
    <n v="5"/>
    <n v="5"/>
    <n v="5"/>
    <n v="3"/>
    <n v="4"/>
    <n v="5"/>
    <n v="4"/>
    <n v="3"/>
    <n v="3"/>
    <n v="4"/>
    <n v="4"/>
    <n v="4"/>
    <n v="4"/>
    <n v="5"/>
    <n v="4"/>
    <n v="5"/>
    <n v="4"/>
    <n v="1"/>
    <m/>
    <n v="1"/>
    <m/>
    <n v="1"/>
    <m/>
    <n v="2"/>
  </r>
  <r>
    <n v="104"/>
    <n v="1"/>
    <s v="มนุษยศาสตร์"/>
    <x v="1"/>
    <n v="3"/>
    <m/>
    <m/>
    <m/>
    <m/>
    <n v="1"/>
    <m/>
    <m/>
    <m/>
    <m/>
    <m/>
    <n v="5"/>
    <n v="5"/>
    <n v="5"/>
    <n v="5"/>
    <n v="5"/>
    <n v="5"/>
    <n v="3"/>
    <n v="5"/>
    <n v="5"/>
    <n v="5"/>
    <n v="4"/>
    <n v="3"/>
    <n v="5"/>
    <n v="4"/>
    <n v="4"/>
    <n v="5"/>
    <n v="5"/>
    <n v="5"/>
    <n v="5"/>
    <n v="5"/>
    <n v="1"/>
    <m/>
    <m/>
    <m/>
    <n v="1"/>
    <m/>
    <n v="1"/>
  </r>
  <r>
    <n v="105"/>
    <n v="1"/>
    <s v="บริหารธุรกิจฯ"/>
    <x v="1"/>
    <n v="3"/>
    <m/>
    <m/>
    <m/>
    <m/>
    <m/>
    <n v="1"/>
    <m/>
    <m/>
    <m/>
    <m/>
    <n v="4"/>
    <n v="4"/>
    <n v="4"/>
    <n v="4"/>
    <n v="4"/>
    <n v="3"/>
    <n v="3"/>
    <n v="3"/>
    <n v="4"/>
    <n v="4"/>
    <n v="3"/>
    <n v="3"/>
    <n v="3"/>
    <n v="3"/>
    <n v="3"/>
    <n v="3"/>
    <n v="3"/>
    <n v="3"/>
    <n v="3"/>
    <n v="3"/>
    <n v="1"/>
    <m/>
    <m/>
    <m/>
    <n v="1"/>
    <m/>
    <n v="3"/>
  </r>
  <r>
    <n v="106"/>
    <n v="1"/>
    <s v="ศึกษาศาสตร์"/>
    <x v="1"/>
    <n v="3"/>
    <m/>
    <m/>
    <n v="1"/>
    <m/>
    <m/>
    <m/>
    <m/>
    <m/>
    <m/>
    <n v="1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1"/>
    <n v="1"/>
    <m/>
    <m/>
    <m/>
    <m/>
    <n v="1"/>
  </r>
  <r>
    <n v="107"/>
    <n v="1"/>
    <s v="สถาปัตยกรรมศาสตร์"/>
    <x v="1"/>
    <n v="3"/>
    <m/>
    <n v="1"/>
    <n v="1"/>
    <m/>
    <m/>
    <m/>
    <m/>
    <m/>
    <m/>
    <m/>
    <n v="5"/>
    <n v="5"/>
    <n v="5"/>
    <n v="5"/>
    <n v="5"/>
    <n v="4"/>
    <n v="3"/>
    <n v="4"/>
    <n v="4"/>
    <n v="5"/>
    <n v="3"/>
    <n v="3"/>
    <n v="4"/>
    <n v="4"/>
    <n v="5"/>
    <n v="5"/>
    <n v="5"/>
    <n v="5"/>
    <n v="5"/>
    <n v="5"/>
    <n v="1"/>
    <n v="1"/>
    <m/>
    <m/>
    <m/>
    <m/>
    <n v="2"/>
  </r>
  <r>
    <n v="108"/>
    <n v="3"/>
    <m/>
    <x v="1"/>
    <m/>
    <m/>
    <m/>
    <m/>
    <m/>
    <m/>
    <m/>
    <m/>
    <m/>
    <m/>
    <m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1"/>
    <n v="1"/>
    <m/>
    <m/>
    <m/>
    <m/>
    <n v="1"/>
  </r>
  <r>
    <n v="109"/>
    <n v="1"/>
    <s v="มนุษยศาสตร์"/>
    <x v="1"/>
    <n v="3"/>
    <m/>
    <m/>
    <n v="1"/>
    <m/>
    <m/>
    <m/>
    <m/>
    <m/>
    <m/>
    <m/>
    <n v="5"/>
    <n v="5"/>
    <n v="5"/>
    <n v="5"/>
    <n v="5"/>
    <n v="5"/>
    <n v="4"/>
    <n v="5"/>
    <n v="5"/>
    <n v="5"/>
    <n v="3"/>
    <n v="3"/>
    <n v="5"/>
    <n v="5"/>
    <n v="5"/>
    <n v="5"/>
    <n v="5"/>
    <n v="4"/>
    <n v="4"/>
    <n v="5"/>
    <n v="1"/>
    <n v="1"/>
    <n v="1"/>
    <m/>
    <n v="1"/>
    <m/>
    <n v="2"/>
  </r>
  <r>
    <n v="110"/>
    <n v="1"/>
    <s v="มนุษยศาสตร์"/>
    <x v="0"/>
    <n v="3"/>
    <m/>
    <m/>
    <n v="1"/>
    <m/>
    <m/>
    <m/>
    <m/>
    <m/>
    <m/>
    <n v="1"/>
    <n v="5"/>
    <n v="5"/>
    <n v="5"/>
    <n v="5"/>
    <n v="5"/>
    <n v="5"/>
    <n v="4"/>
    <n v="5"/>
    <n v="5"/>
    <n v="5"/>
    <n v="3"/>
    <n v="4"/>
    <n v="4"/>
    <n v="5"/>
    <n v="4"/>
    <n v="5"/>
    <n v="5"/>
    <n v="5"/>
    <n v="5"/>
    <n v="5"/>
    <n v="1"/>
    <m/>
    <n v="1"/>
    <m/>
    <m/>
    <m/>
    <n v="2"/>
  </r>
  <r>
    <n v="111"/>
    <n v="1"/>
    <s v="ศึกษาศาสตร์"/>
    <x v="1"/>
    <n v="3"/>
    <m/>
    <n v="1"/>
    <n v="1"/>
    <m/>
    <m/>
    <m/>
    <m/>
    <m/>
    <m/>
    <m/>
    <n v="4"/>
    <n v="4"/>
    <n v="4"/>
    <n v="4"/>
    <n v="4"/>
    <n v="5"/>
    <n v="4"/>
    <n v="4"/>
    <n v="4"/>
    <n v="4"/>
    <n v="3"/>
    <n v="3"/>
    <n v="4"/>
    <n v="4"/>
    <n v="4"/>
    <n v="4"/>
    <n v="5"/>
    <n v="4"/>
    <n v="4"/>
    <n v="5"/>
    <n v="1"/>
    <m/>
    <m/>
    <m/>
    <n v="1"/>
    <m/>
    <n v="1"/>
  </r>
  <r>
    <n v="112"/>
    <n v="1"/>
    <s v="ศึกษาศาสตร์"/>
    <x v="1"/>
    <n v="3"/>
    <m/>
    <n v="1"/>
    <m/>
    <m/>
    <m/>
    <m/>
    <m/>
    <m/>
    <m/>
    <m/>
    <n v="4"/>
    <n v="4"/>
    <n v="4"/>
    <n v="5"/>
    <n v="4"/>
    <n v="5"/>
    <n v="4"/>
    <n v="4"/>
    <n v="4"/>
    <n v="5"/>
    <n v="2"/>
    <n v="3"/>
    <n v="4"/>
    <n v="4"/>
    <n v="4"/>
    <n v="4"/>
    <n v="4"/>
    <n v="4"/>
    <n v="4"/>
    <n v="4"/>
    <n v="1"/>
    <n v="1"/>
    <m/>
    <n v="1"/>
    <m/>
    <m/>
    <n v="3"/>
  </r>
  <r>
    <n v="113"/>
    <n v="1"/>
    <s v="สหเวชศาสตร์"/>
    <x v="1"/>
    <n v="2"/>
    <m/>
    <m/>
    <m/>
    <m/>
    <n v="1"/>
    <m/>
    <m/>
    <m/>
    <m/>
    <m/>
    <n v="5"/>
    <n v="4"/>
    <n v="4"/>
    <n v="5"/>
    <n v="5"/>
    <n v="4"/>
    <n v="4"/>
    <n v="4"/>
    <n v="4"/>
    <n v="4"/>
    <n v="3"/>
    <n v="3"/>
    <n v="4"/>
    <n v="4"/>
    <n v="4"/>
    <n v="4"/>
    <n v="4"/>
    <n v="4"/>
    <n v="4"/>
    <n v="4"/>
    <n v="1"/>
    <m/>
    <n v="1"/>
    <m/>
    <m/>
    <m/>
    <n v="3"/>
  </r>
  <r>
    <n v="114"/>
    <n v="1"/>
    <s v="วิศวกรรมศาสตร์"/>
    <x v="1"/>
    <n v="2"/>
    <m/>
    <m/>
    <n v="1"/>
    <m/>
    <m/>
    <m/>
    <m/>
    <m/>
    <m/>
    <m/>
    <n v="5"/>
    <n v="5"/>
    <n v="4"/>
    <n v="4"/>
    <n v="4"/>
    <n v="5"/>
    <n v="5"/>
    <n v="5"/>
    <n v="5"/>
    <n v="5"/>
    <n v="3"/>
    <n v="3"/>
    <n v="3"/>
    <n v="3"/>
    <n v="3"/>
    <n v="2"/>
    <n v="2"/>
    <n v="2"/>
    <n v="1"/>
    <n v="2"/>
    <m/>
    <m/>
    <n v="1"/>
    <m/>
    <m/>
    <m/>
    <m/>
  </r>
  <r>
    <n v="115"/>
    <n v="1"/>
    <s v="สหเวชศาสตร์"/>
    <x v="0"/>
    <n v="2"/>
    <m/>
    <m/>
    <m/>
    <m/>
    <n v="1"/>
    <m/>
    <m/>
    <m/>
    <m/>
    <m/>
    <n v="5"/>
    <n v="5"/>
    <n v="5"/>
    <n v="5"/>
    <n v="5"/>
    <n v="5"/>
    <n v="5"/>
    <n v="5"/>
    <n v="5"/>
    <n v="5"/>
    <n v="2"/>
    <n v="2"/>
    <n v="3"/>
    <n v="3"/>
    <n v="5"/>
    <n v="5"/>
    <n v="5"/>
    <n v="3"/>
    <n v="3"/>
    <n v="3"/>
    <n v="1"/>
    <m/>
    <n v="1"/>
    <n v="1"/>
    <m/>
    <m/>
    <n v="2"/>
  </r>
  <r>
    <n v="116"/>
    <n v="1"/>
    <s v="เภสัชศาสตร์"/>
    <x v="1"/>
    <n v="2"/>
    <m/>
    <n v="1"/>
    <n v="1"/>
    <m/>
    <m/>
    <m/>
    <m/>
    <m/>
    <m/>
    <m/>
    <n v="5"/>
    <n v="5"/>
    <n v="5"/>
    <n v="5"/>
    <n v="5"/>
    <n v="5"/>
    <n v="5"/>
    <n v="5"/>
    <n v="4"/>
    <n v="5"/>
    <n v="2"/>
    <n v="2"/>
    <n v="4"/>
    <n v="4"/>
    <n v="5"/>
    <n v="4"/>
    <n v="4"/>
    <n v="4"/>
    <n v="4"/>
    <n v="4"/>
    <n v="1"/>
    <m/>
    <n v="1"/>
    <n v="1"/>
    <m/>
    <n v="1"/>
    <n v="3"/>
  </r>
  <r>
    <n v="117"/>
    <n v="1"/>
    <s v="เภสัชศาสตร์"/>
    <x v="1"/>
    <n v="2"/>
    <m/>
    <m/>
    <m/>
    <m/>
    <n v="1"/>
    <n v="1"/>
    <m/>
    <m/>
    <m/>
    <m/>
    <n v="4"/>
    <n v="4"/>
    <n v="4"/>
    <n v="5"/>
    <n v="5"/>
    <n v="5"/>
    <n v="2"/>
    <n v="3"/>
    <n v="3"/>
    <n v="4"/>
    <n v="2"/>
    <n v="2"/>
    <n v="3"/>
    <n v="3"/>
    <n v="3"/>
    <n v="4"/>
    <n v="4"/>
    <n v="3"/>
    <n v="3"/>
    <n v="3"/>
    <n v="1"/>
    <n v="1"/>
    <n v="1"/>
    <m/>
    <m/>
    <m/>
    <n v="3"/>
  </r>
  <r>
    <n v="118"/>
    <n v="1"/>
    <s v="วิทยาศาสตร์การแพทย์"/>
    <x v="1"/>
    <n v="2"/>
    <m/>
    <m/>
    <n v="1"/>
    <m/>
    <m/>
    <n v="1"/>
    <n v="1"/>
    <m/>
    <m/>
    <m/>
    <n v="5"/>
    <n v="5"/>
    <n v="4"/>
    <n v="5"/>
    <n v="5"/>
    <n v="5"/>
    <n v="5"/>
    <n v="5"/>
    <n v="5"/>
    <n v="5"/>
    <n v="3"/>
    <n v="3"/>
    <n v="4"/>
    <n v="4"/>
    <n v="3"/>
    <n v="4"/>
    <n v="4"/>
    <n v="3"/>
    <n v="4"/>
    <n v="3"/>
    <n v="1"/>
    <m/>
    <n v="1"/>
    <n v="1"/>
    <m/>
    <m/>
    <n v="3"/>
  </r>
  <r>
    <n v="119"/>
    <n v="1"/>
    <s v="แพทยศาสตร์"/>
    <x v="1"/>
    <n v="2"/>
    <m/>
    <m/>
    <m/>
    <m/>
    <m/>
    <n v="1"/>
    <n v="1"/>
    <m/>
    <m/>
    <m/>
    <n v="4"/>
    <n v="5"/>
    <n v="4"/>
    <n v="5"/>
    <n v="5"/>
    <n v="5"/>
    <n v="3"/>
    <n v="4"/>
    <n v="5"/>
    <n v="4"/>
    <n v="3"/>
    <n v="3"/>
    <n v="4"/>
    <n v="4"/>
    <n v="5"/>
    <n v="4"/>
    <n v="4"/>
    <n v="3"/>
    <n v="3"/>
    <n v="3"/>
    <n v="1"/>
    <m/>
    <n v="1"/>
    <m/>
    <m/>
    <m/>
    <n v="4"/>
  </r>
  <r>
    <n v="120"/>
    <n v="1"/>
    <s v="แพทยศาสตร์"/>
    <x v="1"/>
    <n v="2"/>
    <m/>
    <m/>
    <m/>
    <m/>
    <m/>
    <m/>
    <n v="1"/>
    <m/>
    <m/>
    <m/>
    <n v="5"/>
    <n v="4"/>
    <n v="3"/>
    <n v="5"/>
    <n v="5"/>
    <n v="5"/>
    <n v="5"/>
    <n v="5"/>
    <n v="5"/>
    <n v="5"/>
    <n v="2"/>
    <n v="2"/>
    <n v="4"/>
    <n v="4"/>
    <n v="5"/>
    <n v="5"/>
    <n v="4"/>
    <n v="3"/>
    <n v="3"/>
    <n v="3"/>
    <n v="1"/>
    <m/>
    <n v="1"/>
    <m/>
    <m/>
    <m/>
    <n v="2"/>
  </r>
  <r>
    <n v="121"/>
    <n v="2"/>
    <m/>
    <x v="6"/>
    <n v="2"/>
    <m/>
    <m/>
    <m/>
    <m/>
    <m/>
    <n v="1"/>
    <m/>
    <n v="1"/>
    <m/>
    <m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m/>
    <m/>
    <m/>
    <m/>
    <m/>
    <m/>
    <m/>
  </r>
  <r>
    <n v="122"/>
    <n v="1"/>
    <s v="สหเวชศาสตร์"/>
    <x v="1"/>
    <n v="2"/>
    <m/>
    <m/>
    <n v="1"/>
    <m/>
    <m/>
    <m/>
    <m/>
    <m/>
    <m/>
    <m/>
    <n v="4"/>
    <n v="4"/>
    <n v="4"/>
    <n v="4"/>
    <n v="4"/>
    <n v="4"/>
    <n v="4"/>
    <n v="4"/>
    <n v="4"/>
    <n v="4"/>
    <n v="3"/>
    <n v="3"/>
    <n v="4"/>
    <n v="4"/>
    <n v="3"/>
    <n v="3"/>
    <n v="4"/>
    <n v="3"/>
    <n v="3"/>
    <n v="4"/>
    <n v="2"/>
    <m/>
    <n v="1"/>
    <m/>
    <m/>
    <m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Sheet11" cacheId="3" applyNumberFormats="0" applyBorderFormats="0" applyFontFormats="0" applyPatternFormats="0" applyAlignmentFormats="0" applyWidthHeightFormats="0" dataCaption="" updatedVersion="4">
  <location ref="A3:B11" firstHeaderRow="1" firstDataRow="1" firstDataCol="1"/>
  <pivotFields count="42">
    <pivotField name="ที่" outline="0" multipleItemSelectionAllowed="1" showAll="0"/>
    <pivotField name="ข้อมูล" outline="0" multipleItemSelectionAllowed="1" showAll="0"/>
    <pivotField name="คณะ" outline="0" multipleItemSelectionAllowed="1" showAll="0"/>
    <pivotField name="ตำแหน่งทางวิชาการ" axis="axisRow" dataField="1" outline="0" multipleItemSelectionAllowed="1" showAll="0" sortType="ascending">
      <items count="8">
        <item x="6"/>
        <item x="5"/>
        <item x="0"/>
        <item x="2"/>
        <item x="3"/>
        <item x="4"/>
        <item x="1"/>
        <item t="default"/>
      </items>
    </pivotField>
    <pivotField name="ห้องบรรยาย" outline="0" multipleItemSelectionAllowed="1" showAll="0"/>
    <pivotField name="หน่วยงาน" outline="0" multipleItemSelectionAllowed="1" showAll="0"/>
    <pivotField name="web" outline="0" multipleItemSelectionAllowed="1" showAll="0"/>
    <pivotField name="คณะ2" outline="0" multipleItemSelectionAllowed="1" showAll="0"/>
    <pivotField name="อาจารย์" outline="0" multipleItemSelectionAllowed="1" showAll="0"/>
    <pivotField name="e-mail" outline="0" multipleItemSelectionAllowed="1" showAll="0"/>
    <pivotField name="ป้าย" outline="0" multipleItemSelectionAllowed="1" showAll="0"/>
    <pivotField name="ใบปลิว" outline="0" multipleItemSelectionAllowed="1" showAll="0"/>
    <pivotField name="เพื่อน" outline="0" multipleItemSelectionAllowed="1" showAll="0"/>
    <pivotField name="จนท.คณะ" outline="0" multipleItemSelectionAllowed="1" showAll="0"/>
    <pivotField name="เฟสบุ๊ก" outline="0" multipleItemSelectionAllowed="1" showAll="0"/>
    <pivotField name="1.1" outline="0" multipleItemSelectionAllowed="1" showAll="0"/>
    <pivotField name="1.2" outline="0" multipleItemSelectionAllowed="1" showAll="0"/>
    <pivotField name="1.3" outline="0" multipleItemSelectionAllowed="1" showAll="0"/>
    <pivotField name="2.1" outline="0" multipleItemSelectionAllowed="1" showAll="0"/>
    <pivotField name="2.2" outline="0" multipleItemSelectionAllowed="1" showAll="0"/>
    <pivotField name="3.1" outline="0" multipleItemSelectionAllowed="1" showAll="0"/>
    <pivotField name="3.2" outline="0" multipleItemSelectionAllowed="1" showAll="0"/>
    <pivotField name="3.3" outline="0" multipleItemSelectionAllowed="1" showAll="0"/>
    <pivotField name="3.4" outline="0" multipleItemSelectionAllowed="1" showAll="0"/>
    <pivotField name="3.5" outline="0" multipleItemSelectionAllowed="1" showAll="0"/>
    <pivotField name="4.1.1" outline="0" multipleItemSelectionAllowed="1" showAll="0"/>
    <pivotField name="4.1.2" outline="0" multipleItemSelectionAllowed="1" showAll="0"/>
    <pivotField name="4.2.1" outline="0" multipleItemSelectionAllowed="1" showAll="0"/>
    <pivotField name="4.2.2" outline="0" multipleItemSelectionAllowed="1" showAll="0"/>
    <pivotField name="4.3" outline="0" multipleItemSelectionAllowed="1" showAll="0"/>
    <pivotField name="4.4" outline="0" multipleItemSelectionAllowed="1" showAll="0"/>
    <pivotField name="4.5" outline="0" multipleItemSelectionAllowed="1" showAll="0"/>
    <pivotField name="5.1" outline="0" multipleItemSelectionAllowed="1" showAll="0"/>
    <pivotField name="5.2" outline="0" multipleItemSelectionAllowed="1" showAll="0"/>
    <pivotField name="5.3" outline="0" multipleItemSelectionAllowed="1" showAll="0"/>
    <pivotField name="ตอนที่ 4" outline="0" multipleItemSelectionAllowed="1" showAll="0"/>
    <pivotField name="ตำรา" outline="0" multipleItemSelectionAllowed="1" showAll="0"/>
    <pivotField name="หนังสือ" outline="0" multipleItemSelectionAllowed="1" showAll="0"/>
    <pivotField name="เอกสารคำสอน" outline="0" multipleItemSelectionAllowed="1" showAll="0"/>
    <pivotField name="เอกสารประกอบการสอน" outline="0" multipleItemSelectionAllowed="1" showAll="0"/>
    <pivotField name="งานแปล" outline="0" multipleItemSelectionAllowed="1" showAll="0"/>
    <pivotField name="ระเวลาฯ" outline="0" multipleItemSelectionAllowed="1" showAll="0"/>
  </pivotFields>
  <rowFields count="1"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COUNTA of ตำแหน่งทางวิชาการ" fld="3" subtotal="count" baseField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2"/>
  <sheetViews>
    <sheetView topLeftCell="L1" workbookViewId="0">
      <pane ySplit="1" topLeftCell="A47" activePane="bottomLeft" state="frozen"/>
      <selection pane="bottomLeft" activeCell="P64" sqref="P64"/>
    </sheetView>
  </sheetViews>
  <sheetFormatPr defaultColWidth="17.28515625" defaultRowHeight="15.75" customHeight="1" x14ac:dyDescent="0.2"/>
  <cols>
    <col min="1" max="1" width="4.85546875" style="124" customWidth="1"/>
    <col min="2" max="2" width="5.140625" style="124" customWidth="1"/>
    <col min="3" max="3" width="13.140625" style="124" customWidth="1"/>
    <col min="4" max="4" width="15.85546875" style="124" customWidth="1"/>
    <col min="5" max="5" width="15.42578125" style="124" customWidth="1"/>
    <col min="6" max="6" width="4.85546875" style="124" customWidth="1"/>
    <col min="7" max="7" width="3.7109375" style="124" customWidth="1"/>
    <col min="8" max="8" width="3.28515625" style="124" customWidth="1"/>
    <col min="9" max="9" width="6.42578125" style="124" customWidth="1"/>
    <col min="10" max="10" width="5.5703125" style="124" customWidth="1"/>
    <col min="11" max="11" width="4.42578125" style="124" customWidth="1"/>
    <col min="12" max="12" width="5.5703125" style="124" customWidth="1"/>
    <col min="13" max="13" width="4.42578125" style="124" customWidth="1"/>
    <col min="14" max="14" width="4.28515625" style="124" customWidth="1"/>
    <col min="15" max="15" width="4" style="124" customWidth="1"/>
    <col min="16" max="36" width="6" style="124" customWidth="1"/>
    <col min="37" max="37" width="4.7109375" style="124" customWidth="1"/>
    <col min="38" max="38" width="6.28515625" style="124" customWidth="1"/>
    <col min="39" max="39" width="5.42578125" style="124" customWidth="1"/>
    <col min="40" max="40" width="7.7109375" style="124" customWidth="1"/>
    <col min="41" max="41" width="4.7109375" style="124" customWidth="1"/>
    <col min="42" max="42" width="6.140625" style="124" customWidth="1"/>
    <col min="43" max="43" width="17.140625" style="124" customWidth="1"/>
    <col min="44" max="16384" width="17.28515625" style="124"/>
  </cols>
  <sheetData>
    <row r="1" spans="1:43" ht="51" customHeight="1" x14ac:dyDescent="0.2">
      <c r="A1" s="125" t="s">
        <v>6</v>
      </c>
      <c r="B1" s="125" t="s">
        <v>7</v>
      </c>
      <c r="C1" s="125" t="s">
        <v>8</v>
      </c>
      <c r="D1" s="3" t="s">
        <v>9</v>
      </c>
      <c r="E1" s="4" t="s">
        <v>10</v>
      </c>
      <c r="F1" s="5" t="s">
        <v>11</v>
      </c>
      <c r="G1" s="125" t="s">
        <v>12</v>
      </c>
      <c r="H1" s="125" t="s">
        <v>8</v>
      </c>
      <c r="I1" s="125" t="s">
        <v>5</v>
      </c>
      <c r="J1" s="125" t="s">
        <v>15</v>
      </c>
      <c r="K1" s="125" t="s">
        <v>16</v>
      </c>
      <c r="L1" s="125" t="s">
        <v>17</v>
      </c>
      <c r="M1" s="125" t="s">
        <v>18</v>
      </c>
      <c r="N1" s="125" t="s">
        <v>19</v>
      </c>
      <c r="O1" s="125" t="s">
        <v>20</v>
      </c>
      <c r="P1" s="6">
        <v>1.1000000000000001</v>
      </c>
      <c r="Q1" s="6">
        <v>1.2</v>
      </c>
      <c r="R1" s="6">
        <v>1.3</v>
      </c>
      <c r="S1" s="7">
        <v>2.1</v>
      </c>
      <c r="T1" s="7">
        <v>2.2000000000000002</v>
      </c>
      <c r="U1" s="8">
        <v>3.1</v>
      </c>
      <c r="V1" s="8">
        <v>3.2</v>
      </c>
      <c r="W1" s="8">
        <v>3.3</v>
      </c>
      <c r="X1" s="8">
        <v>3.4</v>
      </c>
      <c r="Y1" s="8">
        <v>3.5</v>
      </c>
      <c r="Z1" s="9" t="s">
        <v>21</v>
      </c>
      <c r="AA1" s="9" t="s">
        <v>22</v>
      </c>
      <c r="AB1" s="10" t="s">
        <v>23</v>
      </c>
      <c r="AC1" s="10" t="s">
        <v>24</v>
      </c>
      <c r="AD1" s="2">
        <v>4.3</v>
      </c>
      <c r="AE1" s="2">
        <v>4.4000000000000004</v>
      </c>
      <c r="AF1" s="2">
        <v>4.5</v>
      </c>
      <c r="AG1" s="11">
        <v>5.0999999999999899</v>
      </c>
      <c r="AH1" s="11">
        <v>5.2</v>
      </c>
      <c r="AI1" s="11">
        <v>5.3</v>
      </c>
      <c r="AJ1" s="125" t="s">
        <v>25</v>
      </c>
      <c r="AK1" s="12" t="s">
        <v>26</v>
      </c>
      <c r="AL1" s="12" t="s">
        <v>27</v>
      </c>
      <c r="AM1" s="13" t="s">
        <v>28</v>
      </c>
      <c r="AN1" s="12" t="s">
        <v>29</v>
      </c>
      <c r="AO1" s="12" t="s">
        <v>30</v>
      </c>
      <c r="AP1" s="125" t="s">
        <v>31</v>
      </c>
    </row>
    <row r="2" spans="1:43" ht="12.75" customHeight="1" x14ac:dyDescent="0.2">
      <c r="A2" s="2">
        <v>1</v>
      </c>
      <c r="B2" s="18">
        <v>2</v>
      </c>
      <c r="C2" s="125"/>
      <c r="D2" s="3"/>
      <c r="E2" s="14">
        <v>1</v>
      </c>
      <c r="F2" s="5"/>
      <c r="G2" s="2">
        <v>1</v>
      </c>
      <c r="H2" s="125"/>
      <c r="I2" s="125"/>
      <c r="J2" s="125"/>
      <c r="K2" s="125"/>
      <c r="L2" s="125"/>
      <c r="M2" s="125"/>
      <c r="N2" s="125"/>
      <c r="O2" s="125"/>
      <c r="P2" s="6">
        <v>5</v>
      </c>
      <c r="Q2" s="6">
        <v>4</v>
      </c>
      <c r="R2" s="6">
        <v>4</v>
      </c>
      <c r="S2" s="7">
        <v>4</v>
      </c>
      <c r="T2" s="7">
        <v>4</v>
      </c>
      <c r="U2" s="8">
        <v>4</v>
      </c>
      <c r="V2" s="8">
        <v>4</v>
      </c>
      <c r="W2" s="8">
        <v>4</v>
      </c>
      <c r="X2" s="8">
        <v>4</v>
      </c>
      <c r="Y2" s="8">
        <v>4</v>
      </c>
      <c r="Z2" s="15">
        <v>3</v>
      </c>
      <c r="AA2" s="15">
        <v>4</v>
      </c>
      <c r="AB2" s="16">
        <v>4</v>
      </c>
      <c r="AC2" s="16">
        <v>4</v>
      </c>
      <c r="AD2" s="2">
        <v>4</v>
      </c>
      <c r="AE2" s="2">
        <v>4</v>
      </c>
      <c r="AF2" s="2">
        <v>4</v>
      </c>
      <c r="AG2" s="11">
        <v>4</v>
      </c>
      <c r="AH2" s="11">
        <v>4</v>
      </c>
      <c r="AI2" s="11">
        <v>4</v>
      </c>
      <c r="AJ2" s="2">
        <v>1</v>
      </c>
      <c r="AK2" s="17">
        <v>1</v>
      </c>
      <c r="AL2" s="17">
        <v>1</v>
      </c>
      <c r="AM2" s="12"/>
      <c r="AN2" s="12"/>
      <c r="AO2" s="12"/>
      <c r="AP2" s="2">
        <v>1</v>
      </c>
    </row>
    <row r="3" spans="1:43" ht="38.25" customHeight="1" x14ac:dyDescent="0.2">
      <c r="A3" s="2">
        <v>2</v>
      </c>
      <c r="B3" s="2">
        <v>1</v>
      </c>
      <c r="C3" s="125" t="s">
        <v>48</v>
      </c>
      <c r="D3" s="3"/>
      <c r="E3" s="14">
        <v>1</v>
      </c>
      <c r="F3" s="5"/>
      <c r="G3" s="2">
        <v>1</v>
      </c>
      <c r="H3" s="2">
        <v>1</v>
      </c>
      <c r="I3" s="125"/>
      <c r="J3" s="125"/>
      <c r="K3" s="125"/>
      <c r="L3" s="125"/>
      <c r="M3" s="125"/>
      <c r="N3" s="125"/>
      <c r="O3" s="2">
        <v>1</v>
      </c>
      <c r="P3" s="6">
        <v>5</v>
      </c>
      <c r="Q3" s="6">
        <v>5</v>
      </c>
      <c r="R3" s="6">
        <v>5</v>
      </c>
      <c r="S3" s="7">
        <v>5</v>
      </c>
      <c r="T3" s="7">
        <v>5</v>
      </c>
      <c r="U3" s="8">
        <v>5</v>
      </c>
      <c r="V3" s="8">
        <v>5</v>
      </c>
      <c r="W3" s="8">
        <v>3</v>
      </c>
      <c r="X3" s="8">
        <v>5</v>
      </c>
      <c r="Y3" s="8">
        <v>5</v>
      </c>
      <c r="Z3" s="15">
        <v>3</v>
      </c>
      <c r="AA3" s="15">
        <v>3</v>
      </c>
      <c r="AB3" s="16">
        <v>5</v>
      </c>
      <c r="AC3" s="16">
        <v>2</v>
      </c>
      <c r="AD3" s="2">
        <v>5</v>
      </c>
      <c r="AE3" s="2">
        <v>5</v>
      </c>
      <c r="AF3" s="2">
        <v>5</v>
      </c>
      <c r="AG3" s="11">
        <v>5</v>
      </c>
      <c r="AH3" s="11">
        <v>5</v>
      </c>
      <c r="AI3" s="11">
        <v>5</v>
      </c>
      <c r="AJ3" s="2">
        <v>1</v>
      </c>
      <c r="AK3" s="12"/>
      <c r="AL3" s="12"/>
      <c r="AM3" s="12"/>
      <c r="AN3" s="17">
        <v>1</v>
      </c>
      <c r="AO3" s="12"/>
      <c r="AP3" s="2">
        <v>1</v>
      </c>
    </row>
    <row r="4" spans="1:43" ht="25.5" customHeight="1" x14ac:dyDescent="0.2">
      <c r="A4" s="2">
        <v>3</v>
      </c>
      <c r="B4" s="2">
        <v>1</v>
      </c>
      <c r="C4" s="125" t="s">
        <v>49</v>
      </c>
      <c r="D4" s="3"/>
      <c r="E4" s="14">
        <v>1</v>
      </c>
      <c r="F4" s="5"/>
      <c r="G4" s="125"/>
      <c r="H4" s="2">
        <v>1</v>
      </c>
      <c r="I4" s="125"/>
      <c r="J4" s="125"/>
      <c r="K4" s="125"/>
      <c r="L4" s="125"/>
      <c r="M4" s="125"/>
      <c r="N4" s="125"/>
      <c r="O4" s="125"/>
      <c r="P4" s="6">
        <v>4</v>
      </c>
      <c r="Q4" s="6">
        <v>4</v>
      </c>
      <c r="R4" s="6">
        <v>3</v>
      </c>
      <c r="S4" s="7">
        <v>5</v>
      </c>
      <c r="T4" s="7">
        <v>5</v>
      </c>
      <c r="U4" s="8">
        <v>5</v>
      </c>
      <c r="V4" s="8">
        <v>4</v>
      </c>
      <c r="W4" s="8">
        <v>4</v>
      </c>
      <c r="X4" s="8">
        <v>4</v>
      </c>
      <c r="Y4" s="8">
        <v>4</v>
      </c>
      <c r="Z4" s="15">
        <v>3</v>
      </c>
      <c r="AA4" s="15">
        <v>3</v>
      </c>
      <c r="AB4" s="16">
        <v>4</v>
      </c>
      <c r="AC4" s="16">
        <v>3</v>
      </c>
      <c r="AD4" s="2">
        <v>4</v>
      </c>
      <c r="AE4" s="2">
        <v>4</v>
      </c>
      <c r="AF4" s="2">
        <v>4</v>
      </c>
      <c r="AG4" s="11">
        <v>4</v>
      </c>
      <c r="AH4" s="11">
        <v>3</v>
      </c>
      <c r="AI4" s="11">
        <v>4</v>
      </c>
      <c r="AJ4" s="2">
        <v>2</v>
      </c>
      <c r="AK4" s="12"/>
      <c r="AL4" s="12"/>
      <c r="AM4" s="17">
        <v>1</v>
      </c>
      <c r="AN4" s="12"/>
      <c r="AO4" s="12"/>
      <c r="AP4" s="2">
        <v>3</v>
      </c>
    </row>
    <row r="5" spans="1:43" ht="25.5" customHeight="1" x14ac:dyDescent="0.2">
      <c r="A5" s="2">
        <v>4</v>
      </c>
      <c r="B5" s="2">
        <v>1</v>
      </c>
      <c r="C5" s="125" t="s">
        <v>49</v>
      </c>
      <c r="D5" s="3"/>
      <c r="E5" s="14">
        <v>1</v>
      </c>
      <c r="F5" s="5"/>
      <c r="G5" s="125"/>
      <c r="H5" s="2">
        <v>1</v>
      </c>
      <c r="I5" s="125"/>
      <c r="J5" s="125"/>
      <c r="K5" s="125"/>
      <c r="L5" s="125"/>
      <c r="M5" s="125"/>
      <c r="N5" s="125"/>
      <c r="O5" s="125"/>
      <c r="P5" s="6">
        <v>4</v>
      </c>
      <c r="Q5" s="6">
        <v>4</v>
      </c>
      <c r="R5" s="6">
        <v>4</v>
      </c>
      <c r="S5" s="7">
        <v>4</v>
      </c>
      <c r="T5" s="7">
        <v>4</v>
      </c>
      <c r="U5" s="8">
        <v>4</v>
      </c>
      <c r="V5" s="8">
        <v>3</v>
      </c>
      <c r="W5" s="8">
        <v>3</v>
      </c>
      <c r="X5" s="8">
        <v>4</v>
      </c>
      <c r="Y5" s="8">
        <v>4</v>
      </c>
      <c r="Z5" s="15">
        <v>3</v>
      </c>
      <c r="AA5" s="15">
        <v>2</v>
      </c>
      <c r="AB5" s="16">
        <v>4</v>
      </c>
      <c r="AC5" s="16">
        <v>4</v>
      </c>
      <c r="AD5" s="2">
        <v>5</v>
      </c>
      <c r="AE5" s="2">
        <v>5</v>
      </c>
      <c r="AF5" s="2">
        <v>5</v>
      </c>
      <c r="AG5" s="11">
        <v>4</v>
      </c>
      <c r="AH5" s="11">
        <v>3</v>
      </c>
      <c r="AI5" s="11">
        <v>3</v>
      </c>
      <c r="AJ5" s="2">
        <v>2</v>
      </c>
      <c r="AK5" s="12"/>
      <c r="AL5" s="12"/>
      <c r="AM5" s="12"/>
      <c r="AN5" s="12"/>
      <c r="AO5" s="12"/>
      <c r="AP5" s="125"/>
    </row>
    <row r="6" spans="1:43" ht="12.75" customHeight="1" x14ac:dyDescent="0.2">
      <c r="A6" s="2">
        <v>5</v>
      </c>
      <c r="B6" s="2">
        <v>1</v>
      </c>
      <c r="C6" s="125" t="s">
        <v>51</v>
      </c>
      <c r="D6" s="3"/>
      <c r="E6" s="14">
        <v>1</v>
      </c>
      <c r="F6" s="5"/>
      <c r="G6" s="125"/>
      <c r="H6" s="125"/>
      <c r="I6" s="125"/>
      <c r="J6" s="2">
        <v>1</v>
      </c>
      <c r="K6" s="125"/>
      <c r="L6" s="125"/>
      <c r="M6" s="125"/>
      <c r="N6" s="125"/>
      <c r="O6" s="125"/>
      <c r="P6" s="6">
        <v>5</v>
      </c>
      <c r="Q6" s="6">
        <v>5</v>
      </c>
      <c r="R6" s="6">
        <v>5</v>
      </c>
      <c r="S6" s="7">
        <v>5</v>
      </c>
      <c r="T6" s="7">
        <v>5</v>
      </c>
      <c r="U6" s="8">
        <v>5</v>
      </c>
      <c r="V6" s="8">
        <v>4</v>
      </c>
      <c r="W6" s="8">
        <v>4</v>
      </c>
      <c r="X6" s="8">
        <v>5</v>
      </c>
      <c r="Y6" s="8">
        <v>5</v>
      </c>
      <c r="Z6" s="15">
        <v>3</v>
      </c>
      <c r="AA6" s="15">
        <v>3</v>
      </c>
      <c r="AB6" s="16">
        <v>4</v>
      </c>
      <c r="AC6" s="16">
        <v>5</v>
      </c>
      <c r="AD6" s="2">
        <v>5</v>
      </c>
      <c r="AE6" s="2">
        <v>5</v>
      </c>
      <c r="AF6" s="2">
        <v>5</v>
      </c>
      <c r="AG6" s="11">
        <v>4</v>
      </c>
      <c r="AH6" s="11">
        <v>4</v>
      </c>
      <c r="AI6" s="11">
        <v>4</v>
      </c>
      <c r="AJ6" s="2">
        <v>1</v>
      </c>
      <c r="AK6" s="17">
        <v>1</v>
      </c>
      <c r="AL6" s="17">
        <v>1</v>
      </c>
      <c r="AM6" s="17">
        <v>1</v>
      </c>
      <c r="AN6" s="17">
        <v>1</v>
      </c>
      <c r="AO6" s="17">
        <v>1</v>
      </c>
      <c r="AP6" s="2">
        <v>2</v>
      </c>
    </row>
    <row r="7" spans="1:43" ht="89.25" customHeight="1" x14ac:dyDescent="0.2">
      <c r="A7" s="2">
        <v>6</v>
      </c>
      <c r="B7" s="2">
        <v>1</v>
      </c>
      <c r="C7" s="125" t="s">
        <v>51</v>
      </c>
      <c r="D7" s="3" t="s">
        <v>2</v>
      </c>
      <c r="E7" s="14">
        <v>1</v>
      </c>
      <c r="F7" s="5"/>
      <c r="G7" s="125"/>
      <c r="H7" s="125"/>
      <c r="I7" s="125"/>
      <c r="J7" s="2">
        <v>1</v>
      </c>
      <c r="K7" s="125"/>
      <c r="L7" s="125"/>
      <c r="M7" s="125"/>
      <c r="N7" s="125"/>
      <c r="O7" s="125"/>
      <c r="P7" s="6">
        <v>5</v>
      </c>
      <c r="Q7" s="6">
        <v>5</v>
      </c>
      <c r="R7" s="6">
        <v>5</v>
      </c>
      <c r="S7" s="7">
        <v>5</v>
      </c>
      <c r="T7" s="7">
        <v>5</v>
      </c>
      <c r="U7" s="8">
        <v>5</v>
      </c>
      <c r="V7" s="8">
        <v>5</v>
      </c>
      <c r="W7" s="8">
        <v>5</v>
      </c>
      <c r="X7" s="8">
        <v>5</v>
      </c>
      <c r="Y7" s="8">
        <v>5</v>
      </c>
      <c r="Z7" s="15">
        <v>4</v>
      </c>
      <c r="AA7" s="15">
        <v>3</v>
      </c>
      <c r="AB7" s="16">
        <v>4</v>
      </c>
      <c r="AC7" s="16">
        <v>3</v>
      </c>
      <c r="AD7" s="2">
        <v>4</v>
      </c>
      <c r="AE7" s="2">
        <v>3</v>
      </c>
      <c r="AF7" s="2">
        <v>4</v>
      </c>
      <c r="AG7" s="11">
        <v>4</v>
      </c>
      <c r="AH7" s="11">
        <v>4</v>
      </c>
      <c r="AI7" s="11">
        <v>3</v>
      </c>
      <c r="AJ7" s="2">
        <v>2</v>
      </c>
      <c r="AK7" s="12"/>
      <c r="AL7" s="17">
        <v>1</v>
      </c>
      <c r="AM7" s="12"/>
      <c r="AN7" s="12"/>
      <c r="AO7" s="12"/>
      <c r="AP7" s="125"/>
      <c r="AQ7" s="125" t="s">
        <v>54</v>
      </c>
    </row>
    <row r="8" spans="1:43" ht="12.75" customHeight="1" x14ac:dyDescent="0.2">
      <c r="A8" s="2">
        <v>7</v>
      </c>
      <c r="B8" s="2">
        <v>1</v>
      </c>
      <c r="C8" s="125" t="s">
        <v>51</v>
      </c>
      <c r="D8" s="3"/>
      <c r="E8" s="14">
        <v>1</v>
      </c>
      <c r="F8" s="5"/>
      <c r="G8" s="2">
        <v>1</v>
      </c>
      <c r="H8" s="125"/>
      <c r="I8" s="125"/>
      <c r="J8" s="125"/>
      <c r="K8" s="125"/>
      <c r="L8" s="125"/>
      <c r="M8" s="125"/>
      <c r="N8" s="125"/>
      <c r="O8" s="125"/>
      <c r="P8" s="6">
        <v>4</v>
      </c>
      <c r="Q8" s="6">
        <v>4</v>
      </c>
      <c r="R8" s="6">
        <v>3</v>
      </c>
      <c r="S8" s="7">
        <v>4</v>
      </c>
      <c r="T8" s="7">
        <v>4</v>
      </c>
      <c r="U8" s="8">
        <v>3</v>
      </c>
      <c r="V8" s="8">
        <v>3</v>
      </c>
      <c r="W8" s="8">
        <v>2</v>
      </c>
      <c r="X8" s="8">
        <v>3</v>
      </c>
      <c r="Y8" s="8">
        <v>4</v>
      </c>
      <c r="Z8" s="15">
        <v>2</v>
      </c>
      <c r="AA8" s="15">
        <v>2</v>
      </c>
      <c r="AB8" s="16">
        <v>4</v>
      </c>
      <c r="AC8" s="16">
        <v>4</v>
      </c>
      <c r="AD8" s="2">
        <v>4</v>
      </c>
      <c r="AE8" s="2">
        <v>4</v>
      </c>
      <c r="AF8" s="2">
        <v>4</v>
      </c>
      <c r="AG8" s="11">
        <v>4</v>
      </c>
      <c r="AH8" s="11">
        <v>4</v>
      </c>
      <c r="AI8" s="11">
        <v>4</v>
      </c>
      <c r="AJ8" s="2">
        <v>1</v>
      </c>
      <c r="AK8" s="17">
        <v>1</v>
      </c>
      <c r="AL8" s="17">
        <v>1</v>
      </c>
      <c r="AM8" s="17">
        <v>1</v>
      </c>
      <c r="AN8" s="17">
        <v>1</v>
      </c>
      <c r="AO8" s="12"/>
      <c r="AP8" s="2">
        <v>2</v>
      </c>
    </row>
    <row r="9" spans="1:43" ht="12.75" customHeight="1" x14ac:dyDescent="0.2">
      <c r="A9" s="2">
        <v>8</v>
      </c>
      <c r="B9" s="2">
        <v>1</v>
      </c>
      <c r="C9" s="125" t="s">
        <v>56</v>
      </c>
      <c r="D9" s="3"/>
      <c r="E9" s="14">
        <v>1</v>
      </c>
      <c r="F9" s="5"/>
      <c r="G9" s="2">
        <v>1</v>
      </c>
      <c r="H9" s="125"/>
      <c r="I9" s="125"/>
      <c r="J9" s="125"/>
      <c r="K9" s="125"/>
      <c r="L9" s="125"/>
      <c r="M9" s="125"/>
      <c r="N9" s="125"/>
      <c r="O9" s="125"/>
      <c r="P9" s="6">
        <v>4</v>
      </c>
      <c r="Q9" s="6">
        <v>4</v>
      </c>
      <c r="R9" s="6">
        <v>4</v>
      </c>
      <c r="S9" s="7">
        <v>5</v>
      </c>
      <c r="T9" s="7">
        <v>4</v>
      </c>
      <c r="U9" s="8">
        <v>4</v>
      </c>
      <c r="V9" s="8">
        <v>4</v>
      </c>
      <c r="W9" s="8">
        <v>4</v>
      </c>
      <c r="X9" s="8">
        <v>4</v>
      </c>
      <c r="Y9" s="8">
        <v>3</v>
      </c>
      <c r="Z9" s="15">
        <v>2</v>
      </c>
      <c r="AA9" s="15">
        <v>3</v>
      </c>
      <c r="AB9" s="16">
        <v>3</v>
      </c>
      <c r="AC9" s="16">
        <v>3</v>
      </c>
      <c r="AD9" s="2">
        <v>4</v>
      </c>
      <c r="AE9" s="2">
        <v>4</v>
      </c>
      <c r="AF9" s="2">
        <v>4</v>
      </c>
      <c r="AG9" s="11">
        <v>4</v>
      </c>
      <c r="AH9" s="11">
        <v>4</v>
      </c>
      <c r="AI9" s="11">
        <v>4</v>
      </c>
      <c r="AJ9" s="2">
        <v>1</v>
      </c>
      <c r="AK9" s="12"/>
      <c r="AL9" s="17">
        <v>1</v>
      </c>
      <c r="AM9" s="12"/>
      <c r="AN9" s="12"/>
      <c r="AO9" s="12"/>
      <c r="AP9" s="2">
        <v>3</v>
      </c>
    </row>
    <row r="10" spans="1:43" ht="12.75" customHeight="1" x14ac:dyDescent="0.2">
      <c r="A10" s="2">
        <v>9</v>
      </c>
      <c r="B10" s="2">
        <v>1</v>
      </c>
      <c r="C10" s="125" t="s">
        <v>56</v>
      </c>
      <c r="D10" s="3"/>
      <c r="E10" s="14">
        <v>1</v>
      </c>
      <c r="F10" s="5"/>
      <c r="G10" s="125"/>
      <c r="H10" s="125"/>
      <c r="I10" s="125"/>
      <c r="J10" s="2">
        <v>1</v>
      </c>
      <c r="K10" s="125"/>
      <c r="L10" s="125"/>
      <c r="M10" s="125"/>
      <c r="N10" s="125"/>
      <c r="O10" s="125"/>
      <c r="P10" s="6">
        <v>5</v>
      </c>
      <c r="Q10" s="6">
        <v>5</v>
      </c>
      <c r="R10" s="6">
        <v>5</v>
      </c>
      <c r="S10" s="7">
        <v>5</v>
      </c>
      <c r="T10" s="7">
        <v>5</v>
      </c>
      <c r="U10" s="8">
        <v>5</v>
      </c>
      <c r="V10" s="8">
        <v>5</v>
      </c>
      <c r="W10" s="8">
        <v>5</v>
      </c>
      <c r="X10" s="8">
        <v>5</v>
      </c>
      <c r="Y10" s="8">
        <v>4</v>
      </c>
      <c r="Z10" s="15">
        <v>3</v>
      </c>
      <c r="AA10" s="15">
        <v>3</v>
      </c>
      <c r="AB10" s="16">
        <v>4</v>
      </c>
      <c r="AC10" s="16">
        <v>4</v>
      </c>
      <c r="AD10" s="2">
        <v>5</v>
      </c>
      <c r="AE10" s="2">
        <v>4</v>
      </c>
      <c r="AF10" s="2">
        <v>4</v>
      </c>
      <c r="AG10" s="11">
        <v>5</v>
      </c>
      <c r="AH10" s="11">
        <v>5</v>
      </c>
      <c r="AI10" s="11">
        <v>4</v>
      </c>
      <c r="AJ10" s="2">
        <v>1</v>
      </c>
      <c r="AK10" s="12"/>
      <c r="AL10" s="12"/>
      <c r="AM10" s="12"/>
      <c r="AN10" s="17">
        <v>1</v>
      </c>
      <c r="AO10" s="12"/>
      <c r="AP10" s="2">
        <v>2</v>
      </c>
    </row>
    <row r="11" spans="1:43" ht="12.75" customHeight="1" x14ac:dyDescent="0.2">
      <c r="A11" s="2">
        <v>10</v>
      </c>
      <c r="B11" s="2">
        <v>1</v>
      </c>
      <c r="C11" s="125" t="s">
        <v>56</v>
      </c>
      <c r="D11" s="3" t="s">
        <v>2</v>
      </c>
      <c r="E11" s="14">
        <v>1</v>
      </c>
      <c r="F11" s="5"/>
      <c r="G11" s="2">
        <v>1</v>
      </c>
      <c r="H11" s="125"/>
      <c r="I11" s="125"/>
      <c r="J11" s="2">
        <v>1</v>
      </c>
      <c r="K11" s="2">
        <v>1</v>
      </c>
      <c r="L11" s="125"/>
      <c r="M11" s="125"/>
      <c r="N11" s="125"/>
      <c r="O11" s="125"/>
      <c r="P11" s="6">
        <v>4</v>
      </c>
      <c r="Q11" s="6">
        <v>4</v>
      </c>
      <c r="R11" s="6">
        <v>4</v>
      </c>
      <c r="S11" s="7">
        <v>5</v>
      </c>
      <c r="T11" s="7">
        <v>5</v>
      </c>
      <c r="U11" s="8">
        <v>4</v>
      </c>
      <c r="V11" s="8">
        <v>4</v>
      </c>
      <c r="W11" s="8">
        <v>3</v>
      </c>
      <c r="X11" s="8">
        <v>4</v>
      </c>
      <c r="Y11" s="8">
        <v>3</v>
      </c>
      <c r="Z11" s="15">
        <v>3</v>
      </c>
      <c r="AA11" s="15">
        <v>3</v>
      </c>
      <c r="AB11" s="16">
        <v>4</v>
      </c>
      <c r="AC11" s="16">
        <v>4</v>
      </c>
      <c r="AD11" s="2">
        <v>5</v>
      </c>
      <c r="AE11" s="2">
        <v>4</v>
      </c>
      <c r="AF11" s="2">
        <v>5</v>
      </c>
      <c r="AG11" s="11">
        <v>4</v>
      </c>
      <c r="AH11" s="11">
        <v>5</v>
      </c>
      <c r="AI11" s="11">
        <v>5</v>
      </c>
      <c r="AJ11" s="2">
        <v>1</v>
      </c>
      <c r="AK11" s="12"/>
      <c r="AL11" s="17">
        <v>1</v>
      </c>
      <c r="AM11" s="12"/>
      <c r="AN11" s="12"/>
      <c r="AO11" s="12"/>
      <c r="AP11" s="2">
        <v>3</v>
      </c>
    </row>
    <row r="12" spans="1:43" ht="12.75" customHeight="1" x14ac:dyDescent="0.2">
      <c r="A12" s="2">
        <v>11</v>
      </c>
      <c r="B12" s="2">
        <v>1</v>
      </c>
      <c r="C12" s="125" t="s">
        <v>56</v>
      </c>
      <c r="D12" s="3" t="s">
        <v>2</v>
      </c>
      <c r="E12" s="14">
        <v>1</v>
      </c>
      <c r="F12" s="5"/>
      <c r="G12" s="125"/>
      <c r="H12" s="2">
        <v>1</v>
      </c>
      <c r="I12" s="125"/>
      <c r="J12" s="125"/>
      <c r="K12" s="125"/>
      <c r="L12" s="125"/>
      <c r="M12" s="125"/>
      <c r="N12" s="125"/>
      <c r="O12" s="125"/>
      <c r="P12" s="6">
        <v>4</v>
      </c>
      <c r="Q12" s="6">
        <v>4</v>
      </c>
      <c r="R12" s="6">
        <v>4</v>
      </c>
      <c r="S12" s="7">
        <v>4</v>
      </c>
      <c r="T12" s="7">
        <v>4</v>
      </c>
      <c r="U12" s="8">
        <v>4</v>
      </c>
      <c r="V12" s="8">
        <v>4</v>
      </c>
      <c r="W12" s="8">
        <v>4</v>
      </c>
      <c r="X12" s="8">
        <v>4</v>
      </c>
      <c r="Y12" s="8">
        <v>4</v>
      </c>
      <c r="Z12" s="15">
        <v>4</v>
      </c>
      <c r="AA12" s="15">
        <v>3</v>
      </c>
      <c r="AB12" s="16">
        <v>5</v>
      </c>
      <c r="AC12" s="16">
        <v>4</v>
      </c>
      <c r="AD12" s="2">
        <v>4</v>
      </c>
      <c r="AE12" s="2">
        <v>4</v>
      </c>
      <c r="AF12" s="2">
        <v>4</v>
      </c>
      <c r="AG12" s="11">
        <v>4</v>
      </c>
      <c r="AH12" s="11">
        <v>4</v>
      </c>
      <c r="AI12" s="11">
        <v>4</v>
      </c>
      <c r="AJ12" s="2">
        <v>1</v>
      </c>
      <c r="AK12" s="12"/>
      <c r="AL12" s="17">
        <v>1</v>
      </c>
      <c r="AM12" s="12"/>
      <c r="AN12" s="12"/>
      <c r="AO12" s="12"/>
      <c r="AP12" s="2">
        <v>3</v>
      </c>
    </row>
    <row r="13" spans="1:43" ht="12.75" customHeight="1" x14ac:dyDescent="0.2">
      <c r="A13" s="2">
        <v>12</v>
      </c>
      <c r="B13" s="2">
        <v>1</v>
      </c>
      <c r="C13" s="125" t="s">
        <v>62</v>
      </c>
      <c r="D13" s="3"/>
      <c r="E13" s="14">
        <v>1</v>
      </c>
      <c r="F13" s="5"/>
      <c r="G13" s="2">
        <v>1</v>
      </c>
      <c r="H13" s="125"/>
      <c r="I13" s="125"/>
      <c r="J13" s="125"/>
      <c r="K13" s="125"/>
      <c r="L13" s="125"/>
      <c r="M13" s="125"/>
      <c r="N13" s="125"/>
      <c r="O13" s="125"/>
      <c r="P13" s="6">
        <v>5</v>
      </c>
      <c r="Q13" s="6">
        <v>5</v>
      </c>
      <c r="R13" s="6">
        <v>5</v>
      </c>
      <c r="S13" s="7">
        <v>5</v>
      </c>
      <c r="T13" s="7">
        <v>5</v>
      </c>
      <c r="U13" s="8">
        <v>5</v>
      </c>
      <c r="V13" s="8">
        <v>3</v>
      </c>
      <c r="W13" s="8">
        <v>4</v>
      </c>
      <c r="X13" s="8">
        <v>4</v>
      </c>
      <c r="Y13" s="8">
        <v>5</v>
      </c>
      <c r="Z13" s="15">
        <v>3</v>
      </c>
      <c r="AA13" s="15">
        <v>3</v>
      </c>
      <c r="AB13" s="16">
        <v>4</v>
      </c>
      <c r="AC13" s="16">
        <v>4</v>
      </c>
      <c r="AD13" s="2">
        <v>5</v>
      </c>
      <c r="AE13" s="2">
        <v>5</v>
      </c>
      <c r="AF13" s="2">
        <v>5</v>
      </c>
      <c r="AG13" s="11">
        <v>4</v>
      </c>
      <c r="AH13" s="11">
        <v>5</v>
      </c>
      <c r="AI13" s="11">
        <v>5</v>
      </c>
      <c r="AJ13" s="2">
        <v>1</v>
      </c>
      <c r="AK13" s="12"/>
      <c r="AL13" s="17">
        <v>1</v>
      </c>
      <c r="AM13" s="12"/>
      <c r="AN13" s="12"/>
      <c r="AO13" s="12"/>
      <c r="AP13" s="2">
        <v>4</v>
      </c>
    </row>
    <row r="14" spans="1:43" ht="38.25" customHeight="1" x14ac:dyDescent="0.2">
      <c r="A14" s="2">
        <v>13</v>
      </c>
      <c r="B14" s="2">
        <v>1</v>
      </c>
      <c r="C14" s="125" t="s">
        <v>48</v>
      </c>
      <c r="D14" s="3" t="s">
        <v>2</v>
      </c>
      <c r="E14" s="14">
        <v>1</v>
      </c>
      <c r="F14" s="5"/>
      <c r="G14" s="2">
        <v>1</v>
      </c>
      <c r="H14" s="125"/>
      <c r="I14" s="125"/>
      <c r="J14" s="2">
        <v>1</v>
      </c>
      <c r="K14" s="125"/>
      <c r="L14" s="125"/>
      <c r="M14" s="125"/>
      <c r="N14" s="125"/>
      <c r="O14" s="125"/>
      <c r="P14" s="6">
        <v>5</v>
      </c>
      <c r="Q14" s="6">
        <v>5</v>
      </c>
      <c r="R14" s="6">
        <v>4</v>
      </c>
      <c r="S14" s="7">
        <v>5</v>
      </c>
      <c r="T14" s="7">
        <v>5</v>
      </c>
      <c r="U14" s="8">
        <v>5</v>
      </c>
      <c r="V14" s="8">
        <v>5</v>
      </c>
      <c r="W14" s="8">
        <v>3</v>
      </c>
      <c r="X14" s="8">
        <v>4</v>
      </c>
      <c r="Y14" s="8">
        <v>4</v>
      </c>
      <c r="Z14" s="15">
        <v>2</v>
      </c>
      <c r="AA14" s="15">
        <v>2</v>
      </c>
      <c r="AB14" s="16">
        <v>5</v>
      </c>
      <c r="AC14" s="16">
        <v>5</v>
      </c>
      <c r="AD14" s="2">
        <v>5</v>
      </c>
      <c r="AE14" s="2">
        <v>5</v>
      </c>
      <c r="AF14" s="2">
        <v>5</v>
      </c>
      <c r="AG14" s="11">
        <v>5</v>
      </c>
      <c r="AH14" s="11">
        <v>5</v>
      </c>
      <c r="AI14" s="11">
        <v>5</v>
      </c>
      <c r="AJ14" s="2">
        <v>1</v>
      </c>
      <c r="AK14" s="17">
        <v>1</v>
      </c>
      <c r="AL14" s="12"/>
      <c r="AM14" s="17">
        <v>1</v>
      </c>
      <c r="AN14" s="12"/>
      <c r="AO14" s="12"/>
      <c r="AP14" s="2">
        <v>2</v>
      </c>
    </row>
    <row r="15" spans="1:43" ht="12.75" customHeight="1" x14ac:dyDescent="0.2">
      <c r="A15" s="2">
        <v>14</v>
      </c>
      <c r="B15" s="2">
        <v>1</v>
      </c>
      <c r="C15" s="125" t="s">
        <v>56</v>
      </c>
      <c r="D15" s="3" t="s">
        <v>2</v>
      </c>
      <c r="E15" s="14">
        <v>1</v>
      </c>
      <c r="F15" s="5"/>
      <c r="G15" s="125"/>
      <c r="H15" s="2">
        <v>1</v>
      </c>
      <c r="I15" s="125"/>
      <c r="J15" s="125"/>
      <c r="K15" s="125"/>
      <c r="L15" s="125"/>
      <c r="M15" s="125"/>
      <c r="N15" s="125"/>
      <c r="O15" s="125"/>
      <c r="P15" s="6">
        <v>5</v>
      </c>
      <c r="Q15" s="6">
        <v>4</v>
      </c>
      <c r="R15" s="6">
        <v>4</v>
      </c>
      <c r="S15" s="7">
        <v>5</v>
      </c>
      <c r="T15" s="7">
        <v>5</v>
      </c>
      <c r="U15" s="8">
        <v>5</v>
      </c>
      <c r="V15" s="8">
        <v>4</v>
      </c>
      <c r="W15" s="8">
        <v>4</v>
      </c>
      <c r="X15" s="8">
        <v>4</v>
      </c>
      <c r="Y15" s="8">
        <v>4</v>
      </c>
      <c r="Z15" s="15">
        <v>4</v>
      </c>
      <c r="AA15" s="15">
        <v>4</v>
      </c>
      <c r="AB15" s="16">
        <v>4</v>
      </c>
      <c r="AC15" s="16">
        <v>4</v>
      </c>
      <c r="AD15" s="2">
        <v>4</v>
      </c>
      <c r="AE15" s="2">
        <v>4</v>
      </c>
      <c r="AF15" s="2">
        <v>4</v>
      </c>
      <c r="AG15" s="11">
        <v>4</v>
      </c>
      <c r="AH15" s="11">
        <v>4</v>
      </c>
      <c r="AI15" s="11">
        <v>4</v>
      </c>
      <c r="AJ15" s="2">
        <v>1</v>
      </c>
      <c r="AK15" s="12"/>
      <c r="AL15" s="17">
        <v>1</v>
      </c>
      <c r="AM15" s="12"/>
      <c r="AN15" s="12"/>
      <c r="AO15" s="12"/>
      <c r="AP15" s="2">
        <v>3</v>
      </c>
    </row>
    <row r="16" spans="1:43" ht="12.75" customHeight="1" x14ac:dyDescent="0.2">
      <c r="A16" s="2">
        <v>15</v>
      </c>
      <c r="B16" s="2">
        <v>1</v>
      </c>
      <c r="C16" s="125" t="s">
        <v>51</v>
      </c>
      <c r="D16" s="3" t="s">
        <v>2</v>
      </c>
      <c r="E16" s="14">
        <v>1</v>
      </c>
      <c r="F16" s="5"/>
      <c r="G16" s="2">
        <v>1</v>
      </c>
      <c r="H16" s="125"/>
      <c r="I16" s="125"/>
      <c r="J16" s="125"/>
      <c r="K16" s="125"/>
      <c r="L16" s="125"/>
      <c r="M16" s="125"/>
      <c r="N16" s="125"/>
      <c r="O16" s="125"/>
      <c r="P16" s="6">
        <v>5</v>
      </c>
      <c r="Q16" s="6">
        <v>5</v>
      </c>
      <c r="R16" s="6">
        <v>4</v>
      </c>
      <c r="S16" s="7">
        <v>5</v>
      </c>
      <c r="T16" s="7">
        <v>5</v>
      </c>
      <c r="U16" s="8">
        <v>5</v>
      </c>
      <c r="V16" s="8">
        <v>4</v>
      </c>
      <c r="W16" s="8">
        <v>4</v>
      </c>
      <c r="X16" s="8">
        <v>4</v>
      </c>
      <c r="Y16" s="8">
        <v>4</v>
      </c>
      <c r="Z16" s="15">
        <v>4</v>
      </c>
      <c r="AA16" s="15">
        <v>4</v>
      </c>
      <c r="AB16" s="16">
        <v>4</v>
      </c>
      <c r="AC16" s="16">
        <v>4</v>
      </c>
      <c r="AD16" s="2">
        <v>3</v>
      </c>
      <c r="AE16" s="2">
        <v>2</v>
      </c>
      <c r="AF16" s="2">
        <v>2</v>
      </c>
      <c r="AG16" s="11">
        <v>2</v>
      </c>
      <c r="AH16" s="11">
        <v>2</v>
      </c>
      <c r="AI16" s="11">
        <v>2</v>
      </c>
      <c r="AJ16" s="2">
        <v>1</v>
      </c>
      <c r="AK16" s="17">
        <v>1</v>
      </c>
      <c r="AL16" s="12"/>
      <c r="AM16" s="17">
        <v>1</v>
      </c>
      <c r="AN16" s="12"/>
      <c r="AO16" s="12"/>
      <c r="AP16" s="2">
        <v>1</v>
      </c>
    </row>
    <row r="17" spans="1:42" ht="12.75" customHeight="1" x14ac:dyDescent="0.2">
      <c r="A17" s="2">
        <v>16</v>
      </c>
      <c r="B17" s="2">
        <v>1</v>
      </c>
      <c r="C17" s="125" t="s">
        <v>56</v>
      </c>
      <c r="D17" s="3" t="s">
        <v>2</v>
      </c>
      <c r="E17" s="14">
        <v>1</v>
      </c>
      <c r="F17" s="5"/>
      <c r="G17" s="125"/>
      <c r="H17" s="125"/>
      <c r="I17" s="125"/>
      <c r="J17" s="2">
        <v>1</v>
      </c>
      <c r="K17" s="125"/>
      <c r="L17" s="125"/>
      <c r="M17" s="125"/>
      <c r="N17" s="125"/>
      <c r="O17" s="125"/>
      <c r="P17" s="6">
        <v>4</v>
      </c>
      <c r="Q17" s="6">
        <v>5</v>
      </c>
      <c r="R17" s="6">
        <v>4</v>
      </c>
      <c r="S17" s="7">
        <v>4</v>
      </c>
      <c r="T17" s="7">
        <v>4</v>
      </c>
      <c r="U17" s="8">
        <v>4</v>
      </c>
      <c r="V17" s="8">
        <v>4</v>
      </c>
      <c r="W17" s="8">
        <v>3</v>
      </c>
      <c r="X17" s="8">
        <v>2</v>
      </c>
      <c r="Y17" s="8">
        <v>4</v>
      </c>
      <c r="Z17" s="15">
        <v>4</v>
      </c>
      <c r="AA17" s="15">
        <v>4</v>
      </c>
      <c r="AB17" s="16">
        <v>4</v>
      </c>
      <c r="AC17" s="16">
        <v>4</v>
      </c>
      <c r="AD17" s="2">
        <v>4</v>
      </c>
      <c r="AE17" s="2">
        <v>4</v>
      </c>
      <c r="AF17" s="2">
        <v>3</v>
      </c>
      <c r="AG17" s="11">
        <v>4</v>
      </c>
      <c r="AH17" s="11">
        <v>4</v>
      </c>
      <c r="AI17" s="11">
        <v>4</v>
      </c>
      <c r="AJ17" s="2">
        <v>1</v>
      </c>
      <c r="AK17" s="12"/>
      <c r="AL17" s="12"/>
      <c r="AM17" s="12"/>
      <c r="AN17" s="17">
        <v>1</v>
      </c>
      <c r="AO17" s="12"/>
      <c r="AP17" s="2">
        <v>3</v>
      </c>
    </row>
    <row r="18" spans="1:42" ht="12.75" customHeight="1" x14ac:dyDescent="0.2">
      <c r="A18" s="2">
        <v>17</v>
      </c>
      <c r="B18" s="2">
        <v>1</v>
      </c>
      <c r="C18" s="125" t="s">
        <v>56</v>
      </c>
      <c r="D18" s="3" t="s">
        <v>2</v>
      </c>
      <c r="E18" s="14">
        <v>1</v>
      </c>
      <c r="F18" s="5"/>
      <c r="G18" s="125"/>
      <c r="H18" s="125"/>
      <c r="I18" s="125"/>
      <c r="J18" s="125"/>
      <c r="K18" s="125"/>
      <c r="L18" s="125"/>
      <c r="M18" s="125"/>
      <c r="N18" s="125"/>
      <c r="O18" s="125"/>
      <c r="P18" s="6">
        <v>5</v>
      </c>
      <c r="Q18" s="6">
        <v>5</v>
      </c>
      <c r="R18" s="6">
        <v>4</v>
      </c>
      <c r="S18" s="7">
        <v>4</v>
      </c>
      <c r="T18" s="7">
        <v>4</v>
      </c>
      <c r="U18" s="8">
        <v>4</v>
      </c>
      <c r="V18" s="8">
        <v>4</v>
      </c>
      <c r="W18" s="8">
        <v>4</v>
      </c>
      <c r="X18" s="8">
        <v>4</v>
      </c>
      <c r="Y18" s="8">
        <v>4</v>
      </c>
      <c r="Z18" s="15">
        <v>3</v>
      </c>
      <c r="AA18" s="15">
        <v>3</v>
      </c>
      <c r="AB18" s="16">
        <v>4</v>
      </c>
      <c r="AC18" s="16">
        <v>4</v>
      </c>
      <c r="AD18" s="2">
        <v>4</v>
      </c>
      <c r="AE18" s="2">
        <v>4</v>
      </c>
      <c r="AF18" s="2">
        <v>4</v>
      </c>
      <c r="AG18" s="11">
        <v>3</v>
      </c>
      <c r="AH18" s="11">
        <v>3</v>
      </c>
      <c r="AI18" s="11">
        <v>3</v>
      </c>
      <c r="AJ18" s="2">
        <v>1</v>
      </c>
      <c r="AK18" s="12"/>
      <c r="AL18" s="17">
        <v>1</v>
      </c>
      <c r="AM18" s="12"/>
      <c r="AN18" s="12"/>
      <c r="AO18" s="12"/>
      <c r="AP18" s="2">
        <v>3</v>
      </c>
    </row>
    <row r="19" spans="1:42" ht="12.75" customHeight="1" x14ac:dyDescent="0.2">
      <c r="A19" s="2">
        <v>18</v>
      </c>
      <c r="B19" s="2">
        <v>1</v>
      </c>
      <c r="C19" s="125" t="s">
        <v>56</v>
      </c>
      <c r="D19" s="3"/>
      <c r="E19" s="14">
        <v>1</v>
      </c>
      <c r="F19" s="5"/>
      <c r="G19" s="125"/>
      <c r="H19" s="125"/>
      <c r="I19" s="125"/>
      <c r="J19" s="2">
        <v>1</v>
      </c>
      <c r="K19" s="125"/>
      <c r="L19" s="125"/>
      <c r="M19" s="125"/>
      <c r="N19" s="125"/>
      <c r="O19" s="125"/>
      <c r="P19" s="6">
        <v>5</v>
      </c>
      <c r="Q19" s="6">
        <v>5</v>
      </c>
      <c r="R19" s="6">
        <v>4</v>
      </c>
      <c r="S19" s="7">
        <v>5</v>
      </c>
      <c r="T19" s="7">
        <v>5</v>
      </c>
      <c r="U19" s="8">
        <v>5</v>
      </c>
      <c r="V19" s="8">
        <v>5</v>
      </c>
      <c r="W19" s="8">
        <v>5</v>
      </c>
      <c r="X19" s="8">
        <v>5</v>
      </c>
      <c r="Y19" s="8">
        <v>5</v>
      </c>
      <c r="Z19" s="15">
        <v>5</v>
      </c>
      <c r="AA19" s="15">
        <v>5</v>
      </c>
      <c r="AB19" s="16">
        <v>5</v>
      </c>
      <c r="AC19" s="16">
        <v>5</v>
      </c>
      <c r="AD19" s="2">
        <v>5</v>
      </c>
      <c r="AE19" s="2">
        <v>5</v>
      </c>
      <c r="AF19" s="2">
        <v>3</v>
      </c>
      <c r="AG19" s="11">
        <v>3</v>
      </c>
      <c r="AH19" s="11">
        <v>4</v>
      </c>
      <c r="AI19" s="11">
        <v>3</v>
      </c>
      <c r="AJ19" s="2">
        <v>1</v>
      </c>
      <c r="AK19" s="12"/>
      <c r="AL19" s="17">
        <v>1</v>
      </c>
      <c r="AM19" s="17">
        <v>1</v>
      </c>
      <c r="AN19" s="12"/>
      <c r="AO19" s="12"/>
      <c r="AP19" s="125"/>
    </row>
    <row r="20" spans="1:42" ht="25.5" customHeight="1" x14ac:dyDescent="0.2">
      <c r="A20" s="2">
        <v>19</v>
      </c>
      <c r="B20" s="2">
        <v>1</v>
      </c>
      <c r="C20" s="125" t="s">
        <v>34</v>
      </c>
      <c r="D20" s="3" t="s">
        <v>2</v>
      </c>
      <c r="E20" s="14">
        <v>1</v>
      </c>
      <c r="F20" s="5"/>
      <c r="G20" s="2">
        <v>1</v>
      </c>
      <c r="H20" s="125"/>
      <c r="I20" s="125"/>
      <c r="J20" s="125"/>
      <c r="K20" s="2">
        <v>1</v>
      </c>
      <c r="L20" s="125"/>
      <c r="M20" s="125"/>
      <c r="N20" s="125"/>
      <c r="O20" s="125"/>
      <c r="P20" s="6">
        <v>4</v>
      </c>
      <c r="Q20" s="6">
        <v>4</v>
      </c>
      <c r="R20" s="6">
        <v>3</v>
      </c>
      <c r="S20" s="7">
        <v>4</v>
      </c>
      <c r="T20" s="7">
        <v>4</v>
      </c>
      <c r="U20" s="8">
        <v>4</v>
      </c>
      <c r="V20" s="8">
        <v>4</v>
      </c>
      <c r="W20" s="8">
        <v>3</v>
      </c>
      <c r="X20" s="8">
        <v>4</v>
      </c>
      <c r="Y20" s="8">
        <v>4</v>
      </c>
      <c r="Z20" s="15">
        <v>3</v>
      </c>
      <c r="AA20" s="15">
        <v>3</v>
      </c>
      <c r="AB20" s="16">
        <v>4</v>
      </c>
      <c r="AC20" s="16">
        <v>4</v>
      </c>
      <c r="AD20" s="2">
        <v>4</v>
      </c>
      <c r="AE20" s="2">
        <v>4</v>
      </c>
      <c r="AF20" s="2">
        <v>4</v>
      </c>
      <c r="AG20" s="11">
        <v>3</v>
      </c>
      <c r="AH20" s="11">
        <v>4</v>
      </c>
      <c r="AI20" s="11">
        <v>4</v>
      </c>
      <c r="AJ20" s="2">
        <v>1</v>
      </c>
      <c r="AK20" s="17">
        <v>1</v>
      </c>
      <c r="AL20" s="17">
        <v>1</v>
      </c>
      <c r="AM20" s="17">
        <v>1</v>
      </c>
      <c r="AN20" s="17">
        <v>1</v>
      </c>
      <c r="AO20" s="12"/>
      <c r="AP20" s="2">
        <v>2</v>
      </c>
    </row>
    <row r="21" spans="1:42" ht="12.75" customHeight="1" x14ac:dyDescent="0.2">
      <c r="A21" s="2">
        <v>20</v>
      </c>
      <c r="B21" s="2">
        <v>1</v>
      </c>
      <c r="C21" s="125" t="s">
        <v>56</v>
      </c>
      <c r="D21" s="3"/>
      <c r="E21" s="14">
        <v>1</v>
      </c>
      <c r="F21" s="5"/>
      <c r="G21" s="125"/>
      <c r="H21" s="2">
        <v>1</v>
      </c>
      <c r="I21" s="125"/>
      <c r="J21" s="125"/>
      <c r="K21" s="125"/>
      <c r="L21" s="125"/>
      <c r="M21" s="125"/>
      <c r="N21" s="125"/>
      <c r="O21" s="125"/>
      <c r="P21" s="6">
        <v>4</v>
      </c>
      <c r="Q21" s="6">
        <v>4</v>
      </c>
      <c r="R21" s="6">
        <v>4</v>
      </c>
      <c r="S21" s="7">
        <v>4</v>
      </c>
      <c r="T21" s="7">
        <v>4</v>
      </c>
      <c r="U21" s="8">
        <v>4</v>
      </c>
      <c r="V21" s="8">
        <v>4</v>
      </c>
      <c r="W21" s="8">
        <v>4</v>
      </c>
      <c r="X21" s="8">
        <v>4</v>
      </c>
      <c r="Y21" s="8">
        <v>4</v>
      </c>
      <c r="Z21" s="15">
        <v>4</v>
      </c>
      <c r="AA21" s="15">
        <v>4</v>
      </c>
      <c r="AB21" s="16">
        <v>4</v>
      </c>
      <c r="AC21" s="16">
        <v>4</v>
      </c>
      <c r="AD21" s="2">
        <v>4</v>
      </c>
      <c r="AE21" s="2">
        <v>4</v>
      </c>
      <c r="AF21" s="2">
        <v>3</v>
      </c>
      <c r="AG21" s="11">
        <v>4</v>
      </c>
      <c r="AH21" s="11">
        <v>3</v>
      </c>
      <c r="AI21" s="11">
        <v>3</v>
      </c>
      <c r="AJ21" s="2">
        <v>1</v>
      </c>
      <c r="AK21" s="12"/>
      <c r="AL21" s="17">
        <v>1</v>
      </c>
      <c r="AM21" s="12"/>
      <c r="AN21" s="12"/>
      <c r="AO21" s="12"/>
      <c r="AP21" s="2">
        <v>2</v>
      </c>
    </row>
    <row r="22" spans="1:42" ht="12.75" customHeight="1" x14ac:dyDescent="0.2">
      <c r="A22" s="2">
        <v>21</v>
      </c>
      <c r="B22" s="2">
        <v>1</v>
      </c>
      <c r="C22" s="125" t="s">
        <v>56</v>
      </c>
      <c r="D22" s="3"/>
      <c r="E22" s="14">
        <v>1</v>
      </c>
      <c r="F22" s="5"/>
      <c r="G22" s="2">
        <v>1</v>
      </c>
      <c r="H22" s="125"/>
      <c r="I22" s="125"/>
      <c r="J22" s="125"/>
      <c r="K22" s="125"/>
      <c r="L22" s="125"/>
      <c r="M22" s="125"/>
      <c r="N22" s="125"/>
      <c r="O22" s="125"/>
      <c r="P22" s="6">
        <v>5</v>
      </c>
      <c r="Q22" s="6">
        <v>5</v>
      </c>
      <c r="R22" s="6">
        <v>5</v>
      </c>
      <c r="S22" s="7">
        <v>5</v>
      </c>
      <c r="T22" s="7">
        <v>5</v>
      </c>
      <c r="U22" s="8">
        <v>5</v>
      </c>
      <c r="V22" s="8">
        <v>5</v>
      </c>
      <c r="W22" s="8">
        <v>5</v>
      </c>
      <c r="X22" s="8">
        <v>5</v>
      </c>
      <c r="Y22" s="8">
        <v>5</v>
      </c>
      <c r="Z22" s="15">
        <v>3</v>
      </c>
      <c r="AA22" s="15">
        <v>3</v>
      </c>
      <c r="AB22" s="16">
        <v>4</v>
      </c>
      <c r="AC22" s="16">
        <v>4</v>
      </c>
      <c r="AD22" s="2">
        <v>4</v>
      </c>
      <c r="AE22" s="2">
        <v>4</v>
      </c>
      <c r="AF22" s="2">
        <v>4</v>
      </c>
      <c r="AG22" s="11">
        <v>4</v>
      </c>
      <c r="AH22" s="11">
        <v>4</v>
      </c>
      <c r="AI22" s="11">
        <v>4</v>
      </c>
      <c r="AJ22" s="2">
        <v>1</v>
      </c>
      <c r="AK22" s="12"/>
      <c r="AL22" s="17">
        <v>1</v>
      </c>
      <c r="AM22" s="12"/>
      <c r="AN22" s="17">
        <v>1</v>
      </c>
      <c r="AO22" s="12"/>
      <c r="AP22" s="2">
        <v>4</v>
      </c>
    </row>
    <row r="23" spans="1:42" ht="12.75" customHeight="1" x14ac:dyDescent="0.2">
      <c r="A23" s="2">
        <v>22</v>
      </c>
      <c r="B23" s="2">
        <v>1</v>
      </c>
      <c r="C23" s="125" t="s">
        <v>56</v>
      </c>
      <c r="D23" s="3" t="s">
        <v>2</v>
      </c>
      <c r="E23" s="14">
        <v>1</v>
      </c>
      <c r="F23" s="5"/>
      <c r="G23" s="125"/>
      <c r="H23" s="2">
        <v>1</v>
      </c>
      <c r="I23" s="125"/>
      <c r="J23" s="125"/>
      <c r="K23" s="125"/>
      <c r="L23" s="2">
        <v>1</v>
      </c>
      <c r="M23" s="125"/>
      <c r="N23" s="125"/>
      <c r="O23" s="125"/>
      <c r="P23" s="6">
        <v>5</v>
      </c>
      <c r="Q23" s="6">
        <v>5</v>
      </c>
      <c r="R23" s="6">
        <v>4</v>
      </c>
      <c r="S23" s="7">
        <v>5</v>
      </c>
      <c r="T23" s="7">
        <v>5</v>
      </c>
      <c r="U23" s="8">
        <v>4</v>
      </c>
      <c r="V23" s="8">
        <v>5</v>
      </c>
      <c r="W23" s="8">
        <v>4</v>
      </c>
      <c r="X23" s="8">
        <v>4</v>
      </c>
      <c r="Y23" s="8">
        <v>4</v>
      </c>
      <c r="Z23" s="15">
        <v>3</v>
      </c>
      <c r="AA23" s="15">
        <v>3</v>
      </c>
      <c r="AB23" s="16">
        <v>4</v>
      </c>
      <c r="AC23" s="16">
        <v>4</v>
      </c>
      <c r="AD23" s="2">
        <v>4</v>
      </c>
      <c r="AE23" s="2">
        <v>4</v>
      </c>
      <c r="AF23" s="2">
        <v>4</v>
      </c>
      <c r="AG23" s="11">
        <v>4</v>
      </c>
      <c r="AH23" s="11">
        <v>4</v>
      </c>
      <c r="AI23" s="11">
        <v>4</v>
      </c>
      <c r="AJ23" s="2">
        <v>1</v>
      </c>
      <c r="AK23" s="17">
        <v>1</v>
      </c>
      <c r="AL23" s="12"/>
      <c r="AM23" s="12"/>
      <c r="AN23" s="12"/>
      <c r="AO23" s="12"/>
      <c r="AP23" s="2">
        <v>3</v>
      </c>
    </row>
    <row r="24" spans="1:42" ht="12.75" customHeight="1" x14ac:dyDescent="0.2">
      <c r="A24" s="2">
        <v>23</v>
      </c>
      <c r="B24" s="2">
        <v>1</v>
      </c>
      <c r="C24" s="125"/>
      <c r="D24" s="3"/>
      <c r="E24" s="14">
        <v>1</v>
      </c>
      <c r="F24" s="5"/>
      <c r="G24" s="2">
        <v>1</v>
      </c>
      <c r="H24" s="2">
        <v>1</v>
      </c>
      <c r="I24" s="125"/>
      <c r="J24" s="125"/>
      <c r="K24" s="125"/>
      <c r="L24" s="125"/>
      <c r="M24" s="125"/>
      <c r="N24" s="125"/>
      <c r="O24" s="125"/>
      <c r="P24" s="6">
        <v>4</v>
      </c>
      <c r="Q24" s="6">
        <v>4</v>
      </c>
      <c r="R24" s="6">
        <v>4</v>
      </c>
      <c r="S24" s="7">
        <v>4</v>
      </c>
      <c r="T24" s="7">
        <v>4</v>
      </c>
      <c r="U24" s="8">
        <v>4</v>
      </c>
      <c r="V24" s="8">
        <v>4</v>
      </c>
      <c r="W24" s="8">
        <v>3</v>
      </c>
      <c r="X24" s="8">
        <v>4</v>
      </c>
      <c r="Y24" s="8">
        <v>4</v>
      </c>
      <c r="Z24" s="15">
        <v>3</v>
      </c>
      <c r="AA24" s="15">
        <v>3</v>
      </c>
      <c r="AB24" s="16">
        <v>4</v>
      </c>
      <c r="AC24" s="16">
        <v>4</v>
      </c>
      <c r="AD24" s="2">
        <v>5</v>
      </c>
      <c r="AE24" s="2">
        <v>5</v>
      </c>
      <c r="AF24" s="2">
        <v>4</v>
      </c>
      <c r="AG24" s="11">
        <v>4</v>
      </c>
      <c r="AH24" s="11">
        <v>4</v>
      </c>
      <c r="AI24" s="11">
        <v>4</v>
      </c>
      <c r="AJ24" s="2">
        <v>1</v>
      </c>
      <c r="AK24" s="17">
        <v>1</v>
      </c>
      <c r="AL24" s="12"/>
      <c r="AM24" s="12"/>
      <c r="AN24" s="12"/>
      <c r="AO24" s="12"/>
      <c r="AP24" s="2">
        <v>2</v>
      </c>
    </row>
    <row r="25" spans="1:42" ht="25.5" customHeight="1" x14ac:dyDescent="0.2">
      <c r="A25" s="2">
        <v>24</v>
      </c>
      <c r="B25" s="2">
        <v>1</v>
      </c>
      <c r="C25" s="125" t="s">
        <v>80</v>
      </c>
      <c r="D25" s="3"/>
      <c r="E25" s="14">
        <v>1</v>
      </c>
      <c r="F25" s="5"/>
      <c r="G25" s="2">
        <v>1</v>
      </c>
      <c r="H25" s="2">
        <v>1</v>
      </c>
      <c r="I25" s="125"/>
      <c r="J25" s="125"/>
      <c r="K25" s="125"/>
      <c r="L25" s="125"/>
      <c r="M25" s="125"/>
      <c r="N25" s="125"/>
      <c r="O25" s="125"/>
      <c r="P25" s="6">
        <v>4</v>
      </c>
      <c r="Q25" s="6">
        <v>3</v>
      </c>
      <c r="R25" s="6">
        <v>4</v>
      </c>
      <c r="S25" s="7">
        <v>5</v>
      </c>
      <c r="T25" s="7">
        <v>5</v>
      </c>
      <c r="U25" s="8">
        <v>3</v>
      </c>
      <c r="V25" s="8">
        <v>3</v>
      </c>
      <c r="W25" s="8">
        <v>4</v>
      </c>
      <c r="X25" s="8">
        <v>3</v>
      </c>
      <c r="Y25" s="8">
        <v>4</v>
      </c>
      <c r="Z25" s="15">
        <v>2</v>
      </c>
      <c r="AA25" s="15">
        <v>4</v>
      </c>
      <c r="AB25" s="16">
        <v>4</v>
      </c>
      <c r="AC25" s="16">
        <v>4</v>
      </c>
      <c r="AD25" s="2">
        <v>4</v>
      </c>
      <c r="AE25" s="2">
        <v>4</v>
      </c>
      <c r="AF25" s="2">
        <v>4</v>
      </c>
      <c r="AG25" s="11">
        <v>3</v>
      </c>
      <c r="AH25" s="11">
        <v>4</v>
      </c>
      <c r="AI25" s="11">
        <v>4</v>
      </c>
      <c r="AJ25" s="2">
        <v>1</v>
      </c>
      <c r="AK25" s="12"/>
      <c r="AL25" s="17">
        <v>1</v>
      </c>
      <c r="AM25" s="12"/>
      <c r="AN25" s="12"/>
      <c r="AO25" s="12"/>
      <c r="AP25" s="2">
        <v>3</v>
      </c>
    </row>
    <row r="26" spans="1:42" ht="12.75" customHeight="1" x14ac:dyDescent="0.2">
      <c r="A26" s="2">
        <v>25</v>
      </c>
      <c r="B26" s="2">
        <v>1</v>
      </c>
      <c r="C26" s="125" t="s">
        <v>56</v>
      </c>
      <c r="D26" s="3" t="s">
        <v>2</v>
      </c>
      <c r="E26" s="14">
        <v>1</v>
      </c>
      <c r="F26" s="5"/>
      <c r="G26" s="125"/>
      <c r="H26" s="2">
        <v>1</v>
      </c>
      <c r="I26" s="125"/>
      <c r="J26" s="125"/>
      <c r="K26" s="125"/>
      <c r="L26" s="125"/>
      <c r="M26" s="125"/>
      <c r="N26" s="125"/>
      <c r="O26" s="125"/>
      <c r="P26" s="6">
        <v>5</v>
      </c>
      <c r="Q26" s="6">
        <v>5</v>
      </c>
      <c r="R26" s="6">
        <v>4</v>
      </c>
      <c r="S26" s="7">
        <v>5</v>
      </c>
      <c r="T26" s="7">
        <v>5</v>
      </c>
      <c r="U26" s="8">
        <v>4</v>
      </c>
      <c r="V26" s="8">
        <v>3</v>
      </c>
      <c r="W26" s="8">
        <v>5</v>
      </c>
      <c r="X26" s="8">
        <v>4</v>
      </c>
      <c r="Y26" s="8">
        <v>4</v>
      </c>
      <c r="Z26" s="15">
        <v>3</v>
      </c>
      <c r="AA26" s="15">
        <v>3</v>
      </c>
      <c r="AB26" s="16">
        <v>2</v>
      </c>
      <c r="AC26" s="16">
        <v>2</v>
      </c>
      <c r="AD26" s="2">
        <v>3</v>
      </c>
      <c r="AE26" s="2">
        <v>2</v>
      </c>
      <c r="AF26" s="2">
        <v>3</v>
      </c>
      <c r="AG26" s="11">
        <v>3</v>
      </c>
      <c r="AH26" s="11">
        <v>2</v>
      </c>
      <c r="AI26" s="11">
        <v>2</v>
      </c>
      <c r="AJ26" s="2">
        <v>1</v>
      </c>
      <c r="AK26" s="17">
        <v>1</v>
      </c>
      <c r="AL26" s="12"/>
      <c r="AM26" s="12"/>
      <c r="AN26" s="12"/>
      <c r="AO26" s="12"/>
      <c r="AP26" s="2">
        <v>1</v>
      </c>
    </row>
    <row r="27" spans="1:42" ht="12.75" customHeight="1" x14ac:dyDescent="0.2">
      <c r="A27" s="2">
        <v>26</v>
      </c>
      <c r="B27" s="2">
        <v>1</v>
      </c>
      <c r="C27" s="125" t="s">
        <v>56</v>
      </c>
      <c r="D27" s="3"/>
      <c r="E27" s="14">
        <v>1</v>
      </c>
      <c r="F27" s="5"/>
      <c r="G27" s="125"/>
      <c r="H27" s="125"/>
      <c r="I27" s="125"/>
      <c r="J27" s="2">
        <v>1</v>
      </c>
      <c r="K27" s="125"/>
      <c r="L27" s="125"/>
      <c r="M27" s="125"/>
      <c r="N27" s="125"/>
      <c r="O27" s="125"/>
      <c r="P27" s="6">
        <v>4</v>
      </c>
      <c r="Q27" s="6">
        <v>4</v>
      </c>
      <c r="R27" s="6">
        <v>4</v>
      </c>
      <c r="S27" s="7">
        <v>4</v>
      </c>
      <c r="T27" s="7">
        <v>4</v>
      </c>
      <c r="U27" s="8">
        <v>4</v>
      </c>
      <c r="V27" s="8">
        <v>4</v>
      </c>
      <c r="W27" s="8">
        <v>4</v>
      </c>
      <c r="X27" s="8">
        <v>4</v>
      </c>
      <c r="Y27" s="8">
        <v>4</v>
      </c>
      <c r="Z27" s="15">
        <v>3</v>
      </c>
      <c r="AA27" s="15">
        <v>3</v>
      </c>
      <c r="AB27" s="16">
        <v>4</v>
      </c>
      <c r="AC27" s="16">
        <v>4</v>
      </c>
      <c r="AD27" s="2">
        <v>5</v>
      </c>
      <c r="AE27" s="2">
        <v>4</v>
      </c>
      <c r="AF27" s="2">
        <v>4</v>
      </c>
      <c r="AG27" s="11">
        <v>4</v>
      </c>
      <c r="AH27" s="11">
        <v>4</v>
      </c>
      <c r="AI27" s="11">
        <v>4</v>
      </c>
      <c r="AJ27" s="2">
        <v>1</v>
      </c>
      <c r="AK27" s="17">
        <v>1</v>
      </c>
      <c r="AL27" s="12"/>
      <c r="AM27" s="12"/>
      <c r="AN27" s="12"/>
      <c r="AO27" s="12"/>
      <c r="AP27" s="2">
        <v>3</v>
      </c>
    </row>
    <row r="28" spans="1:42" ht="12.75" customHeight="1" x14ac:dyDescent="0.2">
      <c r="A28" s="2">
        <v>27</v>
      </c>
      <c r="B28" s="2">
        <v>1</v>
      </c>
      <c r="C28" s="125" t="s">
        <v>56</v>
      </c>
      <c r="D28" s="3" t="s">
        <v>2</v>
      </c>
      <c r="E28" s="14">
        <v>1</v>
      </c>
      <c r="F28" s="5"/>
      <c r="G28" s="2">
        <v>1</v>
      </c>
      <c r="H28" s="125"/>
      <c r="I28" s="125"/>
      <c r="J28" s="125"/>
      <c r="K28" s="125"/>
      <c r="L28" s="125"/>
      <c r="M28" s="125"/>
      <c r="N28" s="125"/>
      <c r="O28" s="125"/>
      <c r="P28" s="6">
        <v>4</v>
      </c>
      <c r="Q28" s="6">
        <v>4</v>
      </c>
      <c r="R28" s="6">
        <v>4</v>
      </c>
      <c r="S28" s="7">
        <v>4</v>
      </c>
      <c r="T28" s="7">
        <v>5</v>
      </c>
      <c r="U28" s="8">
        <v>4</v>
      </c>
      <c r="V28" s="8">
        <v>4</v>
      </c>
      <c r="W28" s="8">
        <v>4</v>
      </c>
      <c r="X28" s="8">
        <v>4</v>
      </c>
      <c r="Y28" s="8">
        <v>5</v>
      </c>
      <c r="Z28" s="15">
        <v>3</v>
      </c>
      <c r="AA28" s="15">
        <v>3</v>
      </c>
      <c r="AB28" s="16">
        <v>4</v>
      </c>
      <c r="AC28" s="16">
        <v>4</v>
      </c>
      <c r="AD28" s="2">
        <v>4</v>
      </c>
      <c r="AE28" s="2">
        <v>4</v>
      </c>
      <c r="AF28" s="2">
        <v>4</v>
      </c>
      <c r="AG28" s="11">
        <v>4</v>
      </c>
      <c r="AH28" s="11">
        <v>4</v>
      </c>
      <c r="AI28" s="11">
        <v>5</v>
      </c>
      <c r="AJ28" s="125"/>
      <c r="AK28" s="12"/>
      <c r="AL28" s="12"/>
      <c r="AM28" s="12"/>
      <c r="AN28" s="12"/>
      <c r="AO28" s="12"/>
      <c r="AP28" s="125"/>
    </row>
    <row r="29" spans="1:42" ht="12.75" customHeight="1" x14ac:dyDescent="0.2">
      <c r="A29" s="2">
        <v>28</v>
      </c>
      <c r="B29" s="2">
        <v>1</v>
      </c>
      <c r="C29" s="125" t="s">
        <v>56</v>
      </c>
      <c r="D29" s="3"/>
      <c r="E29" s="14">
        <v>1</v>
      </c>
      <c r="F29" s="5"/>
      <c r="G29" s="125"/>
      <c r="H29" s="125"/>
      <c r="I29" s="125"/>
      <c r="J29" s="125"/>
      <c r="K29" s="125"/>
      <c r="L29" s="125"/>
      <c r="M29" s="2">
        <v>1</v>
      </c>
      <c r="N29" s="125"/>
      <c r="O29" s="125"/>
      <c r="P29" s="6">
        <v>4</v>
      </c>
      <c r="Q29" s="6">
        <v>4</v>
      </c>
      <c r="R29" s="6">
        <v>4</v>
      </c>
      <c r="S29" s="7">
        <v>4</v>
      </c>
      <c r="T29" s="7">
        <v>4</v>
      </c>
      <c r="U29" s="8">
        <v>4</v>
      </c>
      <c r="V29" s="8">
        <v>4</v>
      </c>
      <c r="W29" s="8">
        <v>3</v>
      </c>
      <c r="X29" s="8">
        <v>4</v>
      </c>
      <c r="Y29" s="8">
        <v>4</v>
      </c>
      <c r="Z29" s="15">
        <v>2</v>
      </c>
      <c r="AA29" s="15">
        <v>2</v>
      </c>
      <c r="AB29" s="16">
        <v>4</v>
      </c>
      <c r="AC29" s="16">
        <v>4</v>
      </c>
      <c r="AD29" s="2">
        <v>4</v>
      </c>
      <c r="AE29" s="2">
        <v>4</v>
      </c>
      <c r="AF29" s="2">
        <v>4</v>
      </c>
      <c r="AG29" s="11">
        <v>5</v>
      </c>
      <c r="AH29" s="11">
        <v>5</v>
      </c>
      <c r="AI29" s="11">
        <v>5</v>
      </c>
      <c r="AJ29" s="2">
        <v>1</v>
      </c>
      <c r="AK29" s="12"/>
      <c r="AL29" s="12"/>
      <c r="AM29" s="17">
        <v>1</v>
      </c>
      <c r="AN29" s="12"/>
      <c r="AO29" s="12"/>
      <c r="AP29" s="2">
        <v>1</v>
      </c>
    </row>
    <row r="30" spans="1:42" ht="25.5" customHeight="1" x14ac:dyDescent="0.2">
      <c r="A30" s="2">
        <v>43</v>
      </c>
      <c r="B30" s="2">
        <v>1</v>
      </c>
      <c r="C30" s="125" t="s">
        <v>34</v>
      </c>
      <c r="D30" s="3" t="s">
        <v>2</v>
      </c>
      <c r="E30" s="4" t="s">
        <v>90</v>
      </c>
      <c r="F30" s="5"/>
      <c r="G30" s="125"/>
      <c r="H30" s="2">
        <v>1</v>
      </c>
      <c r="I30" s="125"/>
      <c r="J30" s="125"/>
      <c r="K30" s="125"/>
      <c r="L30" s="125"/>
      <c r="M30" s="125"/>
      <c r="N30" s="125"/>
      <c r="O30" s="125"/>
      <c r="P30" s="6">
        <v>5</v>
      </c>
      <c r="Q30" s="6">
        <v>5</v>
      </c>
      <c r="R30" s="6">
        <v>4</v>
      </c>
      <c r="S30" s="7">
        <v>5</v>
      </c>
      <c r="T30" s="7">
        <v>5</v>
      </c>
      <c r="U30" s="8">
        <v>5</v>
      </c>
      <c r="V30" s="8">
        <v>5</v>
      </c>
      <c r="W30" s="8">
        <v>5</v>
      </c>
      <c r="X30" s="8">
        <v>4</v>
      </c>
      <c r="Y30" s="8">
        <v>5</v>
      </c>
      <c r="Z30" s="15">
        <v>4</v>
      </c>
      <c r="AA30" s="15">
        <v>4</v>
      </c>
      <c r="AB30" s="16">
        <v>4</v>
      </c>
      <c r="AC30" s="16">
        <v>4</v>
      </c>
      <c r="AD30" s="2">
        <v>4</v>
      </c>
      <c r="AE30" s="2">
        <v>4</v>
      </c>
      <c r="AF30" s="2">
        <v>4</v>
      </c>
      <c r="AG30" s="11">
        <v>3</v>
      </c>
      <c r="AH30" s="11">
        <v>3</v>
      </c>
      <c r="AI30" s="11">
        <v>4</v>
      </c>
      <c r="AJ30" s="2">
        <v>1</v>
      </c>
      <c r="AK30" s="17">
        <v>1</v>
      </c>
      <c r="AL30" s="17">
        <v>1</v>
      </c>
      <c r="AM30" s="12"/>
      <c r="AN30" s="12"/>
      <c r="AO30" s="12"/>
      <c r="AP30" s="2">
        <v>4</v>
      </c>
    </row>
    <row r="31" spans="1:42" ht="25.5" customHeight="1" x14ac:dyDescent="0.2">
      <c r="A31" s="2">
        <v>29</v>
      </c>
      <c r="B31" s="2">
        <v>1</v>
      </c>
      <c r="C31" s="125" t="s">
        <v>80</v>
      </c>
      <c r="D31" s="3"/>
      <c r="E31" s="14">
        <v>1</v>
      </c>
      <c r="F31" s="5"/>
      <c r="G31" s="125"/>
      <c r="H31" s="2">
        <v>1</v>
      </c>
      <c r="I31" s="125"/>
      <c r="J31" s="125"/>
      <c r="K31" s="125"/>
      <c r="L31" s="125"/>
      <c r="M31" s="125"/>
      <c r="N31" s="125"/>
      <c r="O31" s="125"/>
      <c r="P31" s="6">
        <v>5</v>
      </c>
      <c r="Q31" s="6">
        <v>4</v>
      </c>
      <c r="R31" s="6">
        <v>3</v>
      </c>
      <c r="S31" s="7">
        <v>5</v>
      </c>
      <c r="T31" s="7">
        <v>5</v>
      </c>
      <c r="U31" s="8">
        <v>5</v>
      </c>
      <c r="V31" s="8">
        <v>5</v>
      </c>
      <c r="W31" s="8">
        <v>4</v>
      </c>
      <c r="X31" s="8">
        <v>5</v>
      </c>
      <c r="Y31" s="8">
        <v>5</v>
      </c>
      <c r="Z31" s="15">
        <v>3</v>
      </c>
      <c r="AA31" s="15">
        <v>4</v>
      </c>
      <c r="AB31" s="16">
        <v>3</v>
      </c>
      <c r="AC31" s="16">
        <v>3</v>
      </c>
      <c r="AD31" s="2">
        <v>3</v>
      </c>
      <c r="AE31" s="2">
        <v>3</v>
      </c>
      <c r="AF31" s="2">
        <v>2</v>
      </c>
      <c r="AG31" s="11">
        <v>3</v>
      </c>
      <c r="AH31" s="11">
        <v>2</v>
      </c>
      <c r="AI31" s="11">
        <v>3</v>
      </c>
      <c r="AJ31" s="2">
        <v>1</v>
      </c>
      <c r="AK31" s="17">
        <v>1</v>
      </c>
      <c r="AL31" s="12"/>
      <c r="AM31" s="12"/>
      <c r="AN31" s="12"/>
      <c r="AO31" s="12"/>
      <c r="AP31" s="2">
        <v>1</v>
      </c>
    </row>
    <row r="32" spans="1:42" ht="12.75" customHeight="1" x14ac:dyDescent="0.2">
      <c r="A32" s="2">
        <v>30</v>
      </c>
      <c r="B32" s="2">
        <v>1</v>
      </c>
      <c r="C32" s="125" t="s">
        <v>92</v>
      </c>
      <c r="D32" s="3" t="s">
        <v>2</v>
      </c>
      <c r="E32" s="14">
        <v>1</v>
      </c>
      <c r="F32" s="5"/>
      <c r="G32" s="125"/>
      <c r="H32" s="125"/>
      <c r="I32" s="125"/>
      <c r="J32" s="125"/>
      <c r="K32" s="2">
        <v>1</v>
      </c>
      <c r="L32" s="125"/>
      <c r="M32" s="125"/>
      <c r="N32" s="125"/>
      <c r="O32" s="125"/>
      <c r="P32" s="6">
        <v>4</v>
      </c>
      <c r="Q32" s="6">
        <v>4</v>
      </c>
      <c r="R32" s="6">
        <v>4</v>
      </c>
      <c r="S32" s="7">
        <v>4</v>
      </c>
      <c r="T32" s="7">
        <v>4</v>
      </c>
      <c r="U32" s="8">
        <v>4</v>
      </c>
      <c r="V32" s="8">
        <v>2</v>
      </c>
      <c r="W32" s="8">
        <v>3</v>
      </c>
      <c r="X32" s="8">
        <v>4</v>
      </c>
      <c r="Y32" s="8">
        <v>4</v>
      </c>
      <c r="Z32" s="15">
        <v>3</v>
      </c>
      <c r="AA32" s="15">
        <v>3</v>
      </c>
      <c r="AB32" s="16">
        <v>4</v>
      </c>
      <c r="AC32" s="16">
        <v>4</v>
      </c>
      <c r="AD32" s="2">
        <v>4</v>
      </c>
      <c r="AE32" s="2">
        <v>4</v>
      </c>
      <c r="AF32" s="2">
        <v>4</v>
      </c>
      <c r="AG32" s="11">
        <v>4</v>
      </c>
      <c r="AH32" s="11">
        <v>4</v>
      </c>
      <c r="AI32" s="11">
        <v>4</v>
      </c>
      <c r="AJ32" s="2">
        <v>1</v>
      </c>
      <c r="AK32" s="12"/>
      <c r="AL32" s="17">
        <v>1</v>
      </c>
      <c r="AM32" s="12"/>
      <c r="AN32" s="12"/>
      <c r="AO32" s="12"/>
      <c r="AP32" s="2">
        <v>2</v>
      </c>
    </row>
    <row r="33" spans="1:42" ht="25.5" customHeight="1" x14ac:dyDescent="0.2">
      <c r="A33" s="2">
        <v>46</v>
      </c>
      <c r="B33" s="2">
        <v>1</v>
      </c>
      <c r="C33" s="125" t="s">
        <v>34</v>
      </c>
      <c r="D33" s="3" t="s">
        <v>2</v>
      </c>
      <c r="E33" s="4" t="s">
        <v>90</v>
      </c>
      <c r="F33" s="5"/>
      <c r="G33" s="2">
        <v>1</v>
      </c>
      <c r="H33" s="2">
        <v>1</v>
      </c>
      <c r="I33" s="125"/>
      <c r="J33" s="125"/>
      <c r="K33" s="125"/>
      <c r="L33" s="125"/>
      <c r="M33" s="125"/>
      <c r="N33" s="125"/>
      <c r="O33" s="125"/>
      <c r="P33" s="6">
        <v>5</v>
      </c>
      <c r="Q33" s="6">
        <v>5</v>
      </c>
      <c r="R33" s="6">
        <v>5</v>
      </c>
      <c r="S33" s="7">
        <v>5</v>
      </c>
      <c r="T33" s="7">
        <v>5</v>
      </c>
      <c r="U33" s="8">
        <v>5</v>
      </c>
      <c r="V33" s="8">
        <v>5</v>
      </c>
      <c r="W33" s="8">
        <v>5</v>
      </c>
      <c r="X33" s="8">
        <v>5</v>
      </c>
      <c r="Y33" s="8">
        <v>5</v>
      </c>
      <c r="Z33" s="15">
        <v>5</v>
      </c>
      <c r="AA33" s="15">
        <v>5</v>
      </c>
      <c r="AB33" s="16">
        <v>5</v>
      </c>
      <c r="AC33" s="16">
        <v>5</v>
      </c>
      <c r="AD33" s="2">
        <v>5</v>
      </c>
      <c r="AE33" s="2">
        <v>5</v>
      </c>
      <c r="AF33" s="2">
        <v>5</v>
      </c>
      <c r="AG33" s="11">
        <v>5</v>
      </c>
      <c r="AH33" s="11">
        <v>5</v>
      </c>
      <c r="AI33" s="11">
        <v>5</v>
      </c>
      <c r="AJ33" s="2">
        <v>1</v>
      </c>
      <c r="AK33" s="12"/>
      <c r="AL33" s="17">
        <v>1</v>
      </c>
      <c r="AM33" s="12"/>
      <c r="AN33" s="12"/>
      <c r="AO33" s="12"/>
      <c r="AP33" s="2">
        <v>3</v>
      </c>
    </row>
    <row r="34" spans="1:42" ht="25.5" customHeight="1" x14ac:dyDescent="0.2">
      <c r="A34" s="2">
        <v>31</v>
      </c>
      <c r="B34" s="2">
        <v>1</v>
      </c>
      <c r="C34" s="125" t="s">
        <v>34</v>
      </c>
      <c r="D34" s="3" t="s">
        <v>3</v>
      </c>
      <c r="E34" s="14">
        <v>1</v>
      </c>
      <c r="F34" s="5"/>
      <c r="G34" s="2">
        <v>1</v>
      </c>
      <c r="H34" s="2">
        <v>1</v>
      </c>
      <c r="I34" s="125"/>
      <c r="J34" s="125"/>
      <c r="K34" s="125"/>
      <c r="L34" s="125"/>
      <c r="M34" s="125"/>
      <c r="N34" s="125"/>
      <c r="O34" s="125"/>
      <c r="P34" s="6">
        <v>4</v>
      </c>
      <c r="Q34" s="6">
        <v>5</v>
      </c>
      <c r="R34" s="6">
        <v>4</v>
      </c>
      <c r="S34" s="7">
        <v>5</v>
      </c>
      <c r="T34" s="7">
        <v>5</v>
      </c>
      <c r="U34" s="8">
        <v>4</v>
      </c>
      <c r="V34" s="8">
        <v>4</v>
      </c>
      <c r="W34" s="8">
        <v>4</v>
      </c>
      <c r="X34" s="8">
        <v>4</v>
      </c>
      <c r="Y34" s="8">
        <v>4</v>
      </c>
      <c r="Z34" s="15">
        <v>4</v>
      </c>
      <c r="AA34" s="15">
        <v>4</v>
      </c>
      <c r="AB34" s="16">
        <v>4</v>
      </c>
      <c r="AC34" s="16">
        <v>4</v>
      </c>
      <c r="AD34" s="2">
        <v>4</v>
      </c>
      <c r="AE34" s="2">
        <v>4</v>
      </c>
      <c r="AF34" s="2">
        <v>4</v>
      </c>
      <c r="AG34" s="11">
        <v>4</v>
      </c>
      <c r="AH34" s="11">
        <v>4</v>
      </c>
      <c r="AI34" s="11">
        <v>4</v>
      </c>
      <c r="AJ34" s="2">
        <v>1</v>
      </c>
      <c r="AK34" s="12"/>
      <c r="AL34" s="17">
        <v>1</v>
      </c>
      <c r="AM34" s="12"/>
      <c r="AN34" s="12"/>
      <c r="AO34" s="12"/>
      <c r="AP34" s="2">
        <v>3</v>
      </c>
    </row>
    <row r="35" spans="1:42" ht="12.75" customHeight="1" x14ac:dyDescent="0.2">
      <c r="A35" s="2">
        <v>32</v>
      </c>
      <c r="B35" s="2">
        <v>1</v>
      </c>
      <c r="C35" s="125"/>
      <c r="D35" s="3"/>
      <c r="E35" s="14">
        <v>1</v>
      </c>
      <c r="F35" s="5"/>
      <c r="G35" s="2">
        <v>1</v>
      </c>
      <c r="H35" s="125"/>
      <c r="I35" s="125"/>
      <c r="J35" s="125"/>
      <c r="K35" s="125"/>
      <c r="L35" s="2">
        <v>1</v>
      </c>
      <c r="M35" s="125"/>
      <c r="N35" s="125"/>
      <c r="O35" s="125"/>
      <c r="P35" s="6">
        <v>4</v>
      </c>
      <c r="Q35" s="6">
        <v>3</v>
      </c>
      <c r="R35" s="6">
        <v>3</v>
      </c>
      <c r="S35" s="7">
        <v>3</v>
      </c>
      <c r="T35" s="7">
        <v>3</v>
      </c>
      <c r="U35" s="8">
        <v>4</v>
      </c>
      <c r="V35" s="8">
        <v>3</v>
      </c>
      <c r="W35" s="8">
        <v>2</v>
      </c>
      <c r="X35" s="8">
        <v>4</v>
      </c>
      <c r="Y35" s="8">
        <v>3</v>
      </c>
      <c r="Z35" s="15">
        <v>3</v>
      </c>
      <c r="AA35" s="15">
        <v>3</v>
      </c>
      <c r="AB35" s="16">
        <v>4</v>
      </c>
      <c r="AC35" s="16">
        <v>4</v>
      </c>
      <c r="AD35" s="2">
        <v>4</v>
      </c>
      <c r="AE35" s="2">
        <v>4</v>
      </c>
      <c r="AF35" s="2">
        <v>4</v>
      </c>
      <c r="AG35" s="11">
        <v>4</v>
      </c>
      <c r="AH35" s="11">
        <v>4</v>
      </c>
      <c r="AI35" s="11">
        <v>4</v>
      </c>
      <c r="AJ35" s="2">
        <v>1</v>
      </c>
      <c r="AK35" s="12"/>
      <c r="AL35" s="17">
        <v>1</v>
      </c>
      <c r="AM35" s="17">
        <v>1</v>
      </c>
      <c r="AN35" s="12"/>
      <c r="AO35" s="12"/>
      <c r="AP35" s="2">
        <v>2</v>
      </c>
    </row>
    <row r="36" spans="1:42" ht="25.5" customHeight="1" x14ac:dyDescent="0.2">
      <c r="A36" s="2">
        <v>33</v>
      </c>
      <c r="B36" s="2">
        <v>1</v>
      </c>
      <c r="C36" s="125" t="s">
        <v>34</v>
      </c>
      <c r="D36" s="3"/>
      <c r="E36" s="14">
        <v>1</v>
      </c>
      <c r="F36" s="5"/>
      <c r="G36" s="125"/>
      <c r="H36" s="2">
        <v>1</v>
      </c>
      <c r="I36" s="125"/>
      <c r="J36" s="125"/>
      <c r="K36" s="125"/>
      <c r="L36" s="2">
        <v>1</v>
      </c>
      <c r="M36" s="125"/>
      <c r="N36" s="125"/>
      <c r="O36" s="125"/>
      <c r="P36" s="6">
        <v>4</v>
      </c>
      <c r="Q36" s="6">
        <v>4</v>
      </c>
      <c r="R36" s="6">
        <v>4</v>
      </c>
      <c r="S36" s="7">
        <v>5</v>
      </c>
      <c r="T36" s="7">
        <v>5</v>
      </c>
      <c r="U36" s="8">
        <v>5</v>
      </c>
      <c r="V36" s="8">
        <v>4</v>
      </c>
      <c r="W36" s="8">
        <v>3</v>
      </c>
      <c r="X36" s="8">
        <v>3</v>
      </c>
      <c r="Y36" s="8">
        <v>3</v>
      </c>
      <c r="Z36" s="15">
        <v>3</v>
      </c>
      <c r="AA36" s="15">
        <v>3</v>
      </c>
      <c r="AB36" s="16">
        <v>4</v>
      </c>
      <c r="AC36" s="16">
        <v>4</v>
      </c>
      <c r="AD36" s="2">
        <v>4</v>
      </c>
      <c r="AE36" s="2">
        <v>4</v>
      </c>
      <c r="AF36" s="2">
        <v>4</v>
      </c>
      <c r="AG36" s="11">
        <v>4</v>
      </c>
      <c r="AH36" s="11">
        <v>4</v>
      </c>
      <c r="AI36" s="11">
        <v>4</v>
      </c>
      <c r="AJ36" s="2">
        <v>1</v>
      </c>
      <c r="AK36" s="12"/>
      <c r="AL36" s="12"/>
      <c r="AM36" s="17">
        <v>1</v>
      </c>
      <c r="AN36" s="12"/>
      <c r="AO36" s="12"/>
      <c r="AP36" s="2">
        <v>2</v>
      </c>
    </row>
    <row r="37" spans="1:42" ht="25.5" customHeight="1" x14ac:dyDescent="0.2">
      <c r="A37" s="2">
        <v>34</v>
      </c>
      <c r="B37" s="2">
        <v>1</v>
      </c>
      <c r="C37" s="125" t="s">
        <v>34</v>
      </c>
      <c r="D37" s="3"/>
      <c r="E37" s="14">
        <v>1</v>
      </c>
      <c r="F37" s="5"/>
      <c r="G37" s="125"/>
      <c r="H37" s="2">
        <v>1</v>
      </c>
      <c r="I37" s="125"/>
      <c r="J37" s="2">
        <v>1</v>
      </c>
      <c r="K37" s="125"/>
      <c r="L37" s="125"/>
      <c r="M37" s="125"/>
      <c r="N37" s="125"/>
      <c r="O37" s="125"/>
      <c r="P37" s="6">
        <v>4</v>
      </c>
      <c r="Q37" s="6">
        <v>3</v>
      </c>
      <c r="R37" s="6">
        <v>3</v>
      </c>
      <c r="S37" s="7">
        <v>4</v>
      </c>
      <c r="T37" s="7">
        <v>4</v>
      </c>
      <c r="U37" s="8">
        <v>4</v>
      </c>
      <c r="V37" s="8">
        <v>4</v>
      </c>
      <c r="W37" s="8">
        <v>4</v>
      </c>
      <c r="X37" s="8">
        <v>4</v>
      </c>
      <c r="Y37" s="8">
        <v>4</v>
      </c>
      <c r="Z37" s="15">
        <v>3</v>
      </c>
      <c r="AA37" s="15">
        <v>3</v>
      </c>
      <c r="AB37" s="16">
        <v>3</v>
      </c>
      <c r="AC37" s="16">
        <v>3</v>
      </c>
      <c r="AD37" s="2">
        <v>3</v>
      </c>
      <c r="AE37" s="2">
        <v>3</v>
      </c>
      <c r="AF37" s="2">
        <v>3</v>
      </c>
      <c r="AG37" s="11">
        <v>3</v>
      </c>
      <c r="AH37" s="11">
        <v>3</v>
      </c>
      <c r="AI37" s="11">
        <v>3</v>
      </c>
      <c r="AJ37" s="2">
        <v>1</v>
      </c>
      <c r="AK37" s="12"/>
      <c r="AL37" s="17">
        <v>1</v>
      </c>
      <c r="AM37" s="12"/>
      <c r="AN37" s="17">
        <v>1</v>
      </c>
      <c r="AO37" s="12"/>
      <c r="AP37" s="2">
        <v>3</v>
      </c>
    </row>
    <row r="38" spans="1:42" ht="12.75" customHeight="1" x14ac:dyDescent="0.2">
      <c r="A38" s="2">
        <v>35</v>
      </c>
      <c r="B38" s="2">
        <v>1</v>
      </c>
      <c r="C38" s="125"/>
      <c r="D38" s="3" t="s">
        <v>2</v>
      </c>
      <c r="E38" s="14">
        <v>1</v>
      </c>
      <c r="F38" s="5"/>
      <c r="G38" s="125"/>
      <c r="H38" s="125"/>
      <c r="I38" s="125"/>
      <c r="J38" s="2">
        <v>1</v>
      </c>
      <c r="K38" s="125"/>
      <c r="L38" s="125"/>
      <c r="M38" s="125"/>
      <c r="N38" s="125"/>
      <c r="O38" s="125"/>
      <c r="P38" s="6">
        <v>5</v>
      </c>
      <c r="Q38" s="6">
        <v>4</v>
      </c>
      <c r="R38" s="6">
        <v>4</v>
      </c>
      <c r="S38" s="7">
        <v>5</v>
      </c>
      <c r="T38" s="7">
        <v>5</v>
      </c>
      <c r="U38" s="8">
        <v>4</v>
      </c>
      <c r="V38" s="8">
        <v>3</v>
      </c>
      <c r="W38" s="8">
        <v>2</v>
      </c>
      <c r="X38" s="8">
        <v>5</v>
      </c>
      <c r="Y38" s="8">
        <v>5</v>
      </c>
      <c r="Z38" s="15">
        <v>3</v>
      </c>
      <c r="AA38" s="15">
        <v>2</v>
      </c>
      <c r="AB38" s="16">
        <v>3</v>
      </c>
      <c r="AC38" s="16">
        <v>3</v>
      </c>
      <c r="AD38" s="2">
        <v>3</v>
      </c>
      <c r="AE38" s="2">
        <v>3</v>
      </c>
      <c r="AF38" s="2">
        <v>2</v>
      </c>
      <c r="AG38" s="11">
        <v>2</v>
      </c>
      <c r="AH38" s="11">
        <v>2</v>
      </c>
      <c r="AI38" s="11">
        <v>2</v>
      </c>
      <c r="AJ38" s="2">
        <v>1</v>
      </c>
      <c r="AK38" s="12"/>
      <c r="AL38" s="17">
        <v>1</v>
      </c>
      <c r="AM38" s="12"/>
      <c r="AN38" s="12"/>
      <c r="AO38" s="12"/>
      <c r="AP38" s="2">
        <v>2</v>
      </c>
    </row>
    <row r="39" spans="1:42" ht="25.5" customHeight="1" x14ac:dyDescent="0.2">
      <c r="A39" s="2">
        <v>36</v>
      </c>
      <c r="B39" s="2">
        <v>1</v>
      </c>
      <c r="C39" s="125" t="s">
        <v>34</v>
      </c>
      <c r="D39" s="3"/>
      <c r="E39" s="14">
        <v>1</v>
      </c>
      <c r="F39" s="5"/>
      <c r="G39" s="125"/>
      <c r="H39" s="125"/>
      <c r="I39" s="125"/>
      <c r="J39" s="2">
        <v>1</v>
      </c>
      <c r="K39" s="125"/>
      <c r="L39" s="125"/>
      <c r="M39" s="125"/>
      <c r="N39" s="125"/>
      <c r="O39" s="125"/>
      <c r="P39" s="6">
        <v>5</v>
      </c>
      <c r="Q39" s="6">
        <v>5</v>
      </c>
      <c r="R39" s="6">
        <v>5</v>
      </c>
      <c r="S39" s="7">
        <v>5</v>
      </c>
      <c r="T39" s="7">
        <v>5</v>
      </c>
      <c r="U39" s="8">
        <v>5</v>
      </c>
      <c r="V39" s="8">
        <v>5</v>
      </c>
      <c r="W39" s="8">
        <v>4</v>
      </c>
      <c r="X39" s="8">
        <v>5</v>
      </c>
      <c r="Y39" s="8">
        <v>5</v>
      </c>
      <c r="Z39" s="15">
        <v>2</v>
      </c>
      <c r="AA39" s="15">
        <v>2</v>
      </c>
      <c r="AB39" s="16">
        <v>2</v>
      </c>
      <c r="AC39" s="16">
        <v>2</v>
      </c>
      <c r="AD39" s="2">
        <v>1</v>
      </c>
      <c r="AE39" s="2">
        <v>1</v>
      </c>
      <c r="AF39" s="2">
        <v>1</v>
      </c>
      <c r="AG39" s="11">
        <v>2</v>
      </c>
      <c r="AH39" s="11">
        <v>2</v>
      </c>
      <c r="AI39" s="11">
        <v>2</v>
      </c>
      <c r="AJ39" s="2">
        <v>1</v>
      </c>
      <c r="AK39" s="12"/>
      <c r="AL39" s="12"/>
      <c r="AM39" s="12"/>
      <c r="AN39" s="17">
        <v>1</v>
      </c>
      <c r="AO39" s="12"/>
      <c r="AP39" s="2">
        <v>4</v>
      </c>
    </row>
    <row r="40" spans="1:42" ht="12.75" customHeight="1" x14ac:dyDescent="0.2">
      <c r="A40" s="2">
        <v>37</v>
      </c>
      <c r="B40" s="2">
        <v>1</v>
      </c>
      <c r="C40" s="125" t="s">
        <v>56</v>
      </c>
      <c r="D40" s="3"/>
      <c r="E40" s="14">
        <v>1</v>
      </c>
      <c r="F40" s="5"/>
      <c r="G40" s="2">
        <v>1</v>
      </c>
      <c r="H40" s="2">
        <v>1</v>
      </c>
      <c r="I40" s="125"/>
      <c r="J40" s="125"/>
      <c r="K40" s="2">
        <v>1</v>
      </c>
      <c r="L40" s="2">
        <v>1</v>
      </c>
      <c r="M40" s="125"/>
      <c r="N40" s="125"/>
      <c r="O40" s="125"/>
      <c r="P40" s="6">
        <v>5</v>
      </c>
      <c r="Q40" s="6">
        <v>5</v>
      </c>
      <c r="R40" s="6">
        <v>5</v>
      </c>
      <c r="S40" s="7">
        <v>5</v>
      </c>
      <c r="T40" s="7">
        <v>5</v>
      </c>
      <c r="U40" s="8">
        <v>5</v>
      </c>
      <c r="V40" s="8">
        <v>5</v>
      </c>
      <c r="W40" s="8">
        <v>5</v>
      </c>
      <c r="X40" s="8">
        <v>5</v>
      </c>
      <c r="Y40" s="8">
        <v>5</v>
      </c>
      <c r="Z40" s="15">
        <v>2</v>
      </c>
      <c r="AA40" s="15">
        <v>3</v>
      </c>
      <c r="AB40" s="16">
        <v>4</v>
      </c>
      <c r="AC40" s="16">
        <v>2</v>
      </c>
      <c r="AD40" s="2">
        <v>5</v>
      </c>
      <c r="AE40" s="2">
        <v>5</v>
      </c>
      <c r="AF40" s="2">
        <v>5</v>
      </c>
      <c r="AG40" s="11">
        <v>5</v>
      </c>
      <c r="AH40" s="11">
        <v>5</v>
      </c>
      <c r="AI40" s="11">
        <v>5</v>
      </c>
      <c r="AJ40" s="2">
        <v>1</v>
      </c>
      <c r="AK40" s="12"/>
      <c r="AL40" s="17">
        <v>1</v>
      </c>
      <c r="AM40" s="17">
        <v>1</v>
      </c>
      <c r="AN40" s="12"/>
      <c r="AO40" s="12"/>
      <c r="AP40" s="2">
        <v>3</v>
      </c>
    </row>
    <row r="41" spans="1:42" ht="12.75" customHeight="1" x14ac:dyDescent="0.2">
      <c r="A41" s="2">
        <v>38</v>
      </c>
      <c r="B41" s="2">
        <v>1</v>
      </c>
      <c r="C41" s="125" t="s">
        <v>56</v>
      </c>
      <c r="D41" s="3"/>
      <c r="E41" s="14">
        <v>1</v>
      </c>
      <c r="F41" s="5"/>
      <c r="G41" s="125"/>
      <c r="H41" s="2">
        <v>1</v>
      </c>
      <c r="I41" s="125"/>
      <c r="J41" s="2">
        <v>1</v>
      </c>
      <c r="K41" s="125"/>
      <c r="L41" s="125"/>
      <c r="M41" s="125"/>
      <c r="N41" s="125"/>
      <c r="O41" s="125"/>
      <c r="P41" s="6">
        <v>5</v>
      </c>
      <c r="Q41" s="6">
        <v>5</v>
      </c>
      <c r="R41" s="6">
        <v>4</v>
      </c>
      <c r="S41" s="7">
        <v>5</v>
      </c>
      <c r="T41" s="7">
        <v>5</v>
      </c>
      <c r="U41" s="8">
        <v>5</v>
      </c>
      <c r="V41" s="8">
        <v>4</v>
      </c>
      <c r="W41" s="8">
        <v>5</v>
      </c>
      <c r="X41" s="8">
        <v>4</v>
      </c>
      <c r="Y41" s="8">
        <v>4</v>
      </c>
      <c r="Z41" s="15">
        <v>1</v>
      </c>
      <c r="AA41" s="15">
        <v>1</v>
      </c>
      <c r="AB41" s="16">
        <v>4</v>
      </c>
      <c r="AC41" s="16">
        <v>4</v>
      </c>
      <c r="AD41" s="2">
        <v>5</v>
      </c>
      <c r="AE41" s="2">
        <v>4</v>
      </c>
      <c r="AF41" s="2">
        <v>4</v>
      </c>
      <c r="AG41" s="11">
        <v>4</v>
      </c>
      <c r="AH41" s="11">
        <v>4</v>
      </c>
      <c r="AI41" s="11">
        <v>4</v>
      </c>
      <c r="AJ41" s="2">
        <v>1</v>
      </c>
      <c r="AK41" s="12"/>
      <c r="AL41" s="12"/>
      <c r="AM41" s="12"/>
      <c r="AN41" s="17">
        <v>1</v>
      </c>
      <c r="AO41" s="12"/>
      <c r="AP41" s="2">
        <v>2</v>
      </c>
    </row>
    <row r="42" spans="1:42" ht="12.75" customHeight="1" x14ac:dyDescent="0.2">
      <c r="A42" s="2">
        <v>39</v>
      </c>
      <c r="B42" s="2">
        <v>1</v>
      </c>
      <c r="C42" s="125" t="s">
        <v>62</v>
      </c>
      <c r="D42" s="3"/>
      <c r="E42" s="14">
        <v>1</v>
      </c>
      <c r="F42" s="5"/>
      <c r="G42" s="125"/>
      <c r="H42" s="125"/>
      <c r="I42" s="125"/>
      <c r="J42" s="2">
        <v>1</v>
      </c>
      <c r="K42" s="2">
        <v>1</v>
      </c>
      <c r="L42" s="125"/>
      <c r="M42" s="125"/>
      <c r="N42" s="125"/>
      <c r="O42" s="125"/>
      <c r="P42" s="6">
        <v>5</v>
      </c>
      <c r="Q42" s="6">
        <v>4</v>
      </c>
      <c r="R42" s="6">
        <v>4</v>
      </c>
      <c r="S42" s="7">
        <v>5</v>
      </c>
      <c r="T42" s="7">
        <v>5</v>
      </c>
      <c r="U42" s="8">
        <v>4</v>
      </c>
      <c r="V42" s="8">
        <v>4</v>
      </c>
      <c r="W42" s="8">
        <v>3</v>
      </c>
      <c r="X42" s="8">
        <v>4</v>
      </c>
      <c r="Y42" s="8">
        <v>4</v>
      </c>
      <c r="Z42" s="15">
        <v>3</v>
      </c>
      <c r="AA42" s="15">
        <v>2</v>
      </c>
      <c r="AB42" s="16">
        <v>4</v>
      </c>
      <c r="AC42" s="16">
        <v>4</v>
      </c>
      <c r="AD42" s="2">
        <v>5</v>
      </c>
      <c r="AE42" s="2">
        <v>4</v>
      </c>
      <c r="AF42" s="2">
        <v>4</v>
      </c>
      <c r="AG42" s="11">
        <v>4</v>
      </c>
      <c r="AH42" s="11">
        <v>3</v>
      </c>
      <c r="AI42" s="11">
        <v>3</v>
      </c>
      <c r="AJ42" s="2">
        <v>1</v>
      </c>
      <c r="AK42" s="12"/>
      <c r="AL42" s="12"/>
      <c r="AM42" s="12"/>
      <c r="AN42" s="17">
        <v>1</v>
      </c>
      <c r="AO42" s="12"/>
      <c r="AP42" s="2">
        <v>4</v>
      </c>
    </row>
    <row r="43" spans="1:42" ht="12.75" customHeight="1" x14ac:dyDescent="0.2">
      <c r="A43" s="2">
        <v>40</v>
      </c>
      <c r="B43" s="2">
        <v>1</v>
      </c>
      <c r="C43" s="125" t="s">
        <v>62</v>
      </c>
      <c r="D43" s="3"/>
      <c r="E43" s="14">
        <v>1</v>
      </c>
      <c r="F43" s="5"/>
      <c r="G43" s="2">
        <v>1</v>
      </c>
      <c r="H43" s="125"/>
      <c r="I43" s="125"/>
      <c r="J43" s="125"/>
      <c r="K43" s="125"/>
      <c r="L43" s="125"/>
      <c r="M43" s="125"/>
      <c r="N43" s="125"/>
      <c r="O43" s="125"/>
      <c r="P43" s="6">
        <v>5</v>
      </c>
      <c r="Q43" s="6">
        <v>4</v>
      </c>
      <c r="R43" s="6">
        <v>2</v>
      </c>
      <c r="S43" s="7">
        <v>5</v>
      </c>
      <c r="T43" s="7">
        <v>5</v>
      </c>
      <c r="U43" s="8">
        <v>5</v>
      </c>
      <c r="V43" s="8">
        <v>4</v>
      </c>
      <c r="W43" s="8">
        <v>3</v>
      </c>
      <c r="X43" s="8">
        <v>5</v>
      </c>
      <c r="Y43" s="8">
        <v>5</v>
      </c>
      <c r="Z43" s="15">
        <v>3</v>
      </c>
      <c r="AA43" s="15">
        <v>4</v>
      </c>
      <c r="AB43" s="16">
        <v>4</v>
      </c>
      <c r="AC43" s="16">
        <v>4</v>
      </c>
      <c r="AD43" s="2">
        <v>5</v>
      </c>
      <c r="AE43" s="2">
        <v>4</v>
      </c>
      <c r="AF43" s="2">
        <v>3</v>
      </c>
      <c r="AG43" s="11">
        <v>5</v>
      </c>
      <c r="AH43" s="11">
        <v>5</v>
      </c>
      <c r="AI43" s="11">
        <v>5</v>
      </c>
      <c r="AJ43" s="2">
        <v>1</v>
      </c>
      <c r="AK43" s="12"/>
      <c r="AL43" s="17">
        <v>1</v>
      </c>
      <c r="AM43" s="12"/>
      <c r="AN43" s="12"/>
      <c r="AO43" s="12"/>
      <c r="AP43" s="2">
        <v>2</v>
      </c>
    </row>
    <row r="44" spans="1:42" ht="12.75" customHeight="1" x14ac:dyDescent="0.2">
      <c r="A44" s="2">
        <v>41</v>
      </c>
      <c r="B44" s="2">
        <v>1</v>
      </c>
      <c r="C44" s="125" t="s">
        <v>56</v>
      </c>
      <c r="D44" s="3" t="s">
        <v>3</v>
      </c>
      <c r="E44" s="14">
        <v>1</v>
      </c>
      <c r="F44" s="5"/>
      <c r="G44" s="125"/>
      <c r="H44" s="2">
        <v>1</v>
      </c>
      <c r="I44" s="125"/>
      <c r="J44" s="125"/>
      <c r="K44" s="125"/>
      <c r="L44" s="125"/>
      <c r="M44" s="125"/>
      <c r="N44" s="125"/>
      <c r="O44" s="125"/>
      <c r="P44" s="6">
        <v>4</v>
      </c>
      <c r="Q44" s="6">
        <v>4</v>
      </c>
      <c r="R44" s="6">
        <v>4</v>
      </c>
      <c r="S44" s="7">
        <v>4</v>
      </c>
      <c r="T44" s="7">
        <v>4</v>
      </c>
      <c r="U44" s="8">
        <v>4</v>
      </c>
      <c r="V44" s="8">
        <v>4</v>
      </c>
      <c r="W44" s="8">
        <v>4</v>
      </c>
      <c r="X44" s="8">
        <v>4</v>
      </c>
      <c r="Y44" s="8">
        <v>4</v>
      </c>
      <c r="Z44" s="15">
        <v>3</v>
      </c>
      <c r="AA44" s="15">
        <v>4</v>
      </c>
      <c r="AB44" s="16">
        <v>4</v>
      </c>
      <c r="AC44" s="16">
        <v>4</v>
      </c>
      <c r="AD44" s="2">
        <v>5</v>
      </c>
      <c r="AE44" s="2">
        <v>5</v>
      </c>
      <c r="AF44" s="2">
        <v>3</v>
      </c>
      <c r="AG44" s="11">
        <v>5</v>
      </c>
      <c r="AH44" s="11">
        <v>5</v>
      </c>
      <c r="AI44" s="11">
        <v>5</v>
      </c>
      <c r="AJ44" s="2">
        <v>1</v>
      </c>
      <c r="AK44" s="12"/>
      <c r="AL44" s="17">
        <v>1</v>
      </c>
      <c r="AM44" s="12"/>
      <c r="AN44" s="12"/>
      <c r="AO44" s="12"/>
      <c r="AP44" s="2">
        <v>2</v>
      </c>
    </row>
    <row r="45" spans="1:42" ht="12.75" customHeight="1" x14ac:dyDescent="0.2">
      <c r="A45" s="2">
        <v>42</v>
      </c>
      <c r="B45" s="2">
        <v>1</v>
      </c>
      <c r="C45" s="125" t="s">
        <v>62</v>
      </c>
      <c r="D45" s="3" t="s">
        <v>2</v>
      </c>
      <c r="E45" s="14">
        <v>1</v>
      </c>
      <c r="F45" s="5"/>
      <c r="G45" s="2">
        <v>1</v>
      </c>
      <c r="H45" s="125"/>
      <c r="I45" s="125"/>
      <c r="J45" s="125"/>
      <c r="K45" s="125"/>
      <c r="L45" s="125"/>
      <c r="M45" s="125"/>
      <c r="N45" s="125"/>
      <c r="O45" s="125"/>
      <c r="P45" s="6">
        <v>4</v>
      </c>
      <c r="Q45" s="6">
        <v>4</v>
      </c>
      <c r="R45" s="6">
        <v>3</v>
      </c>
      <c r="S45" s="7">
        <v>5</v>
      </c>
      <c r="T45" s="7">
        <v>4</v>
      </c>
      <c r="U45" s="8">
        <v>4</v>
      </c>
      <c r="V45" s="8">
        <v>4</v>
      </c>
      <c r="W45" s="8">
        <v>4</v>
      </c>
      <c r="X45" s="8">
        <v>4</v>
      </c>
      <c r="Y45" s="8">
        <v>4</v>
      </c>
      <c r="Z45" s="15">
        <v>4</v>
      </c>
      <c r="AA45" s="15">
        <v>4</v>
      </c>
      <c r="AB45" s="16">
        <v>4</v>
      </c>
      <c r="AC45" s="16">
        <v>4</v>
      </c>
      <c r="AD45" s="2">
        <v>4</v>
      </c>
      <c r="AE45" s="2">
        <v>4</v>
      </c>
      <c r="AF45" s="2">
        <v>4</v>
      </c>
      <c r="AG45" s="11">
        <v>4</v>
      </c>
      <c r="AH45" s="11">
        <v>4</v>
      </c>
      <c r="AI45" s="11">
        <v>4</v>
      </c>
      <c r="AJ45" s="2">
        <v>1</v>
      </c>
      <c r="AK45" s="17">
        <v>1</v>
      </c>
      <c r="AL45" s="17">
        <v>1</v>
      </c>
      <c r="AM45" s="12"/>
      <c r="AN45" s="12"/>
      <c r="AO45" s="12"/>
      <c r="AP45" s="2">
        <v>1</v>
      </c>
    </row>
    <row r="46" spans="1:42" ht="12.75" customHeight="1" x14ac:dyDescent="0.2">
      <c r="A46" s="2">
        <v>43</v>
      </c>
      <c r="B46" s="2">
        <v>1</v>
      </c>
      <c r="C46" s="125" t="s">
        <v>62</v>
      </c>
      <c r="D46" s="3" t="s">
        <v>4</v>
      </c>
      <c r="E46" s="14">
        <v>1</v>
      </c>
      <c r="F46" s="5"/>
      <c r="G46" s="2">
        <v>1</v>
      </c>
      <c r="H46" s="2">
        <v>1</v>
      </c>
      <c r="I46" s="125"/>
      <c r="J46" s="125"/>
      <c r="K46" s="125"/>
      <c r="L46" s="125"/>
      <c r="M46" s="125"/>
      <c r="N46" s="125"/>
      <c r="O46" s="125"/>
      <c r="P46" s="6">
        <v>5</v>
      </c>
      <c r="Q46" s="6">
        <v>5</v>
      </c>
      <c r="R46" s="6">
        <v>4</v>
      </c>
      <c r="S46" s="7">
        <v>5</v>
      </c>
      <c r="T46" s="7">
        <v>5</v>
      </c>
      <c r="U46" s="8">
        <v>5</v>
      </c>
      <c r="V46" s="8">
        <v>3</v>
      </c>
      <c r="W46" s="8">
        <v>4</v>
      </c>
      <c r="X46" s="8">
        <v>4</v>
      </c>
      <c r="Y46" s="8">
        <v>4</v>
      </c>
      <c r="Z46" s="15">
        <v>3</v>
      </c>
      <c r="AA46" s="15">
        <v>4</v>
      </c>
      <c r="AB46" s="16">
        <v>4</v>
      </c>
      <c r="AC46" s="16">
        <v>3</v>
      </c>
      <c r="AD46" s="2">
        <v>4</v>
      </c>
      <c r="AE46" s="2">
        <v>4</v>
      </c>
      <c r="AF46" s="2">
        <v>4</v>
      </c>
      <c r="AG46" s="11">
        <v>4</v>
      </c>
      <c r="AH46" s="11">
        <v>4</v>
      </c>
      <c r="AI46" s="11">
        <v>4</v>
      </c>
      <c r="AJ46" s="2">
        <v>1</v>
      </c>
      <c r="AK46" s="17">
        <v>1</v>
      </c>
      <c r="AL46" s="12"/>
      <c r="AM46" s="17">
        <v>1</v>
      </c>
      <c r="AN46" s="17">
        <v>1</v>
      </c>
      <c r="AO46" s="12"/>
      <c r="AP46" s="2">
        <v>3</v>
      </c>
    </row>
    <row r="47" spans="1:42" ht="12.75" customHeight="1" x14ac:dyDescent="0.2">
      <c r="A47" s="2">
        <v>44</v>
      </c>
      <c r="B47" s="2">
        <v>1</v>
      </c>
      <c r="C47" s="125" t="s">
        <v>62</v>
      </c>
      <c r="D47" s="3" t="s">
        <v>2</v>
      </c>
      <c r="E47" s="14">
        <v>1</v>
      </c>
      <c r="F47" s="5"/>
      <c r="G47" s="125"/>
      <c r="H47" s="2">
        <v>1</v>
      </c>
      <c r="I47" s="125"/>
      <c r="J47" s="2">
        <v>1</v>
      </c>
      <c r="K47" s="2">
        <v>1</v>
      </c>
      <c r="L47" s="125"/>
      <c r="M47" s="125"/>
      <c r="N47" s="125"/>
      <c r="O47" s="125"/>
      <c r="P47" s="6">
        <v>4</v>
      </c>
      <c r="Q47" s="6">
        <v>4</v>
      </c>
      <c r="R47" s="6">
        <v>4</v>
      </c>
      <c r="S47" s="7">
        <v>4</v>
      </c>
      <c r="T47" s="7">
        <v>4</v>
      </c>
      <c r="U47" s="8">
        <v>4</v>
      </c>
      <c r="V47" s="8">
        <v>4</v>
      </c>
      <c r="W47" s="8">
        <v>4</v>
      </c>
      <c r="X47" s="8">
        <v>4</v>
      </c>
      <c r="Y47" s="8">
        <v>4</v>
      </c>
      <c r="Z47" s="15">
        <v>4</v>
      </c>
      <c r="AA47" s="15">
        <v>4</v>
      </c>
      <c r="AB47" s="16">
        <v>5</v>
      </c>
      <c r="AC47" s="16">
        <v>5</v>
      </c>
      <c r="AD47" s="2">
        <v>5</v>
      </c>
      <c r="AE47" s="2">
        <v>5</v>
      </c>
      <c r="AF47" s="2">
        <v>5</v>
      </c>
      <c r="AG47" s="11">
        <v>5</v>
      </c>
      <c r="AH47" s="11">
        <v>5</v>
      </c>
      <c r="AI47" s="11">
        <v>5</v>
      </c>
      <c r="AJ47" s="2">
        <v>1</v>
      </c>
      <c r="AK47" s="12"/>
      <c r="AL47" s="17">
        <v>1</v>
      </c>
      <c r="AM47" s="12"/>
      <c r="AN47" s="12"/>
      <c r="AO47" s="12"/>
      <c r="AP47" s="2">
        <v>1</v>
      </c>
    </row>
    <row r="48" spans="1:42" ht="12.75" customHeight="1" x14ac:dyDescent="0.2">
      <c r="A48" s="2">
        <v>45</v>
      </c>
      <c r="B48" s="2">
        <v>1</v>
      </c>
      <c r="C48" s="125" t="s">
        <v>62</v>
      </c>
      <c r="D48" s="3" t="s">
        <v>5</v>
      </c>
      <c r="E48" s="14">
        <v>1</v>
      </c>
      <c r="F48" s="5"/>
      <c r="G48" s="2">
        <v>1</v>
      </c>
      <c r="H48" s="2">
        <v>1</v>
      </c>
      <c r="I48" s="125"/>
      <c r="J48" s="125"/>
      <c r="K48" s="2">
        <v>1</v>
      </c>
      <c r="L48" s="125"/>
      <c r="M48" s="125"/>
      <c r="N48" s="125"/>
      <c r="O48" s="125"/>
      <c r="P48" s="6">
        <v>5</v>
      </c>
      <c r="Q48" s="6">
        <v>5</v>
      </c>
      <c r="R48" s="6">
        <v>5</v>
      </c>
      <c r="S48" s="7">
        <v>5</v>
      </c>
      <c r="T48" s="7">
        <v>5</v>
      </c>
      <c r="U48" s="8">
        <v>5</v>
      </c>
      <c r="V48" s="8">
        <v>5</v>
      </c>
      <c r="W48" s="8">
        <v>4</v>
      </c>
      <c r="X48" s="8">
        <v>5</v>
      </c>
      <c r="Y48" s="8">
        <v>5</v>
      </c>
      <c r="Z48" s="15">
        <v>3</v>
      </c>
      <c r="AA48" s="15">
        <v>3</v>
      </c>
      <c r="AB48" s="16">
        <v>4</v>
      </c>
      <c r="AC48" s="16">
        <v>4</v>
      </c>
      <c r="AD48" s="2">
        <v>5</v>
      </c>
      <c r="AE48" s="2">
        <v>5</v>
      </c>
      <c r="AF48" s="2">
        <v>5</v>
      </c>
      <c r="AG48" s="11">
        <v>5</v>
      </c>
      <c r="AH48" s="11">
        <v>5</v>
      </c>
      <c r="AI48" s="11">
        <v>5</v>
      </c>
      <c r="AJ48" s="2">
        <v>1</v>
      </c>
      <c r="AK48" s="12"/>
      <c r="AL48" s="17">
        <v>1</v>
      </c>
      <c r="AM48" s="12"/>
      <c r="AN48" s="17">
        <v>1</v>
      </c>
      <c r="AO48" s="12"/>
      <c r="AP48" s="2">
        <v>1</v>
      </c>
    </row>
    <row r="49" spans="1:42" ht="12.75" customHeight="1" x14ac:dyDescent="0.2">
      <c r="A49" s="2">
        <v>46</v>
      </c>
      <c r="B49" s="2">
        <v>1</v>
      </c>
      <c r="C49" s="125" t="s">
        <v>62</v>
      </c>
      <c r="D49" s="3"/>
      <c r="E49" s="14">
        <v>1</v>
      </c>
      <c r="F49" s="5"/>
      <c r="G49" s="125"/>
      <c r="H49" s="2">
        <v>1</v>
      </c>
      <c r="I49" s="125"/>
      <c r="J49" s="125"/>
      <c r="K49" s="125"/>
      <c r="L49" s="125"/>
      <c r="M49" s="125"/>
      <c r="N49" s="125"/>
      <c r="O49" s="125"/>
      <c r="P49" s="6">
        <v>5</v>
      </c>
      <c r="Q49" s="6">
        <v>5</v>
      </c>
      <c r="R49" s="6">
        <v>5</v>
      </c>
      <c r="S49" s="7">
        <v>5</v>
      </c>
      <c r="T49" s="7">
        <v>5</v>
      </c>
      <c r="U49" s="8">
        <v>5</v>
      </c>
      <c r="V49" s="8">
        <v>5</v>
      </c>
      <c r="W49" s="8">
        <v>5</v>
      </c>
      <c r="X49" s="8">
        <v>5</v>
      </c>
      <c r="Y49" s="8">
        <v>5</v>
      </c>
      <c r="Z49" s="15">
        <v>3</v>
      </c>
      <c r="AA49" s="15">
        <v>3</v>
      </c>
      <c r="AB49" s="16">
        <v>4</v>
      </c>
      <c r="AC49" s="16">
        <v>4</v>
      </c>
      <c r="AD49" s="2">
        <v>4</v>
      </c>
      <c r="AE49" s="2">
        <v>4</v>
      </c>
      <c r="AF49" s="2">
        <v>4</v>
      </c>
      <c r="AG49" s="11">
        <v>4</v>
      </c>
      <c r="AH49" s="11">
        <v>4</v>
      </c>
      <c r="AI49" s="11">
        <v>4</v>
      </c>
      <c r="AJ49" s="2">
        <v>1</v>
      </c>
      <c r="AK49" s="17">
        <v>1</v>
      </c>
      <c r="AL49" s="17">
        <v>1</v>
      </c>
      <c r="AM49" s="17">
        <v>1</v>
      </c>
      <c r="AN49" s="12"/>
      <c r="AO49" s="12"/>
      <c r="AP49" s="2">
        <v>2</v>
      </c>
    </row>
    <row r="50" spans="1:42" ht="12.75" customHeight="1" x14ac:dyDescent="0.2">
      <c r="A50" s="2">
        <v>47</v>
      </c>
      <c r="B50" s="2">
        <v>1</v>
      </c>
      <c r="C50" s="125" t="s">
        <v>51</v>
      </c>
      <c r="D50" s="3"/>
      <c r="E50" s="14">
        <v>1</v>
      </c>
      <c r="F50" s="5"/>
      <c r="G50" s="125"/>
      <c r="H50" s="125"/>
      <c r="I50" s="125"/>
      <c r="J50" s="125"/>
      <c r="K50" s="2">
        <v>1</v>
      </c>
      <c r="L50" s="125"/>
      <c r="M50" s="125"/>
      <c r="N50" s="125"/>
      <c r="O50" s="125"/>
      <c r="P50" s="6">
        <v>5</v>
      </c>
      <c r="Q50" s="6">
        <v>5</v>
      </c>
      <c r="R50" s="6">
        <v>5</v>
      </c>
      <c r="S50" s="7">
        <v>5</v>
      </c>
      <c r="T50" s="7">
        <v>5</v>
      </c>
      <c r="U50" s="8">
        <v>5</v>
      </c>
      <c r="V50" s="8">
        <v>3</v>
      </c>
      <c r="W50" s="8">
        <v>3</v>
      </c>
      <c r="X50" s="8">
        <v>3</v>
      </c>
      <c r="Y50" s="8">
        <v>5</v>
      </c>
      <c r="Z50" s="15">
        <v>3</v>
      </c>
      <c r="AA50" s="15">
        <v>3</v>
      </c>
      <c r="AB50" s="16">
        <v>4</v>
      </c>
      <c r="AC50" s="16">
        <v>4</v>
      </c>
      <c r="AD50" s="2">
        <v>5</v>
      </c>
      <c r="AE50" s="2">
        <v>5</v>
      </c>
      <c r="AF50" s="2">
        <v>5</v>
      </c>
      <c r="AG50" s="11">
        <v>4</v>
      </c>
      <c r="AH50" s="11">
        <v>4</v>
      </c>
      <c r="AI50" s="11">
        <v>4</v>
      </c>
      <c r="AJ50" s="2">
        <v>1</v>
      </c>
      <c r="AK50" s="17">
        <v>1</v>
      </c>
      <c r="AL50" s="12"/>
      <c r="AM50" s="12"/>
      <c r="AN50" s="12"/>
      <c r="AO50" s="12"/>
      <c r="AP50" s="2">
        <v>1</v>
      </c>
    </row>
    <row r="51" spans="1:42" ht="25.5" customHeight="1" x14ac:dyDescent="0.2">
      <c r="A51" s="2">
        <v>48</v>
      </c>
      <c r="B51" s="2">
        <v>1</v>
      </c>
      <c r="C51" s="125" t="s">
        <v>80</v>
      </c>
      <c r="D51" s="3"/>
      <c r="E51" s="14">
        <v>1</v>
      </c>
      <c r="F51" s="5"/>
      <c r="G51" s="2">
        <v>1</v>
      </c>
      <c r="H51" s="2">
        <v>1</v>
      </c>
      <c r="I51" s="125"/>
      <c r="J51" s="125"/>
      <c r="K51" s="2">
        <v>1</v>
      </c>
      <c r="L51" s="125"/>
      <c r="M51" s="125"/>
      <c r="N51" s="125"/>
      <c r="O51" s="125"/>
      <c r="P51" s="6">
        <v>5</v>
      </c>
      <c r="Q51" s="6">
        <v>5</v>
      </c>
      <c r="R51" s="6">
        <v>5</v>
      </c>
      <c r="S51" s="7">
        <v>5</v>
      </c>
      <c r="T51" s="7">
        <v>5</v>
      </c>
      <c r="U51" s="8">
        <v>5</v>
      </c>
      <c r="V51" s="8">
        <v>4</v>
      </c>
      <c r="W51" s="8">
        <v>5</v>
      </c>
      <c r="X51" s="8">
        <v>5</v>
      </c>
      <c r="Y51" s="8">
        <v>5</v>
      </c>
      <c r="Z51" s="15">
        <v>2</v>
      </c>
      <c r="AA51" s="15">
        <v>2</v>
      </c>
      <c r="AB51" s="16">
        <v>4</v>
      </c>
      <c r="AC51" s="16">
        <v>4</v>
      </c>
      <c r="AD51" s="2">
        <v>4</v>
      </c>
      <c r="AE51" s="2">
        <v>5</v>
      </c>
      <c r="AF51" s="2">
        <v>5</v>
      </c>
      <c r="AG51" s="11">
        <v>5</v>
      </c>
      <c r="AH51" s="11">
        <v>5</v>
      </c>
      <c r="AI51" s="11">
        <v>5</v>
      </c>
      <c r="AJ51" s="2">
        <v>1</v>
      </c>
      <c r="AK51" s="17">
        <v>1</v>
      </c>
      <c r="AL51" s="17">
        <v>1</v>
      </c>
      <c r="AM51" s="12"/>
      <c r="AN51" s="17">
        <v>1</v>
      </c>
      <c r="AO51" s="17">
        <v>1</v>
      </c>
      <c r="AP51" s="2">
        <v>3</v>
      </c>
    </row>
    <row r="52" spans="1:42" ht="25.5" customHeight="1" x14ac:dyDescent="0.2">
      <c r="A52" s="2">
        <v>49</v>
      </c>
      <c r="B52" s="2">
        <v>1</v>
      </c>
      <c r="C52" s="125" t="s">
        <v>80</v>
      </c>
      <c r="D52" s="3"/>
      <c r="E52" s="14">
        <v>1</v>
      </c>
      <c r="F52" s="5"/>
      <c r="G52" s="125"/>
      <c r="H52" s="2">
        <v>1</v>
      </c>
      <c r="I52" s="125"/>
      <c r="J52" s="125"/>
      <c r="K52" s="125"/>
      <c r="L52" s="125"/>
      <c r="M52" s="125"/>
      <c r="N52" s="125"/>
      <c r="O52" s="125"/>
      <c r="P52" s="6">
        <v>5</v>
      </c>
      <c r="Q52" s="6">
        <v>5</v>
      </c>
      <c r="R52" s="6">
        <v>5</v>
      </c>
      <c r="S52" s="7">
        <v>5</v>
      </c>
      <c r="T52" s="7">
        <v>5</v>
      </c>
      <c r="U52" s="8">
        <v>5</v>
      </c>
      <c r="V52" s="8">
        <v>5</v>
      </c>
      <c r="W52" s="8">
        <v>5</v>
      </c>
      <c r="X52" s="8">
        <v>5</v>
      </c>
      <c r="Y52" s="8">
        <v>5</v>
      </c>
      <c r="Z52" s="15">
        <v>3</v>
      </c>
      <c r="AA52" s="15">
        <v>3</v>
      </c>
      <c r="AB52" s="16">
        <v>4</v>
      </c>
      <c r="AC52" s="16">
        <v>4</v>
      </c>
      <c r="AD52" s="2">
        <v>4</v>
      </c>
      <c r="AE52" s="2">
        <v>4</v>
      </c>
      <c r="AF52" s="2">
        <v>4</v>
      </c>
      <c r="AG52" s="11">
        <v>4</v>
      </c>
      <c r="AH52" s="11">
        <v>4</v>
      </c>
      <c r="AI52" s="11">
        <v>4</v>
      </c>
      <c r="AJ52" s="2">
        <v>1</v>
      </c>
      <c r="AK52" s="12"/>
      <c r="AL52" s="17">
        <v>1</v>
      </c>
      <c r="AM52" s="12"/>
      <c r="AN52" s="12"/>
      <c r="AO52" s="17">
        <v>1</v>
      </c>
      <c r="AP52" s="2">
        <v>2</v>
      </c>
    </row>
    <row r="53" spans="1:42" ht="12.75" customHeight="1" x14ac:dyDescent="0.2">
      <c r="A53" s="2">
        <v>50</v>
      </c>
      <c r="B53" s="2">
        <v>1</v>
      </c>
      <c r="C53" s="125" t="s">
        <v>51</v>
      </c>
      <c r="D53" s="3"/>
      <c r="E53" s="14">
        <v>1</v>
      </c>
      <c r="F53" s="5"/>
      <c r="G53" s="2">
        <v>1</v>
      </c>
      <c r="H53" s="125"/>
      <c r="I53" s="125"/>
      <c r="J53" s="2">
        <v>1</v>
      </c>
      <c r="K53" s="125"/>
      <c r="L53" s="125"/>
      <c r="M53" s="125"/>
      <c r="N53" s="125"/>
      <c r="O53" s="125"/>
      <c r="P53" s="6">
        <v>5</v>
      </c>
      <c r="Q53" s="6">
        <v>4</v>
      </c>
      <c r="R53" s="6">
        <v>3</v>
      </c>
      <c r="S53" s="7">
        <v>4</v>
      </c>
      <c r="T53" s="7">
        <v>4</v>
      </c>
      <c r="U53" s="8">
        <v>4</v>
      </c>
      <c r="V53" s="8">
        <v>3</v>
      </c>
      <c r="W53" s="8">
        <v>4</v>
      </c>
      <c r="X53" s="8">
        <v>4</v>
      </c>
      <c r="Y53" s="8">
        <v>4</v>
      </c>
      <c r="Z53" s="15">
        <v>2</v>
      </c>
      <c r="AA53" s="15">
        <v>2</v>
      </c>
      <c r="AB53" s="16">
        <v>3</v>
      </c>
      <c r="AC53" s="16">
        <v>3</v>
      </c>
      <c r="AD53" s="2">
        <v>3</v>
      </c>
      <c r="AE53" s="2">
        <v>3</v>
      </c>
      <c r="AF53" s="2">
        <v>3</v>
      </c>
      <c r="AG53" s="11">
        <v>3</v>
      </c>
      <c r="AH53" s="11">
        <v>3</v>
      </c>
      <c r="AI53" s="11">
        <v>3</v>
      </c>
      <c r="AJ53" s="125"/>
      <c r="AK53" s="12"/>
      <c r="AL53" s="12"/>
      <c r="AM53" s="12"/>
      <c r="AN53" s="12"/>
      <c r="AO53" s="12"/>
      <c r="AP53" s="125"/>
    </row>
    <row r="54" spans="1:42" ht="12.75" customHeight="1" x14ac:dyDescent="0.2">
      <c r="A54" s="2">
        <v>51</v>
      </c>
      <c r="B54" s="2">
        <v>1</v>
      </c>
      <c r="C54" s="125" t="s">
        <v>56</v>
      </c>
      <c r="D54" s="3" t="s">
        <v>5</v>
      </c>
      <c r="E54" s="14">
        <v>1</v>
      </c>
      <c r="F54" s="5"/>
      <c r="G54" s="125"/>
      <c r="H54" s="2">
        <v>1</v>
      </c>
      <c r="I54" s="125"/>
      <c r="J54" s="125"/>
      <c r="K54" s="125"/>
      <c r="L54" s="2">
        <v>1</v>
      </c>
      <c r="M54" s="125"/>
      <c r="N54" s="125"/>
      <c r="O54" s="125"/>
      <c r="P54" s="6">
        <v>4</v>
      </c>
      <c r="Q54" s="6">
        <v>4</v>
      </c>
      <c r="R54" s="6">
        <v>3</v>
      </c>
      <c r="S54" s="7">
        <v>5</v>
      </c>
      <c r="T54" s="7">
        <v>5</v>
      </c>
      <c r="U54" s="8">
        <v>5</v>
      </c>
      <c r="V54" s="8">
        <v>5</v>
      </c>
      <c r="W54" s="8">
        <v>5</v>
      </c>
      <c r="X54" s="8">
        <v>5</v>
      </c>
      <c r="Y54" s="8">
        <v>5</v>
      </c>
      <c r="Z54" s="15">
        <v>2</v>
      </c>
      <c r="AA54" s="15">
        <v>2</v>
      </c>
      <c r="AB54" s="16">
        <v>4</v>
      </c>
      <c r="AC54" s="16">
        <v>4</v>
      </c>
      <c r="AD54" s="2">
        <v>5</v>
      </c>
      <c r="AE54" s="2">
        <v>4</v>
      </c>
      <c r="AF54" s="2">
        <v>4</v>
      </c>
      <c r="AG54" s="11">
        <v>4</v>
      </c>
      <c r="AH54" s="11">
        <v>4</v>
      </c>
      <c r="AI54" s="11">
        <v>4</v>
      </c>
      <c r="AJ54" s="2">
        <v>1</v>
      </c>
      <c r="AK54" s="17">
        <v>1</v>
      </c>
      <c r="AL54" s="12"/>
      <c r="AM54" s="17">
        <v>1</v>
      </c>
      <c r="AN54" s="17">
        <v>1</v>
      </c>
      <c r="AO54" s="12"/>
      <c r="AP54" s="2">
        <v>3</v>
      </c>
    </row>
    <row r="55" spans="1:42" ht="12.75" customHeight="1" x14ac:dyDescent="0.2">
      <c r="A55" s="2">
        <v>52</v>
      </c>
      <c r="B55" s="2">
        <v>1</v>
      </c>
      <c r="C55" s="125" t="s">
        <v>56</v>
      </c>
      <c r="D55" s="3"/>
      <c r="E55" s="14">
        <v>1</v>
      </c>
      <c r="F55" s="5"/>
      <c r="G55" s="2">
        <v>1</v>
      </c>
      <c r="H55" s="125"/>
      <c r="I55" s="125"/>
      <c r="J55" s="125"/>
      <c r="K55" s="125"/>
      <c r="L55" s="125"/>
      <c r="M55" s="125"/>
      <c r="N55" s="125"/>
      <c r="O55" s="125"/>
      <c r="P55" s="6">
        <v>5</v>
      </c>
      <c r="Q55" s="6">
        <v>5</v>
      </c>
      <c r="R55" s="6">
        <v>5</v>
      </c>
      <c r="S55" s="7">
        <v>5</v>
      </c>
      <c r="T55" s="7">
        <v>5</v>
      </c>
      <c r="U55" s="8">
        <v>5</v>
      </c>
      <c r="V55" s="8">
        <v>5</v>
      </c>
      <c r="W55" s="8">
        <v>5</v>
      </c>
      <c r="X55" s="8">
        <v>5</v>
      </c>
      <c r="Y55" s="8">
        <v>5</v>
      </c>
      <c r="Z55" s="15">
        <v>3</v>
      </c>
      <c r="AA55" s="15">
        <v>3</v>
      </c>
      <c r="AB55" s="16">
        <v>5</v>
      </c>
      <c r="AC55" s="16">
        <v>4</v>
      </c>
      <c r="AD55" s="2">
        <v>5</v>
      </c>
      <c r="AE55" s="2">
        <v>4</v>
      </c>
      <c r="AF55" s="2">
        <v>4</v>
      </c>
      <c r="AG55" s="11">
        <v>4</v>
      </c>
      <c r="AH55" s="11">
        <v>4</v>
      </c>
      <c r="AI55" s="11">
        <v>4</v>
      </c>
      <c r="AJ55" s="2">
        <v>1</v>
      </c>
      <c r="AK55" s="12"/>
      <c r="AL55" s="12"/>
      <c r="AM55" s="12"/>
      <c r="AN55" s="17">
        <v>1</v>
      </c>
      <c r="AO55" s="12"/>
      <c r="AP55" s="2">
        <v>2</v>
      </c>
    </row>
    <row r="56" spans="1:42" ht="12.75" customHeight="1" x14ac:dyDescent="0.2">
      <c r="A56" s="2">
        <v>53</v>
      </c>
      <c r="B56" s="2">
        <v>1</v>
      </c>
      <c r="C56" s="125" t="s">
        <v>62</v>
      </c>
      <c r="D56" s="3" t="s">
        <v>2</v>
      </c>
      <c r="E56" s="14">
        <v>1</v>
      </c>
      <c r="F56" s="5"/>
      <c r="G56" s="2">
        <v>1</v>
      </c>
      <c r="H56" s="2">
        <v>1</v>
      </c>
      <c r="I56" s="125"/>
      <c r="J56" s="125"/>
      <c r="K56" s="2">
        <v>1</v>
      </c>
      <c r="L56" s="2">
        <v>1</v>
      </c>
      <c r="M56" s="125"/>
      <c r="N56" s="125"/>
      <c r="O56" s="125"/>
      <c r="P56" s="6">
        <v>4</v>
      </c>
      <c r="Q56" s="6">
        <v>4</v>
      </c>
      <c r="R56" s="6">
        <v>4</v>
      </c>
      <c r="S56" s="7">
        <v>5</v>
      </c>
      <c r="T56" s="7">
        <v>5</v>
      </c>
      <c r="U56" s="8">
        <v>5</v>
      </c>
      <c r="V56" s="8">
        <v>4</v>
      </c>
      <c r="W56" s="8">
        <v>4</v>
      </c>
      <c r="X56" s="8">
        <v>4</v>
      </c>
      <c r="Y56" s="8">
        <v>4</v>
      </c>
      <c r="Z56" s="15">
        <v>3</v>
      </c>
      <c r="AA56" s="15">
        <v>3</v>
      </c>
      <c r="AB56" s="16">
        <v>4</v>
      </c>
      <c r="AC56" s="16">
        <v>4</v>
      </c>
      <c r="AD56" s="2">
        <v>4</v>
      </c>
      <c r="AE56" s="2">
        <v>4</v>
      </c>
      <c r="AF56" s="2">
        <v>4</v>
      </c>
      <c r="AG56" s="11">
        <v>3</v>
      </c>
      <c r="AH56" s="11">
        <v>3</v>
      </c>
      <c r="AI56" s="11">
        <v>4</v>
      </c>
      <c r="AJ56" s="2">
        <v>1</v>
      </c>
      <c r="AK56" s="12"/>
      <c r="AL56" s="17">
        <v>1</v>
      </c>
      <c r="AM56" s="12"/>
      <c r="AN56" s="12"/>
      <c r="AO56" s="12"/>
      <c r="AP56" s="2">
        <v>3</v>
      </c>
    </row>
    <row r="57" spans="1:42" ht="12.75" customHeight="1" x14ac:dyDescent="0.2">
      <c r="A57" s="2">
        <v>54</v>
      </c>
      <c r="B57" s="2">
        <v>1</v>
      </c>
      <c r="C57" s="125" t="s">
        <v>62</v>
      </c>
      <c r="D57" s="3"/>
      <c r="E57" s="14">
        <v>1</v>
      </c>
      <c r="F57" s="5"/>
      <c r="G57" s="2">
        <v>1</v>
      </c>
      <c r="H57" s="125"/>
      <c r="I57" s="125"/>
      <c r="J57" s="125"/>
      <c r="K57" s="2">
        <v>1</v>
      </c>
      <c r="L57" s="125"/>
      <c r="M57" s="125"/>
      <c r="N57" s="125"/>
      <c r="O57" s="125"/>
      <c r="P57" s="6">
        <v>4</v>
      </c>
      <c r="Q57" s="6">
        <v>4</v>
      </c>
      <c r="R57" s="6">
        <v>5</v>
      </c>
      <c r="S57" s="7">
        <v>5</v>
      </c>
      <c r="T57" s="7">
        <v>5</v>
      </c>
      <c r="U57" s="8">
        <v>4</v>
      </c>
      <c r="V57" s="8">
        <v>5</v>
      </c>
      <c r="W57" s="8">
        <v>5</v>
      </c>
      <c r="X57" s="8">
        <v>5</v>
      </c>
      <c r="Y57" s="8">
        <v>5</v>
      </c>
      <c r="Z57" s="15">
        <v>2</v>
      </c>
      <c r="AA57" s="15">
        <v>5</v>
      </c>
      <c r="AB57" s="16">
        <v>5</v>
      </c>
      <c r="AC57" s="16">
        <v>5</v>
      </c>
      <c r="AD57" s="2">
        <v>5</v>
      </c>
      <c r="AE57" s="2">
        <v>5</v>
      </c>
      <c r="AF57" s="2">
        <v>5</v>
      </c>
      <c r="AG57" s="11">
        <v>5</v>
      </c>
      <c r="AH57" s="11">
        <v>5</v>
      </c>
      <c r="AI57" s="11">
        <v>5</v>
      </c>
      <c r="AJ57" s="2">
        <v>1</v>
      </c>
      <c r="AK57" s="12"/>
      <c r="AL57" s="12"/>
      <c r="AM57" s="12"/>
      <c r="AN57" s="12"/>
      <c r="AO57" s="12"/>
      <c r="AP57" s="2">
        <v>1</v>
      </c>
    </row>
    <row r="58" spans="1:42" ht="12.75" customHeight="1" x14ac:dyDescent="0.2">
      <c r="A58" s="2">
        <v>55</v>
      </c>
      <c r="B58" s="18">
        <v>2</v>
      </c>
      <c r="C58" s="125" t="s">
        <v>62</v>
      </c>
      <c r="D58" s="3" t="s">
        <v>1</v>
      </c>
      <c r="E58" s="14">
        <v>1</v>
      </c>
      <c r="F58" s="5"/>
      <c r="G58" s="2">
        <v>1</v>
      </c>
      <c r="H58" s="125"/>
      <c r="I58" s="125"/>
      <c r="J58" s="125"/>
      <c r="K58" s="2">
        <v>1</v>
      </c>
      <c r="L58" s="125"/>
      <c r="M58" s="125"/>
      <c r="N58" s="125"/>
      <c r="O58" s="125"/>
      <c r="P58" s="6">
        <v>5</v>
      </c>
      <c r="Q58" s="6">
        <v>5</v>
      </c>
      <c r="R58" s="6">
        <v>5</v>
      </c>
      <c r="S58" s="7">
        <v>5</v>
      </c>
      <c r="T58" s="7">
        <v>5</v>
      </c>
      <c r="U58" s="8">
        <v>5</v>
      </c>
      <c r="V58" s="8">
        <v>5</v>
      </c>
      <c r="W58" s="8">
        <v>5</v>
      </c>
      <c r="X58" s="8">
        <v>5</v>
      </c>
      <c r="Y58" s="8">
        <v>5</v>
      </c>
      <c r="Z58" s="15">
        <v>3</v>
      </c>
      <c r="AA58" s="15">
        <v>4</v>
      </c>
      <c r="AB58" s="16">
        <v>4</v>
      </c>
      <c r="AC58" s="16">
        <v>4</v>
      </c>
      <c r="AD58" s="2">
        <v>4</v>
      </c>
      <c r="AE58" s="2">
        <v>4</v>
      </c>
      <c r="AF58" s="2">
        <v>4</v>
      </c>
      <c r="AG58" s="11">
        <v>4</v>
      </c>
      <c r="AH58" s="11">
        <v>4</v>
      </c>
      <c r="AI58" s="11">
        <v>4</v>
      </c>
      <c r="AJ58" s="2">
        <v>1</v>
      </c>
      <c r="AK58" s="12"/>
      <c r="AL58" s="12"/>
      <c r="AM58" s="12"/>
      <c r="AN58" s="17">
        <v>1</v>
      </c>
      <c r="AO58" s="12"/>
      <c r="AP58" s="2">
        <v>2</v>
      </c>
    </row>
    <row r="59" spans="1:42" ht="12.75" customHeight="1" x14ac:dyDescent="0.2">
      <c r="A59" s="2">
        <v>56</v>
      </c>
      <c r="B59" s="2">
        <v>1</v>
      </c>
      <c r="C59" s="125" t="s">
        <v>62</v>
      </c>
      <c r="D59" s="3" t="s">
        <v>2</v>
      </c>
      <c r="E59" s="14">
        <v>1</v>
      </c>
      <c r="F59" s="5"/>
      <c r="G59" s="125"/>
      <c r="H59" s="125"/>
      <c r="I59" s="125"/>
      <c r="J59" s="2">
        <v>1</v>
      </c>
      <c r="K59" s="125"/>
      <c r="L59" s="125"/>
      <c r="M59" s="125"/>
      <c r="N59" s="125"/>
      <c r="O59" s="125"/>
      <c r="P59" s="6">
        <v>5</v>
      </c>
      <c r="Q59" s="6">
        <v>5</v>
      </c>
      <c r="R59" s="6">
        <v>5</v>
      </c>
      <c r="S59" s="7">
        <v>5</v>
      </c>
      <c r="T59" s="7">
        <v>5</v>
      </c>
      <c r="U59" s="8">
        <v>5</v>
      </c>
      <c r="V59" s="8">
        <v>5</v>
      </c>
      <c r="W59" s="8">
        <v>5</v>
      </c>
      <c r="X59" s="8">
        <v>5</v>
      </c>
      <c r="Y59" s="8">
        <v>5</v>
      </c>
      <c r="Z59" s="15">
        <v>3</v>
      </c>
      <c r="AA59" s="15">
        <v>3</v>
      </c>
      <c r="AB59" s="16">
        <v>4</v>
      </c>
      <c r="AC59" s="16">
        <v>4</v>
      </c>
      <c r="AD59" s="2">
        <v>4</v>
      </c>
      <c r="AE59" s="2">
        <v>4</v>
      </c>
      <c r="AF59" s="2">
        <v>4</v>
      </c>
      <c r="AG59" s="11">
        <v>3</v>
      </c>
      <c r="AH59" s="11">
        <v>3</v>
      </c>
      <c r="AI59" s="11">
        <v>3</v>
      </c>
      <c r="AJ59" s="2">
        <v>1</v>
      </c>
      <c r="AK59" s="12"/>
      <c r="AL59" s="17">
        <v>1</v>
      </c>
      <c r="AM59" s="12"/>
      <c r="AN59" s="12"/>
      <c r="AO59" s="12"/>
      <c r="AP59" s="2">
        <v>2</v>
      </c>
    </row>
    <row r="60" spans="1:42" ht="25.5" customHeight="1" x14ac:dyDescent="0.2">
      <c r="A60" s="2">
        <v>57</v>
      </c>
      <c r="B60" s="2">
        <v>1</v>
      </c>
      <c r="C60" s="125" t="s">
        <v>80</v>
      </c>
      <c r="D60" s="3"/>
      <c r="E60" s="14">
        <v>1</v>
      </c>
      <c r="F60" s="5"/>
      <c r="G60" s="125"/>
      <c r="H60" s="125"/>
      <c r="I60" s="125"/>
      <c r="J60" s="125"/>
      <c r="K60" s="125"/>
      <c r="L60" s="125"/>
      <c r="M60" s="2">
        <v>1</v>
      </c>
      <c r="N60" s="125"/>
      <c r="O60" s="125"/>
      <c r="P60" s="6">
        <v>5</v>
      </c>
      <c r="Q60" s="6">
        <v>5</v>
      </c>
      <c r="R60" s="6">
        <v>5</v>
      </c>
      <c r="S60" s="7">
        <v>5</v>
      </c>
      <c r="T60" s="7">
        <v>5</v>
      </c>
      <c r="U60" s="8">
        <v>5</v>
      </c>
      <c r="V60" s="8">
        <v>5</v>
      </c>
      <c r="W60" s="8">
        <v>5</v>
      </c>
      <c r="X60" s="8">
        <v>5</v>
      </c>
      <c r="Y60" s="8">
        <v>5</v>
      </c>
      <c r="Z60" s="15">
        <v>3</v>
      </c>
      <c r="AA60" s="15">
        <v>3</v>
      </c>
      <c r="AB60" s="16">
        <v>4</v>
      </c>
      <c r="AC60" s="16">
        <v>4</v>
      </c>
      <c r="AD60" s="2">
        <v>5</v>
      </c>
      <c r="AE60" s="2">
        <v>5</v>
      </c>
      <c r="AF60" s="2">
        <v>5</v>
      </c>
      <c r="AG60" s="11">
        <v>5</v>
      </c>
      <c r="AH60" s="11">
        <v>5</v>
      </c>
      <c r="AI60" s="11">
        <v>5</v>
      </c>
      <c r="AJ60" s="2">
        <v>1</v>
      </c>
      <c r="AK60" s="17">
        <v>1</v>
      </c>
      <c r="AL60" s="17">
        <v>1</v>
      </c>
      <c r="AM60" s="17">
        <v>1</v>
      </c>
      <c r="AN60" s="12"/>
      <c r="AO60" s="12"/>
      <c r="AP60" s="2">
        <v>1</v>
      </c>
    </row>
    <row r="61" spans="1:42" ht="12.75" customHeight="1" x14ac:dyDescent="0.2">
      <c r="A61" s="2">
        <v>58</v>
      </c>
      <c r="B61" s="2">
        <v>1</v>
      </c>
      <c r="C61" s="125" t="s">
        <v>62</v>
      </c>
      <c r="D61" s="3" t="s">
        <v>2</v>
      </c>
      <c r="E61" s="14">
        <v>1</v>
      </c>
      <c r="F61" s="5"/>
      <c r="G61" s="125"/>
      <c r="H61" s="125"/>
      <c r="I61" s="125"/>
      <c r="J61" s="125"/>
      <c r="K61" s="2">
        <v>1</v>
      </c>
      <c r="L61" s="125"/>
      <c r="M61" s="125"/>
      <c r="N61" s="125"/>
      <c r="O61" s="125"/>
      <c r="P61" s="6">
        <v>5</v>
      </c>
      <c r="Q61" s="6">
        <v>5</v>
      </c>
      <c r="R61" s="6">
        <v>4</v>
      </c>
      <c r="S61" s="7">
        <v>5</v>
      </c>
      <c r="T61" s="7">
        <v>5</v>
      </c>
      <c r="U61" s="8">
        <v>4</v>
      </c>
      <c r="V61" s="8">
        <v>4</v>
      </c>
      <c r="W61" s="8">
        <v>4</v>
      </c>
      <c r="X61" s="8">
        <v>4</v>
      </c>
      <c r="Y61" s="8">
        <v>4</v>
      </c>
      <c r="Z61" s="15">
        <v>4</v>
      </c>
      <c r="AA61" s="15">
        <v>4</v>
      </c>
      <c r="AB61" s="16">
        <v>5</v>
      </c>
      <c r="AC61" s="16">
        <v>5</v>
      </c>
      <c r="AD61" s="2">
        <v>5</v>
      </c>
      <c r="AE61" s="2">
        <v>4</v>
      </c>
      <c r="AF61" s="2">
        <v>5</v>
      </c>
      <c r="AG61" s="11">
        <v>5</v>
      </c>
      <c r="AH61" s="11">
        <v>5</v>
      </c>
      <c r="AI61" s="11">
        <v>5</v>
      </c>
      <c r="AJ61" s="2">
        <v>1</v>
      </c>
      <c r="AK61" s="12"/>
      <c r="AL61" s="17">
        <v>1</v>
      </c>
      <c r="AM61" s="12"/>
      <c r="AN61" s="12"/>
      <c r="AO61" s="12"/>
      <c r="AP61" s="2">
        <v>2</v>
      </c>
    </row>
    <row r="62" spans="1:42" ht="12.75" customHeight="1" x14ac:dyDescent="0.2">
      <c r="A62" s="125"/>
      <c r="B62" s="125"/>
      <c r="C62" s="125"/>
      <c r="D62" s="3"/>
      <c r="E62" s="4"/>
      <c r="F62" s="5"/>
      <c r="G62" s="125"/>
      <c r="H62" s="125"/>
      <c r="I62" s="125"/>
      <c r="J62" s="125"/>
      <c r="K62" s="125"/>
      <c r="L62" s="125"/>
      <c r="M62" s="125"/>
      <c r="N62" s="125"/>
      <c r="O62" s="125"/>
      <c r="P62" s="34"/>
      <c r="Q62" s="34"/>
      <c r="R62" s="34"/>
      <c r="S62" s="35"/>
      <c r="T62" s="35"/>
      <c r="U62" s="36"/>
      <c r="V62" s="36"/>
      <c r="W62" s="36"/>
      <c r="X62" s="36"/>
      <c r="Y62" s="36"/>
      <c r="Z62" s="9"/>
      <c r="AA62" s="9"/>
      <c r="AB62" s="10"/>
      <c r="AC62" s="10"/>
      <c r="AD62" s="125"/>
      <c r="AE62" s="125"/>
      <c r="AF62" s="125"/>
      <c r="AG62" s="37"/>
      <c r="AH62" s="37"/>
      <c r="AI62" s="37"/>
      <c r="AJ62" s="125"/>
      <c r="AK62" s="12"/>
      <c r="AL62" s="12"/>
      <c r="AM62" s="12"/>
      <c r="AN62" s="12"/>
      <c r="AO62" s="12"/>
      <c r="AP62" s="125"/>
    </row>
    <row r="63" spans="1:42" ht="12.75" customHeight="1" x14ac:dyDescent="0.2">
      <c r="A63" s="125"/>
      <c r="B63" s="125"/>
      <c r="C63" s="125"/>
      <c r="D63" s="3"/>
      <c r="E63" s="4"/>
      <c r="F63" s="5"/>
      <c r="G63" s="125"/>
      <c r="H63" s="125"/>
      <c r="I63" s="125"/>
      <c r="J63" s="125"/>
      <c r="K63" s="125"/>
      <c r="L63" s="125"/>
      <c r="M63" s="125"/>
      <c r="N63" s="125"/>
      <c r="O63" s="125"/>
      <c r="P63" s="34"/>
      <c r="Q63" s="34"/>
      <c r="R63" s="34"/>
      <c r="S63" s="35"/>
      <c r="T63" s="35"/>
      <c r="U63" s="36"/>
      <c r="V63" s="36"/>
      <c r="W63" s="36"/>
      <c r="X63" s="36"/>
      <c r="Y63" s="36"/>
      <c r="Z63" s="9"/>
      <c r="AA63" s="9"/>
      <c r="AB63" s="10"/>
      <c r="AC63" s="10"/>
      <c r="AD63" s="125"/>
      <c r="AE63" s="125"/>
      <c r="AF63" s="125"/>
      <c r="AG63" s="37"/>
      <c r="AH63" s="37"/>
      <c r="AI63" s="37"/>
      <c r="AJ63" s="125"/>
      <c r="AK63" s="12"/>
      <c r="AL63" s="12"/>
      <c r="AM63" s="12"/>
      <c r="AN63" s="12"/>
      <c r="AO63" s="12"/>
      <c r="AP63" s="125"/>
    </row>
    <row r="64" spans="1:42" ht="32.25" customHeight="1" x14ac:dyDescent="0.2">
      <c r="A64" s="125"/>
      <c r="B64" s="125"/>
      <c r="C64" s="125"/>
      <c r="D64" s="3"/>
      <c r="E64" s="4"/>
      <c r="F64" s="5" t="s">
        <v>11</v>
      </c>
      <c r="G64" s="125" t="s">
        <v>12</v>
      </c>
      <c r="H64" s="125" t="s">
        <v>8</v>
      </c>
      <c r="I64" s="125" t="s">
        <v>5</v>
      </c>
      <c r="J64" s="125" t="s">
        <v>15</v>
      </c>
      <c r="K64" s="125" t="s">
        <v>16</v>
      </c>
      <c r="L64" s="125" t="s">
        <v>17</v>
      </c>
      <c r="M64" s="125" t="s">
        <v>18</v>
      </c>
      <c r="N64" s="38" t="s">
        <v>19</v>
      </c>
      <c r="O64" s="125" t="s">
        <v>20</v>
      </c>
      <c r="P64" s="150">
        <f t="shared" ref="P64:AP64" si="0">AVERAGE(P2:P61)</f>
        <v>4.583333333333333</v>
      </c>
      <c r="Q64" s="150">
        <f t="shared" si="0"/>
        <v>4.45</v>
      </c>
      <c r="R64" s="150">
        <f t="shared" si="0"/>
        <v>4.1333333333333337</v>
      </c>
      <c r="S64" s="150">
        <f t="shared" si="0"/>
        <v>4.6833333333333336</v>
      </c>
      <c r="T64" s="150">
        <f t="shared" si="0"/>
        <v>4.666666666666667</v>
      </c>
      <c r="U64" s="150">
        <f t="shared" si="0"/>
        <v>4.4833333333333334</v>
      </c>
      <c r="V64" s="150">
        <f t="shared" si="0"/>
        <v>4.1500000000000004</v>
      </c>
      <c r="W64" s="150">
        <f t="shared" si="0"/>
        <v>3.9833333333333334</v>
      </c>
      <c r="X64" s="150">
        <f t="shared" si="0"/>
        <v>4.2666666666666666</v>
      </c>
      <c r="Y64" s="150">
        <f t="shared" si="0"/>
        <v>4.3499999999999996</v>
      </c>
      <c r="Z64" s="150">
        <f t="shared" si="0"/>
        <v>3.0333333333333332</v>
      </c>
      <c r="AA64" s="150">
        <f t="shared" si="0"/>
        <v>3.1666666666666665</v>
      </c>
      <c r="AB64" s="150">
        <f t="shared" si="0"/>
        <v>4</v>
      </c>
      <c r="AC64" s="150">
        <f t="shared" si="0"/>
        <v>3.85</v>
      </c>
      <c r="AD64" s="150">
        <f t="shared" si="0"/>
        <v>4.25</v>
      </c>
      <c r="AE64" s="150">
        <f t="shared" si="0"/>
        <v>4.0666666666666664</v>
      </c>
      <c r="AF64" s="150">
        <f t="shared" si="0"/>
        <v>3.9666666666666668</v>
      </c>
      <c r="AG64" s="150">
        <f t="shared" si="0"/>
        <v>3.95</v>
      </c>
      <c r="AH64" s="150">
        <f t="shared" si="0"/>
        <v>3.9333333333333331</v>
      </c>
      <c r="AI64" s="150">
        <f t="shared" si="0"/>
        <v>3.9666666666666668</v>
      </c>
      <c r="AJ64" s="150">
        <f t="shared" si="0"/>
        <v>1.0517241379310345</v>
      </c>
      <c r="AK64" s="150">
        <f t="shared" si="0"/>
        <v>1</v>
      </c>
      <c r="AL64" s="150">
        <f t="shared" si="0"/>
        <v>1</v>
      </c>
      <c r="AM64" s="150">
        <f t="shared" si="0"/>
        <v>1</v>
      </c>
      <c r="AN64" s="150">
        <f t="shared" si="0"/>
        <v>1</v>
      </c>
      <c r="AO64" s="150">
        <f t="shared" si="0"/>
        <v>1</v>
      </c>
      <c r="AP64" s="34">
        <f t="shared" si="0"/>
        <v>2.290909090909091</v>
      </c>
    </row>
    <row r="65" spans="1:42" ht="32.25" customHeight="1" x14ac:dyDescent="0.2">
      <c r="A65" s="125"/>
      <c r="B65" s="125">
        <f>COUNTIF(B2:B61,1)</f>
        <v>58</v>
      </c>
      <c r="C65" s="125" t="s">
        <v>200</v>
      </c>
      <c r="D65" s="125"/>
      <c r="E65" s="4"/>
      <c r="F65" s="125">
        <f t="shared" ref="F65:O65" si="1">COUNTIF(F2:F61,1)</f>
        <v>0</v>
      </c>
      <c r="G65" s="125">
        <f t="shared" si="1"/>
        <v>27</v>
      </c>
      <c r="H65" s="125">
        <f t="shared" si="1"/>
        <v>27</v>
      </c>
      <c r="I65" s="125">
        <f t="shared" si="1"/>
        <v>0</v>
      </c>
      <c r="J65" s="125">
        <f t="shared" si="1"/>
        <v>16</v>
      </c>
      <c r="K65" s="125">
        <f t="shared" si="1"/>
        <v>13</v>
      </c>
      <c r="L65" s="125">
        <f t="shared" si="1"/>
        <v>6</v>
      </c>
      <c r="M65" s="125">
        <f t="shared" si="1"/>
        <v>2</v>
      </c>
      <c r="N65" s="125">
        <f t="shared" si="1"/>
        <v>0</v>
      </c>
      <c r="O65" s="125">
        <f t="shared" si="1"/>
        <v>1</v>
      </c>
      <c r="P65" s="150">
        <f t="shared" ref="P65:AP65" si="2">STDEVA(P2:P61)</f>
        <v>0.4971671160112428</v>
      </c>
      <c r="Q65" s="150">
        <f t="shared" si="2"/>
        <v>0.59446600450191689</v>
      </c>
      <c r="R65" s="150">
        <f t="shared" si="2"/>
        <v>0.72408133887757076</v>
      </c>
      <c r="S65" s="150">
        <f t="shared" si="2"/>
        <v>0.50393928429909818</v>
      </c>
      <c r="T65" s="150">
        <f t="shared" si="2"/>
        <v>0.50979113924205888</v>
      </c>
      <c r="U65" s="150">
        <f t="shared" si="2"/>
        <v>0.56723135705757555</v>
      </c>
      <c r="V65" s="150">
        <f t="shared" si="2"/>
        <v>0.75520790716917741</v>
      </c>
      <c r="W65" s="150">
        <f t="shared" si="2"/>
        <v>0.85354031741115077</v>
      </c>
      <c r="X65" s="150">
        <f t="shared" si="2"/>
        <v>0.66042273741172464</v>
      </c>
      <c r="Y65" s="150">
        <f t="shared" si="2"/>
        <v>0.60576328094592724</v>
      </c>
      <c r="Z65" s="150">
        <f t="shared" si="2"/>
        <v>0.75838067152179733</v>
      </c>
      <c r="AA65" s="150">
        <f t="shared" si="2"/>
        <v>0.82681063080311212</v>
      </c>
      <c r="AB65" s="150">
        <f t="shared" si="2"/>
        <v>0.61064011981870581</v>
      </c>
      <c r="AC65" s="150">
        <f t="shared" si="2"/>
        <v>0.70890223083395321</v>
      </c>
      <c r="AD65" s="150">
        <f t="shared" si="2"/>
        <v>0.77295383246261484</v>
      </c>
      <c r="AE65" s="150">
        <f t="shared" si="2"/>
        <v>0.79971746423275658</v>
      </c>
      <c r="AF65" s="150">
        <f t="shared" si="2"/>
        <v>0.8629210672834341</v>
      </c>
      <c r="AG65" s="150">
        <f t="shared" si="2"/>
        <v>0.79030137997250205</v>
      </c>
      <c r="AH65" s="150">
        <f t="shared" si="2"/>
        <v>0.88042106002631115</v>
      </c>
      <c r="AI65" s="150">
        <f t="shared" si="2"/>
        <v>0.84305068843862241</v>
      </c>
      <c r="AJ65" s="150">
        <f t="shared" si="2"/>
        <v>0.22340379562211221</v>
      </c>
      <c r="AK65" s="150">
        <f t="shared" si="2"/>
        <v>0</v>
      </c>
      <c r="AL65" s="150">
        <f t="shared" si="2"/>
        <v>0</v>
      </c>
      <c r="AM65" s="150">
        <f t="shared" si="2"/>
        <v>0</v>
      </c>
      <c r="AN65" s="150">
        <f t="shared" si="2"/>
        <v>0</v>
      </c>
      <c r="AO65" s="150">
        <f t="shared" si="2"/>
        <v>0</v>
      </c>
      <c r="AP65" s="34">
        <f t="shared" si="2"/>
        <v>0.91636817913469704</v>
      </c>
    </row>
    <row r="66" spans="1:42" ht="32.25" customHeight="1" x14ac:dyDescent="0.2">
      <c r="A66" s="125"/>
      <c r="B66" s="125">
        <f>COUNTIF(B2:B62,2)</f>
        <v>2</v>
      </c>
      <c r="C66" s="125" t="s">
        <v>201</v>
      </c>
      <c r="D66" s="3"/>
      <c r="E66" s="4"/>
      <c r="F66" s="5"/>
      <c r="G66" s="125"/>
      <c r="H66" s="125"/>
      <c r="I66" s="125"/>
      <c r="J66" s="125"/>
      <c r="K66" s="125"/>
      <c r="L66" s="125"/>
      <c r="M66" s="125"/>
      <c r="N66" s="125"/>
      <c r="O66" s="125"/>
      <c r="P66" s="34"/>
      <c r="Q66" s="34"/>
      <c r="R66" s="34">
        <f>STDEV(P2:R61)</f>
        <v>0.63763607498451957</v>
      </c>
      <c r="S66" s="35"/>
      <c r="T66" s="35">
        <f>STDEV(S2:T61)</f>
        <v>0.50480880813740536</v>
      </c>
      <c r="U66" s="36"/>
      <c r="V66" s="36"/>
      <c r="W66" s="36"/>
      <c r="X66" s="36"/>
      <c r="Y66" s="36">
        <f>STDEV(U2:Y61)</f>
        <v>0.71240012306289158</v>
      </c>
      <c r="Z66" s="9"/>
      <c r="AA66" s="9">
        <f>STDEV(Z2:AA61)</f>
        <v>0.79282496717209161</v>
      </c>
      <c r="AB66" s="10"/>
      <c r="AC66" s="10">
        <f>STDEV(AB2:AC61)</f>
        <v>0.66310322149190437</v>
      </c>
      <c r="AD66" s="125"/>
      <c r="AE66" s="125"/>
      <c r="AF66" s="125">
        <f>STDEV(AD2:AF61)</f>
        <v>0.816705619866814</v>
      </c>
      <c r="AG66" s="37"/>
      <c r="AH66" s="37"/>
      <c r="AI66" s="37">
        <f>STDEV(AG2:AI61)</f>
        <v>0.83415229776457656</v>
      </c>
      <c r="AJ66" s="125"/>
      <c r="AK66" s="12"/>
      <c r="AL66" s="12"/>
      <c r="AM66" s="12"/>
      <c r="AN66" s="12"/>
      <c r="AO66" s="12"/>
      <c r="AP66" s="125"/>
    </row>
    <row r="67" spans="1:42" ht="32.25" customHeight="1" x14ac:dyDescent="0.2">
      <c r="A67" s="125"/>
      <c r="B67" s="125">
        <f>COUNTIF(B2:B63,3)</f>
        <v>0</v>
      </c>
      <c r="C67" s="125" t="s">
        <v>202</v>
      </c>
      <c r="D67" s="3"/>
      <c r="E67" s="4"/>
      <c r="F67" s="5"/>
      <c r="G67" s="125"/>
      <c r="H67" s="125"/>
      <c r="I67" s="125"/>
      <c r="J67" s="125"/>
      <c r="K67" s="125"/>
      <c r="L67" s="125"/>
      <c r="M67" s="125"/>
      <c r="N67" s="125"/>
      <c r="O67" s="125"/>
      <c r="P67" s="34">
        <f>AVERAGE(P64:R64)</f>
        <v>4.3888888888888893</v>
      </c>
      <c r="Q67" s="34"/>
      <c r="R67" s="34"/>
      <c r="S67" s="35"/>
      <c r="T67" s="35"/>
      <c r="U67" s="36"/>
      <c r="V67" s="36"/>
      <c r="W67" s="36"/>
      <c r="X67" s="36"/>
      <c r="Y67" s="36"/>
      <c r="Z67" s="9"/>
      <c r="AA67" s="9"/>
      <c r="AB67" s="10"/>
      <c r="AC67" s="10"/>
      <c r="AD67" s="125"/>
      <c r="AE67" s="125"/>
      <c r="AF67" s="125"/>
      <c r="AG67" s="37"/>
      <c r="AH67" s="37"/>
      <c r="AI67" s="37"/>
      <c r="AJ67" s="125"/>
      <c r="AK67" s="12"/>
      <c r="AL67" s="12"/>
      <c r="AM67" s="12"/>
      <c r="AN67" s="12"/>
      <c r="AO67" s="12"/>
      <c r="AP67" s="125"/>
    </row>
    <row r="68" spans="1:42" ht="32.25" customHeight="1" x14ac:dyDescent="0.2">
      <c r="A68" s="125"/>
      <c r="B68" s="125"/>
      <c r="C68" s="125"/>
      <c r="D68" s="3"/>
      <c r="E68" s="4"/>
      <c r="F68" s="5"/>
      <c r="G68" s="125"/>
      <c r="H68" s="125"/>
      <c r="I68" s="125"/>
      <c r="J68" s="125"/>
      <c r="K68" s="125"/>
      <c r="L68" s="125"/>
      <c r="M68" s="125"/>
      <c r="N68" s="125"/>
      <c r="O68" s="125"/>
      <c r="P68" s="34"/>
      <c r="Q68" s="34"/>
      <c r="R68" s="34"/>
      <c r="S68" s="35"/>
      <c r="T68" s="35"/>
      <c r="U68" s="36"/>
      <c r="V68" s="36"/>
      <c r="W68" s="36"/>
      <c r="X68" s="36"/>
      <c r="Y68" s="36"/>
      <c r="Z68" s="9"/>
      <c r="AA68" s="9"/>
      <c r="AB68" s="10"/>
      <c r="AC68" s="10"/>
      <c r="AD68" s="125"/>
      <c r="AE68" s="125"/>
      <c r="AF68" s="125"/>
      <c r="AG68" s="37"/>
      <c r="AH68" s="37"/>
      <c r="AI68" s="37"/>
      <c r="AJ68" s="125"/>
      <c r="AK68" s="12"/>
      <c r="AL68" s="12"/>
      <c r="AM68" s="12"/>
      <c r="AN68" s="12"/>
      <c r="AO68" s="12"/>
      <c r="AP68" s="125"/>
    </row>
    <row r="69" spans="1:42" ht="32.25" customHeight="1" x14ac:dyDescent="0.2">
      <c r="A69" s="125"/>
      <c r="B69" s="125"/>
      <c r="C69" s="125"/>
      <c r="D69" s="3"/>
      <c r="E69" s="4"/>
      <c r="F69" s="5"/>
      <c r="G69" s="125"/>
      <c r="H69" s="125"/>
      <c r="I69" s="125"/>
      <c r="J69" s="125"/>
      <c r="K69" s="125"/>
      <c r="L69" s="125"/>
      <c r="M69" s="125"/>
      <c r="N69" s="125"/>
      <c r="O69" s="125"/>
      <c r="P69" s="34">
        <f>STDEVA(P65:R65)</f>
        <v>0.1138399996675612</v>
      </c>
      <c r="Q69" s="34"/>
      <c r="R69" s="34"/>
      <c r="S69" s="35"/>
      <c r="T69" s="35"/>
      <c r="U69" s="36"/>
      <c r="V69" s="36"/>
      <c r="W69" s="36"/>
      <c r="X69" s="36"/>
      <c r="Y69" s="36"/>
      <c r="Z69" s="9"/>
      <c r="AA69" s="9"/>
      <c r="AB69" s="10"/>
      <c r="AC69" s="10"/>
      <c r="AD69" s="125"/>
      <c r="AE69" s="125"/>
      <c r="AF69" s="125"/>
      <c r="AG69" s="37"/>
      <c r="AH69" s="37"/>
      <c r="AI69" s="37"/>
      <c r="AJ69" s="125"/>
      <c r="AK69" s="12"/>
      <c r="AL69" s="12"/>
      <c r="AM69" s="12"/>
      <c r="AN69" s="12"/>
      <c r="AO69" s="12"/>
      <c r="AP69" s="125"/>
    </row>
    <row r="70" spans="1:42" ht="21" customHeight="1" x14ac:dyDescent="0.2">
      <c r="A70" s="125"/>
      <c r="B70" s="125">
        <f>SUM(B65:B67)</f>
        <v>60</v>
      </c>
      <c r="C70" s="125"/>
      <c r="D70" s="3"/>
      <c r="E70" s="4"/>
      <c r="F70" s="5"/>
      <c r="G70" s="125"/>
      <c r="H70" s="125"/>
      <c r="I70" s="125"/>
      <c r="J70" s="125"/>
      <c r="K70" s="125"/>
      <c r="L70" s="125"/>
      <c r="M70" s="125"/>
      <c r="N70" s="125"/>
      <c r="O70" s="125"/>
      <c r="P70" s="34"/>
      <c r="Q70" s="34"/>
      <c r="R70" s="34"/>
      <c r="S70" s="35"/>
      <c r="T70" s="35"/>
      <c r="U70" s="36"/>
      <c r="V70" s="36"/>
      <c r="W70" s="36"/>
      <c r="X70" s="36"/>
      <c r="Y70" s="36"/>
      <c r="Z70" s="9"/>
      <c r="AA70" s="9"/>
      <c r="AB70" s="10"/>
      <c r="AC70" s="10"/>
      <c r="AD70" s="125"/>
      <c r="AE70" s="125"/>
      <c r="AF70" s="125"/>
      <c r="AG70" s="37"/>
      <c r="AH70" s="37"/>
      <c r="AI70" s="37"/>
      <c r="AJ70" s="125"/>
      <c r="AK70" s="12"/>
      <c r="AL70" s="12"/>
      <c r="AM70" s="12"/>
      <c r="AN70" s="12"/>
      <c r="AO70" s="12"/>
      <c r="AP70" s="125"/>
    </row>
    <row r="71" spans="1:42" ht="12.75" customHeight="1" x14ac:dyDescent="0.2">
      <c r="A71" s="125"/>
      <c r="B71" s="125"/>
      <c r="C71" s="125">
        <f>COUNTIF(C2:C61,"วิทยาศาสตร์")</f>
        <v>20</v>
      </c>
      <c r="D71" s="3" t="s">
        <v>56</v>
      </c>
      <c r="E71" s="4"/>
      <c r="F71" s="5"/>
      <c r="G71" s="125"/>
      <c r="H71" s="125"/>
      <c r="I71" s="125"/>
      <c r="J71" s="125"/>
      <c r="K71" s="125"/>
      <c r="L71" s="125"/>
      <c r="M71" s="125"/>
      <c r="N71" s="125"/>
      <c r="O71" s="125"/>
      <c r="P71" s="34"/>
      <c r="Q71" s="34"/>
      <c r="R71" s="34"/>
      <c r="S71" s="35"/>
      <c r="T71" s="35"/>
      <c r="U71" s="36"/>
      <c r="V71" s="36"/>
      <c r="W71" s="36"/>
      <c r="X71" s="36"/>
      <c r="Y71" s="36"/>
      <c r="Z71" s="9"/>
      <c r="AA71" s="9"/>
      <c r="AB71" s="10"/>
      <c r="AC71" s="10"/>
      <c r="AD71" s="125"/>
      <c r="AE71" s="125"/>
      <c r="AF71" s="125"/>
      <c r="AG71" s="37"/>
      <c r="AH71" s="37"/>
      <c r="AI71" s="37"/>
      <c r="AJ71" s="125"/>
      <c r="AK71" s="12"/>
      <c r="AL71" s="12"/>
      <c r="AM71" s="12"/>
      <c r="AN71" s="12"/>
      <c r="AO71" s="12"/>
      <c r="AP71" s="125"/>
    </row>
    <row r="72" spans="1:42" ht="12.75" customHeight="1" x14ac:dyDescent="0.2">
      <c r="A72" s="125"/>
      <c r="B72" s="125"/>
      <c r="C72" s="125">
        <f>COUNTIF(C2:C61,"สหเวชศาสตร์")</f>
        <v>0</v>
      </c>
      <c r="D72" s="3" t="s">
        <v>32</v>
      </c>
      <c r="E72" s="4"/>
      <c r="F72" s="5"/>
      <c r="G72" s="125"/>
      <c r="H72" s="125"/>
      <c r="I72" s="125"/>
      <c r="J72" s="125"/>
      <c r="K72" s="125"/>
      <c r="L72" s="125"/>
      <c r="M72" s="125"/>
      <c r="N72" s="125"/>
      <c r="O72" s="125"/>
      <c r="P72" s="34"/>
      <c r="Q72" s="34"/>
      <c r="R72" s="34"/>
      <c r="S72" s="35"/>
      <c r="T72" s="35"/>
      <c r="U72" s="36"/>
      <c r="V72" s="36"/>
      <c r="W72" s="36"/>
      <c r="X72" s="36"/>
      <c r="Y72" s="36"/>
      <c r="Z72" s="9"/>
      <c r="AA72" s="9"/>
      <c r="AB72" s="10"/>
      <c r="AC72" s="10"/>
      <c r="AD72" s="125"/>
      <c r="AE72" s="125"/>
      <c r="AF72" s="125"/>
      <c r="AG72" s="37"/>
      <c r="AH72" s="37"/>
      <c r="AI72" s="37"/>
      <c r="AJ72" s="125"/>
      <c r="AK72" s="12"/>
      <c r="AL72" s="12"/>
      <c r="AM72" s="12"/>
      <c r="AN72" s="12"/>
      <c r="AO72" s="12"/>
      <c r="AP72" s="125"/>
    </row>
    <row r="73" spans="1:42" ht="25.5" customHeight="1" x14ac:dyDescent="0.2">
      <c r="A73" s="125"/>
      <c r="B73" s="125"/>
      <c r="C73" s="125">
        <f>COUNTIF(C2:C61,"วิทยาศาสตร์การแพทย์")</f>
        <v>7</v>
      </c>
      <c r="D73" s="3" t="s">
        <v>34</v>
      </c>
      <c r="E73" s="4"/>
      <c r="F73" s="5"/>
      <c r="G73" s="125"/>
      <c r="H73" s="125"/>
      <c r="I73" s="125"/>
      <c r="J73" s="125"/>
      <c r="K73" s="125"/>
      <c r="L73" s="125"/>
      <c r="M73" s="125"/>
      <c r="N73" s="125"/>
      <c r="O73" s="125"/>
      <c r="P73" s="34"/>
      <c r="Q73" s="34"/>
      <c r="R73" s="34"/>
      <c r="S73" s="35"/>
      <c r="T73" s="35"/>
      <c r="U73" s="36"/>
      <c r="V73" s="36"/>
      <c r="W73" s="36"/>
      <c r="X73" s="36"/>
      <c r="Y73" s="36"/>
      <c r="Z73" s="9"/>
      <c r="AA73" s="9"/>
      <c r="AB73" s="10"/>
      <c r="AC73" s="10"/>
      <c r="AD73" s="125"/>
      <c r="AE73" s="125"/>
      <c r="AF73" s="125"/>
      <c r="AG73" s="37"/>
      <c r="AH73" s="37"/>
      <c r="AI73" s="37"/>
      <c r="AJ73" s="125"/>
      <c r="AK73" s="12"/>
      <c r="AL73" s="12"/>
      <c r="AM73" s="12"/>
      <c r="AN73" s="12"/>
      <c r="AO73" s="12"/>
      <c r="AP73" s="125"/>
    </row>
    <row r="74" spans="1:42" ht="12.75" customHeight="1" x14ac:dyDescent="0.2">
      <c r="A74" s="125"/>
      <c r="B74" s="125"/>
      <c r="C74" s="125">
        <f>COUNTIF(C2:C62,"เกษตรศาสตร์ฯ")</f>
        <v>13</v>
      </c>
      <c r="D74" s="3" t="s">
        <v>206</v>
      </c>
      <c r="E74" s="4"/>
      <c r="F74" s="5"/>
      <c r="G74" s="125"/>
      <c r="H74" s="125"/>
      <c r="I74" s="125"/>
      <c r="J74" s="125"/>
      <c r="K74" s="125"/>
      <c r="L74" s="125"/>
      <c r="M74" s="125"/>
      <c r="N74" s="125"/>
      <c r="O74" s="125"/>
      <c r="P74" s="34"/>
      <c r="Q74" s="34"/>
      <c r="R74" s="34"/>
      <c r="S74" s="35"/>
      <c r="T74" s="35"/>
      <c r="U74" s="36"/>
      <c r="V74" s="36"/>
      <c r="W74" s="36"/>
      <c r="X74" s="36"/>
      <c r="Y74" s="36"/>
      <c r="Z74" s="9"/>
      <c r="AA74" s="9"/>
      <c r="AB74" s="10"/>
      <c r="AC74" s="10"/>
      <c r="AD74" s="125"/>
      <c r="AE74" s="125"/>
      <c r="AF74" s="125"/>
      <c r="AG74" s="37"/>
      <c r="AH74" s="37"/>
      <c r="AI74" s="37"/>
      <c r="AJ74" s="125"/>
      <c r="AK74" s="12"/>
      <c r="AL74" s="12"/>
      <c r="AM74" s="12"/>
      <c r="AN74" s="12"/>
      <c r="AO74" s="12"/>
      <c r="AP74" s="125"/>
    </row>
    <row r="75" spans="1:42" ht="25.5" customHeight="1" x14ac:dyDescent="0.2">
      <c r="A75" s="125"/>
      <c r="B75" s="125"/>
      <c r="C75" s="125">
        <f>COUNTIF(C2:C63,"ครุศาสตร์ มรภ.พิบูลย์สงคราม")</f>
        <v>0</v>
      </c>
      <c r="D75" s="3" t="s">
        <v>160</v>
      </c>
      <c r="E75" s="4"/>
      <c r="F75" s="5"/>
      <c r="G75" s="125"/>
      <c r="H75" s="125"/>
      <c r="I75" s="125"/>
      <c r="J75" s="125"/>
      <c r="K75" s="125"/>
      <c r="L75" s="125"/>
      <c r="M75" s="125"/>
      <c r="N75" s="125"/>
      <c r="O75" s="125"/>
      <c r="P75" s="34"/>
      <c r="Q75" s="34"/>
      <c r="R75" s="34"/>
      <c r="S75" s="35"/>
      <c r="T75" s="35"/>
      <c r="U75" s="36"/>
      <c r="V75" s="36"/>
      <c r="W75" s="36"/>
      <c r="X75" s="36"/>
      <c r="Y75" s="36"/>
      <c r="Z75" s="9"/>
      <c r="AA75" s="9"/>
      <c r="AB75" s="10"/>
      <c r="AC75" s="10"/>
      <c r="AD75" s="125"/>
      <c r="AE75" s="125"/>
      <c r="AF75" s="125"/>
      <c r="AG75" s="37"/>
      <c r="AH75" s="37"/>
      <c r="AI75" s="37"/>
      <c r="AJ75" s="125"/>
      <c r="AK75" s="12"/>
      <c r="AL75" s="12"/>
      <c r="AM75" s="12"/>
      <c r="AN75" s="12"/>
      <c r="AO75" s="12"/>
      <c r="AP75" s="125"/>
    </row>
    <row r="76" spans="1:42" ht="12.75" customHeight="1" x14ac:dyDescent="0.2">
      <c r="A76" s="125"/>
      <c r="B76" s="125"/>
      <c r="C76" s="125">
        <f>COUNTIF(C2:C64,"ทันตแพทย์ศาสตร์")</f>
        <v>2</v>
      </c>
      <c r="D76" s="3" t="s">
        <v>49</v>
      </c>
      <c r="E76" s="4"/>
      <c r="F76" s="5"/>
      <c r="G76" s="125"/>
      <c r="H76" s="125"/>
      <c r="I76" s="125"/>
      <c r="J76" s="125"/>
      <c r="K76" s="125"/>
      <c r="L76" s="125"/>
      <c r="M76" s="125"/>
      <c r="N76" s="125"/>
      <c r="O76" s="125"/>
      <c r="P76" s="34"/>
      <c r="Q76" s="34"/>
      <c r="R76" s="34"/>
      <c r="S76" s="35"/>
      <c r="T76" s="35"/>
      <c r="U76" s="36"/>
      <c r="V76" s="36"/>
      <c r="W76" s="36"/>
      <c r="X76" s="36"/>
      <c r="Y76" s="36"/>
      <c r="Z76" s="9"/>
      <c r="AA76" s="9"/>
      <c r="AB76" s="10"/>
      <c r="AC76" s="10"/>
      <c r="AD76" s="125"/>
      <c r="AE76" s="125"/>
      <c r="AF76" s="125"/>
      <c r="AG76" s="37"/>
      <c r="AH76" s="37"/>
      <c r="AI76" s="37"/>
      <c r="AJ76" s="125"/>
      <c r="AK76" s="12"/>
      <c r="AL76" s="12"/>
      <c r="AM76" s="12"/>
      <c r="AN76" s="12"/>
      <c r="AO76" s="12"/>
      <c r="AP76" s="125"/>
    </row>
    <row r="77" spans="1:42" ht="12.75" customHeight="1" x14ac:dyDescent="0.2">
      <c r="A77" s="125"/>
      <c r="B77" s="125"/>
      <c r="C77" s="125">
        <f>COUNTIF(C2:C65,"บริหารธุรกิจฯ")</f>
        <v>0</v>
      </c>
      <c r="D77" s="3" t="s">
        <v>147</v>
      </c>
      <c r="E77" s="4"/>
      <c r="F77" s="5"/>
      <c r="G77" s="125"/>
      <c r="H77" s="125"/>
      <c r="I77" s="125"/>
      <c r="J77" s="125"/>
      <c r="K77" s="125"/>
      <c r="L77" s="125"/>
      <c r="M77" s="125"/>
      <c r="N77" s="125"/>
      <c r="O77" s="125"/>
      <c r="P77" s="34"/>
      <c r="Q77" s="34"/>
      <c r="R77" s="34"/>
      <c r="S77" s="35"/>
      <c r="T77" s="35"/>
      <c r="U77" s="36"/>
      <c r="V77" s="36"/>
      <c r="W77" s="36"/>
      <c r="X77" s="36"/>
      <c r="Y77" s="36"/>
      <c r="Z77" s="9"/>
      <c r="AA77" s="9"/>
      <c r="AB77" s="10"/>
      <c r="AC77" s="10"/>
      <c r="AD77" s="125"/>
      <c r="AE77" s="125"/>
      <c r="AF77" s="125"/>
      <c r="AG77" s="37"/>
      <c r="AH77" s="37"/>
      <c r="AI77" s="37"/>
      <c r="AJ77" s="125"/>
      <c r="AK77" s="12"/>
      <c r="AL77" s="12"/>
      <c r="AM77" s="12"/>
      <c r="AN77" s="12"/>
      <c r="AO77" s="12"/>
      <c r="AP77" s="125"/>
    </row>
    <row r="78" spans="1:42" ht="12.75" customHeight="1" x14ac:dyDescent="0.2">
      <c r="A78" s="125"/>
      <c r="B78" s="125"/>
      <c r="C78" s="125">
        <f>COUNTIF(C1:C66,"บุคคลภายนอก")</f>
        <v>0</v>
      </c>
      <c r="D78" s="3" t="s">
        <v>159</v>
      </c>
      <c r="E78" s="4"/>
      <c r="F78" s="5"/>
      <c r="G78" s="125"/>
      <c r="H78" s="125"/>
      <c r="I78" s="125"/>
      <c r="J78" s="125"/>
      <c r="K78" s="125"/>
      <c r="L78" s="125"/>
      <c r="M78" s="125"/>
      <c r="N78" s="125"/>
      <c r="O78" s="125"/>
      <c r="P78" s="34"/>
      <c r="Q78" s="34"/>
      <c r="R78" s="34"/>
      <c r="S78" s="35"/>
      <c r="T78" s="35"/>
      <c r="U78" s="36"/>
      <c r="V78" s="36"/>
      <c r="W78" s="36"/>
      <c r="X78" s="36"/>
      <c r="Y78" s="36"/>
      <c r="Z78" s="9"/>
      <c r="AA78" s="9"/>
      <c r="AB78" s="10"/>
      <c r="AC78" s="10"/>
      <c r="AD78" s="125"/>
      <c r="AE78" s="125"/>
      <c r="AF78" s="125"/>
      <c r="AG78" s="37"/>
      <c r="AH78" s="37"/>
      <c r="AI78" s="37"/>
      <c r="AJ78" s="125"/>
      <c r="AK78" s="12"/>
      <c r="AL78" s="12"/>
      <c r="AM78" s="12"/>
      <c r="AN78" s="12"/>
      <c r="AO78" s="12"/>
      <c r="AP78" s="125"/>
    </row>
    <row r="79" spans="1:42" ht="12.75" customHeight="1" x14ac:dyDescent="0.2">
      <c r="A79" s="125"/>
      <c r="B79" s="125"/>
      <c r="C79" s="125">
        <f>COUNTIF(C2:C67,"พยาบาลศาสตร์")</f>
        <v>0</v>
      </c>
      <c r="D79" s="3" t="s">
        <v>43</v>
      </c>
      <c r="E79" s="4"/>
      <c r="F79" s="5"/>
      <c r="G79" s="125"/>
      <c r="H79" s="125"/>
      <c r="I79" s="125"/>
      <c r="J79" s="125"/>
      <c r="K79" s="125"/>
      <c r="L79" s="125"/>
      <c r="M79" s="125"/>
      <c r="N79" s="125"/>
      <c r="O79" s="125"/>
      <c r="P79" s="34"/>
      <c r="Q79" s="34"/>
      <c r="R79" s="34"/>
      <c r="S79" s="35"/>
      <c r="T79" s="35"/>
      <c r="U79" s="36"/>
      <c r="V79" s="36"/>
      <c r="W79" s="36"/>
      <c r="X79" s="36"/>
      <c r="Y79" s="36"/>
      <c r="Z79" s="9"/>
      <c r="AA79" s="9"/>
      <c r="AB79" s="10"/>
      <c r="AC79" s="10"/>
      <c r="AD79" s="125"/>
      <c r="AE79" s="125"/>
      <c r="AF79" s="125"/>
      <c r="AG79" s="37"/>
      <c r="AH79" s="37"/>
      <c r="AI79" s="37"/>
      <c r="AJ79" s="125"/>
      <c r="AK79" s="12"/>
      <c r="AL79" s="12"/>
      <c r="AM79" s="12"/>
      <c r="AN79" s="12"/>
      <c r="AO79" s="12"/>
      <c r="AP79" s="125"/>
    </row>
    <row r="80" spans="1:42" ht="12.75" customHeight="1" x14ac:dyDescent="0.2">
      <c r="A80" s="125"/>
      <c r="B80" s="125"/>
      <c r="C80" s="125">
        <f>COUNTIF(C2:C68,"แพทยศาสตร์")</f>
        <v>0</v>
      </c>
      <c r="D80" s="3" t="s">
        <v>186</v>
      </c>
      <c r="E80" s="4"/>
      <c r="F80" s="5"/>
      <c r="G80" s="125"/>
      <c r="H80" s="125"/>
      <c r="I80" s="125"/>
      <c r="J80" s="125"/>
      <c r="K80" s="125"/>
      <c r="L80" s="125"/>
      <c r="M80" s="125"/>
      <c r="N80" s="125"/>
      <c r="O80" s="125"/>
      <c r="P80" s="34"/>
      <c r="Q80" s="34"/>
      <c r="R80" s="34"/>
      <c r="S80" s="35"/>
      <c r="T80" s="35"/>
      <c r="U80" s="36"/>
      <c r="V80" s="36"/>
      <c r="W80" s="36"/>
      <c r="X80" s="36"/>
      <c r="Y80" s="36"/>
      <c r="Z80" s="9"/>
      <c r="AA80" s="9"/>
      <c r="AB80" s="10"/>
      <c r="AC80" s="10"/>
      <c r="AD80" s="125"/>
      <c r="AE80" s="125"/>
      <c r="AF80" s="125"/>
      <c r="AG80" s="37"/>
      <c r="AH80" s="37"/>
      <c r="AI80" s="37"/>
      <c r="AJ80" s="125"/>
      <c r="AK80" s="12"/>
      <c r="AL80" s="12"/>
      <c r="AM80" s="12"/>
      <c r="AN80" s="12"/>
      <c r="AO80" s="12"/>
      <c r="AP80" s="125"/>
    </row>
    <row r="81" spans="1:42" ht="12.75" customHeight="1" x14ac:dyDescent="0.2">
      <c r="A81" s="125"/>
      <c r="B81" s="125"/>
      <c r="C81" s="125">
        <f>COUNTIF(C2:C69,"เภสัชศาสตร์")</f>
        <v>1</v>
      </c>
      <c r="D81" s="3" t="s">
        <v>92</v>
      </c>
      <c r="E81" s="4"/>
      <c r="F81" s="5"/>
      <c r="G81" s="125"/>
      <c r="H81" s="125"/>
      <c r="I81" s="125"/>
      <c r="J81" s="125"/>
      <c r="K81" s="125"/>
      <c r="L81" s="125"/>
      <c r="M81" s="125"/>
      <c r="N81" s="125"/>
      <c r="O81" s="125"/>
      <c r="P81" s="34"/>
      <c r="Q81" s="34"/>
      <c r="R81" s="34"/>
      <c r="S81" s="35"/>
      <c r="T81" s="35"/>
      <c r="U81" s="36"/>
      <c r="V81" s="36"/>
      <c r="W81" s="36"/>
      <c r="X81" s="36"/>
      <c r="Y81" s="36"/>
      <c r="Z81" s="9"/>
      <c r="AA81" s="9"/>
      <c r="AB81" s="10"/>
      <c r="AC81" s="10"/>
      <c r="AD81" s="125"/>
      <c r="AE81" s="125"/>
      <c r="AF81" s="125"/>
      <c r="AG81" s="37"/>
      <c r="AH81" s="37"/>
      <c r="AI81" s="37"/>
      <c r="AJ81" s="125"/>
      <c r="AK81" s="12"/>
      <c r="AL81" s="12"/>
      <c r="AM81" s="12"/>
      <c r="AN81" s="12"/>
      <c r="AO81" s="12"/>
      <c r="AP81" s="125"/>
    </row>
    <row r="82" spans="1:42" ht="12.75" customHeight="1" x14ac:dyDescent="0.2">
      <c r="A82" s="125"/>
      <c r="B82" s="125"/>
      <c r="C82" s="125">
        <f>COUNTIF(C2:C70,"มนุษยศาสตร์")</f>
        <v>0</v>
      </c>
      <c r="D82" s="3" t="s">
        <v>46</v>
      </c>
      <c r="E82" s="4"/>
      <c r="F82" s="5"/>
      <c r="G82" s="125"/>
      <c r="H82" s="125"/>
      <c r="I82" s="125"/>
      <c r="J82" s="125"/>
      <c r="K82" s="125"/>
      <c r="L82" s="125"/>
      <c r="M82" s="125"/>
      <c r="N82" s="125"/>
      <c r="O82" s="125"/>
      <c r="P82" s="34"/>
      <c r="Q82" s="34"/>
      <c r="R82" s="34"/>
      <c r="S82" s="35"/>
      <c r="T82" s="35"/>
      <c r="U82" s="36"/>
      <c r="V82" s="36"/>
      <c r="W82" s="36"/>
      <c r="X82" s="36"/>
      <c r="Y82" s="36"/>
      <c r="Z82" s="9"/>
      <c r="AA82" s="9"/>
      <c r="AB82" s="10"/>
      <c r="AC82" s="10"/>
      <c r="AD82" s="125"/>
      <c r="AE82" s="125"/>
      <c r="AF82" s="125"/>
      <c r="AG82" s="37"/>
      <c r="AH82" s="37"/>
      <c r="AI82" s="37"/>
      <c r="AJ82" s="125"/>
      <c r="AK82" s="12"/>
      <c r="AL82" s="12"/>
      <c r="AM82" s="12"/>
      <c r="AN82" s="12"/>
      <c r="AO82" s="12"/>
      <c r="AP82" s="125"/>
    </row>
    <row r="83" spans="1:42" ht="25.5" customHeight="1" x14ac:dyDescent="0.2">
      <c r="A83" s="125"/>
      <c r="B83" s="125"/>
      <c r="C83" s="125">
        <f>COUNTIF(C2:C71,"โรงเรียนมัธยมสาธิตฯ")</f>
        <v>0</v>
      </c>
      <c r="D83" s="3" t="s">
        <v>153</v>
      </c>
      <c r="E83" s="4"/>
      <c r="F83" s="5"/>
      <c r="G83" s="125"/>
      <c r="H83" s="125"/>
      <c r="I83" s="125"/>
      <c r="J83" s="125"/>
      <c r="K83" s="125"/>
      <c r="L83" s="125"/>
      <c r="M83" s="125"/>
      <c r="N83" s="125"/>
      <c r="O83" s="125"/>
      <c r="P83" s="34"/>
      <c r="Q83" s="34"/>
      <c r="R83" s="34"/>
      <c r="S83" s="35"/>
      <c r="T83" s="35"/>
      <c r="U83" s="36"/>
      <c r="V83" s="36"/>
      <c r="W83" s="36"/>
      <c r="X83" s="36"/>
      <c r="Y83" s="36"/>
      <c r="Z83" s="9"/>
      <c r="AA83" s="9"/>
      <c r="AB83" s="10"/>
      <c r="AC83" s="10"/>
      <c r="AD83" s="125"/>
      <c r="AE83" s="125"/>
      <c r="AF83" s="125"/>
      <c r="AG83" s="37"/>
      <c r="AH83" s="37"/>
      <c r="AI83" s="37"/>
      <c r="AJ83" s="125"/>
      <c r="AK83" s="12"/>
      <c r="AL83" s="12"/>
      <c r="AM83" s="12"/>
      <c r="AN83" s="12"/>
      <c r="AO83" s="12"/>
      <c r="AP83" s="125"/>
    </row>
    <row r="84" spans="1:42" ht="25.5" customHeight="1" x14ac:dyDescent="0.2">
      <c r="A84" s="125"/>
      <c r="B84" s="125"/>
      <c r="C84" s="125">
        <f>COUNTIF(C2:C72,"วิทยาลัยพลังงานทดแทน")</f>
        <v>2</v>
      </c>
      <c r="D84" s="3" t="s">
        <v>48</v>
      </c>
      <c r="E84" s="4"/>
      <c r="F84" s="5"/>
      <c r="G84" s="125"/>
      <c r="H84" s="125"/>
      <c r="I84" s="125"/>
      <c r="J84" s="125"/>
      <c r="K84" s="125"/>
      <c r="L84" s="125"/>
      <c r="M84" s="125"/>
      <c r="N84" s="125"/>
      <c r="O84" s="125"/>
      <c r="P84" s="34"/>
      <c r="Q84" s="34"/>
      <c r="R84" s="34"/>
      <c r="S84" s="35"/>
      <c r="T84" s="35"/>
      <c r="U84" s="36"/>
      <c r="V84" s="36"/>
      <c r="W84" s="36"/>
      <c r="X84" s="36"/>
      <c r="Y84" s="36"/>
      <c r="Z84" s="9"/>
      <c r="AA84" s="9"/>
      <c r="AB84" s="10"/>
      <c r="AC84" s="10"/>
      <c r="AD84" s="125"/>
      <c r="AE84" s="125"/>
      <c r="AF84" s="125"/>
      <c r="AG84" s="37"/>
      <c r="AH84" s="37"/>
      <c r="AI84" s="37"/>
      <c r="AJ84" s="125"/>
      <c r="AK84" s="12"/>
      <c r="AL84" s="12"/>
      <c r="AM84" s="12"/>
      <c r="AN84" s="12"/>
      <c r="AO84" s="12"/>
      <c r="AP84" s="125"/>
    </row>
    <row r="85" spans="1:42" ht="25.5" customHeight="1" x14ac:dyDescent="0.2">
      <c r="A85" s="125"/>
      <c r="B85" s="125"/>
      <c r="C85" s="125">
        <f>COUNTIF(C2:C73,"วิทยาศาสตร์การแพทย์")</f>
        <v>7</v>
      </c>
      <c r="D85" s="3" t="s">
        <v>34</v>
      </c>
      <c r="E85" s="4"/>
      <c r="F85" s="5"/>
      <c r="G85" s="125"/>
      <c r="H85" s="125"/>
      <c r="I85" s="125"/>
      <c r="J85" s="125"/>
      <c r="K85" s="125"/>
      <c r="L85" s="125"/>
      <c r="M85" s="125"/>
      <c r="N85" s="125"/>
      <c r="O85" s="125"/>
      <c r="P85" s="34"/>
      <c r="Q85" s="34"/>
      <c r="R85" s="34"/>
      <c r="S85" s="35"/>
      <c r="T85" s="35"/>
      <c r="U85" s="36"/>
      <c r="V85" s="36"/>
      <c r="W85" s="36"/>
      <c r="X85" s="36"/>
      <c r="Y85" s="36"/>
      <c r="Z85" s="9"/>
      <c r="AA85" s="9"/>
      <c r="AB85" s="10"/>
      <c r="AC85" s="10"/>
      <c r="AD85" s="125"/>
      <c r="AE85" s="125"/>
      <c r="AF85" s="125"/>
      <c r="AG85" s="37"/>
      <c r="AH85" s="37"/>
      <c r="AI85" s="37"/>
      <c r="AJ85" s="125"/>
      <c r="AK85" s="12"/>
      <c r="AL85" s="12"/>
      <c r="AM85" s="12"/>
      <c r="AN85" s="12"/>
      <c r="AO85" s="12"/>
      <c r="AP85" s="125"/>
    </row>
    <row r="86" spans="1:42" ht="12.75" customHeight="1" x14ac:dyDescent="0.2">
      <c r="A86" s="125"/>
      <c r="B86" s="125"/>
      <c r="C86" s="125">
        <f>COUNTIF(C2:C74,"วิศวกรรมศาสตร์")</f>
        <v>6</v>
      </c>
      <c r="D86" s="3" t="s">
        <v>51</v>
      </c>
      <c r="E86" s="4"/>
      <c r="F86" s="5"/>
      <c r="G86" s="125"/>
      <c r="H86" s="125"/>
      <c r="I86" s="125"/>
      <c r="J86" s="125"/>
      <c r="K86" s="125"/>
      <c r="L86" s="125"/>
      <c r="M86" s="125"/>
      <c r="N86" s="125"/>
      <c r="O86" s="125"/>
      <c r="P86" s="34"/>
      <c r="Q86" s="34"/>
      <c r="R86" s="34"/>
      <c r="S86" s="35"/>
      <c r="T86" s="35"/>
      <c r="U86" s="36"/>
      <c r="V86" s="36"/>
      <c r="W86" s="36"/>
      <c r="X86" s="36"/>
      <c r="Y86" s="36"/>
      <c r="Z86" s="9"/>
      <c r="AA86" s="9"/>
      <c r="AB86" s="10"/>
      <c r="AC86" s="10"/>
      <c r="AD86" s="125"/>
      <c r="AE86" s="125"/>
      <c r="AF86" s="125"/>
      <c r="AG86" s="37"/>
      <c r="AH86" s="37"/>
      <c r="AI86" s="37"/>
      <c r="AJ86" s="125"/>
      <c r="AK86" s="12"/>
      <c r="AL86" s="12"/>
      <c r="AM86" s="12"/>
      <c r="AN86" s="12"/>
      <c r="AO86" s="12"/>
      <c r="AP86" s="125"/>
    </row>
    <row r="87" spans="1:42" ht="12.75" customHeight="1" x14ac:dyDescent="0.2">
      <c r="A87" s="125"/>
      <c r="B87" s="125"/>
      <c r="C87" s="125">
        <f>COUNTIF(C2:C75,"ศึกษาศาสตร์")</f>
        <v>0</v>
      </c>
      <c r="D87" s="3" t="s">
        <v>47</v>
      </c>
      <c r="E87" s="4"/>
      <c r="F87" s="5"/>
      <c r="G87" s="125"/>
      <c r="H87" s="125"/>
      <c r="I87" s="125"/>
      <c r="J87" s="125"/>
      <c r="K87" s="125"/>
      <c r="L87" s="125"/>
      <c r="M87" s="125"/>
      <c r="N87" s="125"/>
      <c r="O87" s="125"/>
      <c r="P87" s="34"/>
      <c r="Q87" s="34"/>
      <c r="R87" s="34"/>
      <c r="S87" s="35"/>
      <c r="T87" s="35"/>
      <c r="U87" s="36"/>
      <c r="V87" s="36"/>
      <c r="W87" s="36"/>
      <c r="X87" s="36"/>
      <c r="Y87" s="36"/>
      <c r="Z87" s="9"/>
      <c r="AA87" s="9"/>
      <c r="AB87" s="10"/>
      <c r="AC87" s="10"/>
      <c r="AD87" s="125"/>
      <c r="AE87" s="125"/>
      <c r="AF87" s="125"/>
      <c r="AG87" s="37"/>
      <c r="AH87" s="37"/>
      <c r="AI87" s="37"/>
      <c r="AJ87" s="125"/>
      <c r="AK87" s="12"/>
      <c r="AL87" s="12"/>
      <c r="AM87" s="12"/>
      <c r="AN87" s="12"/>
      <c r="AO87" s="12"/>
      <c r="AP87" s="125"/>
    </row>
    <row r="88" spans="1:42" ht="25.5" customHeight="1" x14ac:dyDescent="0.2">
      <c r="A88" s="125"/>
      <c r="B88" s="125"/>
      <c r="C88" s="125">
        <f>COUNTIF(C2:C76,"สถาปัตยกรรมศาสตร์")</f>
        <v>5</v>
      </c>
      <c r="D88" s="3" t="s">
        <v>80</v>
      </c>
      <c r="E88" s="4"/>
      <c r="F88" s="5"/>
      <c r="G88" s="125"/>
      <c r="H88" s="125"/>
      <c r="I88" s="125"/>
      <c r="J88" s="125"/>
      <c r="K88" s="125"/>
      <c r="L88" s="125"/>
      <c r="M88" s="125"/>
      <c r="N88" s="125"/>
      <c r="O88" s="125"/>
      <c r="P88" s="34"/>
      <c r="Q88" s="34"/>
      <c r="R88" s="34"/>
      <c r="S88" s="35"/>
      <c r="T88" s="35"/>
      <c r="U88" s="36"/>
      <c r="V88" s="36"/>
      <c r="W88" s="36"/>
      <c r="X88" s="36"/>
      <c r="Y88" s="36"/>
      <c r="Z88" s="9"/>
      <c r="AA88" s="9"/>
      <c r="AB88" s="10"/>
      <c r="AC88" s="10"/>
      <c r="AD88" s="125"/>
      <c r="AE88" s="125"/>
      <c r="AF88" s="125"/>
      <c r="AG88" s="37"/>
      <c r="AH88" s="37"/>
      <c r="AI88" s="37"/>
      <c r="AJ88" s="125"/>
      <c r="AK88" s="12"/>
      <c r="AL88" s="12"/>
      <c r="AM88" s="12"/>
      <c r="AN88" s="12"/>
      <c r="AO88" s="12"/>
      <c r="AP88" s="125"/>
    </row>
    <row r="89" spans="1:42" ht="12.75" customHeight="1" x14ac:dyDescent="0.2">
      <c r="A89" s="125"/>
      <c r="B89" s="125"/>
      <c r="C89" s="125">
        <f>COUNTIF(C2:C77,"สหเวชศาสตร์")</f>
        <v>0</v>
      </c>
      <c r="D89" s="3" t="s">
        <v>32</v>
      </c>
      <c r="E89" s="4"/>
      <c r="F89" s="5"/>
      <c r="G89" s="125"/>
      <c r="H89" s="125"/>
      <c r="I89" s="125"/>
      <c r="J89" s="125"/>
      <c r="K89" s="125"/>
      <c r="L89" s="125"/>
      <c r="M89" s="125"/>
      <c r="N89" s="125"/>
      <c r="O89" s="125"/>
      <c r="P89" s="34"/>
      <c r="Q89" s="34"/>
      <c r="R89" s="34"/>
      <c r="S89" s="35"/>
      <c r="T89" s="35"/>
      <c r="U89" s="36"/>
      <c r="V89" s="36"/>
      <c r="W89" s="36"/>
      <c r="X89" s="36"/>
      <c r="Y89" s="36"/>
      <c r="Z89" s="9"/>
      <c r="AA89" s="9"/>
      <c r="AB89" s="10"/>
      <c r="AC89" s="10"/>
      <c r="AD89" s="125"/>
      <c r="AE89" s="125"/>
      <c r="AF89" s="125"/>
      <c r="AG89" s="37"/>
      <c r="AH89" s="37"/>
      <c r="AI89" s="37"/>
      <c r="AJ89" s="125"/>
      <c r="AK89" s="12"/>
      <c r="AL89" s="12"/>
      <c r="AM89" s="12"/>
      <c r="AN89" s="12"/>
      <c r="AO89" s="12"/>
      <c r="AP89" s="125"/>
    </row>
    <row r="90" spans="1:42" ht="12.75" customHeight="1" x14ac:dyDescent="0.2">
      <c r="A90" s="125"/>
      <c r="B90" s="125"/>
      <c r="C90" s="125">
        <f>COUNTIF(C2:C78,"สังคมศาสตร์")</f>
        <v>0</v>
      </c>
      <c r="D90" s="3" t="s">
        <v>165</v>
      </c>
      <c r="E90" s="4"/>
      <c r="F90" s="5"/>
      <c r="G90" s="125"/>
      <c r="H90" s="125"/>
      <c r="I90" s="125"/>
      <c r="J90" s="125"/>
      <c r="K90" s="125"/>
      <c r="L90" s="125"/>
      <c r="M90" s="125"/>
      <c r="N90" s="125"/>
      <c r="O90" s="125"/>
      <c r="P90" s="34"/>
      <c r="Q90" s="34"/>
      <c r="R90" s="34"/>
      <c r="S90" s="35"/>
      <c r="T90" s="35"/>
      <c r="U90" s="36"/>
      <c r="V90" s="36"/>
      <c r="W90" s="36"/>
      <c r="X90" s="36"/>
      <c r="Y90" s="36"/>
      <c r="Z90" s="9"/>
      <c r="AA90" s="9"/>
      <c r="AB90" s="10"/>
      <c r="AC90" s="10"/>
      <c r="AD90" s="125"/>
      <c r="AE90" s="125"/>
      <c r="AF90" s="125"/>
      <c r="AG90" s="37"/>
      <c r="AH90" s="37"/>
      <c r="AI90" s="37"/>
      <c r="AJ90" s="125"/>
      <c r="AK90" s="12"/>
      <c r="AL90" s="12"/>
      <c r="AM90" s="12"/>
      <c r="AN90" s="12"/>
      <c r="AO90" s="12"/>
      <c r="AP90" s="125"/>
    </row>
    <row r="91" spans="1:42" ht="12.75" customHeight="1" x14ac:dyDescent="0.2">
      <c r="A91" s="125"/>
      <c r="B91" s="125"/>
      <c r="C91" s="125">
        <f>COUNTIF(C2:C79,"สาธารณสุขศาสตร์")</f>
        <v>0</v>
      </c>
      <c r="D91" s="3" t="s">
        <v>39</v>
      </c>
      <c r="E91" s="4"/>
      <c r="F91" s="5"/>
      <c r="G91" s="125"/>
      <c r="H91" s="125"/>
      <c r="I91" s="125"/>
      <c r="J91" s="125"/>
      <c r="K91" s="125"/>
      <c r="L91" s="125"/>
      <c r="M91" s="125"/>
      <c r="N91" s="125"/>
      <c r="O91" s="125"/>
      <c r="P91" s="34"/>
      <c r="Q91" s="34"/>
      <c r="R91" s="34"/>
      <c r="S91" s="35"/>
      <c r="T91" s="35"/>
      <c r="U91" s="36"/>
      <c r="V91" s="36"/>
      <c r="W91" s="36"/>
      <c r="X91" s="36"/>
      <c r="Y91" s="36"/>
      <c r="Z91" s="9"/>
      <c r="AA91" s="9"/>
      <c r="AB91" s="10"/>
      <c r="AC91" s="10"/>
      <c r="AD91" s="125"/>
      <c r="AE91" s="125"/>
      <c r="AF91" s="125"/>
      <c r="AG91" s="37"/>
      <c r="AH91" s="37"/>
      <c r="AI91" s="37"/>
      <c r="AJ91" s="125"/>
      <c r="AK91" s="12"/>
      <c r="AL91" s="12"/>
      <c r="AM91" s="12"/>
      <c r="AN91" s="12"/>
      <c r="AO91" s="12"/>
      <c r="AP91" s="125"/>
    </row>
    <row r="92" spans="1:42" ht="12.75" customHeight="1" x14ac:dyDescent="0.2">
      <c r="A92" s="125"/>
      <c r="B92" s="125"/>
      <c r="C92" s="125"/>
      <c r="D92" s="3"/>
      <c r="E92" s="4"/>
      <c r="F92" s="5"/>
      <c r="G92" s="125"/>
      <c r="H92" s="125"/>
      <c r="I92" s="125"/>
      <c r="J92" s="125"/>
      <c r="K92" s="125"/>
      <c r="L92" s="125"/>
      <c r="M92" s="125"/>
      <c r="N92" s="125"/>
      <c r="O92" s="125"/>
      <c r="P92" s="34"/>
      <c r="Q92" s="34"/>
      <c r="R92" s="34"/>
      <c r="S92" s="35"/>
      <c r="T92" s="35"/>
      <c r="U92" s="36"/>
      <c r="V92" s="36"/>
      <c r="W92" s="36"/>
      <c r="X92" s="36"/>
      <c r="Y92" s="36"/>
      <c r="Z92" s="9"/>
      <c r="AA92" s="9"/>
      <c r="AB92" s="10"/>
      <c r="AC92" s="10"/>
      <c r="AD92" s="125"/>
      <c r="AE92" s="125"/>
      <c r="AF92" s="125"/>
      <c r="AG92" s="37"/>
      <c r="AH92" s="37"/>
      <c r="AI92" s="37"/>
      <c r="AJ92" s="125"/>
      <c r="AK92" s="12"/>
      <c r="AL92" s="12"/>
      <c r="AM92" s="12"/>
      <c r="AN92" s="12"/>
      <c r="AO92" s="12"/>
      <c r="AP92" s="125"/>
    </row>
  </sheetData>
  <autoFilter ref="A1:AQ6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view="pageBreakPreview" zoomScaleNormal="100" zoomScaleSheetLayoutView="100" workbookViewId="0">
      <selection activeCell="A2" sqref="A2"/>
    </sheetView>
  </sheetViews>
  <sheetFormatPr defaultColWidth="17.28515625" defaultRowHeight="15.75" customHeight="1" x14ac:dyDescent="0.2"/>
  <cols>
    <col min="1" max="1" width="26.5703125" customWidth="1"/>
    <col min="2" max="3" width="29.28515625" customWidth="1"/>
    <col min="4" max="27" width="6.42578125" customWidth="1"/>
  </cols>
  <sheetData>
    <row r="1" spans="1:27" ht="21" customHeight="1" x14ac:dyDescent="0.35">
      <c r="A1" s="377" t="s">
        <v>292</v>
      </c>
      <c r="B1" s="245"/>
      <c r="C1" s="245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</row>
    <row r="2" spans="1:27" s="148" customFormat="1" ht="21" customHeight="1" x14ac:dyDescent="0.35">
      <c r="A2" s="305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ht="21" customHeight="1" x14ac:dyDescent="0.35">
      <c r="A3" s="49" t="s">
        <v>272</v>
      </c>
      <c r="B3" s="47"/>
      <c r="C3" s="47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</row>
    <row r="4" spans="1:27" ht="21" customHeight="1" x14ac:dyDescent="0.35">
      <c r="A4" s="139" t="s">
        <v>248</v>
      </c>
      <c r="B4" s="47"/>
      <c r="C4" s="47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</row>
    <row r="5" spans="1:27" s="124" customFormat="1" ht="21" customHeight="1" x14ac:dyDescent="0.35">
      <c r="A5" s="140" t="s">
        <v>592</v>
      </c>
      <c r="B5" s="141"/>
      <c r="C5" s="141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ht="21" customHeight="1" x14ac:dyDescent="0.35">
      <c r="A6" s="39"/>
      <c r="B6" s="47"/>
      <c r="C6" s="47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</row>
    <row r="7" spans="1:27" ht="21" customHeight="1" x14ac:dyDescent="0.2">
      <c r="A7" s="249" t="s">
        <v>273</v>
      </c>
      <c r="B7" s="254" t="s">
        <v>274</v>
      </c>
      <c r="C7" s="257" t="s">
        <v>275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</row>
    <row r="8" spans="1:27" ht="27.75" customHeight="1" x14ac:dyDescent="0.2">
      <c r="A8" s="250"/>
      <c r="B8" s="250"/>
      <c r="C8" s="250"/>
      <c r="D8" s="50"/>
      <c r="E8" s="50"/>
      <c r="F8" s="50"/>
      <c r="G8" s="50"/>
      <c r="H8" s="65" t="s">
        <v>276</v>
      </c>
      <c r="I8" s="66" t="s">
        <v>277</v>
      </c>
      <c r="J8" s="66" t="s">
        <v>278</v>
      </c>
      <c r="K8" s="66" t="s">
        <v>279</v>
      </c>
      <c r="L8" s="66" t="s">
        <v>280</v>
      </c>
      <c r="M8" s="66" t="s">
        <v>281</v>
      </c>
      <c r="N8" s="66" t="s">
        <v>282</v>
      </c>
      <c r="O8" s="66" t="s">
        <v>283</v>
      </c>
      <c r="P8" s="67" t="s">
        <v>284</v>
      </c>
      <c r="Q8" s="66" t="s">
        <v>285</v>
      </c>
      <c r="R8" s="50"/>
      <c r="S8" s="50"/>
      <c r="T8" s="50"/>
      <c r="U8" s="50"/>
      <c r="V8" s="50"/>
      <c r="W8" s="50"/>
      <c r="X8" s="50"/>
      <c r="Y8" s="50"/>
      <c r="Z8" s="50"/>
      <c r="AA8" s="50"/>
    </row>
    <row r="9" spans="1:27" ht="21" customHeight="1" x14ac:dyDescent="0.2">
      <c r="A9" s="57" t="s">
        <v>286</v>
      </c>
      <c r="B9" s="58">
        <f>'6 มิ.ย.57'!$H$127</f>
        <v>56</v>
      </c>
      <c r="C9" s="59">
        <f t="shared" ref="C9:C14" si="0">B9*100/$B$15</f>
        <v>30.939226519337016</v>
      </c>
      <c r="D9" s="50"/>
      <c r="E9" s="50"/>
      <c r="F9" s="50"/>
      <c r="G9" s="50"/>
      <c r="H9" s="68"/>
      <c r="I9" s="66"/>
      <c r="J9" s="66"/>
      <c r="K9" s="66"/>
      <c r="L9" s="66"/>
      <c r="M9" s="66"/>
      <c r="N9" s="66"/>
      <c r="O9" s="66"/>
      <c r="P9" s="67"/>
      <c r="Q9" s="66"/>
      <c r="R9" s="50"/>
      <c r="S9" s="50"/>
      <c r="T9" s="50"/>
      <c r="U9" s="50"/>
      <c r="V9" s="50"/>
      <c r="W9" s="50"/>
      <c r="X9" s="50"/>
      <c r="Y9" s="50"/>
      <c r="Z9" s="50"/>
      <c r="AA9" s="50"/>
    </row>
    <row r="10" spans="1:27" ht="21" customHeight="1" x14ac:dyDescent="0.2">
      <c r="A10" s="347" t="s">
        <v>673</v>
      </c>
      <c r="B10" s="58">
        <f>'6 มิ.ย.57'!$G$127</f>
        <v>49</v>
      </c>
      <c r="C10" s="59">
        <f t="shared" si="0"/>
        <v>27.071823204419889</v>
      </c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</row>
    <row r="11" spans="1:27" ht="21" customHeight="1" x14ac:dyDescent="0.2">
      <c r="A11" s="57" t="s">
        <v>287</v>
      </c>
      <c r="B11" s="58">
        <f>'6 มิ.ย.57'!$K$127</f>
        <v>26</v>
      </c>
      <c r="C11" s="59">
        <f t="shared" si="0"/>
        <v>14.3646408839779</v>
      </c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</row>
    <row r="12" spans="1:27" ht="21" customHeight="1" x14ac:dyDescent="0.2">
      <c r="A12" s="57" t="s">
        <v>288</v>
      </c>
      <c r="B12" s="58">
        <f>'6 มิ.ย.57'!$L$127</f>
        <v>12</v>
      </c>
      <c r="C12" s="59">
        <f t="shared" si="0"/>
        <v>6.6298342541436464</v>
      </c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</row>
    <row r="13" spans="1:27" ht="21" customHeight="1" x14ac:dyDescent="0.2">
      <c r="A13" s="57" t="s">
        <v>289</v>
      </c>
      <c r="B13" s="58">
        <f>'6 มิ.ย.57'!$O$127</f>
        <v>6</v>
      </c>
      <c r="C13" s="59">
        <f t="shared" si="0"/>
        <v>3.3149171270718232</v>
      </c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</row>
    <row r="14" spans="1:27" ht="21" customHeight="1" x14ac:dyDescent="0.2">
      <c r="A14" s="347" t="s">
        <v>674</v>
      </c>
      <c r="B14" s="69">
        <v>32</v>
      </c>
      <c r="C14" s="59">
        <f t="shared" si="0"/>
        <v>17.679558011049725</v>
      </c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</row>
    <row r="15" spans="1:27" ht="21" customHeight="1" x14ac:dyDescent="0.2">
      <c r="A15" s="55" t="s">
        <v>290</v>
      </c>
      <c r="B15" s="55">
        <f>SUM(B9:B14)</f>
        <v>181</v>
      </c>
      <c r="C15" s="60">
        <f>SUM(C9:C14)</f>
        <v>100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</row>
    <row r="16" spans="1:27" ht="21" hidden="1" customHeight="1" x14ac:dyDescent="0.2">
      <c r="A16" s="55" t="s">
        <v>291</v>
      </c>
      <c r="B16" s="55">
        <f>SUM(B15)</f>
        <v>181</v>
      </c>
      <c r="C16" s="59">
        <f>B16*100/$B$15</f>
        <v>100</v>
      </c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</row>
    <row r="17" spans="1:27" ht="21" customHeight="1" x14ac:dyDescent="0.35">
      <c r="A17" s="39"/>
      <c r="B17" s="47"/>
      <c r="C17" s="47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</row>
    <row r="18" spans="1:27" ht="21" customHeight="1" x14ac:dyDescent="0.35">
      <c r="A18" s="39"/>
      <c r="B18" s="47"/>
      <c r="C18" s="47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</row>
    <row r="19" spans="1:27" ht="21" customHeight="1" x14ac:dyDescent="0.35">
      <c r="A19" s="143" t="s">
        <v>594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</row>
    <row r="20" spans="1:27" ht="21" customHeight="1" x14ac:dyDescent="0.35">
      <c r="A20" s="143" t="s">
        <v>595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</row>
    <row r="21" spans="1:27" ht="21" customHeight="1" x14ac:dyDescent="0.35">
      <c r="A21" s="143" t="s">
        <v>596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</row>
  </sheetData>
  <mergeCells count="4">
    <mergeCell ref="A1:C1"/>
    <mergeCell ref="A7:A8"/>
    <mergeCell ref="B7:B8"/>
    <mergeCell ref="C7:C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view="pageBreakPreview" zoomScaleNormal="100" zoomScaleSheetLayoutView="100" workbookViewId="0">
      <selection activeCell="D97" sqref="D97"/>
    </sheetView>
  </sheetViews>
  <sheetFormatPr defaultColWidth="17.28515625" defaultRowHeight="15.75" customHeight="1" x14ac:dyDescent="0.2"/>
  <cols>
    <col min="1" max="1" width="2.7109375" style="134" customWidth="1"/>
    <col min="2" max="2" width="9.140625" style="134" customWidth="1"/>
    <col min="3" max="3" width="17.7109375" style="134" customWidth="1"/>
    <col min="4" max="4" width="12.5703125" style="134" customWidth="1"/>
    <col min="5" max="5" width="5.28515625" style="134" customWidth="1"/>
    <col min="6" max="6" width="6" style="134" customWidth="1"/>
    <col min="7" max="7" width="11" style="134" customWidth="1"/>
    <col min="8" max="8" width="6.140625" style="134" customWidth="1"/>
    <col min="9" max="9" width="6.5703125" style="134" customWidth="1"/>
    <col min="10" max="10" width="10.140625" style="134" customWidth="1"/>
    <col min="11" max="11" width="5.85546875" style="134" customWidth="1"/>
    <col min="12" max="12" width="5.7109375" style="134" customWidth="1"/>
    <col min="13" max="13" width="12.5703125" style="134" customWidth="1"/>
    <col min="14" max="14" width="5.85546875" style="134" customWidth="1"/>
    <col min="15" max="15" width="6" style="134" customWidth="1"/>
    <col min="16" max="16" width="11.42578125" style="134" customWidth="1"/>
    <col min="17" max="27" width="9.140625" style="134" customWidth="1"/>
    <col min="28" max="16384" width="17.28515625" style="134"/>
  </cols>
  <sheetData>
    <row r="1" spans="1:27" ht="24.75" customHeight="1" x14ac:dyDescent="0.3">
      <c r="A1" s="244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</row>
    <row r="2" spans="1:27" s="299" customFormat="1" ht="21" x14ac:dyDescent="0.35">
      <c r="A2" s="298" t="s">
        <v>693</v>
      </c>
      <c r="B2" s="295"/>
      <c r="C2" s="295"/>
      <c r="D2" s="295"/>
      <c r="E2" s="296"/>
      <c r="F2" s="296"/>
      <c r="G2" s="296"/>
      <c r="H2" s="296"/>
      <c r="I2" s="296"/>
      <c r="J2" s="296"/>
      <c r="K2" s="297"/>
      <c r="L2" s="297"/>
      <c r="M2" s="297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</row>
    <row r="3" spans="1:27" s="299" customFormat="1" ht="21" x14ac:dyDescent="0.35">
      <c r="A3" s="295" t="s">
        <v>675</v>
      </c>
      <c r="B3" s="295"/>
      <c r="C3" s="295"/>
      <c r="D3" s="295"/>
      <c r="E3" s="296"/>
      <c r="F3" s="296"/>
      <c r="G3" s="296"/>
      <c r="H3" s="296"/>
      <c r="I3" s="296"/>
      <c r="J3" s="296"/>
      <c r="K3" s="297"/>
      <c r="L3" s="297"/>
      <c r="M3" s="297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</row>
    <row r="4" spans="1:27" ht="12" customHeight="1" x14ac:dyDescent="0.3">
      <c r="A4" s="72"/>
      <c r="B4" s="70"/>
      <c r="C4" s="70"/>
      <c r="D4" s="70"/>
      <c r="E4" s="151"/>
      <c r="F4" s="151"/>
      <c r="G4" s="151"/>
      <c r="H4" s="151"/>
      <c r="I4" s="151"/>
      <c r="J4" s="151"/>
      <c r="K4" s="71"/>
      <c r="L4" s="71"/>
      <c r="M4" s="71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</row>
    <row r="5" spans="1:27" ht="21.75" customHeight="1" x14ac:dyDescent="0.3">
      <c r="A5" s="236" t="s">
        <v>293</v>
      </c>
      <c r="B5" s="237"/>
      <c r="C5" s="237"/>
      <c r="D5" s="237"/>
      <c r="E5" s="238" t="s">
        <v>597</v>
      </c>
      <c r="F5" s="238"/>
      <c r="G5" s="238"/>
      <c r="H5" s="238" t="s">
        <v>602</v>
      </c>
      <c r="I5" s="238"/>
      <c r="J5" s="238"/>
      <c r="K5" s="239" t="s">
        <v>598</v>
      </c>
      <c r="L5" s="237"/>
      <c r="M5" s="240"/>
      <c r="N5" s="241" t="s">
        <v>603</v>
      </c>
      <c r="O5" s="242"/>
      <c r="P5" s="243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</row>
    <row r="6" spans="1:27" ht="21" customHeight="1" x14ac:dyDescent="0.3">
      <c r="A6" s="237"/>
      <c r="B6" s="237"/>
      <c r="C6" s="237"/>
      <c r="D6" s="237"/>
      <c r="E6" s="155" t="s">
        <v>599</v>
      </c>
      <c r="F6" s="160" t="s">
        <v>294</v>
      </c>
      <c r="G6" s="155" t="s">
        <v>600</v>
      </c>
      <c r="H6" s="178" t="s">
        <v>599</v>
      </c>
      <c r="I6" s="155" t="s">
        <v>294</v>
      </c>
      <c r="J6" s="161" t="s">
        <v>600</v>
      </c>
      <c r="K6" s="156" t="s">
        <v>599</v>
      </c>
      <c r="L6" s="157" t="s">
        <v>294</v>
      </c>
      <c r="M6" s="207" t="s">
        <v>600</v>
      </c>
      <c r="N6" s="156" t="s">
        <v>599</v>
      </c>
      <c r="O6" s="157" t="s">
        <v>294</v>
      </c>
      <c r="P6" s="158" t="s">
        <v>600</v>
      </c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</row>
    <row r="7" spans="1:27" ht="28.5" customHeight="1" x14ac:dyDescent="0.3">
      <c r="A7" s="219" t="s">
        <v>295</v>
      </c>
      <c r="B7" s="152"/>
      <c r="C7" s="152"/>
      <c r="D7" s="220"/>
      <c r="E7" s="159"/>
      <c r="F7" s="152"/>
      <c r="G7" s="162"/>
      <c r="H7" s="152"/>
      <c r="I7" s="162"/>
      <c r="J7" s="152"/>
      <c r="K7" s="153"/>
      <c r="L7" s="154"/>
      <c r="M7" s="208"/>
      <c r="N7" s="213"/>
      <c r="O7" s="204"/>
      <c r="P7" s="205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</row>
    <row r="8" spans="1:27" ht="19.5" customHeight="1" x14ac:dyDescent="0.3">
      <c r="A8" s="169" t="s">
        <v>296</v>
      </c>
      <c r="B8" s="151"/>
      <c r="C8" s="151"/>
      <c r="D8" s="214"/>
      <c r="E8" s="183">
        <f>'208 วิทย์เทค'!Z64</f>
        <v>3.0333333333333332</v>
      </c>
      <c r="F8" s="184">
        <f>'208 วิทย์เทค'!Z65</f>
        <v>0.75838067152179733</v>
      </c>
      <c r="G8" s="181" t="str">
        <f>IF(E8&gt;4.5,"มากที่สุด",IF(E8&gt;3.5,"มาก",IF(E8&gt;2.5,"ปานกลาง",IF(E8&gt;1.5,"น้อย",IF(E8&lt;=1.5,"น้อยที่สุด")))))</f>
        <v>ปานกลาง</v>
      </c>
      <c r="H8" s="185">
        <f>'209วิทย์สุข'!Z36</f>
        <v>2.75</v>
      </c>
      <c r="I8" s="183">
        <f>'209วิทย์สุข'!Z37</f>
        <v>0.8798826901281197</v>
      </c>
      <c r="J8" s="179" t="str">
        <f>IF(H8&gt;4.5,"มากที่สุด",IF(H8&gt;3.5,"มาก",IF(H8&gt;2.5,"ปานกลาง",IF(H8&gt;1.5,"น้อย",IF(H8&lt;=1.5,"น้อยที่สุด")))))</f>
        <v>ปานกลาง</v>
      </c>
      <c r="K8" s="192">
        <f>'210สังคม'!Z34</f>
        <v>3.0333333333333332</v>
      </c>
      <c r="L8" s="192">
        <f>'210สังคม'!Z35</f>
        <v>0.9643054793328012</v>
      </c>
      <c r="M8" s="209" t="str">
        <f>IF(K8&gt;4.5,"มากที่สุด",IF(K8&gt;3.5,"มาก",IF(K8&gt;2.5,"ปานกลาง",IF(K8&gt;1.5,"น้อย",IF(K8&lt;=1.5,"น้อยที่สุด")))))</f>
        <v>ปานกลาง</v>
      </c>
      <c r="N8" s="215">
        <f>'6 มิ.ย.57'!Z126</f>
        <v>2.959016393442623</v>
      </c>
      <c r="O8" s="216">
        <f>'6 มิ.ย.57'!AB126</f>
        <v>3.9098360655737703</v>
      </c>
      <c r="P8" s="181" t="str">
        <f>IF(N8&gt;4.5,"มากที่สุด",IF(N8&gt;3.5,"มาก",IF(N8&gt;2.5,"ปานกลาง",IF(N8&gt;1.5,"น้อย",IF(N8&lt;=1.5,"น้อยที่สุด")))))</f>
        <v>ปานกลาง</v>
      </c>
      <c r="Q8" s="75"/>
      <c r="R8" s="70"/>
      <c r="S8" s="70"/>
      <c r="T8" s="70"/>
      <c r="U8" s="70"/>
      <c r="V8" s="70"/>
      <c r="W8" s="70"/>
      <c r="X8" s="70"/>
      <c r="Y8" s="70"/>
      <c r="Z8" s="70"/>
      <c r="AA8" s="70"/>
    </row>
    <row r="9" spans="1:27" ht="19.5" customHeight="1" x14ac:dyDescent="0.3">
      <c r="A9" s="221" t="s">
        <v>601</v>
      </c>
      <c r="B9" s="76"/>
      <c r="C9" s="76"/>
      <c r="D9" s="222"/>
      <c r="E9" s="186">
        <f>'208 วิทย์เทค'!AA64</f>
        <v>3.1666666666666665</v>
      </c>
      <c r="F9" s="187">
        <f>'208 วิทย์เทค'!AA65</f>
        <v>0.82681063080311212</v>
      </c>
      <c r="G9" s="191" t="str">
        <f>IF(E9&gt;4.5,"มากที่สุด",IF(E9&gt;3.5,"มาก",IF(E9&gt;2.5,"ปานกลาง",IF(E9&gt;1.5,"น้อย",IF(E9&lt;=1.5,"น้อยที่สุด")))))</f>
        <v>ปานกลาง</v>
      </c>
      <c r="H9" s="188">
        <f>'209วิทย์สุข'!AA36</f>
        <v>2.75</v>
      </c>
      <c r="I9" s="186">
        <f>'209วิทย์สุข'!AA37</f>
        <v>0.95038192662298293</v>
      </c>
      <c r="J9" s="193" t="str">
        <f>IF(H9&gt;4.5,"มากที่สุด",IF(H9&gt;3.5,"มาก",IF(H9&gt;2.5,"ปานกลาง",IF(H9&gt;1.5,"น้อย",IF(H9&lt;=1.5,"น้อยที่สุด")))))</f>
        <v>ปานกลาง</v>
      </c>
      <c r="K9" s="164">
        <f>'210สังคม'!AA34</f>
        <v>3.1</v>
      </c>
      <c r="L9" s="164">
        <f>'210สังคม'!AA35</f>
        <v>0.95952574492423781</v>
      </c>
      <c r="M9" s="210" t="str">
        <f>IF(K9&gt;4.5,"มากที่สุด",IF(K9&gt;3.5,"มาก",IF(K9&gt;2.5,"ปานกลาง",IF(K9&gt;1.5,"น้อย",IF(K9&lt;=1.5,"น้อยที่สุด")))))</f>
        <v>ปานกลาง</v>
      </c>
      <c r="N9" s="215">
        <f>'6 มิ.ย.57'!AA126</f>
        <v>3.040983606557377</v>
      </c>
      <c r="O9" s="183">
        <f>'6 มิ.ย.57'!AC126</f>
        <v>3.8032786885245899</v>
      </c>
      <c r="P9" s="181" t="str">
        <f>IF(N9&gt;4.5,"มากที่สุด",IF(N9&gt;3.5,"มาก",IF(N9&gt;2.5,"ปานกลาง",IF(N9&gt;1.5,"น้อย",IF(N9&lt;=1.5,"น้อยที่สุด")))))</f>
        <v>ปานกลาง</v>
      </c>
      <c r="Q9" s="74"/>
      <c r="R9" s="70"/>
      <c r="S9" s="70"/>
      <c r="T9" s="70"/>
      <c r="U9" s="70"/>
      <c r="V9" s="70"/>
      <c r="W9" s="70"/>
      <c r="X9" s="70"/>
      <c r="Y9" s="70"/>
      <c r="Z9" s="70"/>
      <c r="AA9" s="70"/>
    </row>
    <row r="10" spans="1:27" ht="20.25" customHeight="1" x14ac:dyDescent="0.3">
      <c r="A10" s="223"/>
      <c r="B10" s="224"/>
      <c r="C10" s="224"/>
      <c r="D10" s="225" t="s">
        <v>297</v>
      </c>
      <c r="E10" s="180">
        <f>AVERAGE(E8:E9)</f>
        <v>3.0999999999999996</v>
      </c>
      <c r="F10" s="180">
        <f>AVERAGE(F8:F9)</f>
        <v>0.79259565116245478</v>
      </c>
      <c r="G10" s="158" t="str">
        <f>IF(E10&gt;4.5,"มากที่สุด",IF(E10&gt;3.5,"มาก",IF(E10&gt;2.5,"ปานกลาง",IF(E10&gt;1.5,"น้อย",IF(E10&lt;=1.5,"น้อยที่สุด")))))</f>
        <v>ปานกลาง</v>
      </c>
      <c r="H10" s="180">
        <f>AVERAGE(H8:H9)</f>
        <v>2.75</v>
      </c>
      <c r="I10" s="180">
        <f>AVERAGE(I8:I9)</f>
        <v>0.91513230837555137</v>
      </c>
      <c r="J10" s="182" t="str">
        <f>IF(H10&gt;4.5,"มากที่สุด",IF(H10&gt;3.5,"มาก",IF(H10&gt;2.5,"ปานกลาง",IF(H10&gt;1.5,"น้อย",IF(H10&lt;=1.5,"น้อยที่สุด")))))</f>
        <v>ปานกลาง</v>
      </c>
      <c r="K10" s="175">
        <f>AVERAGE(K8:K9)</f>
        <v>3.0666666666666664</v>
      </c>
      <c r="L10" s="175">
        <f>AVERAGE(L8:L9)</f>
        <v>0.9619156121285195</v>
      </c>
      <c r="M10" s="206" t="str">
        <f>IF(K10&gt;4.5,"มากที่สุด",IF(K10&gt;3.5,"มาก",IF(K10&gt;2.5,"ปานกลาง",IF(K10&gt;1.5,"น้อย",IF(K10&lt;=1.5,"น้อยที่สุด")))))</f>
        <v>ปานกลาง</v>
      </c>
      <c r="N10" s="217">
        <f>AVERAGE(N8:N9)</f>
        <v>3</v>
      </c>
      <c r="O10" s="217">
        <f>AVERAGE(O8:O9)</f>
        <v>3.8565573770491799</v>
      </c>
      <c r="P10" s="158" t="str">
        <f>IF(N10&gt;4.5,"มากที่สุด",IF(N10&gt;3.5,"มาก",IF(N10&gt;2.5,"ปานกลาง",IF(N10&gt;1.5,"น้อย",IF(N10&lt;=1.5,"น้อยที่สุด")))))</f>
        <v>ปานกลาง</v>
      </c>
      <c r="Q10" s="74"/>
      <c r="R10" s="70"/>
      <c r="S10" s="70"/>
      <c r="T10" s="70"/>
      <c r="U10" s="70"/>
      <c r="V10" s="70"/>
      <c r="W10" s="70"/>
      <c r="X10" s="70"/>
      <c r="Y10" s="70"/>
      <c r="Z10" s="70"/>
      <c r="AA10" s="70"/>
    </row>
    <row r="11" spans="1:27" ht="28.5" customHeight="1" x14ac:dyDescent="0.3">
      <c r="A11" s="165" t="s">
        <v>298</v>
      </c>
      <c r="B11" s="166"/>
      <c r="C11" s="166"/>
      <c r="D11" s="167"/>
      <c r="E11" s="174"/>
      <c r="F11" s="167"/>
      <c r="G11" s="174"/>
      <c r="H11" s="167"/>
      <c r="I11" s="174"/>
      <c r="J11" s="174"/>
      <c r="K11" s="176"/>
      <c r="L11" s="168"/>
      <c r="M11" s="211"/>
      <c r="N11" s="218"/>
      <c r="O11" s="216"/>
      <c r="P11" s="216"/>
      <c r="Q11" s="74"/>
      <c r="R11" s="70"/>
      <c r="S11" s="70"/>
      <c r="T11" s="70"/>
      <c r="U11" s="70"/>
      <c r="V11" s="70"/>
      <c r="W11" s="70"/>
      <c r="X11" s="70"/>
      <c r="Y11" s="70"/>
      <c r="Z11" s="70"/>
      <c r="AA11" s="70"/>
    </row>
    <row r="12" spans="1:27" ht="19.5" customHeight="1" x14ac:dyDescent="0.3">
      <c r="A12" s="169" t="s">
        <v>299</v>
      </c>
      <c r="B12" s="151"/>
      <c r="C12" s="194"/>
      <c r="D12" s="194"/>
      <c r="E12" s="186">
        <f>'208 วิทย์เทค'!AB64</f>
        <v>4</v>
      </c>
      <c r="F12" s="195">
        <f>'208 วิทย์เทค'!AB65</f>
        <v>0.61064011981870581</v>
      </c>
      <c r="G12" s="181" t="str">
        <f>IF(E12&gt;4.5,"มากที่สุด",IF(E12&gt;3.5,"มาก",IF(E12&gt;2.5,"ปานกลาง",IF(E12&gt;1.5,"น้อย",IF(E12&lt;=1.5,"น้อยที่สุด")))))</f>
        <v>มาก</v>
      </c>
      <c r="H12" s="195">
        <f>'209วิทย์สุข'!AB36</f>
        <v>3.625</v>
      </c>
      <c r="I12" s="186">
        <f>'209วิทย์สุข'!AB37</f>
        <v>0.6090712125322324</v>
      </c>
      <c r="J12" s="181" t="str">
        <f>IF(H12&gt;4.5,"มากที่สุด",IF(H12&gt;3.5,"มาก",IF(H12&gt;2.5,"ปานกลาง",IF(H12&gt;1.5,"น้อย",IF(H12&lt;=1.5,"น้อยที่สุด")))))</f>
        <v>มาก</v>
      </c>
      <c r="K12" s="196">
        <f>'210สังคม'!AB34</f>
        <v>4.0333333333333332</v>
      </c>
      <c r="L12" s="192">
        <f>'210สังคม'!AB35</f>
        <v>0.61494789985837739</v>
      </c>
      <c r="M12" s="209" t="str">
        <f>IF(K12&gt;4.5,"มากที่สุด",IF(K12&gt;3.5,"มาก",IF(K12&gt;2.5,"ปานกลาง",IF(K12&gt;1.5,"น้อย",IF(K12&lt;=1.5,"น้อยที่สุด")))))</f>
        <v>มาก</v>
      </c>
      <c r="N12" s="218">
        <f>'6 มิ.ย.57'!AB126</f>
        <v>3.9098360655737703</v>
      </c>
      <c r="O12" s="216">
        <f>'6 มิ.ย.57'!AB127</f>
        <v>0.62989043203915573</v>
      </c>
      <c r="P12" s="181" t="str">
        <f>IF(N12&gt;4.5,"มากที่สุด",IF(N12&gt;3.5,"มาก",IF(N12&gt;2.5,"ปานกลาง",IF(N12&gt;1.5,"น้อย",IF(N12&lt;=1.5,"น้อยที่สุด")))))</f>
        <v>มาก</v>
      </c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</row>
    <row r="13" spans="1:27" ht="19.5" customHeight="1" x14ac:dyDescent="0.3">
      <c r="A13" s="221" t="s">
        <v>608</v>
      </c>
      <c r="B13" s="151"/>
      <c r="C13" s="197"/>
      <c r="D13" s="197"/>
      <c r="E13" s="198"/>
      <c r="F13" s="199"/>
      <c r="G13" s="181"/>
      <c r="H13" s="199"/>
      <c r="I13" s="200"/>
      <c r="J13" s="181"/>
      <c r="K13" s="201"/>
      <c r="L13" s="202"/>
      <c r="M13" s="212"/>
      <c r="N13" s="218"/>
      <c r="O13" s="216"/>
      <c r="P13" s="181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</row>
    <row r="14" spans="1:27" ht="19.5" customHeight="1" x14ac:dyDescent="0.3">
      <c r="A14" s="221" t="s">
        <v>609</v>
      </c>
      <c r="B14" s="151"/>
      <c r="C14" s="76"/>
      <c r="D14" s="76"/>
      <c r="E14" s="190">
        <f>'208 วิทย์เทค'!AC64</f>
        <v>3.85</v>
      </c>
      <c r="F14" s="188">
        <f>'208 วิทย์เทค'!AC65</f>
        <v>0.70890223083395321</v>
      </c>
      <c r="G14" s="163" t="str">
        <f t="shared" ref="G14" si="0">IF(E14&gt;4.5,"มากที่สุด",IF(E14&gt;3.5,"มาก",IF(E14&gt;2.5,"ปานกลาง",IF(E14&gt;1.5,"น้อย",IF(E14&lt;=1.5,"น้อยที่สุด")))))</f>
        <v>มาก</v>
      </c>
      <c r="H14" s="188">
        <f>'209วิทย์สุข'!AC36</f>
        <v>3.625</v>
      </c>
      <c r="I14" s="189">
        <f>'209วิทย์สุข'!AC37</f>
        <v>0.6090712125322324</v>
      </c>
      <c r="J14" s="163" t="str">
        <f t="shared" ref="J14" si="1">IF(H14&gt;4.5,"มากที่สุด",IF(H14&gt;3.5,"มาก",IF(H14&gt;2.5,"ปานกลาง",IF(H14&gt;1.5,"น้อย",IF(H14&lt;=1.5,"น้อยที่สุด")))))</f>
        <v>มาก</v>
      </c>
      <c r="K14" s="177">
        <f>'210สังคม'!AC34</f>
        <v>3.9</v>
      </c>
      <c r="L14" s="164">
        <f>'210สังคม'!AC35</f>
        <v>0.84486277196256876</v>
      </c>
      <c r="M14" s="210" t="str">
        <f>IF(K14&gt;4.5,"มากที่สุด",IF(K14&gt;3.5,"มาก",IF(K14&gt;2.5,"ปานกลาง",IF(K14&gt;1.5,"น้อย",IF(K14&lt;=1.5,"น้อยที่สุด")))))</f>
        <v>มาก</v>
      </c>
      <c r="N14" s="215">
        <f>'6 มิ.ย.57'!AC126</f>
        <v>3.8032786885245899</v>
      </c>
      <c r="O14" s="183">
        <f>'6 มิ.ย.57'!AC127</f>
        <v>0.72316275344615111</v>
      </c>
      <c r="P14" s="181" t="str">
        <f t="shared" ref="P14" si="2">IF(N14&gt;4.5,"มากที่สุด",IF(N14&gt;3.5,"มาก",IF(N14&gt;2.5,"ปานกลาง",IF(N14&gt;1.5,"น้อย",IF(N14&lt;=1.5,"น้อยที่สุด")))))</f>
        <v>มาก</v>
      </c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</row>
    <row r="15" spans="1:27" ht="20.25" customHeight="1" x14ac:dyDescent="0.3">
      <c r="A15" s="170"/>
      <c r="B15" s="171"/>
      <c r="C15" s="172"/>
      <c r="D15" s="173" t="s">
        <v>297</v>
      </c>
      <c r="E15" s="180">
        <f>AVERAGE(E12:E14)</f>
        <v>3.9249999999999998</v>
      </c>
      <c r="F15" s="180">
        <f>AVERAGE(F12:F14)</f>
        <v>0.65977117532632956</v>
      </c>
      <c r="G15" s="158" t="str">
        <f>IF(E15&gt;4.5,"มากที่สุด",IF(E15&gt;3.5,"มาก",IF(E15&gt;2.5,"ปานกลาง",IF(E15&gt;1.5,"น้อย",IF(E15&lt;=1.5,"น้อยที่สุด")))))</f>
        <v>มาก</v>
      </c>
      <c r="H15" s="180">
        <f>AVERAGE(H12:H14)</f>
        <v>3.625</v>
      </c>
      <c r="I15" s="180">
        <f>AVERAGE(I12:I14)</f>
        <v>0.6090712125322324</v>
      </c>
      <c r="J15" s="182" t="str">
        <f>IF(H15&gt;4.5,"มากที่สุด",IF(H15&gt;3.5,"มาก",IF(H15&gt;2.5,"ปานกลาง",IF(H15&gt;1.5,"น้อย",IF(H15&lt;=1.5,"น้อยที่สุด")))))</f>
        <v>มาก</v>
      </c>
      <c r="K15" s="180">
        <f>AVERAGE(K12:K14)</f>
        <v>3.9666666666666668</v>
      </c>
      <c r="L15" s="180">
        <f>AVERAGE(L12:L14)</f>
        <v>0.72990533591047302</v>
      </c>
      <c r="M15" s="207" t="str">
        <f>IF(K15&gt;4.5,"มากที่สุด",IF(K15&gt;3.5,"มาก",IF(K15&gt;2.5,"ปานกลาง",IF(K15&gt;1.5,"น้อย",IF(K15&lt;=1.5,"น้อยที่สุด")))))</f>
        <v>มาก</v>
      </c>
      <c r="N15" s="217">
        <f>AVERAGE(N12:N14)</f>
        <v>3.8565573770491799</v>
      </c>
      <c r="O15" s="217">
        <f>AVERAGE(O12:O14)</f>
        <v>0.67652659274265337</v>
      </c>
      <c r="P15" s="158" t="str">
        <f>IF(N15&gt;4.5,"มากที่สุด",IF(N15&gt;3.5,"มาก",IF(N15&gt;2.5,"ปานกลาง",IF(N15&gt;1.5,"น้อย",IF(N15&lt;=1.5,"น้อยที่สุด")))))</f>
        <v>มาก</v>
      </c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</row>
    <row r="16" spans="1:27" ht="20.25" customHeight="1" x14ac:dyDescent="0.3">
      <c r="A16" s="72"/>
      <c r="B16" s="70"/>
      <c r="C16" s="70"/>
      <c r="D16" s="70"/>
      <c r="E16" s="151"/>
      <c r="F16" s="151"/>
      <c r="G16" s="151"/>
      <c r="H16" s="151"/>
      <c r="I16" s="151"/>
      <c r="J16" s="151"/>
      <c r="K16" s="71"/>
      <c r="L16" s="71"/>
      <c r="M16" s="71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</row>
    <row r="17" spans="1:27" ht="21" x14ac:dyDescent="0.35">
      <c r="A17" s="294"/>
      <c r="B17" s="295" t="s">
        <v>694</v>
      </c>
      <c r="C17" s="295"/>
      <c r="D17" s="295"/>
      <c r="E17" s="296"/>
      <c r="F17" s="296"/>
      <c r="G17" s="296"/>
      <c r="H17" s="296"/>
      <c r="I17" s="296"/>
      <c r="J17" s="296"/>
      <c r="K17" s="297"/>
      <c r="L17" s="297"/>
      <c r="M17" s="297"/>
      <c r="N17" s="295"/>
      <c r="O17" s="295"/>
      <c r="P17" s="295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</row>
    <row r="18" spans="1:27" ht="21" x14ac:dyDescent="0.35">
      <c r="A18" s="295" t="s">
        <v>604</v>
      </c>
      <c r="B18" s="295"/>
      <c r="C18" s="295"/>
      <c r="D18" s="295"/>
      <c r="E18" s="296"/>
      <c r="F18" s="296"/>
      <c r="G18" s="296"/>
      <c r="H18" s="296"/>
      <c r="I18" s="296"/>
      <c r="J18" s="296"/>
      <c r="K18" s="297"/>
      <c r="L18" s="297"/>
      <c r="M18" s="297"/>
      <c r="N18" s="295"/>
      <c r="O18" s="295"/>
      <c r="P18" s="295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</row>
    <row r="19" spans="1:27" ht="21" x14ac:dyDescent="0.35">
      <c r="A19" s="295"/>
      <c r="B19" s="295" t="s">
        <v>676</v>
      </c>
      <c r="C19" s="295"/>
      <c r="D19" s="295"/>
      <c r="E19" s="296"/>
      <c r="F19" s="296"/>
      <c r="G19" s="296"/>
      <c r="H19" s="296"/>
      <c r="I19" s="296"/>
      <c r="J19" s="296"/>
      <c r="K19" s="297"/>
      <c r="L19" s="297"/>
      <c r="M19" s="297"/>
      <c r="N19" s="295"/>
      <c r="O19" s="295"/>
      <c r="P19" s="295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</row>
    <row r="20" spans="1:27" ht="21" x14ac:dyDescent="0.35">
      <c r="A20" s="295" t="s">
        <v>677</v>
      </c>
      <c r="B20" s="295"/>
      <c r="C20" s="295"/>
      <c r="D20" s="295"/>
      <c r="E20" s="296"/>
      <c r="F20" s="296"/>
      <c r="G20" s="296"/>
      <c r="H20" s="296"/>
      <c r="I20" s="296"/>
      <c r="J20" s="296"/>
      <c r="K20" s="297"/>
      <c r="L20" s="297"/>
      <c r="M20" s="297"/>
      <c r="N20" s="295"/>
      <c r="O20" s="295"/>
      <c r="P20" s="295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</row>
    <row r="21" spans="1:27" ht="19.5" customHeight="1" x14ac:dyDescent="0.3">
      <c r="A21" s="203" t="s">
        <v>678</v>
      </c>
      <c r="B21" s="70"/>
      <c r="C21" s="70"/>
      <c r="D21" s="70"/>
      <c r="E21" s="151"/>
      <c r="F21" s="151"/>
      <c r="G21" s="151"/>
      <c r="H21" s="151"/>
      <c r="I21" s="151"/>
      <c r="J21" s="151"/>
      <c r="K21" s="71"/>
      <c r="L21" s="71"/>
      <c r="M21" s="71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</row>
    <row r="22" spans="1:27" ht="19.5" customHeight="1" x14ac:dyDescent="0.3">
      <c r="A22" s="70"/>
      <c r="B22" s="70"/>
      <c r="C22" s="70"/>
      <c r="D22" s="70"/>
      <c r="E22" s="151"/>
      <c r="F22" s="151"/>
      <c r="G22" s="151"/>
      <c r="H22" s="151"/>
      <c r="I22" s="151"/>
      <c r="J22" s="151"/>
      <c r="K22" s="71"/>
      <c r="L22" s="71"/>
      <c r="M22" s="71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</row>
    <row r="23" spans="1:27" ht="19.5" customHeight="1" x14ac:dyDescent="0.3">
      <c r="A23" s="70"/>
      <c r="B23" s="70"/>
      <c r="C23" s="70"/>
      <c r="D23" s="70"/>
      <c r="E23" s="151"/>
      <c r="F23" s="151"/>
      <c r="G23" s="151"/>
      <c r="H23" s="151"/>
      <c r="I23" s="151"/>
      <c r="J23" s="151"/>
      <c r="K23" s="71"/>
      <c r="L23" s="71"/>
      <c r="M23" s="71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</row>
    <row r="24" spans="1:27" ht="19.5" customHeight="1" x14ac:dyDescent="0.3">
      <c r="A24" s="70"/>
      <c r="B24" s="70"/>
      <c r="C24" s="70"/>
      <c r="D24" s="70"/>
      <c r="E24" s="151"/>
      <c r="F24" s="151"/>
      <c r="G24" s="151"/>
      <c r="H24" s="151"/>
      <c r="I24" s="151"/>
      <c r="J24" s="151"/>
      <c r="K24" s="71"/>
      <c r="L24" s="71"/>
      <c r="M24" s="71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</row>
    <row r="25" spans="1:27" ht="19.5" customHeight="1" x14ac:dyDescent="0.3">
      <c r="A25" s="70"/>
      <c r="B25" s="70"/>
      <c r="C25" s="70"/>
      <c r="D25" s="70"/>
      <c r="E25" s="151"/>
      <c r="F25" s="151"/>
      <c r="G25" s="151"/>
      <c r="H25" s="151"/>
      <c r="I25" s="151"/>
      <c r="J25" s="151"/>
      <c r="K25" s="71"/>
      <c r="L25" s="71"/>
      <c r="M25" s="71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</row>
    <row r="26" spans="1:27" ht="19.5" customHeight="1" x14ac:dyDescent="0.3">
      <c r="A26" s="70"/>
      <c r="B26" s="70"/>
      <c r="C26" s="70"/>
      <c r="D26" s="70"/>
      <c r="E26" s="151"/>
      <c r="F26" s="151"/>
      <c r="G26" s="151"/>
      <c r="H26" s="151"/>
      <c r="I26" s="151"/>
      <c r="J26" s="151"/>
      <c r="K26" s="71"/>
      <c r="L26" s="71"/>
      <c r="M26" s="71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</row>
    <row r="27" spans="1:27" ht="19.5" customHeight="1" x14ac:dyDescent="0.3">
      <c r="A27" s="70"/>
      <c r="B27" s="70"/>
      <c r="C27" s="70"/>
      <c r="D27" s="70"/>
      <c r="E27" s="151"/>
      <c r="F27" s="151"/>
      <c r="G27" s="151"/>
      <c r="H27" s="151"/>
      <c r="I27" s="151"/>
      <c r="J27" s="151"/>
      <c r="K27" s="71"/>
      <c r="L27" s="71"/>
      <c r="M27" s="71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</row>
    <row r="28" spans="1:27" ht="19.5" x14ac:dyDescent="0.3">
      <c r="A28" s="151"/>
      <c r="B28" s="151"/>
      <c r="C28" s="151"/>
      <c r="D28" s="151"/>
      <c r="E28" s="151"/>
      <c r="F28" s="151"/>
      <c r="G28" s="151"/>
      <c r="H28" s="151"/>
      <c r="I28" s="151"/>
      <c r="J28" s="151"/>
      <c r="K28" s="226"/>
      <c r="L28" s="226"/>
      <c r="M28" s="226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</row>
    <row r="29" spans="1:27" s="299" customFormat="1" ht="21" x14ac:dyDescent="0.35">
      <c r="A29" s="295" t="s">
        <v>605</v>
      </c>
    </row>
    <row r="30" spans="1:27" ht="12.75" x14ac:dyDescent="0.2"/>
    <row r="31" spans="1:27" ht="15.75" customHeight="1" x14ac:dyDescent="0.3">
      <c r="A31" s="236" t="s">
        <v>293</v>
      </c>
      <c r="B31" s="237"/>
      <c r="C31" s="237"/>
      <c r="D31" s="237"/>
      <c r="E31" s="238" t="s">
        <v>597</v>
      </c>
      <c r="F31" s="238"/>
      <c r="G31" s="238"/>
      <c r="H31" s="238" t="s">
        <v>602</v>
      </c>
      <c r="I31" s="238"/>
      <c r="J31" s="238"/>
      <c r="K31" s="239" t="s">
        <v>598</v>
      </c>
      <c r="L31" s="237"/>
      <c r="M31" s="240"/>
      <c r="N31" s="241" t="s">
        <v>234</v>
      </c>
      <c r="O31" s="242"/>
      <c r="P31" s="243"/>
    </row>
    <row r="32" spans="1:27" ht="15.75" customHeight="1" x14ac:dyDescent="0.3">
      <c r="A32" s="237"/>
      <c r="B32" s="237"/>
      <c r="C32" s="237"/>
      <c r="D32" s="237"/>
      <c r="E32" s="155" t="s">
        <v>599</v>
      </c>
      <c r="F32" s="160" t="s">
        <v>294</v>
      </c>
      <c r="G32" s="155" t="s">
        <v>600</v>
      </c>
      <c r="H32" s="178" t="s">
        <v>599</v>
      </c>
      <c r="I32" s="155" t="s">
        <v>294</v>
      </c>
      <c r="J32" s="161" t="s">
        <v>600</v>
      </c>
      <c r="K32" s="156" t="s">
        <v>599</v>
      </c>
      <c r="L32" s="157" t="s">
        <v>294</v>
      </c>
      <c r="M32" s="207" t="s">
        <v>600</v>
      </c>
      <c r="N32" s="156" t="s">
        <v>599</v>
      </c>
      <c r="O32" s="157" t="s">
        <v>294</v>
      </c>
      <c r="P32" s="158" t="s">
        <v>600</v>
      </c>
    </row>
    <row r="33" spans="1:17" ht="19.5" x14ac:dyDescent="0.3">
      <c r="A33" s="227" t="s">
        <v>606</v>
      </c>
      <c r="B33" s="228"/>
      <c r="C33" s="272"/>
      <c r="D33" s="273"/>
      <c r="E33" s="159"/>
      <c r="F33" s="272"/>
      <c r="G33" s="159"/>
      <c r="H33" s="272"/>
      <c r="I33" s="159"/>
      <c r="J33" s="272"/>
      <c r="K33" s="274"/>
      <c r="L33" s="275"/>
      <c r="M33" s="276"/>
      <c r="N33" s="277"/>
      <c r="O33" s="204"/>
      <c r="P33" s="204"/>
    </row>
    <row r="34" spans="1:17" ht="19.5" x14ac:dyDescent="0.3">
      <c r="A34" s="229"/>
      <c r="B34" s="230" t="s">
        <v>607</v>
      </c>
      <c r="C34" s="231"/>
      <c r="D34" s="214"/>
      <c r="E34" s="183">
        <f>'208 วิทย์เทค'!P64</f>
        <v>4.583333333333333</v>
      </c>
      <c r="F34" s="184">
        <f>'208 วิทย์เทค'!P65</f>
        <v>0.4971671160112428</v>
      </c>
      <c r="G34" s="181" t="str">
        <f>IF(E34&gt;4.5,"มากที่สุด",IF(E34&gt;3.5,"มาก",IF(E34&gt;2.5,"ปานกลาง",IF(E34&gt;1.5,"น้อย",IF(E34&lt;=1.5,"น้อยที่สุด")))))</f>
        <v>มากที่สุด</v>
      </c>
      <c r="H34" s="184">
        <f>'209วิทย์สุข'!P36</f>
        <v>4.5625</v>
      </c>
      <c r="I34" s="183">
        <f>'209วิทย์สุข'!P37</f>
        <v>0.50401612877418533</v>
      </c>
      <c r="J34" s="179" t="str">
        <f>IF(H34&gt;4.5,"มากที่สุด",IF(H34&gt;3.5,"มาก",IF(H34&gt;2.5,"ปานกลาง",IF(H34&gt;1.5,"น้อย",IF(H34&lt;=1.5,"น้อยที่สุด")))))</f>
        <v>มากที่สุด</v>
      </c>
      <c r="K34" s="192">
        <f>'210สังคม'!P34</f>
        <v>4.8</v>
      </c>
      <c r="L34" s="192">
        <f>'210สังคม'!P35</f>
        <v>0.40683810217248623</v>
      </c>
      <c r="M34" s="209" t="str">
        <f>IF(K34&gt;4.5,"มากที่สุด",IF(K34&gt;3.5,"มาก",IF(K34&gt;2.5,"ปานกลาง",IF(K34&gt;1.5,"น้อย",IF(K34&lt;=1.5,"น้อยที่สุด")))))</f>
        <v>มากที่สุด</v>
      </c>
      <c r="N34" s="215">
        <f>'6 มิ.ย.57'!P126</f>
        <v>4.6311475409836067</v>
      </c>
      <c r="O34" s="183">
        <f>'6 มิ.ย.57'!P127</f>
        <v>0.48448353130043503</v>
      </c>
      <c r="P34" s="181" t="str">
        <f>IF(N34&gt;4.5,"มากที่สุด",IF(N34&gt;3.5,"มาก",IF(N34&gt;2.5,"ปานกลาง",IF(N34&gt;1.5,"น้อย",IF(N34&lt;=1.5,"น้อยที่สุด")))))</f>
        <v>มากที่สุด</v>
      </c>
    </row>
    <row r="35" spans="1:17" ht="15.75" customHeight="1" x14ac:dyDescent="0.3">
      <c r="A35" s="229"/>
      <c r="B35" s="230" t="s">
        <v>610</v>
      </c>
      <c r="C35" s="231"/>
      <c r="D35" s="214"/>
      <c r="E35" s="183">
        <f>'208 วิทย์เทค'!Q64</f>
        <v>4.45</v>
      </c>
      <c r="F35" s="184">
        <f>'208 วิทย์เทค'!Q65</f>
        <v>0.59446600450191689</v>
      </c>
      <c r="G35" s="181" t="str">
        <f t="shared" ref="G35:G37" si="3">IF(E35&gt;4.5,"มากที่สุด",IF(E35&gt;3.5,"มาก",IF(E35&gt;2.5,"ปานกลาง",IF(E35&gt;1.5,"น้อย",IF(E35&lt;=1.5,"น้อยที่สุด")))))</f>
        <v>มาก</v>
      </c>
      <c r="H35" s="184">
        <f>'209วิทย์สุข'!Q36</f>
        <v>4.46875</v>
      </c>
      <c r="I35" s="183">
        <f>'209วิทย์สุข'!Q37</f>
        <v>0.56707369948284614</v>
      </c>
      <c r="J35" s="179" t="str">
        <f t="shared" ref="J35:J37" si="4">IF(H35&gt;4.5,"มากที่สุด",IF(H35&gt;3.5,"มาก",IF(H35&gt;2.5,"ปานกลาง",IF(H35&gt;1.5,"น้อย",IF(H35&lt;=1.5,"น้อยที่สุด")))))</f>
        <v>มาก</v>
      </c>
      <c r="K35" s="192">
        <f>'210สังคม'!Q34</f>
        <v>4.6333333333333337</v>
      </c>
      <c r="L35" s="192">
        <f>'210สังคม'!Q35</f>
        <v>0.5560534167675365</v>
      </c>
      <c r="M35" s="209" t="str">
        <f t="shared" ref="M35:M37" si="5">IF(K35&gt;4.5,"มากที่สุด",IF(K35&gt;3.5,"มาก",IF(K35&gt;2.5,"ปานกลาง",IF(K35&gt;1.5,"น้อย",IF(K35&lt;=1.5,"น้อยที่สุด")))))</f>
        <v>มากที่สุด</v>
      </c>
      <c r="N35" s="215">
        <f>'6 มิ.ย.57'!Q126</f>
        <v>4.5</v>
      </c>
      <c r="O35" s="183">
        <f>'6 มิ.ย.57'!Q127</f>
        <v>0.57854191187990256</v>
      </c>
      <c r="P35" s="181" t="str">
        <f t="shared" ref="P35:P37" si="6">IF(N35&gt;4.5,"มากที่สุด",IF(N35&gt;3.5,"มาก",IF(N35&gt;2.5,"ปานกลาง",IF(N35&gt;1.5,"น้อย",IF(N35&lt;=1.5,"น้อยที่สุด")))))</f>
        <v>มาก</v>
      </c>
    </row>
    <row r="36" spans="1:17" ht="15.75" customHeight="1" x14ac:dyDescent="0.3">
      <c r="A36" s="229"/>
      <c r="B36" s="230" t="s">
        <v>611</v>
      </c>
      <c r="C36" s="231"/>
      <c r="D36" s="214"/>
      <c r="E36" s="183">
        <f>'208 วิทย์เทค'!R64</f>
        <v>4.1333333333333337</v>
      </c>
      <c r="F36" s="184">
        <f>'208 วิทย์เทค'!R65</f>
        <v>0.72408133887757076</v>
      </c>
      <c r="G36" s="181" t="str">
        <f t="shared" si="3"/>
        <v>มาก</v>
      </c>
      <c r="H36" s="184">
        <f>'209วิทย์สุข'!R36</f>
        <v>4.125</v>
      </c>
      <c r="I36" s="183">
        <f>'209วิทย์สุข'!R37</f>
        <v>0.65991201759608975</v>
      </c>
      <c r="J36" s="179" t="str">
        <f t="shared" si="4"/>
        <v>มาก</v>
      </c>
      <c r="K36" s="192">
        <f>'210สังคม'!R34</f>
        <v>4.5333333333333332</v>
      </c>
      <c r="L36" s="192">
        <f>'210สังคม'!R35</f>
        <v>0.62881022482985738</v>
      </c>
      <c r="M36" s="209" t="str">
        <f t="shared" si="5"/>
        <v>มากที่สุด</v>
      </c>
      <c r="N36" s="215">
        <f>'6 มิ.ย.57'!R126</f>
        <v>4.2295081967213113</v>
      </c>
      <c r="O36" s="183">
        <f>'6 มิ.ย.57'!R127</f>
        <v>0.70167315088726356</v>
      </c>
      <c r="P36" s="181" t="str">
        <f t="shared" si="6"/>
        <v>มาก</v>
      </c>
    </row>
    <row r="37" spans="1:17" ht="19.5" x14ac:dyDescent="0.3">
      <c r="A37" s="286" t="s">
        <v>635</v>
      </c>
      <c r="B37" s="287"/>
      <c r="C37" s="287"/>
      <c r="D37" s="288"/>
      <c r="E37" s="292">
        <f>AVERAGE(E34:E36)</f>
        <v>4.3888888888888893</v>
      </c>
      <c r="F37" s="292">
        <f>AVERAGE(F34:F36)</f>
        <v>0.60523815313024354</v>
      </c>
      <c r="G37" s="158" t="str">
        <f t="shared" si="3"/>
        <v>มาก</v>
      </c>
      <c r="H37" s="292">
        <f>AVERAGE(H34:H36)</f>
        <v>4.385416666666667</v>
      </c>
      <c r="I37" s="292">
        <f>AVERAGE(I34:I36)</f>
        <v>0.57700061528437374</v>
      </c>
      <c r="J37" s="158" t="str">
        <f t="shared" si="4"/>
        <v>มาก</v>
      </c>
      <c r="K37" s="292">
        <f>AVERAGE(K34:K36)</f>
        <v>4.6555555555555559</v>
      </c>
      <c r="L37" s="292">
        <f>AVERAGE(L34:L36)</f>
        <v>0.53056724792329335</v>
      </c>
      <c r="M37" s="158" t="str">
        <f t="shared" si="5"/>
        <v>มากที่สุด</v>
      </c>
      <c r="N37" s="292">
        <f>AVERAGE(N34:N36)</f>
        <v>4.4535519125683054</v>
      </c>
      <c r="O37" s="292">
        <f>AVERAGE(O34:O36)</f>
        <v>0.58823286468920044</v>
      </c>
      <c r="P37" s="158" t="str">
        <f t="shared" si="6"/>
        <v>มาก</v>
      </c>
    </row>
    <row r="38" spans="1:17" ht="15.75" customHeight="1" x14ac:dyDescent="0.3">
      <c r="A38" s="229" t="s">
        <v>612</v>
      </c>
      <c r="B38" s="230"/>
      <c r="C38" s="231"/>
      <c r="D38" s="214"/>
      <c r="E38" s="183"/>
      <c r="F38" s="184"/>
      <c r="G38" s="181"/>
      <c r="H38" s="184"/>
      <c r="I38" s="183"/>
      <c r="J38" s="179"/>
      <c r="K38" s="192"/>
      <c r="L38" s="192"/>
      <c r="M38" s="209"/>
      <c r="N38" s="215"/>
      <c r="O38" s="216"/>
      <c r="P38" s="181"/>
    </row>
    <row r="39" spans="1:17" ht="15.75" customHeight="1" x14ac:dyDescent="0.3">
      <c r="A39" s="229"/>
      <c r="B39" s="230" t="s">
        <v>613</v>
      </c>
      <c r="C39" s="231"/>
      <c r="D39" s="214"/>
      <c r="E39" s="278"/>
      <c r="F39" s="183"/>
      <c r="G39" s="181"/>
      <c r="H39" s="184"/>
      <c r="I39" s="183"/>
      <c r="J39" s="179"/>
      <c r="K39" s="192"/>
      <c r="L39" s="192"/>
      <c r="M39" s="209"/>
      <c r="N39" s="215"/>
      <c r="O39" s="216"/>
      <c r="P39" s="181"/>
    </row>
    <row r="40" spans="1:17" ht="19.5" x14ac:dyDescent="0.3">
      <c r="A40" s="232" t="s">
        <v>614</v>
      </c>
      <c r="B40" s="230"/>
      <c r="C40" s="231"/>
      <c r="D40" s="214"/>
      <c r="E40" s="183">
        <f>'208 วิทย์เทค'!S64</f>
        <v>4.6833333333333336</v>
      </c>
      <c r="F40" s="184">
        <f>'208 วิทย์เทค'!S65</f>
        <v>0.50393928429909818</v>
      </c>
      <c r="G40" s="181" t="str">
        <f t="shared" ref="G40:G42" si="7">IF(E40&gt;4.5,"มากที่สุด",IF(E40&gt;3.5,"มาก",IF(E40&gt;2.5,"ปานกลาง",IF(E40&gt;1.5,"น้อย",IF(E40&lt;=1.5,"น้อยที่สุด")))))</f>
        <v>มากที่สุด</v>
      </c>
      <c r="H40" s="184">
        <f>'209วิทย์สุข'!S36</f>
        <v>4.6875</v>
      </c>
      <c r="I40" s="183">
        <f>'209วิทย์สุข'!S37</f>
        <v>0.47092907485988494</v>
      </c>
      <c r="J40" s="179" t="str">
        <f t="shared" ref="J40:J42" si="8">IF(H40&gt;4.5,"มากที่สุด",IF(H40&gt;3.5,"มาก",IF(H40&gt;2.5,"ปานกลาง",IF(H40&gt;1.5,"น้อย",IF(H40&lt;=1.5,"น้อยที่สุด")))))</f>
        <v>มากที่สุด</v>
      </c>
      <c r="K40" s="192">
        <f>'210สังคม'!S34</f>
        <v>4.833333333333333</v>
      </c>
      <c r="L40" s="192">
        <f>'210สังคม'!S35</f>
        <v>0.3790490217894516</v>
      </c>
      <c r="M40" s="209" t="str">
        <f t="shared" ref="M40:M42" si="9">IF(K40&gt;4.5,"มากที่สุด",IF(K40&gt;3.5,"มาก",IF(K40&gt;2.5,"ปานกลาง",IF(K40&gt;1.5,"น้อย",IF(K40&lt;=1.5,"น้อยที่สุด")))))</f>
        <v>มากที่สุด</v>
      </c>
      <c r="N40" s="215">
        <f>'6 มิ.ย.57'!S126</f>
        <v>4.721311475409836</v>
      </c>
      <c r="O40" s="183">
        <f>'6 มิ.ย.57'!S127</f>
        <v>0.46820026586721936</v>
      </c>
      <c r="P40" s="181" t="str">
        <f>IF(N40&gt;4.5,"มากที่สุด",IF(N40&gt;3.5,"มาก",IF(N40&gt;2.5,"ปานกลาง",IF(N40&gt;1.5,"น้อย",IF(N40&lt;=1.5,"น้อยที่สุด")))))</f>
        <v>มากที่สุด</v>
      </c>
    </row>
    <row r="41" spans="1:17" ht="19.5" x14ac:dyDescent="0.3">
      <c r="A41" s="229"/>
      <c r="B41" s="230" t="s">
        <v>615</v>
      </c>
      <c r="C41" s="231"/>
      <c r="D41" s="214"/>
      <c r="E41" s="183">
        <f>'208 วิทย์เทค'!T64</f>
        <v>4.666666666666667</v>
      </c>
      <c r="F41" s="184">
        <f>'208 วิทย์เทค'!T65</f>
        <v>0.50979113924205888</v>
      </c>
      <c r="G41" s="181" t="str">
        <f t="shared" si="7"/>
        <v>มากที่สุด</v>
      </c>
      <c r="H41" s="184">
        <f>'209วิทย์สุข'!T36</f>
        <v>4.71875</v>
      </c>
      <c r="I41" s="183">
        <f>'209วิทย์สุข'!T37</f>
        <v>0.45680340939917435</v>
      </c>
      <c r="J41" s="179" t="str">
        <f t="shared" si="8"/>
        <v>มากที่สุด</v>
      </c>
      <c r="K41" s="192">
        <f>'210สังคม'!T34</f>
        <v>4.7</v>
      </c>
      <c r="L41" s="192">
        <f>'210สังคม'!T35</f>
        <v>0.46609159969939901</v>
      </c>
      <c r="M41" s="209" t="str">
        <f t="shared" si="9"/>
        <v>มากที่สุด</v>
      </c>
      <c r="N41" s="215">
        <f>'6 มิ.ย.57'!T126</f>
        <v>4.6885245901639347</v>
      </c>
      <c r="O41" s="183">
        <f>'6 มิ.ย.57'!T127</f>
        <v>0.48245185111731503</v>
      </c>
      <c r="P41" s="181" t="str">
        <f>IF(N41&gt;4.5,"มากที่สุด",IF(N41&gt;3.5,"มาก",IF(N41&gt;2.5,"ปานกลาง",IF(N41&gt;1.5,"น้อย",IF(N41&lt;=1.5,"น้อยที่สุด")))))</f>
        <v>มากที่สุด</v>
      </c>
    </row>
    <row r="42" spans="1:17" ht="19.5" x14ac:dyDescent="0.3">
      <c r="A42" s="286" t="s">
        <v>636</v>
      </c>
      <c r="B42" s="287"/>
      <c r="C42" s="287"/>
      <c r="D42" s="288"/>
      <c r="E42" s="292">
        <f>AVERAGE(E39:E41)</f>
        <v>4.6750000000000007</v>
      </c>
      <c r="F42" s="292">
        <f>AVERAGE(F39:F41)</f>
        <v>0.50686521177057853</v>
      </c>
      <c r="G42" s="158" t="str">
        <f t="shared" si="7"/>
        <v>มากที่สุด</v>
      </c>
      <c r="H42" s="292">
        <f>AVERAGE(H39:H41)</f>
        <v>4.703125</v>
      </c>
      <c r="I42" s="292">
        <f>AVERAGE(I39:I41)</f>
        <v>0.46386624212952965</v>
      </c>
      <c r="J42" s="158" t="str">
        <f t="shared" si="8"/>
        <v>มากที่สุด</v>
      </c>
      <c r="K42" s="292">
        <f>AVERAGE(K39:K41)</f>
        <v>4.7666666666666666</v>
      </c>
      <c r="L42" s="292">
        <f>AVERAGE(L39:L41)</f>
        <v>0.4225703107444253</v>
      </c>
      <c r="M42" s="158" t="str">
        <f t="shared" si="9"/>
        <v>มากที่สุด</v>
      </c>
      <c r="N42" s="292">
        <f>AVERAGE(N39:N41)</f>
        <v>4.7049180327868854</v>
      </c>
      <c r="O42" s="292">
        <f>AVERAGE(O39:O41)</f>
        <v>0.47532605849226717</v>
      </c>
      <c r="P42" s="158" t="str">
        <f t="shared" ref="P42" si="10">IF(N42&gt;4.5,"มากที่สุด",IF(N42&gt;3.5,"มาก",IF(N42&gt;2.5,"ปานกลาง",IF(N42&gt;1.5,"น้อย",IF(N42&lt;=1.5,"น้อยที่สุด")))))</f>
        <v>มากที่สุด</v>
      </c>
    </row>
    <row r="43" spans="1:17" ht="15.75" customHeight="1" x14ac:dyDescent="0.3">
      <c r="A43" s="229" t="s">
        <v>616</v>
      </c>
      <c r="B43" s="230"/>
      <c r="C43" s="231"/>
      <c r="D43" s="214"/>
      <c r="E43" s="183"/>
      <c r="F43" s="184"/>
      <c r="G43" s="181"/>
      <c r="H43" s="184"/>
      <c r="I43" s="183"/>
      <c r="J43" s="179"/>
      <c r="K43" s="192"/>
      <c r="L43" s="192"/>
      <c r="M43" s="209"/>
      <c r="N43" s="215"/>
      <c r="O43" s="216"/>
      <c r="P43" s="181"/>
    </row>
    <row r="44" spans="1:17" ht="19.5" x14ac:dyDescent="0.3">
      <c r="A44" s="229"/>
      <c r="B44" s="230" t="s">
        <v>617</v>
      </c>
      <c r="C44" s="231"/>
      <c r="D44" s="214"/>
      <c r="E44" s="183">
        <f>'208 วิทย์เทค'!U64</f>
        <v>4.4833333333333334</v>
      </c>
      <c r="F44" s="184">
        <f>'208 วิทย์เทค'!U65</f>
        <v>0.56723135705757555</v>
      </c>
      <c r="G44" s="181" t="str">
        <f t="shared" ref="G44:G49" si="11">IF(E44&gt;4.5,"มากที่สุด",IF(E44&gt;3.5,"มาก",IF(E44&gt;2.5,"ปานกลาง",IF(E44&gt;1.5,"น้อย",IF(E44&lt;=1.5,"น้อยที่สุด")))))</f>
        <v>มาก</v>
      </c>
      <c r="H44" s="184">
        <f>'209วิทย์สุข'!U36</f>
        <v>4.5625</v>
      </c>
      <c r="I44" s="183">
        <f>'209วิทย์สุข'!U37</f>
        <v>0.50401612877418533</v>
      </c>
      <c r="J44" s="179" t="str">
        <f t="shared" ref="J44:J49" si="12">IF(H44&gt;4.5,"มากที่สุด",IF(H44&gt;3.5,"มาก",IF(H44&gt;2.5,"ปานกลาง",IF(H44&gt;1.5,"น้อย",IF(H44&lt;=1.5,"น้อยที่สุด")))))</f>
        <v>มากที่สุด</v>
      </c>
      <c r="K44" s="192">
        <f>'210สังคม'!U34</f>
        <v>4.7</v>
      </c>
      <c r="L44" s="192">
        <f>'210สังคม'!U35</f>
        <v>0.53498308062192257</v>
      </c>
      <c r="M44" s="209" t="str">
        <f t="shared" ref="M44:M49" si="13">IF(K44&gt;4.5,"มากที่สุด",IF(K44&gt;3.5,"มาก",IF(K44&gt;2.5,"ปานกลาง",IF(K44&gt;1.5,"น้อย",IF(K44&lt;=1.5,"น้อยที่สุด")))))</f>
        <v>มากที่สุด</v>
      </c>
      <c r="N44" s="215">
        <f>'6 มิ.ย.57'!U126</f>
        <v>4.557377049180328</v>
      </c>
      <c r="O44" s="183">
        <f>'6 มิ.ย.57'!U127</f>
        <v>0.54619919364489167</v>
      </c>
      <c r="P44" s="181" t="str">
        <f>IF(N44&gt;4.5,"มากที่สุด",IF(N44&gt;3.5,"มาก",IF(N44&gt;2.5,"ปานกลาง",IF(N44&gt;1.5,"น้อย",IF(N44&lt;=1.5,"น้อยที่สุด")))))</f>
        <v>มากที่สุด</v>
      </c>
    </row>
    <row r="45" spans="1:17" ht="15.75" customHeight="1" x14ac:dyDescent="0.3">
      <c r="A45" s="229"/>
      <c r="B45" s="230" t="s">
        <v>618</v>
      </c>
      <c r="C45" s="231"/>
      <c r="D45" s="214"/>
      <c r="E45" s="183">
        <f>'208 วิทย์เทค'!V64</f>
        <v>4.1500000000000004</v>
      </c>
      <c r="F45" s="184">
        <f>'208 วิทย์เทค'!V65</f>
        <v>0.75520790716917741</v>
      </c>
      <c r="G45" s="181" t="str">
        <f t="shared" si="11"/>
        <v>มาก</v>
      </c>
      <c r="H45" s="184">
        <f>'209วิทย์สุข'!V36</f>
        <v>4.0625</v>
      </c>
      <c r="I45" s="183">
        <f>'209วิทย์สุข'!V37</f>
        <v>0.84002688129030889</v>
      </c>
      <c r="J45" s="179" t="str">
        <f t="shared" si="12"/>
        <v>มาก</v>
      </c>
      <c r="K45" s="192">
        <f>'210สังคม'!V34</f>
        <v>4</v>
      </c>
      <c r="L45" s="192">
        <f>'210สังคม'!V35</f>
        <v>0.78783859715833537</v>
      </c>
      <c r="M45" s="209" t="str">
        <f t="shared" si="13"/>
        <v>มาก</v>
      </c>
      <c r="N45" s="215">
        <f>'6 มิ.ย.57'!V126</f>
        <v>4.0901639344262293</v>
      </c>
      <c r="O45" s="183">
        <f>'6 มิ.ย.57'!V127</f>
        <v>0.78207287987266594</v>
      </c>
      <c r="P45" s="181" t="str">
        <f t="shared" ref="P45:P49" si="14">IF(N45&gt;4.5,"มากที่สุด",IF(N45&gt;3.5,"มาก",IF(N45&gt;2.5,"ปานกลาง",IF(N45&gt;1.5,"น้อย",IF(N45&lt;=1.5,"น้อยที่สุด")))))</f>
        <v>มาก</v>
      </c>
      <c r="Q45" s="270"/>
    </row>
    <row r="46" spans="1:17" ht="15.75" customHeight="1" x14ac:dyDescent="0.3">
      <c r="A46" s="229"/>
      <c r="B46" s="230" t="s">
        <v>619</v>
      </c>
      <c r="C46" s="231"/>
      <c r="D46" s="214"/>
      <c r="E46" s="183">
        <f>'208 วิทย์เทค'!W64</f>
        <v>3.9833333333333334</v>
      </c>
      <c r="F46" s="184">
        <f>'208 วิทย์เทค'!W65</f>
        <v>0.85354031741115077</v>
      </c>
      <c r="G46" s="181" t="str">
        <f t="shared" si="11"/>
        <v>มาก</v>
      </c>
      <c r="H46" s="184">
        <f>'209วิทย์สุข'!W36</f>
        <v>4.40625</v>
      </c>
      <c r="I46" s="183">
        <f>'209วิทย์สุข'!W37</f>
        <v>0.66523704239965864</v>
      </c>
      <c r="J46" s="179" t="str">
        <f t="shared" si="12"/>
        <v>มาก</v>
      </c>
      <c r="K46" s="192">
        <f>'210สังคม'!W34</f>
        <v>4.4666666666666668</v>
      </c>
      <c r="L46" s="192">
        <f>'210สังคม'!W35</f>
        <v>0.62881022482985738</v>
      </c>
      <c r="M46" s="209" t="str">
        <f t="shared" si="13"/>
        <v>มาก</v>
      </c>
      <c r="N46" s="215">
        <f>'6 มิ.ย.57'!W126</f>
        <v>4.2131147540983607</v>
      </c>
      <c r="O46" s="183">
        <f>'6 มิ.ย.57'!W127</f>
        <v>0.78445125523937653</v>
      </c>
      <c r="P46" s="181" t="str">
        <f t="shared" si="14"/>
        <v>มาก</v>
      </c>
      <c r="Q46" s="270"/>
    </row>
    <row r="47" spans="1:17" ht="15.75" customHeight="1" x14ac:dyDescent="0.3">
      <c r="A47" s="229"/>
      <c r="B47" s="230" t="s">
        <v>620</v>
      </c>
      <c r="C47" s="231"/>
      <c r="D47" s="214"/>
      <c r="E47" s="183">
        <f>'208 วิทย์เทค'!X64</f>
        <v>4.2666666666666666</v>
      </c>
      <c r="F47" s="184">
        <f>'208 วิทย์เทค'!X65</f>
        <v>0.66042273741172464</v>
      </c>
      <c r="G47" s="181" t="str">
        <f t="shared" si="11"/>
        <v>มาก</v>
      </c>
      <c r="H47" s="184">
        <f>'209วิทย์สุข'!X36</f>
        <v>4.375</v>
      </c>
      <c r="I47" s="183">
        <f>'209วิทย์สุข'!X37</f>
        <v>0.6090712125322324</v>
      </c>
      <c r="J47" s="179" t="str">
        <f t="shared" si="12"/>
        <v>มาก</v>
      </c>
      <c r="K47" s="192">
        <f>'210สังคม'!X34</f>
        <v>4.4333333333333336</v>
      </c>
      <c r="L47" s="192">
        <f>'210สังคม'!X35</f>
        <v>0.62606231557929282</v>
      </c>
      <c r="M47" s="209" t="str">
        <f t="shared" si="13"/>
        <v>มาก</v>
      </c>
      <c r="N47" s="215">
        <f>'6 มิ.ย.57'!X126</f>
        <v>4.3360655737704921</v>
      </c>
      <c r="O47" s="183">
        <f>'6 มิ.ย.57'!X127</f>
        <v>0.63779910484719549</v>
      </c>
      <c r="P47" s="181" t="str">
        <f t="shared" si="14"/>
        <v>มาก</v>
      </c>
      <c r="Q47" s="270"/>
    </row>
    <row r="48" spans="1:17" ht="15.75" customHeight="1" x14ac:dyDescent="0.3">
      <c r="A48" s="229"/>
      <c r="B48" s="230" t="s">
        <v>621</v>
      </c>
      <c r="C48" s="231"/>
      <c r="D48" s="214"/>
      <c r="E48" s="183">
        <f>'208 วิทย์เทค'!Y64</f>
        <v>4.3499999999999996</v>
      </c>
      <c r="F48" s="184">
        <f>'208 วิทย์เทค'!Y65</f>
        <v>0.60576328094592724</v>
      </c>
      <c r="G48" s="181" t="str">
        <f t="shared" si="11"/>
        <v>มาก</v>
      </c>
      <c r="H48" s="184">
        <f>'209วิทย์สุข'!Y36</f>
        <v>4.46875</v>
      </c>
      <c r="I48" s="183">
        <f>'209วิทย์สุข'!Y37</f>
        <v>0.50700734867741637</v>
      </c>
      <c r="J48" s="179" t="str">
        <f t="shared" si="12"/>
        <v>มาก</v>
      </c>
      <c r="K48" s="192">
        <f>'210สังคม'!Y34</f>
        <v>4.6333333333333337</v>
      </c>
      <c r="L48" s="192">
        <f>'210สังคม'!Y35</f>
        <v>0.49013251785356204</v>
      </c>
      <c r="M48" s="209" t="str">
        <f t="shared" si="13"/>
        <v>มากที่สุด</v>
      </c>
      <c r="N48" s="215">
        <f>'6 มิ.ย.57'!Y126</f>
        <v>4.4508196721311473</v>
      </c>
      <c r="O48" s="183">
        <f>'6 มิ.ย.57'!Y127</f>
        <v>0.56191024571358983</v>
      </c>
      <c r="P48" s="181" t="str">
        <f t="shared" si="14"/>
        <v>มาก</v>
      </c>
      <c r="Q48" s="270"/>
    </row>
    <row r="49" spans="1:17" ht="19.5" x14ac:dyDescent="0.3">
      <c r="A49" s="286" t="s">
        <v>637</v>
      </c>
      <c r="B49" s="287"/>
      <c r="C49" s="287"/>
      <c r="D49" s="288"/>
      <c r="E49" s="292">
        <f>AVERAGE(E46:E48)</f>
        <v>4.2</v>
      </c>
      <c r="F49" s="292">
        <f>AVERAGE(F46:F48)</f>
        <v>0.7065754452562677</v>
      </c>
      <c r="G49" s="158" t="str">
        <f t="shared" si="11"/>
        <v>มาก</v>
      </c>
      <c r="H49" s="292">
        <f>AVERAGE(H46:H48)</f>
        <v>4.416666666666667</v>
      </c>
      <c r="I49" s="292">
        <f>AVERAGE(I46:I48)</f>
        <v>0.59377186786976921</v>
      </c>
      <c r="J49" s="158" t="str">
        <f t="shared" si="12"/>
        <v>มาก</v>
      </c>
      <c r="K49" s="292">
        <f>AVERAGE(K46:K48)</f>
        <v>4.511111111111112</v>
      </c>
      <c r="L49" s="292">
        <f>AVERAGE(L46:L48)</f>
        <v>0.58166835275423734</v>
      </c>
      <c r="M49" s="158" t="str">
        <f t="shared" si="13"/>
        <v>มากที่สุด</v>
      </c>
      <c r="N49" s="292">
        <f>AVERAGE(N46:N48)</f>
        <v>4.333333333333333</v>
      </c>
      <c r="O49" s="292">
        <f>AVERAGE(O46:O48)</f>
        <v>0.66138686860005402</v>
      </c>
      <c r="P49" s="158" t="str">
        <f t="shared" si="14"/>
        <v>มาก</v>
      </c>
      <c r="Q49" s="270"/>
    </row>
    <row r="50" spans="1:17" ht="15.75" customHeight="1" x14ac:dyDescent="0.3">
      <c r="A50" s="229" t="s">
        <v>622</v>
      </c>
      <c r="B50" s="230"/>
      <c r="C50" s="231"/>
      <c r="D50" s="214"/>
      <c r="E50" s="183"/>
      <c r="F50" s="184"/>
      <c r="G50" s="181"/>
      <c r="H50" s="184"/>
      <c r="I50" s="183"/>
      <c r="J50" s="179"/>
      <c r="K50" s="192"/>
      <c r="L50" s="192"/>
      <c r="M50" s="209"/>
      <c r="N50" s="215"/>
      <c r="O50" s="216"/>
      <c r="P50" s="181"/>
      <c r="Q50" s="270"/>
    </row>
    <row r="51" spans="1:17" ht="15.75" customHeight="1" x14ac:dyDescent="0.3">
      <c r="A51" s="229"/>
      <c r="B51" s="230" t="s">
        <v>623</v>
      </c>
      <c r="C51" s="231"/>
      <c r="D51" s="214"/>
      <c r="E51" s="183"/>
      <c r="F51" s="184"/>
      <c r="G51" s="181"/>
      <c r="H51" s="184"/>
      <c r="I51" s="183"/>
      <c r="J51" s="179"/>
      <c r="K51" s="192"/>
      <c r="L51" s="192"/>
      <c r="M51" s="209"/>
      <c r="N51" s="215"/>
      <c r="O51" s="216"/>
      <c r="P51" s="181"/>
      <c r="Q51" s="270"/>
    </row>
    <row r="52" spans="1:17" ht="15.75" customHeight="1" x14ac:dyDescent="0.3">
      <c r="A52" s="232" t="s">
        <v>624</v>
      </c>
      <c r="B52" s="230"/>
      <c r="C52" s="231"/>
      <c r="D52" s="214"/>
      <c r="E52" s="183">
        <f>'208 วิทย์เทค'!AD64</f>
        <v>4.25</v>
      </c>
      <c r="F52" s="184">
        <f>'208 วิทย์เทค'!AD65</f>
        <v>0.77295383246261484</v>
      </c>
      <c r="G52" s="181" t="str">
        <f t="shared" ref="G52" si="15">IF(E52&gt;4.5,"มากที่สุด",IF(E52&gt;3.5,"มาก",IF(E52&gt;2.5,"ปานกลาง",IF(E52&gt;1.5,"น้อย",IF(E52&lt;=1.5,"น้อยที่สุด")))))</f>
        <v>มาก</v>
      </c>
      <c r="H52" s="184">
        <f>'209วิทย์สุข'!AD36</f>
        <v>3.84375</v>
      </c>
      <c r="I52" s="183">
        <f>'209วิทย์สุข'!AD37</f>
        <v>0.76661699231312752</v>
      </c>
      <c r="J52" s="179" t="str">
        <f t="shared" ref="J52" si="16">IF(H52&gt;4.5,"มากที่สุด",IF(H52&gt;3.5,"มาก",IF(H52&gt;2.5,"ปานกลาง",IF(H52&gt;1.5,"น้อย",IF(H52&lt;=1.5,"น้อยที่สุด")))))</f>
        <v>มาก</v>
      </c>
      <c r="K52" s="192">
        <f>'210สังคม'!AD34</f>
        <v>4.333333333333333</v>
      </c>
      <c r="L52" s="192">
        <f>'210สังคม'!AD35</f>
        <v>0.6064784348631217</v>
      </c>
      <c r="M52" s="209" t="str">
        <f t="shared" ref="M52" si="17">IF(K52&gt;4.5,"มากที่สุด",IF(K52&gt;3.5,"มาก",IF(K52&gt;2.5,"ปานกลาง",IF(K52&gt;1.5,"น้อย",IF(K52&lt;=1.5,"น้อยที่สุด")))))</f>
        <v>มาก</v>
      </c>
      <c r="N52" s="215">
        <f>'6 มิ.ย.57'!AB126</f>
        <v>3.9098360655737703</v>
      </c>
      <c r="O52" s="216">
        <f>'6 มิ.ย.57'!AD127</f>
        <v>0.75362107384100685</v>
      </c>
      <c r="P52" s="181" t="str">
        <f t="shared" ref="P52" si="18">IF(N52&gt;4.5,"มากที่สุด",IF(N52&gt;3.5,"มาก",IF(N52&gt;2.5,"ปานกลาง",IF(N52&gt;1.5,"น้อย",IF(N52&lt;=1.5,"น้อยที่สุด")))))</f>
        <v>มาก</v>
      </c>
      <c r="Q52" s="270"/>
    </row>
    <row r="53" spans="1:17" ht="15.75" customHeight="1" x14ac:dyDescent="0.3">
      <c r="A53" s="229"/>
      <c r="B53" s="230" t="s">
        <v>625</v>
      </c>
      <c r="C53" s="231"/>
      <c r="D53" s="214"/>
      <c r="E53" s="183"/>
      <c r="F53" s="184"/>
      <c r="G53" s="181"/>
      <c r="H53" s="184"/>
      <c r="I53" s="183"/>
      <c r="J53" s="179"/>
      <c r="K53" s="192"/>
      <c r="L53" s="192"/>
      <c r="M53" s="209"/>
      <c r="N53" s="215"/>
      <c r="O53" s="216"/>
      <c r="P53" s="181"/>
      <c r="Q53" s="270"/>
    </row>
    <row r="54" spans="1:17" ht="15.75" customHeight="1" x14ac:dyDescent="0.3">
      <c r="A54" s="232" t="s">
        <v>626</v>
      </c>
      <c r="B54" s="230"/>
      <c r="C54" s="231"/>
      <c r="D54" s="214"/>
      <c r="E54" s="183"/>
      <c r="F54" s="184"/>
      <c r="G54" s="181"/>
      <c r="H54" s="184"/>
      <c r="I54" s="183"/>
      <c r="J54" s="179"/>
      <c r="K54" s="192"/>
      <c r="L54" s="192"/>
      <c r="M54" s="209"/>
      <c r="N54" s="215"/>
      <c r="O54" s="216"/>
      <c r="P54" s="181"/>
      <c r="Q54" s="270"/>
    </row>
    <row r="55" spans="1:17" ht="15.75" customHeight="1" x14ac:dyDescent="0.3">
      <c r="A55" s="232" t="s">
        <v>627</v>
      </c>
      <c r="B55" s="230"/>
      <c r="C55" s="231"/>
      <c r="D55" s="214"/>
      <c r="E55" s="183">
        <f>'208 วิทย์เทค'!AE64</f>
        <v>4.0666666666666664</v>
      </c>
      <c r="F55" s="184">
        <f>'208 วิทย์เทค'!AE65</f>
        <v>0.79971746423275658</v>
      </c>
      <c r="G55" s="181" t="str">
        <f t="shared" ref="G55:G57" si="19">IF(E55&gt;4.5,"มากที่สุด",IF(E55&gt;3.5,"มาก",IF(E55&gt;2.5,"ปานกลาง",IF(E55&gt;1.5,"น้อย",IF(E55&lt;=1.5,"น้อยที่สุด")))))</f>
        <v>มาก</v>
      </c>
      <c r="H55" s="184">
        <f>'209วิทย์สุข'!AE36</f>
        <v>3.8125</v>
      </c>
      <c r="I55" s="183">
        <f>'209วิทย์สุข'!AE37</f>
        <v>0.78030184399496039</v>
      </c>
      <c r="J55" s="179" t="str">
        <f t="shared" ref="J55:J57" si="20">IF(H55&gt;4.5,"มากที่สุด",IF(H55&gt;3.5,"มาก",IF(H55&gt;2.5,"ปานกลาง",IF(H55&gt;1.5,"น้อย",IF(H55&lt;=1.5,"น้อยที่สุด")))))</f>
        <v>มาก</v>
      </c>
      <c r="K55" s="192">
        <f>'210สังคม'!AE34</f>
        <v>4.4000000000000004</v>
      </c>
      <c r="L55" s="192">
        <f>'210สังคม'!AE35</f>
        <v>0.72397370880059198</v>
      </c>
      <c r="M55" s="209" t="str">
        <f t="shared" ref="M55:M57" si="21">IF(K55&gt;4.5,"มากที่สุด",IF(K55&gt;3.5,"มาก",IF(K55&gt;2.5,"ปานกลาง",IF(K55&gt;1.5,"น้อย",IF(K55&lt;=1.5,"น้อยที่สุด")))))</f>
        <v>มาก</v>
      </c>
      <c r="N55" s="215">
        <f>'6 มิ.ย.57'!AC126</f>
        <v>3.8032786885245899</v>
      </c>
      <c r="O55" s="216">
        <f>'6 มิ.ย.57'!AE127</f>
        <v>0.79865759204389863</v>
      </c>
      <c r="P55" s="181" t="str">
        <f t="shared" ref="P55:P57" si="22">IF(N55&gt;4.5,"มากที่สุด",IF(N55&gt;3.5,"มาก",IF(N55&gt;2.5,"ปานกลาง",IF(N55&gt;1.5,"น้อย",IF(N55&lt;=1.5,"น้อยที่สุด")))))</f>
        <v>มาก</v>
      </c>
      <c r="Q55" s="270"/>
    </row>
    <row r="56" spans="1:17" ht="15.75" customHeight="1" x14ac:dyDescent="0.3">
      <c r="A56" s="229"/>
      <c r="B56" s="230" t="s">
        <v>628</v>
      </c>
      <c r="C56" s="231"/>
      <c r="D56" s="214"/>
      <c r="E56" s="183">
        <f>'208 วิทย์เทค'!AF64</f>
        <v>3.9666666666666668</v>
      </c>
      <c r="F56" s="184">
        <f>'208 วิทย์เทค'!AF65</f>
        <v>0.8629210672834341</v>
      </c>
      <c r="G56" s="181" t="str">
        <f t="shared" si="19"/>
        <v>มาก</v>
      </c>
      <c r="H56" s="184">
        <f>'209วิทย์สุข'!AF36</f>
        <v>3.78125</v>
      </c>
      <c r="I56" s="183">
        <f>'209วิทย์สุข'!AF37</f>
        <v>0.70639361228982733</v>
      </c>
      <c r="J56" s="179" t="str">
        <f t="shared" si="20"/>
        <v>มาก</v>
      </c>
      <c r="K56" s="192">
        <f>'210สังคม'!AF34</f>
        <v>4.333333333333333</v>
      </c>
      <c r="L56" s="192">
        <f>'210สังคม'!AF35</f>
        <v>0.80229555708575306</v>
      </c>
      <c r="M56" s="209" t="str">
        <f t="shared" si="21"/>
        <v>มาก</v>
      </c>
      <c r="N56" s="215">
        <f>'6 มิ.ย.57'!AD126</f>
        <v>4.1639344262295079</v>
      </c>
      <c r="O56" s="216">
        <f>'6 มิ.ย.57'!AF127</f>
        <v>0.82818033768298271</v>
      </c>
      <c r="P56" s="181" t="str">
        <f t="shared" si="22"/>
        <v>มาก</v>
      </c>
      <c r="Q56" s="270"/>
    </row>
    <row r="57" spans="1:17" ht="19.5" x14ac:dyDescent="0.3">
      <c r="A57" s="286" t="s">
        <v>638</v>
      </c>
      <c r="B57" s="287"/>
      <c r="C57" s="287"/>
      <c r="D57" s="288"/>
      <c r="E57" s="292">
        <f>AVERAGE(E54:E56)</f>
        <v>4.0166666666666666</v>
      </c>
      <c r="F57" s="292">
        <f>AVERAGE(F54:F56)</f>
        <v>0.83131926575809534</v>
      </c>
      <c r="G57" s="158" t="str">
        <f t="shared" si="19"/>
        <v>มาก</v>
      </c>
      <c r="H57" s="292">
        <f>AVERAGE(H54:H56)</f>
        <v>3.796875</v>
      </c>
      <c r="I57" s="292">
        <f>AVERAGE(I54:I56)</f>
        <v>0.74334772814239392</v>
      </c>
      <c r="J57" s="158" t="str">
        <f t="shared" si="20"/>
        <v>มาก</v>
      </c>
      <c r="K57" s="292">
        <f>AVERAGE(K54:K56)</f>
        <v>4.3666666666666671</v>
      </c>
      <c r="L57" s="292">
        <f>AVERAGE(L54:L56)</f>
        <v>0.76313463294317252</v>
      </c>
      <c r="M57" s="158" t="str">
        <f t="shared" si="21"/>
        <v>มาก</v>
      </c>
      <c r="N57" s="292">
        <f>AVERAGE(N54:N56)</f>
        <v>3.9836065573770489</v>
      </c>
      <c r="O57" s="292">
        <f>AVERAGE(O54:O56)</f>
        <v>0.81341896486344067</v>
      </c>
      <c r="P57" s="158" t="str">
        <f t="shared" si="22"/>
        <v>มาก</v>
      </c>
      <c r="Q57" s="270"/>
    </row>
    <row r="58" spans="1:17" s="148" customFormat="1" ht="19.5" x14ac:dyDescent="0.3">
      <c r="A58" s="289"/>
      <c r="B58" s="289"/>
      <c r="C58" s="289"/>
      <c r="D58" s="289"/>
      <c r="E58" s="184"/>
      <c r="F58" s="184"/>
      <c r="G58" s="290"/>
      <c r="H58" s="184"/>
      <c r="I58" s="184"/>
      <c r="J58" s="290"/>
      <c r="K58" s="291"/>
      <c r="L58" s="291"/>
      <c r="M58" s="290"/>
      <c r="N58" s="184"/>
      <c r="O58" s="185"/>
      <c r="P58" s="290"/>
      <c r="Q58" s="278"/>
    </row>
    <row r="59" spans="1:17" s="148" customFormat="1" ht="19.5" x14ac:dyDescent="0.3">
      <c r="A59" s="289"/>
      <c r="B59" s="289"/>
      <c r="C59" s="289"/>
      <c r="D59" s="289"/>
      <c r="E59" s="184"/>
      <c r="F59" s="184"/>
      <c r="G59" s="290"/>
      <c r="H59" s="184"/>
      <c r="I59" s="184"/>
      <c r="J59" s="290"/>
      <c r="K59" s="291"/>
      <c r="L59" s="291"/>
      <c r="M59" s="290"/>
      <c r="N59" s="184"/>
      <c r="O59" s="185"/>
      <c r="P59" s="290"/>
      <c r="Q59" s="278"/>
    </row>
    <row r="60" spans="1:17" s="148" customFormat="1" ht="19.5" x14ac:dyDescent="0.3">
      <c r="A60" s="289"/>
      <c r="B60" s="289"/>
      <c r="C60" s="289"/>
      <c r="D60" s="289"/>
      <c r="E60" s="184"/>
      <c r="F60" s="184"/>
      <c r="G60" s="290"/>
      <c r="H60" s="184"/>
      <c r="I60" s="184"/>
      <c r="J60" s="290"/>
      <c r="K60" s="291"/>
      <c r="L60" s="291"/>
      <c r="M60" s="290"/>
      <c r="N60" s="184"/>
      <c r="O60" s="185"/>
      <c r="P60" s="290"/>
      <c r="Q60" s="278"/>
    </row>
    <row r="61" spans="1:17" s="148" customFormat="1" ht="19.5" x14ac:dyDescent="0.3">
      <c r="A61" s="236" t="s">
        <v>293</v>
      </c>
      <c r="B61" s="237"/>
      <c r="C61" s="237"/>
      <c r="D61" s="237"/>
      <c r="E61" s="238" t="s">
        <v>597</v>
      </c>
      <c r="F61" s="238"/>
      <c r="G61" s="238"/>
      <c r="H61" s="238" t="s">
        <v>602</v>
      </c>
      <c r="I61" s="238"/>
      <c r="J61" s="238"/>
      <c r="K61" s="239" t="s">
        <v>598</v>
      </c>
      <c r="L61" s="237"/>
      <c r="M61" s="240"/>
      <c r="N61" s="241" t="s">
        <v>234</v>
      </c>
      <c r="O61" s="242"/>
      <c r="P61" s="243"/>
      <c r="Q61" s="278"/>
    </row>
    <row r="62" spans="1:17" s="148" customFormat="1" ht="19.5" x14ac:dyDescent="0.3">
      <c r="A62" s="237"/>
      <c r="B62" s="237"/>
      <c r="C62" s="237"/>
      <c r="D62" s="237"/>
      <c r="E62" s="155" t="s">
        <v>599</v>
      </c>
      <c r="F62" s="160" t="s">
        <v>294</v>
      </c>
      <c r="G62" s="155" t="s">
        <v>600</v>
      </c>
      <c r="H62" s="178" t="s">
        <v>599</v>
      </c>
      <c r="I62" s="155" t="s">
        <v>294</v>
      </c>
      <c r="J62" s="161" t="s">
        <v>600</v>
      </c>
      <c r="K62" s="156" t="s">
        <v>599</v>
      </c>
      <c r="L62" s="157" t="s">
        <v>294</v>
      </c>
      <c r="M62" s="207" t="s">
        <v>600</v>
      </c>
      <c r="N62" s="156" t="s">
        <v>599</v>
      </c>
      <c r="O62" s="157" t="s">
        <v>294</v>
      </c>
      <c r="P62" s="158" t="s">
        <v>600</v>
      </c>
      <c r="Q62" s="278"/>
    </row>
    <row r="63" spans="1:17" ht="15.75" customHeight="1" x14ac:dyDescent="0.3">
      <c r="A63" s="229" t="s">
        <v>629</v>
      </c>
      <c r="B63" s="230"/>
      <c r="C63" s="231"/>
      <c r="D63" s="214"/>
      <c r="E63" s="183"/>
      <c r="F63" s="184"/>
      <c r="G63" s="181"/>
      <c r="H63" s="184"/>
      <c r="I63" s="183"/>
      <c r="J63" s="179"/>
      <c r="K63" s="192"/>
      <c r="L63" s="192"/>
      <c r="M63" s="209"/>
      <c r="N63" s="215"/>
      <c r="O63" s="216"/>
      <c r="P63" s="181"/>
      <c r="Q63" s="270"/>
    </row>
    <row r="64" spans="1:17" s="234" customFormat="1" ht="15.75" customHeight="1" x14ac:dyDescent="0.3">
      <c r="A64" s="269"/>
      <c r="B64" s="279" t="s">
        <v>630</v>
      </c>
      <c r="C64" s="279"/>
      <c r="D64" s="279"/>
      <c r="E64" s="267"/>
      <c r="F64" s="280"/>
      <c r="G64" s="267"/>
      <c r="H64" s="281"/>
      <c r="I64" s="267"/>
      <c r="J64" s="282"/>
      <c r="K64" s="235"/>
      <c r="L64" s="282"/>
      <c r="M64" s="235"/>
      <c r="N64" s="282"/>
      <c r="O64" s="235"/>
      <c r="P64" s="283"/>
      <c r="Q64" s="271"/>
    </row>
    <row r="65" spans="1:17" s="234" customFormat="1" ht="15.75" customHeight="1" x14ac:dyDescent="0.3">
      <c r="A65" s="269" t="s">
        <v>631</v>
      </c>
      <c r="B65" s="279"/>
      <c r="C65" s="279"/>
      <c r="D65" s="279"/>
      <c r="E65" s="266">
        <f>'208 วิทย์เทค'!AG64</f>
        <v>3.95</v>
      </c>
      <c r="F65" s="284">
        <f>'208 วิทย์เทค'!AG65</f>
        <v>0.79030137997250205</v>
      </c>
      <c r="G65" s="181" t="str">
        <f t="shared" ref="G65:G70" si="23">IF(E65&gt;4.5,"มากที่สุด",IF(E65&gt;3.5,"มาก",IF(E65&gt;2.5,"ปานกลาง",IF(E65&gt;1.5,"น้อย",IF(E65&lt;=1.5,"น้อยที่สุด")))))</f>
        <v>มาก</v>
      </c>
      <c r="H65" s="285">
        <f>'209วิทย์สุข'!AG36</f>
        <v>3.375</v>
      </c>
      <c r="I65" s="268">
        <f>'209วิทย์สุข'!AG37</f>
        <v>0.97550648548628649</v>
      </c>
      <c r="J65" s="179" t="str">
        <f t="shared" ref="J65:J70" si="24">IF(H65&gt;4.5,"มากที่สุด",IF(H65&gt;3.5,"มาก",IF(H65&gt;2.5,"ปานกลาง",IF(H65&gt;1.5,"น้อย",IF(H65&lt;=1.5,"น้อยที่สุด")))))</f>
        <v>ปานกลาง</v>
      </c>
      <c r="K65" s="268">
        <f>'210สังคม'!AG34</f>
        <v>3.9666666666666668</v>
      </c>
      <c r="L65" s="285">
        <f>'210สังคม'!AG35</f>
        <v>0.92785749995884825</v>
      </c>
      <c r="M65" s="209" t="str">
        <f t="shared" ref="M65:M70" si="25">IF(K65&gt;4.5,"มากที่สุด",IF(K65&gt;3.5,"มาก",IF(K65&gt;2.5,"ปานกลาง",IF(K65&gt;1.5,"น้อย",IF(K65&lt;=1.5,"น้อยที่สุด")))))</f>
        <v>มาก</v>
      </c>
      <c r="N65" s="268">
        <f>'6 มิ.ย.57'!AG126</f>
        <v>3.8032786885245899</v>
      </c>
      <c r="O65" s="268">
        <f>'6 มิ.ย.57'!AG127</f>
        <v>0.905806286757187</v>
      </c>
      <c r="P65" s="181" t="str">
        <f t="shared" ref="P65:P70" si="26">IF(N65&gt;4.5,"มากที่สุด",IF(N65&gt;3.5,"มาก",IF(N65&gt;2.5,"ปานกลาง",IF(N65&gt;1.5,"น้อย",IF(N65&lt;=1.5,"น้อยที่สุด")))))</f>
        <v>มาก</v>
      </c>
      <c r="Q65" s="269"/>
    </row>
    <row r="66" spans="1:17" s="234" customFormat="1" ht="15.75" customHeight="1" x14ac:dyDescent="0.3">
      <c r="A66" s="269"/>
      <c r="B66" s="279" t="s">
        <v>632</v>
      </c>
      <c r="C66" s="279"/>
      <c r="D66" s="279"/>
      <c r="E66" s="266"/>
      <c r="F66" s="284"/>
      <c r="G66" s="266"/>
      <c r="H66" s="285"/>
      <c r="I66" s="268"/>
      <c r="J66" s="179"/>
      <c r="K66" s="265"/>
      <c r="L66" s="279"/>
      <c r="M66" s="269"/>
      <c r="N66" s="268"/>
      <c r="O66" s="268"/>
      <c r="P66" s="181"/>
      <c r="Q66" s="269"/>
    </row>
    <row r="67" spans="1:17" s="234" customFormat="1" ht="15.75" customHeight="1" x14ac:dyDescent="0.3">
      <c r="A67" s="269" t="s">
        <v>633</v>
      </c>
      <c r="B67" s="279"/>
      <c r="C67" s="279"/>
      <c r="D67" s="279"/>
      <c r="E67" s="266">
        <f>'208 วิทย์เทค'!AH64</f>
        <v>3.9333333333333331</v>
      </c>
      <c r="F67" s="284">
        <f>'208 วิทย์เทค'!AH65</f>
        <v>0.88042106002631115</v>
      </c>
      <c r="G67" s="181" t="str">
        <f t="shared" si="23"/>
        <v>มาก</v>
      </c>
      <c r="H67" s="285">
        <f>'209วิทย์สุข'!AH36</f>
        <v>3.34375</v>
      </c>
      <c r="I67" s="268">
        <f>'209วิทย์สุข'!AH37</f>
        <v>1.0035220234817486</v>
      </c>
      <c r="J67" s="179" t="str">
        <f t="shared" si="24"/>
        <v>ปานกลาง</v>
      </c>
      <c r="K67" s="268">
        <f>'210สังคม'!AH34</f>
        <v>4.2</v>
      </c>
      <c r="L67" s="285">
        <f>'210สังคม'!AH35</f>
        <v>0.80515579987289665</v>
      </c>
      <c r="M67" s="209" t="str">
        <f t="shared" si="25"/>
        <v>มาก</v>
      </c>
      <c r="N67" s="268">
        <f>'6 มิ.ย.57'!AH126</f>
        <v>3.8442622950819674</v>
      </c>
      <c r="O67" s="268">
        <f>'6 มิ.ย.57'!AH127</f>
        <v>0.9449342257338782</v>
      </c>
      <c r="P67" s="181" t="str">
        <f t="shared" si="26"/>
        <v>มาก</v>
      </c>
      <c r="Q67" s="269"/>
    </row>
    <row r="68" spans="1:17" s="234" customFormat="1" ht="15.75" customHeight="1" x14ac:dyDescent="0.3">
      <c r="A68" s="269"/>
      <c r="B68" s="279" t="s">
        <v>634</v>
      </c>
      <c r="C68" s="279"/>
      <c r="D68" s="279"/>
      <c r="E68" s="266">
        <f>'208 วิทย์เทค'!AI64</f>
        <v>3.9666666666666668</v>
      </c>
      <c r="F68" s="285">
        <f>'208 วิทย์เทค'!AI65</f>
        <v>0.84305068843862241</v>
      </c>
      <c r="G68" s="181" t="str">
        <f t="shared" si="23"/>
        <v>มาก</v>
      </c>
      <c r="H68" s="285">
        <f>'209วิทย์สุข'!AI36</f>
        <v>3.46875</v>
      </c>
      <c r="I68" s="266">
        <f>'209วิทย์สุข'!AI37</f>
        <v>0.94985143150678242</v>
      </c>
      <c r="J68" s="179" t="str">
        <f t="shared" si="24"/>
        <v>ปานกลาง</v>
      </c>
      <c r="K68" s="268">
        <f>'210สังคม'!AI34</f>
        <v>4.2666666666666666</v>
      </c>
      <c r="L68" s="284">
        <f>'210สังคม'!AI35</f>
        <v>0.7396799556440673</v>
      </c>
      <c r="M68" s="209" t="str">
        <f t="shared" si="25"/>
        <v>มาก</v>
      </c>
      <c r="N68" s="266">
        <f>'6 มิ.ย.57'!AI126</f>
        <v>3.9098360655737703</v>
      </c>
      <c r="O68" s="268">
        <f>'6 มิ.ย.57'!AI127</f>
        <v>0.89076156812612162</v>
      </c>
      <c r="P68" s="181" t="str">
        <f t="shared" si="26"/>
        <v>มาก</v>
      </c>
      <c r="Q68" s="269"/>
    </row>
    <row r="69" spans="1:17" ht="15.75" customHeight="1" x14ac:dyDescent="0.3">
      <c r="A69" s="286" t="s">
        <v>639</v>
      </c>
      <c r="B69" s="287"/>
      <c r="C69" s="287"/>
      <c r="D69" s="288"/>
      <c r="E69" s="292">
        <f>AVERAGE(E66:E68)</f>
        <v>3.95</v>
      </c>
      <c r="F69" s="292">
        <f>AVERAGE(F66:F68)</f>
        <v>0.86173587423246678</v>
      </c>
      <c r="G69" s="158" t="str">
        <f t="shared" si="23"/>
        <v>มาก</v>
      </c>
      <c r="H69" s="292">
        <f>AVERAGE(H66:H68)</f>
        <v>3.40625</v>
      </c>
      <c r="I69" s="292">
        <f>AVERAGE(I66:I68)</f>
        <v>0.97668672749426544</v>
      </c>
      <c r="J69" s="158" t="str">
        <f t="shared" si="24"/>
        <v>ปานกลาง</v>
      </c>
      <c r="K69" s="292">
        <f>AVERAGE(K66:K68)</f>
        <v>4.2333333333333334</v>
      </c>
      <c r="L69" s="292">
        <f>AVERAGE(L66:L68)</f>
        <v>0.77241787775848203</v>
      </c>
      <c r="M69" s="158" t="str">
        <f t="shared" si="25"/>
        <v>มาก</v>
      </c>
      <c r="N69" s="292">
        <f>AVERAGE(N66:N68)</f>
        <v>3.8770491803278686</v>
      </c>
      <c r="O69" s="292">
        <f>AVERAGE(O66:O68)</f>
        <v>0.91784789692999991</v>
      </c>
      <c r="P69" s="158" t="str">
        <f t="shared" si="26"/>
        <v>มาก</v>
      </c>
      <c r="Q69" s="293"/>
    </row>
    <row r="70" spans="1:17" ht="15.75" customHeight="1" x14ac:dyDescent="0.3">
      <c r="A70" s="286" t="s">
        <v>234</v>
      </c>
      <c r="B70" s="287"/>
      <c r="C70" s="287"/>
      <c r="D70" s="288"/>
      <c r="E70" s="292">
        <f>AVERAGE(E34:E36,E40:E41,E44:E48,E52:E56,E65:E68)</f>
        <v>4.2427083333333337</v>
      </c>
      <c r="F70" s="292">
        <f>AVERAGE(F34:F36,F40:F41,F44:F48,F52:F56,F65:F68)</f>
        <v>0.70131099845898026</v>
      </c>
      <c r="G70" s="158" t="str">
        <f t="shared" si="23"/>
        <v>มาก</v>
      </c>
      <c r="H70" s="292">
        <f>AVERAGE(H34:H36,H40:H41,H44:H48,H52:H56,H65:H68)</f>
        <v>4.12890625</v>
      </c>
      <c r="I70" s="292">
        <f>AVERAGE(I34:I36,I40:I41,I44:I48,I52:I56,I65:I68)</f>
        <v>0.68539283330366985</v>
      </c>
      <c r="J70" s="158" t="str">
        <f t="shared" si="24"/>
        <v>มาก</v>
      </c>
      <c r="K70" s="292">
        <f>AVERAGE(K34:K36,K40:K41,K44:K48,K52:K56,K65:K68)</f>
        <v>4.4520833333333343</v>
      </c>
      <c r="L70" s="292">
        <f>AVERAGE(L34:L36,L40:L41,L44:L48,L52:L56,L65:L68)</f>
        <v>0.63188187859543621</v>
      </c>
      <c r="M70" s="158" t="str">
        <f t="shared" si="25"/>
        <v>มาก</v>
      </c>
      <c r="N70" s="292">
        <f>AVERAGE(N34:N36,N40:N41,N44:N48,N52:N56,N65:N68)</f>
        <v>4.2407786885245899</v>
      </c>
      <c r="O70" s="292">
        <f>AVERAGE(O34:O36,O40:O41,O44:O48,O52:O56,O65:O68)</f>
        <v>0.69685902965968316</v>
      </c>
      <c r="P70" s="158" t="str">
        <f t="shared" si="26"/>
        <v>มาก</v>
      </c>
    </row>
    <row r="72" spans="1:17" s="233" customFormat="1" ht="21" x14ac:dyDescent="0.35">
      <c r="A72" s="300"/>
      <c r="B72" s="300"/>
      <c r="C72" s="300" t="s">
        <v>640</v>
      </c>
      <c r="D72" s="300"/>
      <c r="E72" s="300"/>
      <c r="F72" s="300"/>
      <c r="G72" s="300"/>
      <c r="H72" s="300"/>
      <c r="I72" s="300"/>
      <c r="J72" s="300"/>
      <c r="K72" s="300"/>
      <c r="L72" s="300"/>
      <c r="M72" s="300"/>
      <c r="N72" s="300"/>
      <c r="O72" s="300"/>
      <c r="P72" s="300"/>
    </row>
    <row r="73" spans="1:17" s="233" customFormat="1" ht="21" x14ac:dyDescent="0.35">
      <c r="A73" s="300" t="s">
        <v>642</v>
      </c>
      <c r="B73" s="300"/>
      <c r="C73" s="300"/>
      <c r="D73" s="300"/>
      <c r="E73" s="300"/>
      <c r="F73" s="300"/>
      <c r="G73" s="300"/>
      <c r="H73" s="300"/>
      <c r="I73" s="300"/>
      <c r="J73" s="300"/>
      <c r="K73" s="300"/>
      <c r="L73" s="300"/>
      <c r="M73" s="300"/>
      <c r="N73" s="300"/>
      <c r="O73" s="300"/>
      <c r="P73" s="300"/>
    </row>
    <row r="74" spans="1:17" s="233" customFormat="1" ht="21" x14ac:dyDescent="0.35">
      <c r="A74" s="300" t="s">
        <v>643</v>
      </c>
      <c r="B74" s="300"/>
      <c r="C74" s="300"/>
      <c r="D74" s="300"/>
      <c r="E74" s="300"/>
      <c r="F74" s="300"/>
      <c r="G74" s="300"/>
      <c r="H74" s="300"/>
      <c r="I74" s="300"/>
      <c r="J74" s="300"/>
      <c r="K74" s="300"/>
      <c r="L74" s="300"/>
      <c r="M74" s="300"/>
      <c r="N74" s="300"/>
      <c r="O74" s="300"/>
      <c r="P74" s="300"/>
    </row>
    <row r="75" spans="1:17" s="233" customFormat="1" ht="21" x14ac:dyDescent="0.35">
      <c r="A75" s="300" t="s">
        <v>641</v>
      </c>
      <c r="B75" s="300"/>
      <c r="C75" s="300" t="s">
        <v>679</v>
      </c>
      <c r="D75" s="300"/>
      <c r="E75" s="300"/>
      <c r="F75" s="300"/>
      <c r="G75" s="300"/>
      <c r="H75" s="300"/>
      <c r="I75" s="300"/>
      <c r="J75" s="300"/>
      <c r="K75" s="300"/>
      <c r="L75" s="300"/>
      <c r="M75" s="300"/>
      <c r="N75" s="300"/>
      <c r="O75" s="300"/>
      <c r="P75" s="300"/>
    </row>
    <row r="76" spans="1:17" s="233" customFormat="1" ht="21" x14ac:dyDescent="0.35">
      <c r="A76" s="300" t="s">
        <v>680</v>
      </c>
      <c r="B76" s="300"/>
      <c r="C76" s="300"/>
      <c r="D76" s="300"/>
      <c r="E76" s="300"/>
      <c r="F76" s="300"/>
      <c r="G76" s="300"/>
      <c r="H76" s="300"/>
      <c r="I76" s="300"/>
      <c r="J76" s="300"/>
      <c r="K76" s="300"/>
      <c r="L76" s="300"/>
      <c r="M76" s="300"/>
      <c r="N76" s="300"/>
      <c r="O76" s="300"/>
      <c r="P76" s="300"/>
    </row>
    <row r="77" spans="1:17" s="233" customFormat="1" ht="21" x14ac:dyDescent="0.35">
      <c r="A77" s="300" t="s">
        <v>681</v>
      </c>
      <c r="B77" s="300"/>
      <c r="C77" s="300"/>
      <c r="D77" s="300"/>
      <c r="E77" s="300"/>
      <c r="F77" s="300"/>
      <c r="G77" s="300"/>
      <c r="H77" s="300"/>
      <c r="I77" s="300"/>
      <c r="J77" s="300"/>
      <c r="K77" s="300"/>
      <c r="L77" s="300"/>
      <c r="M77" s="300"/>
      <c r="N77" s="300"/>
      <c r="O77" s="300"/>
      <c r="P77" s="300"/>
    </row>
    <row r="78" spans="1:17" s="233" customFormat="1" ht="21" x14ac:dyDescent="0.35">
      <c r="A78" s="300" t="s">
        <v>682</v>
      </c>
      <c r="B78" s="300"/>
      <c r="C78" s="300"/>
      <c r="D78" s="300"/>
      <c r="E78" s="300"/>
      <c r="F78" s="300"/>
      <c r="G78" s="300"/>
      <c r="H78" s="300"/>
      <c r="I78" s="300"/>
      <c r="J78" s="300"/>
      <c r="K78" s="300"/>
      <c r="L78" s="300"/>
      <c r="M78" s="300"/>
      <c r="N78" s="300"/>
      <c r="O78" s="300"/>
      <c r="P78" s="300"/>
    </row>
    <row r="79" spans="1:17" s="300" customFormat="1" ht="21" x14ac:dyDescent="0.35">
      <c r="C79" s="300" t="s">
        <v>644</v>
      </c>
    </row>
    <row r="80" spans="1:17" s="300" customFormat="1" ht="21" x14ac:dyDescent="0.35">
      <c r="C80" s="300" t="s">
        <v>683</v>
      </c>
    </row>
    <row r="81" spans="1:3" s="300" customFormat="1" ht="21" x14ac:dyDescent="0.35">
      <c r="A81" s="300" t="s">
        <v>645</v>
      </c>
    </row>
    <row r="82" spans="1:3" s="300" customFormat="1" ht="21" x14ac:dyDescent="0.35">
      <c r="A82" s="300" t="s">
        <v>646</v>
      </c>
    </row>
    <row r="83" spans="1:3" s="300" customFormat="1" ht="21" x14ac:dyDescent="0.35">
      <c r="C83" s="300" t="s">
        <v>647</v>
      </c>
    </row>
    <row r="84" spans="1:3" s="300" customFormat="1" ht="21" x14ac:dyDescent="0.35">
      <c r="A84" s="300" t="s">
        <v>648</v>
      </c>
    </row>
    <row r="85" spans="1:3" s="300" customFormat="1" ht="21" x14ac:dyDescent="0.35">
      <c r="A85" s="300" t="s">
        <v>684</v>
      </c>
    </row>
    <row r="86" spans="1:3" s="300" customFormat="1" ht="21" x14ac:dyDescent="0.35">
      <c r="A86" s="300" t="s">
        <v>685</v>
      </c>
    </row>
    <row r="87" spans="1:3" s="300" customFormat="1" ht="21" x14ac:dyDescent="0.35">
      <c r="A87" s="300" t="s">
        <v>686</v>
      </c>
    </row>
    <row r="88" spans="1:3" s="300" customFormat="1" ht="21" x14ac:dyDescent="0.35"/>
    <row r="89" spans="1:3" s="300" customFormat="1" ht="21" x14ac:dyDescent="0.35"/>
    <row r="90" spans="1:3" s="233" customFormat="1" ht="19.5" x14ac:dyDescent="0.3"/>
    <row r="91" spans="1:3" s="233" customFormat="1" ht="19.5" x14ac:dyDescent="0.3">
      <c r="C91" s="233" t="s">
        <v>649</v>
      </c>
    </row>
    <row r="92" spans="1:3" s="233" customFormat="1" ht="19.5" x14ac:dyDescent="0.3">
      <c r="A92" s="233" t="s">
        <v>650</v>
      </c>
    </row>
    <row r="93" spans="1:3" s="233" customFormat="1" ht="19.5" x14ac:dyDescent="0.3">
      <c r="A93" s="233" t="s">
        <v>651</v>
      </c>
    </row>
    <row r="94" spans="1:3" s="233" customFormat="1" ht="19.5" x14ac:dyDescent="0.3"/>
    <row r="95" spans="1:3" ht="12.75" x14ac:dyDescent="0.2"/>
    <row r="96" spans="1:3" ht="12.75" x14ac:dyDescent="0.2"/>
  </sheetData>
  <mergeCells count="22">
    <mergeCell ref="A70:D70"/>
    <mergeCell ref="A61:D62"/>
    <mergeCell ref="E61:G61"/>
    <mergeCell ref="H61:J61"/>
    <mergeCell ref="K61:M61"/>
    <mergeCell ref="N5:P5"/>
    <mergeCell ref="A69:D69"/>
    <mergeCell ref="A37:D37"/>
    <mergeCell ref="A42:D42"/>
    <mergeCell ref="A49:D49"/>
    <mergeCell ref="A57:D57"/>
    <mergeCell ref="N61:P61"/>
    <mergeCell ref="A1:M1"/>
    <mergeCell ref="A5:D6"/>
    <mergeCell ref="K5:M5"/>
    <mergeCell ref="E5:G5"/>
    <mergeCell ref="H5:J5"/>
    <mergeCell ref="A31:D32"/>
    <mergeCell ref="E31:G31"/>
    <mergeCell ref="H31:J31"/>
    <mergeCell ref="K31:M31"/>
    <mergeCell ref="N31:P31"/>
  </mergeCells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view="pageBreakPreview" zoomScaleNormal="100" zoomScaleSheetLayoutView="100" workbookViewId="0">
      <selection activeCell="C34" sqref="C34"/>
    </sheetView>
  </sheetViews>
  <sheetFormatPr defaultColWidth="17.28515625" defaultRowHeight="15.75" customHeight="1" x14ac:dyDescent="0.2"/>
  <cols>
    <col min="1" max="1" width="5.28515625" customWidth="1"/>
    <col min="2" max="2" width="5.42578125" customWidth="1"/>
    <col min="3" max="3" width="62.42578125" customWidth="1"/>
    <col min="4" max="14" width="9.140625" customWidth="1"/>
  </cols>
  <sheetData>
    <row r="1" spans="1:14" ht="21" customHeight="1" x14ac:dyDescent="0.35">
      <c r="A1" s="359" t="s">
        <v>691</v>
      </c>
      <c r="B1" s="359"/>
      <c r="C1" s="359"/>
      <c r="D1" s="359"/>
      <c r="E1" s="365"/>
      <c r="F1" s="39"/>
      <c r="G1" s="39"/>
      <c r="H1" s="39"/>
      <c r="I1" s="39"/>
      <c r="J1" s="39"/>
      <c r="K1" s="39"/>
      <c r="L1" s="39"/>
      <c r="M1" s="39"/>
      <c r="N1" s="39"/>
    </row>
    <row r="2" spans="1:14" ht="21" customHeight="1" x14ac:dyDescent="0.35">
      <c r="A2" s="41"/>
      <c r="B2" s="41"/>
      <c r="C2" s="39"/>
      <c r="D2" s="78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ht="21" customHeight="1" x14ac:dyDescent="0.35">
      <c r="A3" s="79" t="s">
        <v>300</v>
      </c>
      <c r="B3" s="41"/>
      <c r="C3" s="39"/>
      <c r="D3" s="78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 ht="21" customHeight="1" x14ac:dyDescent="0.35">
      <c r="A4" s="80">
        <v>3.1</v>
      </c>
      <c r="B4" s="258" t="s">
        <v>301</v>
      </c>
      <c r="C4" s="245"/>
      <c r="D4" s="78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4" ht="13.5" customHeight="1" x14ac:dyDescent="0.35">
      <c r="A5" s="50"/>
      <c r="B5" s="258"/>
      <c r="C5" s="245"/>
      <c r="D5" s="78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4" ht="21" customHeight="1" x14ac:dyDescent="0.35">
      <c r="A6" s="50"/>
      <c r="B6" s="349" t="s">
        <v>687</v>
      </c>
      <c r="C6" s="352" t="s">
        <v>302</v>
      </c>
      <c r="D6" s="353" t="s">
        <v>303</v>
      </c>
      <c r="E6" s="47"/>
      <c r="F6" s="39"/>
      <c r="G6" s="39"/>
      <c r="H6" s="39"/>
      <c r="I6" s="39"/>
      <c r="J6" s="39"/>
      <c r="K6" s="39"/>
      <c r="L6" s="39"/>
      <c r="M6" s="39"/>
      <c r="N6" s="39"/>
    </row>
    <row r="7" spans="1:14" ht="21" customHeight="1" x14ac:dyDescent="0.35">
      <c r="A7" s="50"/>
      <c r="B7" s="351">
        <v>1</v>
      </c>
      <c r="C7" s="348" t="s">
        <v>304</v>
      </c>
      <c r="D7" s="82">
        <v>5</v>
      </c>
      <c r="E7" s="47"/>
      <c r="F7" s="39"/>
      <c r="G7" s="39"/>
      <c r="H7" s="39"/>
      <c r="I7" s="39"/>
      <c r="J7" s="39"/>
      <c r="K7" s="39"/>
      <c r="L7" s="39"/>
      <c r="M7" s="39"/>
      <c r="N7" s="39"/>
    </row>
    <row r="8" spans="1:14" ht="21" customHeight="1" x14ac:dyDescent="0.35">
      <c r="A8" s="50"/>
      <c r="B8" s="351">
        <v>2</v>
      </c>
      <c r="C8" s="348" t="s">
        <v>305</v>
      </c>
      <c r="D8" s="82">
        <v>2</v>
      </c>
      <c r="E8" s="47"/>
      <c r="F8" s="39"/>
      <c r="G8" s="39"/>
      <c r="H8" s="39"/>
      <c r="I8" s="39"/>
      <c r="J8" s="39"/>
      <c r="K8" s="39"/>
      <c r="L8" s="39"/>
      <c r="M8" s="39"/>
      <c r="N8" s="39"/>
    </row>
    <row r="9" spans="1:14" ht="21" customHeight="1" x14ac:dyDescent="0.35">
      <c r="A9" s="50"/>
      <c r="B9" s="351">
        <v>3</v>
      </c>
      <c r="C9" s="348" t="s">
        <v>306</v>
      </c>
      <c r="D9" s="82">
        <v>2</v>
      </c>
      <c r="E9" s="47"/>
      <c r="F9" s="39"/>
      <c r="G9" s="39"/>
      <c r="H9" s="39"/>
      <c r="I9" s="39"/>
      <c r="J9" s="39"/>
      <c r="K9" s="39"/>
      <c r="L9" s="39"/>
      <c r="M9" s="39"/>
      <c r="N9" s="39"/>
    </row>
    <row r="10" spans="1:14" ht="42" customHeight="1" x14ac:dyDescent="0.35">
      <c r="A10" s="50"/>
      <c r="B10" s="351">
        <v>4</v>
      </c>
      <c r="C10" s="360" t="s">
        <v>688</v>
      </c>
      <c r="D10" s="82">
        <v>2</v>
      </c>
      <c r="E10" s="47"/>
      <c r="F10" s="39"/>
      <c r="G10" s="39"/>
      <c r="H10" s="39"/>
      <c r="I10" s="39"/>
      <c r="J10" s="39"/>
      <c r="K10" s="39"/>
      <c r="L10" s="39"/>
      <c r="M10" s="39"/>
      <c r="N10" s="39"/>
    </row>
    <row r="11" spans="1:14" s="148" customFormat="1" ht="42" customHeight="1" x14ac:dyDescent="0.35">
      <c r="A11" s="147"/>
      <c r="B11" s="351">
        <v>10</v>
      </c>
      <c r="C11" s="348" t="s">
        <v>311</v>
      </c>
      <c r="D11" s="82">
        <v>2</v>
      </c>
      <c r="E11" s="141"/>
      <c r="F11" s="142"/>
      <c r="G11" s="142"/>
      <c r="H11" s="142"/>
      <c r="I11" s="142"/>
      <c r="J11" s="142"/>
      <c r="K11" s="142"/>
      <c r="L11" s="142"/>
      <c r="M11" s="142"/>
      <c r="N11" s="142"/>
    </row>
    <row r="12" spans="1:14" ht="21" customHeight="1" x14ac:dyDescent="0.35">
      <c r="A12" s="50"/>
      <c r="B12" s="351">
        <v>5</v>
      </c>
      <c r="C12" s="348" t="s">
        <v>307</v>
      </c>
      <c r="D12" s="82">
        <v>1</v>
      </c>
      <c r="E12" s="47"/>
      <c r="F12" s="39"/>
      <c r="G12" s="39"/>
      <c r="H12" s="39"/>
      <c r="I12" s="39"/>
      <c r="J12" s="39"/>
      <c r="K12" s="39"/>
      <c r="L12" s="39"/>
      <c r="M12" s="39"/>
      <c r="N12" s="39"/>
    </row>
    <row r="13" spans="1:14" ht="42" customHeight="1" x14ac:dyDescent="0.35">
      <c r="A13" s="50"/>
      <c r="B13" s="351">
        <v>6</v>
      </c>
      <c r="C13" s="360" t="s">
        <v>308</v>
      </c>
      <c r="D13" s="82">
        <v>1</v>
      </c>
      <c r="E13" s="47"/>
      <c r="F13" s="39"/>
      <c r="G13" s="83"/>
      <c r="H13" s="39"/>
      <c r="I13" s="39"/>
      <c r="J13" s="39"/>
      <c r="K13" s="39"/>
      <c r="L13" s="39"/>
      <c r="M13" s="39"/>
      <c r="N13" s="39"/>
    </row>
    <row r="14" spans="1:14" ht="63" customHeight="1" x14ac:dyDescent="0.35">
      <c r="A14" s="50"/>
      <c r="B14" s="351">
        <v>7</v>
      </c>
      <c r="C14" s="360" t="s">
        <v>689</v>
      </c>
      <c r="D14" s="82">
        <v>1</v>
      </c>
      <c r="E14" s="47"/>
      <c r="F14" s="39"/>
      <c r="G14" s="39"/>
      <c r="H14" s="39"/>
      <c r="I14" s="39"/>
      <c r="J14" s="39"/>
      <c r="K14" s="39"/>
      <c r="L14" s="39"/>
      <c r="M14" s="39"/>
      <c r="N14" s="39"/>
    </row>
    <row r="15" spans="1:14" ht="21" customHeight="1" x14ac:dyDescent="0.35">
      <c r="A15" s="50"/>
      <c r="B15" s="351">
        <v>8</v>
      </c>
      <c r="C15" s="348" t="s">
        <v>309</v>
      </c>
      <c r="D15" s="82">
        <v>1</v>
      </c>
      <c r="E15" s="47"/>
      <c r="F15" s="39"/>
      <c r="G15" s="39"/>
      <c r="H15" s="39"/>
      <c r="I15" s="39"/>
      <c r="J15" s="39"/>
      <c r="K15" s="39"/>
      <c r="L15" s="39"/>
      <c r="M15" s="39"/>
      <c r="N15" s="39"/>
    </row>
    <row r="16" spans="1:14" ht="21" customHeight="1" x14ac:dyDescent="0.35">
      <c r="A16" s="50"/>
      <c r="B16" s="351">
        <v>9</v>
      </c>
      <c r="C16" s="348" t="s">
        <v>310</v>
      </c>
      <c r="D16" s="82">
        <v>1</v>
      </c>
      <c r="E16" s="47"/>
      <c r="F16" s="39"/>
      <c r="G16" s="39"/>
      <c r="H16" s="39"/>
      <c r="I16" s="39"/>
      <c r="J16" s="39"/>
      <c r="K16" s="39"/>
      <c r="L16" s="39"/>
      <c r="M16" s="39"/>
      <c r="N16" s="39"/>
    </row>
    <row r="17" spans="1:14" ht="26.25" customHeight="1" x14ac:dyDescent="0.35">
      <c r="A17" s="50"/>
      <c r="B17" s="351">
        <v>11</v>
      </c>
      <c r="C17" s="362" t="s">
        <v>690</v>
      </c>
      <c r="D17" s="82">
        <v>1</v>
      </c>
      <c r="E17" s="47"/>
      <c r="F17" s="39"/>
      <c r="G17" s="39"/>
      <c r="H17" s="39"/>
      <c r="I17" s="39"/>
      <c r="J17" s="39"/>
      <c r="K17" s="39"/>
      <c r="L17" s="39"/>
      <c r="M17" s="39"/>
      <c r="N17" s="39"/>
    </row>
    <row r="18" spans="1:14" ht="63" customHeight="1" x14ac:dyDescent="0.35">
      <c r="A18" s="50"/>
      <c r="B18" s="351">
        <v>12</v>
      </c>
      <c r="C18" s="348" t="s">
        <v>312</v>
      </c>
      <c r="D18" s="82">
        <v>1</v>
      </c>
      <c r="E18" s="47"/>
      <c r="F18" s="39"/>
      <c r="G18" s="39"/>
      <c r="H18" s="39"/>
      <c r="I18" s="39"/>
      <c r="J18" s="39"/>
      <c r="K18" s="39"/>
      <c r="L18" s="39"/>
      <c r="M18" s="39"/>
      <c r="N18" s="39"/>
    </row>
    <row r="19" spans="1:14" ht="49.5" customHeight="1" x14ac:dyDescent="0.35">
      <c r="A19" s="50"/>
      <c r="B19" s="351">
        <v>13</v>
      </c>
      <c r="C19" s="361" t="s">
        <v>313</v>
      </c>
      <c r="D19" s="82">
        <v>1</v>
      </c>
      <c r="E19" s="47"/>
      <c r="F19" s="39"/>
      <c r="G19" s="39"/>
      <c r="H19" s="39"/>
      <c r="I19" s="39"/>
      <c r="J19" s="39"/>
      <c r="K19" s="39"/>
      <c r="L19" s="39"/>
      <c r="M19" s="39"/>
      <c r="N19" s="39"/>
    </row>
    <row r="20" spans="1:14" ht="21" customHeight="1" x14ac:dyDescent="0.35">
      <c r="A20" s="50"/>
      <c r="B20" s="351">
        <v>14</v>
      </c>
      <c r="C20" s="348" t="s">
        <v>314</v>
      </c>
      <c r="D20" s="82">
        <v>1</v>
      </c>
      <c r="E20" s="47"/>
      <c r="F20" s="39"/>
      <c r="G20" s="39"/>
      <c r="H20" s="39"/>
      <c r="I20" s="39"/>
      <c r="J20" s="39"/>
      <c r="K20" s="39"/>
      <c r="L20" s="39"/>
      <c r="M20" s="39"/>
      <c r="N20" s="39"/>
    </row>
    <row r="21" spans="1:14" ht="21" customHeight="1" x14ac:dyDescent="0.35">
      <c r="A21" s="50"/>
      <c r="B21" s="351">
        <v>15</v>
      </c>
      <c r="C21" s="348" t="s">
        <v>315</v>
      </c>
      <c r="D21" s="82">
        <v>1</v>
      </c>
      <c r="E21" s="47"/>
      <c r="F21" s="39"/>
      <c r="G21" s="39"/>
      <c r="H21" s="39"/>
      <c r="I21" s="39"/>
      <c r="J21" s="39"/>
      <c r="K21" s="39"/>
      <c r="L21" s="39"/>
      <c r="M21" s="39"/>
      <c r="N21" s="39"/>
    </row>
    <row r="22" spans="1:14" ht="21" customHeight="1" x14ac:dyDescent="0.35">
      <c r="A22" s="50"/>
      <c r="B22" s="351">
        <v>16</v>
      </c>
      <c r="C22" s="348" t="s">
        <v>316</v>
      </c>
      <c r="D22" s="82">
        <v>1</v>
      </c>
      <c r="E22" s="47"/>
      <c r="F22" s="39"/>
      <c r="G22" s="39"/>
      <c r="H22" s="39"/>
      <c r="I22" s="39"/>
      <c r="J22" s="39"/>
      <c r="K22" s="39"/>
      <c r="L22" s="39"/>
      <c r="M22" s="39"/>
      <c r="N22" s="39"/>
    </row>
    <row r="23" spans="1:14" ht="21" customHeight="1" x14ac:dyDescent="0.35">
      <c r="A23" s="50"/>
      <c r="B23" s="351">
        <v>17</v>
      </c>
      <c r="C23" s="348" t="s">
        <v>317</v>
      </c>
      <c r="D23" s="82">
        <v>1</v>
      </c>
      <c r="E23" s="47"/>
      <c r="F23" s="39"/>
      <c r="G23" s="39"/>
      <c r="H23" s="39"/>
      <c r="I23" s="39"/>
      <c r="J23" s="39"/>
      <c r="K23" s="39"/>
      <c r="L23" s="39"/>
      <c r="M23" s="39"/>
      <c r="N23" s="39"/>
    </row>
    <row r="24" spans="1:14" ht="21" customHeight="1" x14ac:dyDescent="0.35">
      <c r="A24" s="50"/>
      <c r="B24" s="351">
        <v>20</v>
      </c>
      <c r="C24" s="348" t="s">
        <v>318</v>
      </c>
      <c r="D24" s="82">
        <v>1</v>
      </c>
      <c r="E24" s="47"/>
      <c r="F24" s="39"/>
      <c r="G24" s="39"/>
      <c r="H24" s="39"/>
      <c r="I24" s="39"/>
      <c r="J24" s="39"/>
      <c r="K24" s="39"/>
      <c r="L24" s="39"/>
      <c r="M24" s="39"/>
      <c r="N24" s="39"/>
    </row>
    <row r="25" spans="1:14" ht="21" customHeight="1" x14ac:dyDescent="0.35">
      <c r="A25" s="50"/>
      <c r="B25" s="351">
        <v>21</v>
      </c>
      <c r="C25" s="348" t="s">
        <v>319</v>
      </c>
      <c r="D25" s="82">
        <v>1</v>
      </c>
      <c r="E25" s="47"/>
      <c r="F25" s="39"/>
      <c r="G25" s="39"/>
      <c r="H25" s="39"/>
      <c r="I25" s="39"/>
      <c r="J25" s="39"/>
      <c r="K25" s="39"/>
      <c r="L25" s="39"/>
      <c r="M25" s="39"/>
      <c r="N25" s="39"/>
    </row>
    <row r="26" spans="1:14" ht="48" customHeight="1" x14ac:dyDescent="0.35">
      <c r="A26" s="39"/>
      <c r="B26" s="350">
        <v>22</v>
      </c>
      <c r="C26" s="361" t="s">
        <v>320</v>
      </c>
      <c r="D26" s="82">
        <v>1</v>
      </c>
      <c r="E26" s="85"/>
      <c r="F26" s="39"/>
      <c r="G26" s="39"/>
      <c r="H26" s="39"/>
      <c r="I26" s="39"/>
      <c r="J26" s="39"/>
      <c r="K26" s="39"/>
      <c r="L26" s="39"/>
      <c r="M26" s="39"/>
      <c r="N26" s="39"/>
    </row>
    <row r="27" spans="1:14" ht="21" customHeight="1" x14ac:dyDescent="0.35">
      <c r="A27" s="359" t="s">
        <v>741</v>
      </c>
      <c r="B27" s="359"/>
      <c r="C27" s="359"/>
      <c r="D27" s="359"/>
      <c r="E27" s="39"/>
      <c r="F27" s="39"/>
      <c r="G27" s="39"/>
      <c r="H27" s="39"/>
      <c r="I27" s="39"/>
      <c r="J27" s="39"/>
      <c r="K27" s="39"/>
      <c r="L27" s="39"/>
      <c r="M27" s="39"/>
      <c r="N27" s="39"/>
    </row>
    <row r="28" spans="1:14" s="148" customFormat="1" ht="21" customHeight="1" x14ac:dyDescent="0.35">
      <c r="A28" s="142"/>
      <c r="B28" s="363"/>
      <c r="C28" s="142"/>
      <c r="D28" s="364"/>
      <c r="E28" s="142"/>
      <c r="F28" s="142"/>
      <c r="G28" s="142"/>
      <c r="H28" s="142"/>
      <c r="I28" s="142"/>
      <c r="J28" s="142"/>
      <c r="K28" s="142"/>
      <c r="L28" s="142"/>
      <c r="M28" s="142"/>
      <c r="N28" s="142"/>
    </row>
    <row r="29" spans="1:14" ht="21" customHeight="1" x14ac:dyDescent="0.35">
      <c r="A29" s="86">
        <v>3.2</v>
      </c>
      <c r="B29" s="81" t="s">
        <v>321</v>
      </c>
      <c r="C29" s="81"/>
      <c r="D29" s="78"/>
      <c r="E29" s="39"/>
      <c r="F29" s="39"/>
      <c r="G29" s="39"/>
      <c r="H29" s="39"/>
      <c r="I29" s="39"/>
      <c r="J29" s="39"/>
      <c r="K29" s="39"/>
      <c r="L29" s="39"/>
      <c r="M29" s="39"/>
      <c r="N29" s="39"/>
    </row>
    <row r="30" spans="1:14" ht="21" customHeight="1" x14ac:dyDescent="0.35">
      <c r="A30" s="39"/>
      <c r="B30" s="258"/>
      <c r="C30" s="245"/>
      <c r="D30" s="78"/>
      <c r="E30" s="39"/>
      <c r="F30" s="39"/>
      <c r="G30" s="39"/>
      <c r="H30" s="39"/>
      <c r="I30" s="39"/>
      <c r="J30" s="39"/>
      <c r="K30" s="39"/>
      <c r="L30" s="39"/>
      <c r="M30" s="39"/>
      <c r="N30" s="39"/>
    </row>
    <row r="31" spans="1:14" ht="21" customHeight="1" x14ac:dyDescent="0.35">
      <c r="A31" s="39"/>
      <c r="B31" s="81"/>
      <c r="C31" s="81"/>
      <c r="D31" s="78"/>
      <c r="E31" s="39"/>
      <c r="F31" s="39"/>
      <c r="G31" s="39"/>
      <c r="H31" s="39"/>
      <c r="I31" s="39"/>
      <c r="J31" s="39"/>
      <c r="K31" s="39"/>
      <c r="L31" s="39"/>
      <c r="M31" s="39"/>
      <c r="N31" s="39"/>
    </row>
    <row r="32" spans="1:14" ht="21" customHeight="1" x14ac:dyDescent="0.35">
      <c r="A32" s="50"/>
      <c r="B32" s="349" t="s">
        <v>687</v>
      </c>
      <c r="C32" s="355" t="s">
        <v>322</v>
      </c>
      <c r="D32" s="356" t="s">
        <v>323</v>
      </c>
      <c r="E32" s="47"/>
      <c r="F32" s="39"/>
      <c r="G32" s="39"/>
      <c r="H32" s="39"/>
      <c r="I32" s="39"/>
      <c r="J32" s="39"/>
      <c r="K32" s="39"/>
      <c r="L32" s="39"/>
      <c r="M32" s="39"/>
      <c r="N32" s="39"/>
    </row>
    <row r="33" spans="1:14" s="148" customFormat="1" ht="42" x14ac:dyDescent="0.35">
      <c r="A33" s="147"/>
      <c r="B33" s="351">
        <v>1</v>
      </c>
      <c r="C33" s="358" t="s">
        <v>325</v>
      </c>
      <c r="D33" s="77">
        <v>3</v>
      </c>
      <c r="E33" s="141"/>
      <c r="F33" s="142"/>
      <c r="G33" s="142"/>
      <c r="H33" s="142"/>
      <c r="I33" s="142"/>
      <c r="J33" s="142"/>
      <c r="K33" s="142"/>
      <c r="L33" s="142"/>
      <c r="M33" s="142"/>
      <c r="N33" s="142"/>
    </row>
    <row r="34" spans="1:14" ht="63" customHeight="1" x14ac:dyDescent="0.35">
      <c r="A34" s="50"/>
      <c r="B34" s="351">
        <v>2</v>
      </c>
      <c r="C34" s="357" t="s">
        <v>324</v>
      </c>
      <c r="D34" s="354">
        <v>2</v>
      </c>
      <c r="E34" s="47"/>
      <c r="F34" s="39"/>
      <c r="G34" s="39"/>
      <c r="H34" s="39"/>
      <c r="I34" s="39"/>
      <c r="J34" s="39"/>
      <c r="K34" s="39"/>
      <c r="L34" s="39"/>
      <c r="M34" s="39"/>
      <c r="N34" s="39"/>
    </row>
    <row r="35" spans="1:14" s="148" customFormat="1" ht="42" x14ac:dyDescent="0.35">
      <c r="A35" s="147"/>
      <c r="B35" s="351">
        <v>3</v>
      </c>
      <c r="C35" s="366" t="s">
        <v>327</v>
      </c>
      <c r="D35" s="77">
        <v>2</v>
      </c>
      <c r="E35" s="141"/>
      <c r="F35" s="142"/>
      <c r="G35" s="142"/>
      <c r="H35" s="142"/>
      <c r="I35" s="142"/>
      <c r="J35" s="142"/>
      <c r="K35" s="142"/>
      <c r="L35" s="142"/>
      <c r="M35" s="142"/>
      <c r="N35" s="142"/>
    </row>
    <row r="36" spans="1:14" s="148" customFormat="1" ht="21" x14ac:dyDescent="0.35">
      <c r="A36" s="147"/>
      <c r="B36" s="367">
        <v>4</v>
      </c>
      <c r="C36" s="366" t="s">
        <v>331</v>
      </c>
      <c r="D36" s="77">
        <v>2</v>
      </c>
      <c r="E36" s="141"/>
      <c r="F36" s="142"/>
      <c r="G36" s="142"/>
      <c r="H36" s="142"/>
      <c r="I36" s="142"/>
      <c r="J36" s="142"/>
      <c r="K36" s="142"/>
      <c r="L36" s="142"/>
      <c r="M36" s="142"/>
      <c r="N36" s="142"/>
    </row>
    <row r="37" spans="1:14" ht="21" x14ac:dyDescent="0.35">
      <c r="A37" s="50"/>
      <c r="B37" s="367">
        <v>5</v>
      </c>
      <c r="C37" s="366" t="s">
        <v>333</v>
      </c>
      <c r="D37" s="77">
        <v>2</v>
      </c>
      <c r="E37" s="47"/>
      <c r="F37" s="39"/>
      <c r="G37" s="39"/>
      <c r="H37" s="39"/>
      <c r="I37" s="39"/>
      <c r="J37" s="39"/>
      <c r="K37" s="39"/>
      <c r="L37" s="39"/>
      <c r="M37" s="39"/>
      <c r="N37" s="39"/>
    </row>
    <row r="38" spans="1:14" ht="21" x14ac:dyDescent="0.35">
      <c r="A38" s="50"/>
      <c r="B38" s="367">
        <v>6</v>
      </c>
      <c r="C38" s="366" t="s">
        <v>326</v>
      </c>
      <c r="D38" s="77">
        <v>1</v>
      </c>
      <c r="E38" s="47"/>
      <c r="F38" s="39"/>
      <c r="G38" s="39"/>
      <c r="H38" s="39"/>
      <c r="I38" s="39"/>
      <c r="J38" s="39"/>
      <c r="K38" s="39"/>
      <c r="L38" s="39"/>
      <c r="M38" s="39"/>
      <c r="N38" s="39"/>
    </row>
    <row r="39" spans="1:14" ht="21" customHeight="1" x14ac:dyDescent="0.35">
      <c r="A39" s="50"/>
      <c r="B39" s="351">
        <v>7</v>
      </c>
      <c r="C39" s="358" t="s">
        <v>328</v>
      </c>
      <c r="D39" s="77">
        <v>1</v>
      </c>
      <c r="E39" s="47"/>
      <c r="F39" s="39"/>
      <c r="G39" s="39"/>
      <c r="H39" s="39"/>
      <c r="I39" s="39"/>
      <c r="J39" s="39"/>
      <c r="K39" s="39"/>
      <c r="L39" s="39"/>
      <c r="M39" s="39"/>
      <c r="N39" s="39"/>
    </row>
    <row r="40" spans="1:14" ht="21" customHeight="1" x14ac:dyDescent="0.35">
      <c r="A40" s="50"/>
      <c r="B40" s="351">
        <v>8</v>
      </c>
      <c r="C40" s="358" t="s">
        <v>329</v>
      </c>
      <c r="D40" s="77">
        <v>1</v>
      </c>
      <c r="E40" s="47"/>
      <c r="F40" s="39"/>
      <c r="G40" s="39"/>
      <c r="H40" s="39"/>
      <c r="I40" s="39"/>
      <c r="J40" s="39"/>
      <c r="K40" s="39"/>
      <c r="L40" s="39"/>
      <c r="M40" s="39"/>
      <c r="N40" s="39"/>
    </row>
    <row r="41" spans="1:14" ht="84" customHeight="1" x14ac:dyDescent="0.35">
      <c r="A41" s="50"/>
      <c r="B41" s="367">
        <v>9</v>
      </c>
      <c r="C41" s="366" t="s">
        <v>330</v>
      </c>
      <c r="D41" s="77">
        <v>1</v>
      </c>
      <c r="E41" s="47"/>
      <c r="F41" s="39"/>
      <c r="G41" s="39"/>
      <c r="H41" s="39"/>
      <c r="I41" s="39"/>
      <c r="J41" s="39"/>
      <c r="K41" s="39"/>
      <c r="L41" s="39"/>
      <c r="M41" s="39"/>
      <c r="N41" s="39"/>
    </row>
    <row r="42" spans="1:14" ht="42" customHeight="1" x14ac:dyDescent="0.35">
      <c r="A42" s="50"/>
      <c r="B42" s="367">
        <v>10</v>
      </c>
      <c r="C42" s="368" t="s">
        <v>692</v>
      </c>
      <c r="D42" s="77">
        <v>1</v>
      </c>
      <c r="E42" s="47"/>
      <c r="F42" s="39"/>
      <c r="G42" s="39"/>
      <c r="H42" s="39"/>
      <c r="I42" s="39"/>
      <c r="J42" s="39"/>
      <c r="K42" s="39"/>
      <c r="L42" s="39"/>
      <c r="M42" s="39"/>
      <c r="N42" s="39"/>
    </row>
    <row r="43" spans="1:14" ht="42" customHeight="1" x14ac:dyDescent="0.35">
      <c r="A43" s="50"/>
      <c r="B43" s="367">
        <v>11</v>
      </c>
      <c r="C43" s="366" t="s">
        <v>332</v>
      </c>
      <c r="D43" s="77">
        <v>1</v>
      </c>
      <c r="E43" s="47"/>
      <c r="F43" s="39"/>
      <c r="G43" s="39"/>
      <c r="H43" s="39"/>
      <c r="I43" s="39"/>
      <c r="J43" s="39"/>
      <c r="K43" s="39"/>
      <c r="L43" s="39"/>
      <c r="M43" s="39"/>
      <c r="N43" s="39"/>
    </row>
    <row r="44" spans="1:14" ht="42" customHeight="1" x14ac:dyDescent="0.35">
      <c r="A44" s="50"/>
      <c r="B44" s="367">
        <v>12</v>
      </c>
      <c r="C44" s="366" t="s">
        <v>334</v>
      </c>
      <c r="D44" s="77">
        <v>1</v>
      </c>
      <c r="E44" s="47"/>
      <c r="F44" s="39"/>
      <c r="G44" s="39"/>
      <c r="H44" s="39"/>
      <c r="I44" s="39"/>
      <c r="J44" s="39"/>
      <c r="K44" s="39"/>
      <c r="L44" s="39"/>
      <c r="M44" s="39"/>
      <c r="N44" s="39"/>
    </row>
    <row r="45" spans="1:14" ht="42" customHeight="1" x14ac:dyDescent="0.35">
      <c r="A45" s="50"/>
      <c r="B45" s="367">
        <v>13</v>
      </c>
      <c r="C45" s="366" t="s">
        <v>335</v>
      </c>
      <c r="D45" s="77">
        <v>1</v>
      </c>
      <c r="E45" s="47"/>
      <c r="F45" s="39"/>
      <c r="G45" s="39"/>
      <c r="H45" s="39"/>
      <c r="I45" s="39"/>
      <c r="J45" s="39"/>
      <c r="K45" s="39"/>
      <c r="L45" s="39"/>
      <c r="M45" s="39"/>
      <c r="N45" s="39"/>
    </row>
    <row r="46" spans="1:14" ht="42" customHeight="1" x14ac:dyDescent="0.35">
      <c r="A46" s="50"/>
      <c r="B46" s="367">
        <v>14</v>
      </c>
      <c r="C46" s="366" t="s">
        <v>336</v>
      </c>
      <c r="D46" s="77">
        <v>1</v>
      </c>
      <c r="E46" s="47"/>
      <c r="F46" s="39"/>
      <c r="G46" s="39"/>
      <c r="H46" s="39"/>
      <c r="I46" s="39"/>
      <c r="J46" s="39"/>
      <c r="K46" s="39"/>
      <c r="L46" s="39"/>
      <c r="M46" s="39"/>
      <c r="N46" s="39"/>
    </row>
    <row r="47" spans="1:14" ht="21" customHeight="1" x14ac:dyDescent="0.35">
      <c r="A47" s="39"/>
      <c r="B47" s="81"/>
      <c r="C47" s="81"/>
      <c r="D47" s="78"/>
      <c r="E47" s="39"/>
      <c r="F47" s="39"/>
      <c r="G47" s="39"/>
      <c r="H47" s="39"/>
      <c r="I47" s="39"/>
      <c r="J47" s="39"/>
      <c r="K47" s="39"/>
      <c r="L47" s="39"/>
      <c r="M47" s="39"/>
      <c r="N47" s="39"/>
    </row>
    <row r="48" spans="1:14" ht="21" customHeight="1" x14ac:dyDescent="0.35">
      <c r="A48" s="39"/>
      <c r="B48" s="84"/>
      <c r="C48" s="39"/>
      <c r="D48" s="78"/>
      <c r="E48" s="39"/>
      <c r="F48" s="39"/>
      <c r="G48" s="39"/>
      <c r="H48" s="39"/>
      <c r="I48" s="39"/>
      <c r="J48" s="39"/>
      <c r="K48" s="39"/>
      <c r="L48" s="39"/>
      <c r="M48" s="39"/>
      <c r="N48" s="39"/>
    </row>
    <row r="49" spans="1:14" ht="18.75" customHeight="1" x14ac:dyDescent="0.3">
      <c r="A49" s="74"/>
      <c r="B49" s="87"/>
      <c r="C49" s="74"/>
      <c r="D49" s="88"/>
      <c r="E49" s="74"/>
      <c r="F49" s="74"/>
      <c r="G49" s="74"/>
      <c r="H49" s="74"/>
      <c r="I49" s="74"/>
      <c r="J49" s="74"/>
      <c r="K49" s="74"/>
      <c r="L49" s="74"/>
      <c r="M49" s="74"/>
      <c r="N49" s="74"/>
    </row>
  </sheetData>
  <mergeCells count="5">
    <mergeCell ref="B4:C4"/>
    <mergeCell ref="B5:C5"/>
    <mergeCell ref="B30:C30"/>
    <mergeCell ref="A1:D1"/>
    <mergeCell ref="A27:D2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"/>
  <sheetViews>
    <sheetView workbookViewId="0">
      <selection sqref="A1:B1"/>
    </sheetView>
  </sheetViews>
  <sheetFormatPr defaultColWidth="17.28515625" defaultRowHeight="15.75" customHeight="1" x14ac:dyDescent="0.2"/>
  <cols>
    <col min="1" max="1" width="8.85546875" customWidth="1"/>
    <col min="2" max="2" width="44.85546875" customWidth="1"/>
    <col min="3" max="6" width="17.140625" customWidth="1"/>
  </cols>
  <sheetData>
    <row r="1" spans="1:3" ht="12.75" customHeight="1" x14ac:dyDescent="0.2">
      <c r="A1" s="259" t="s">
        <v>337</v>
      </c>
      <c r="B1" s="245"/>
    </row>
    <row r="2" spans="1:3" ht="12.75" customHeight="1" x14ac:dyDescent="0.2">
      <c r="A2" s="1"/>
      <c r="B2" s="1"/>
    </row>
    <row r="3" spans="1:3" ht="12.75" customHeight="1" x14ac:dyDescent="0.2">
      <c r="A3" s="259" t="s">
        <v>338</v>
      </c>
      <c r="B3" s="245"/>
    </row>
    <row r="4" spans="1:3" ht="12.75" customHeight="1" x14ac:dyDescent="0.2">
      <c r="A4" s="1"/>
      <c r="B4" s="1"/>
    </row>
    <row r="5" spans="1:3" ht="12.75" customHeight="1" x14ac:dyDescent="0.2">
      <c r="A5" s="1" t="s">
        <v>339</v>
      </c>
      <c r="B5" s="1" t="s">
        <v>340</v>
      </c>
      <c r="C5" s="1" t="s">
        <v>341</v>
      </c>
    </row>
    <row r="6" spans="1:3" ht="12.75" customHeight="1" x14ac:dyDescent="0.2">
      <c r="A6" s="2">
        <v>1</v>
      </c>
      <c r="B6" s="1" t="s">
        <v>342</v>
      </c>
      <c r="C6" s="2">
        <v>1</v>
      </c>
    </row>
    <row r="7" spans="1:3" ht="12.75" customHeight="1" x14ac:dyDescent="0.2">
      <c r="A7" s="2">
        <v>2</v>
      </c>
      <c r="B7" s="1" t="s">
        <v>343</v>
      </c>
      <c r="C7" s="2">
        <v>1</v>
      </c>
    </row>
    <row r="8" spans="1:3" ht="12.75" customHeight="1" x14ac:dyDescent="0.2">
      <c r="A8" s="2">
        <v>3</v>
      </c>
      <c r="B8" s="1" t="s">
        <v>344</v>
      </c>
      <c r="C8" s="2">
        <v>1</v>
      </c>
    </row>
    <row r="9" spans="1:3" ht="12.75" customHeight="1" x14ac:dyDescent="0.2">
      <c r="A9" s="2">
        <v>4</v>
      </c>
      <c r="B9" s="1" t="s">
        <v>345</v>
      </c>
      <c r="C9" s="2">
        <v>1</v>
      </c>
    </row>
    <row r="10" spans="1:3" ht="12.75" customHeight="1" x14ac:dyDescent="0.2">
      <c r="A10" s="2">
        <v>5</v>
      </c>
      <c r="B10" s="1" t="s">
        <v>346</v>
      </c>
      <c r="C10" s="2">
        <v>1</v>
      </c>
    </row>
    <row r="11" spans="1:3" ht="12.75" customHeight="1" x14ac:dyDescent="0.2">
      <c r="A11" s="2">
        <v>6</v>
      </c>
      <c r="B11" s="1" t="s">
        <v>347</v>
      </c>
      <c r="C11" s="2">
        <v>1</v>
      </c>
    </row>
    <row r="12" spans="1:3" ht="12.75" customHeight="1" x14ac:dyDescent="0.2">
      <c r="A12" s="2">
        <v>7</v>
      </c>
      <c r="B12" s="1" t="s">
        <v>348</v>
      </c>
      <c r="C12" s="2">
        <v>2</v>
      </c>
    </row>
    <row r="13" spans="1:3" ht="12.75" customHeight="1" x14ac:dyDescent="0.2">
      <c r="A13" s="2">
        <v>8</v>
      </c>
      <c r="B13" s="1" t="s">
        <v>349</v>
      </c>
      <c r="C13" s="2">
        <v>1</v>
      </c>
    </row>
    <row r="14" spans="1:3" ht="12.75" customHeight="1" x14ac:dyDescent="0.2">
      <c r="A14" s="2">
        <v>9</v>
      </c>
      <c r="B14" s="1" t="s">
        <v>350</v>
      </c>
      <c r="C14" s="2">
        <v>1</v>
      </c>
    </row>
    <row r="15" spans="1:3" ht="12.75" customHeight="1" x14ac:dyDescent="0.2">
      <c r="A15" s="2">
        <v>10</v>
      </c>
      <c r="B15" s="1" t="s">
        <v>351</v>
      </c>
      <c r="C15" s="2">
        <v>5</v>
      </c>
    </row>
    <row r="16" spans="1:3" ht="12.75" customHeight="1" x14ac:dyDescent="0.2">
      <c r="A16" s="2">
        <v>11</v>
      </c>
      <c r="B16" s="1" t="s">
        <v>352</v>
      </c>
      <c r="C16" s="2">
        <v>1</v>
      </c>
    </row>
    <row r="17" spans="1:3" ht="12.75" customHeight="1" x14ac:dyDescent="0.2">
      <c r="A17" s="2">
        <v>12</v>
      </c>
      <c r="B17" s="1" t="s">
        <v>353</v>
      </c>
      <c r="C17" s="2">
        <v>1</v>
      </c>
    </row>
    <row r="18" spans="1:3" ht="12.75" customHeight="1" x14ac:dyDescent="0.2">
      <c r="A18" s="2">
        <v>13</v>
      </c>
      <c r="B18" s="1" t="s">
        <v>354</v>
      </c>
      <c r="C18" s="2">
        <v>1</v>
      </c>
    </row>
    <row r="19" spans="1:3" ht="12.75" customHeight="1" x14ac:dyDescent="0.2">
      <c r="A19" s="2">
        <v>14</v>
      </c>
      <c r="B19" s="1" t="s">
        <v>355</v>
      </c>
      <c r="C19" s="2">
        <v>1</v>
      </c>
    </row>
    <row r="20" spans="1:3" ht="12.75" customHeight="1" x14ac:dyDescent="0.2">
      <c r="A20" s="2">
        <v>15</v>
      </c>
      <c r="B20" s="1" t="s">
        <v>356</v>
      </c>
      <c r="C20" s="2">
        <v>1</v>
      </c>
    </row>
    <row r="21" spans="1:3" ht="12.75" customHeight="1" x14ac:dyDescent="0.2">
      <c r="A21" s="2">
        <v>16</v>
      </c>
      <c r="B21" s="1" t="s">
        <v>357</v>
      </c>
      <c r="C21" s="2">
        <v>1</v>
      </c>
    </row>
    <row r="22" spans="1:3" ht="12.75" customHeight="1" x14ac:dyDescent="0.2">
      <c r="A22" s="2">
        <v>17</v>
      </c>
      <c r="B22" s="1" t="s">
        <v>358</v>
      </c>
      <c r="C22" s="2">
        <v>1</v>
      </c>
    </row>
    <row r="23" spans="1:3" ht="12.75" customHeight="1" x14ac:dyDescent="0.2">
      <c r="A23" s="2">
        <v>18</v>
      </c>
      <c r="B23" s="1" t="s">
        <v>359</v>
      </c>
      <c r="C23" s="2">
        <v>1</v>
      </c>
    </row>
    <row r="24" spans="1:3" ht="12.75" customHeight="1" x14ac:dyDescent="0.2">
      <c r="A24" s="2">
        <v>19</v>
      </c>
      <c r="B24" s="1" t="s">
        <v>360</v>
      </c>
      <c r="C24" s="2">
        <v>1</v>
      </c>
    </row>
    <row r="25" spans="1:3" ht="12.75" customHeight="1" x14ac:dyDescent="0.2">
      <c r="A25" s="2">
        <v>20</v>
      </c>
      <c r="B25" s="1" t="s">
        <v>361</v>
      </c>
      <c r="C25" s="2">
        <v>1</v>
      </c>
    </row>
    <row r="26" spans="1:3" ht="12.75" customHeight="1" x14ac:dyDescent="0.2">
      <c r="A26" s="2">
        <v>21</v>
      </c>
      <c r="B26" s="1" t="s">
        <v>362</v>
      </c>
      <c r="C26" s="2">
        <v>1</v>
      </c>
    </row>
    <row r="27" spans="1:3" ht="12.75" customHeight="1" x14ac:dyDescent="0.2">
      <c r="A27" s="2">
        <v>22</v>
      </c>
      <c r="B27" s="1" t="s">
        <v>363</v>
      </c>
      <c r="C27" s="2">
        <v>1</v>
      </c>
    </row>
    <row r="28" spans="1:3" ht="12.75" customHeight="1" x14ac:dyDescent="0.2">
      <c r="A28" s="2">
        <v>23</v>
      </c>
      <c r="B28" s="1" t="s">
        <v>364</v>
      </c>
      <c r="C28" s="2">
        <v>1</v>
      </c>
    </row>
    <row r="29" spans="1:3" ht="12.75" customHeight="1" x14ac:dyDescent="0.2">
      <c r="A29" s="2">
        <v>24</v>
      </c>
      <c r="B29" s="1"/>
    </row>
    <row r="30" spans="1:3" ht="12.75" customHeight="1" x14ac:dyDescent="0.2">
      <c r="A30" s="2">
        <v>25</v>
      </c>
      <c r="B30" s="1"/>
    </row>
    <row r="31" spans="1:3" ht="12.75" customHeight="1" x14ac:dyDescent="0.2">
      <c r="A31" s="2">
        <v>26</v>
      </c>
      <c r="B31" s="1"/>
    </row>
    <row r="32" spans="1:3" ht="12.75" customHeight="1" x14ac:dyDescent="0.2">
      <c r="A32" s="2">
        <v>27</v>
      </c>
      <c r="B32" s="1"/>
    </row>
    <row r="33" spans="1:3" ht="12.75" customHeight="1" x14ac:dyDescent="0.2">
      <c r="A33" s="2">
        <v>28</v>
      </c>
      <c r="B33" s="1"/>
    </row>
    <row r="34" spans="1:3" ht="12.75" customHeight="1" x14ac:dyDescent="0.2">
      <c r="A34" s="1"/>
      <c r="B34" s="1"/>
    </row>
    <row r="35" spans="1:3" ht="12.75" customHeight="1" x14ac:dyDescent="0.2">
      <c r="A35" s="1"/>
      <c r="B35" s="1"/>
    </row>
    <row r="36" spans="1:3" ht="12.75" customHeight="1" x14ac:dyDescent="0.2">
      <c r="A36" s="1"/>
      <c r="B36" s="1"/>
    </row>
    <row r="37" spans="1:3" ht="12.75" customHeight="1" x14ac:dyDescent="0.2">
      <c r="A37" s="1"/>
      <c r="B37" s="1"/>
    </row>
    <row r="38" spans="1:3" ht="12.75" customHeight="1" x14ac:dyDescent="0.2">
      <c r="A38" s="1"/>
      <c r="B38" s="1"/>
    </row>
    <row r="39" spans="1:3" ht="12.75" customHeight="1" x14ac:dyDescent="0.2">
      <c r="A39" s="1"/>
      <c r="B39" s="1"/>
    </row>
    <row r="40" spans="1:3" ht="12.75" customHeight="1" x14ac:dyDescent="0.2">
      <c r="A40" s="1"/>
      <c r="B40" s="1"/>
    </row>
    <row r="41" spans="1:3" ht="12.75" customHeight="1" x14ac:dyDescent="0.2">
      <c r="A41" s="1"/>
      <c r="B41" s="1"/>
    </row>
    <row r="42" spans="1:3" ht="12.75" customHeight="1" x14ac:dyDescent="0.2">
      <c r="A42" s="259" t="s">
        <v>365</v>
      </c>
      <c r="B42" s="245"/>
    </row>
    <row r="43" spans="1:3" ht="12.75" customHeight="1" x14ac:dyDescent="0.2">
      <c r="A43" s="1"/>
      <c r="B43" s="1"/>
    </row>
    <row r="44" spans="1:3" ht="12.75" customHeight="1" x14ac:dyDescent="0.2">
      <c r="A44" s="1" t="s">
        <v>366</v>
      </c>
      <c r="B44" s="1" t="s">
        <v>367</v>
      </c>
      <c r="C44" s="1" t="s">
        <v>368</v>
      </c>
    </row>
    <row r="45" spans="1:3" ht="12.75" customHeight="1" x14ac:dyDescent="0.2">
      <c r="A45" s="2">
        <v>1</v>
      </c>
      <c r="B45" s="1" t="s">
        <v>369</v>
      </c>
      <c r="C45" s="2">
        <v>1</v>
      </c>
    </row>
    <row r="46" spans="1:3" ht="12.75" customHeight="1" x14ac:dyDescent="0.2">
      <c r="A46" s="2">
        <v>2</v>
      </c>
      <c r="B46" s="1" t="s">
        <v>370</v>
      </c>
      <c r="C46" s="2">
        <v>1</v>
      </c>
    </row>
    <row r="47" spans="1:3" ht="12.75" customHeight="1" x14ac:dyDescent="0.2">
      <c r="A47" s="2">
        <v>3</v>
      </c>
      <c r="B47" s="1" t="s">
        <v>371</v>
      </c>
      <c r="C47" s="2">
        <v>1</v>
      </c>
    </row>
    <row r="48" spans="1:3" ht="12.75" customHeight="1" x14ac:dyDescent="0.2">
      <c r="A48" s="2">
        <v>4</v>
      </c>
      <c r="B48" s="1" t="s">
        <v>372</v>
      </c>
      <c r="C48" s="2">
        <v>1</v>
      </c>
    </row>
    <row r="49" spans="1:3" ht="12.75" customHeight="1" x14ac:dyDescent="0.2">
      <c r="A49" s="2">
        <v>5</v>
      </c>
      <c r="B49" s="1" t="s">
        <v>373</v>
      </c>
      <c r="C49" s="2">
        <v>1</v>
      </c>
    </row>
    <row r="50" spans="1:3" ht="12.75" customHeight="1" x14ac:dyDescent="0.2">
      <c r="A50" s="2">
        <v>6</v>
      </c>
      <c r="B50" s="1" t="s">
        <v>374</v>
      </c>
      <c r="C50" s="2">
        <v>1</v>
      </c>
    </row>
    <row r="51" spans="1:3" ht="12.75" customHeight="1" x14ac:dyDescent="0.2">
      <c r="A51" s="2">
        <v>7</v>
      </c>
      <c r="B51" s="1" t="s">
        <v>375</v>
      </c>
      <c r="C51" s="2">
        <v>1</v>
      </c>
    </row>
    <row r="52" spans="1:3" ht="12.75" customHeight="1" x14ac:dyDescent="0.2">
      <c r="A52" s="2">
        <v>8</v>
      </c>
      <c r="B52" s="1" t="s">
        <v>376</v>
      </c>
      <c r="C52" s="2">
        <v>1</v>
      </c>
    </row>
    <row r="53" spans="1:3" ht="12.75" customHeight="1" x14ac:dyDescent="0.2">
      <c r="A53" s="2">
        <v>9</v>
      </c>
      <c r="B53" s="1" t="s">
        <v>377</v>
      </c>
      <c r="C53" s="2">
        <v>1</v>
      </c>
    </row>
    <row r="54" spans="1:3" ht="12.75" customHeight="1" x14ac:dyDescent="0.2">
      <c r="A54" s="2">
        <v>10</v>
      </c>
      <c r="B54" s="1" t="s">
        <v>378</v>
      </c>
      <c r="C54" s="2">
        <v>2</v>
      </c>
    </row>
    <row r="55" spans="1:3" ht="12.75" customHeight="1" x14ac:dyDescent="0.2">
      <c r="A55" s="2">
        <v>11</v>
      </c>
      <c r="B55" s="1" t="s">
        <v>379</v>
      </c>
      <c r="C55" s="2">
        <v>1</v>
      </c>
    </row>
    <row r="56" spans="1:3" ht="12.75" customHeight="1" x14ac:dyDescent="0.2">
      <c r="A56" s="2">
        <v>12</v>
      </c>
      <c r="B56" s="1" t="s">
        <v>380</v>
      </c>
      <c r="C56" s="2">
        <v>1</v>
      </c>
    </row>
    <row r="57" spans="1:3" ht="12.75" customHeight="1" x14ac:dyDescent="0.2">
      <c r="A57" s="2">
        <v>13</v>
      </c>
      <c r="B57" s="1" t="s">
        <v>381</v>
      </c>
      <c r="C57" s="2">
        <v>1</v>
      </c>
    </row>
    <row r="58" spans="1:3" ht="12.75" customHeight="1" x14ac:dyDescent="0.2">
      <c r="A58" s="2">
        <v>14</v>
      </c>
      <c r="B58" s="1" t="s">
        <v>382</v>
      </c>
      <c r="C58" s="2">
        <v>1</v>
      </c>
    </row>
    <row r="59" spans="1:3" ht="12.75" customHeight="1" x14ac:dyDescent="0.2">
      <c r="A59" s="2">
        <v>15</v>
      </c>
      <c r="B59" s="1" t="s">
        <v>383</v>
      </c>
      <c r="C59" s="2">
        <v>1</v>
      </c>
    </row>
    <row r="60" spans="1:3" ht="12.75" customHeight="1" x14ac:dyDescent="0.2">
      <c r="A60" s="2">
        <v>16</v>
      </c>
      <c r="B60" s="1" t="s">
        <v>384</v>
      </c>
      <c r="C60" s="2">
        <v>1</v>
      </c>
    </row>
    <row r="61" spans="1:3" ht="12.75" customHeight="1" x14ac:dyDescent="0.2">
      <c r="A61" s="1"/>
      <c r="B61" s="1" t="s">
        <v>385</v>
      </c>
      <c r="C61" s="2">
        <v>1</v>
      </c>
    </row>
    <row r="62" spans="1:3" ht="12.75" customHeight="1" x14ac:dyDescent="0.2">
      <c r="A62" s="1"/>
      <c r="B62" s="1" t="s">
        <v>386</v>
      </c>
      <c r="C62" s="2">
        <v>1</v>
      </c>
    </row>
    <row r="63" spans="1:3" ht="12.75" customHeight="1" x14ac:dyDescent="0.2">
      <c r="A63" s="1"/>
      <c r="B63" s="1" t="s">
        <v>387</v>
      </c>
      <c r="C63" s="2">
        <v>1</v>
      </c>
    </row>
    <row r="64" spans="1:3" ht="12.75" customHeight="1" x14ac:dyDescent="0.2">
      <c r="A64" s="1"/>
      <c r="B64" s="1"/>
    </row>
    <row r="65" spans="1:3" ht="12.75" customHeight="1" x14ac:dyDescent="0.2">
      <c r="A65" s="1" t="s">
        <v>388</v>
      </c>
      <c r="B65" s="1"/>
    </row>
    <row r="66" spans="1:3" ht="12.75" customHeight="1" x14ac:dyDescent="0.2">
      <c r="A66" s="1"/>
      <c r="B66" s="1"/>
    </row>
    <row r="67" spans="1:3" ht="12.75" customHeight="1" x14ac:dyDescent="0.2">
      <c r="A67" s="259" t="s">
        <v>389</v>
      </c>
      <c r="B67" s="245"/>
    </row>
    <row r="68" spans="1:3" ht="12.75" customHeight="1" x14ac:dyDescent="0.2">
      <c r="A68" s="1"/>
      <c r="B68" s="1"/>
    </row>
    <row r="69" spans="1:3" ht="12.75" customHeight="1" x14ac:dyDescent="0.2">
      <c r="A69" s="1" t="s">
        <v>390</v>
      </c>
      <c r="B69" s="1" t="s">
        <v>391</v>
      </c>
      <c r="C69" s="1" t="s">
        <v>392</v>
      </c>
    </row>
    <row r="70" spans="1:3" ht="12.75" customHeight="1" x14ac:dyDescent="0.2">
      <c r="A70" s="2">
        <v>1</v>
      </c>
      <c r="B70" s="1" t="s">
        <v>393</v>
      </c>
      <c r="C70" s="2">
        <v>1</v>
      </c>
    </row>
    <row r="71" spans="1:3" ht="12.75" customHeight="1" x14ac:dyDescent="0.2">
      <c r="A71" s="2">
        <v>2</v>
      </c>
      <c r="B71" s="1" t="s">
        <v>394</v>
      </c>
      <c r="C71" s="2">
        <v>1</v>
      </c>
    </row>
    <row r="72" spans="1:3" ht="12.75" customHeight="1" x14ac:dyDescent="0.2">
      <c r="A72" s="2">
        <v>3</v>
      </c>
      <c r="B72" s="1" t="s">
        <v>395</v>
      </c>
      <c r="C72" s="2">
        <v>1</v>
      </c>
    </row>
    <row r="73" spans="1:3" ht="12.75" customHeight="1" x14ac:dyDescent="0.2">
      <c r="A73" s="2">
        <v>4</v>
      </c>
      <c r="B73" s="1" t="s">
        <v>396</v>
      </c>
      <c r="C73" s="2">
        <v>1</v>
      </c>
    </row>
    <row r="74" spans="1:3" ht="12.75" customHeight="1" x14ac:dyDescent="0.2">
      <c r="A74" s="2">
        <v>5</v>
      </c>
      <c r="B74" s="1" t="s">
        <v>397</v>
      </c>
      <c r="C74" s="2">
        <v>1</v>
      </c>
    </row>
    <row r="75" spans="1:3" ht="12.75" customHeight="1" x14ac:dyDescent="0.2">
      <c r="A75" s="2">
        <v>6</v>
      </c>
      <c r="B75" s="1" t="s">
        <v>398</v>
      </c>
      <c r="C75" s="2">
        <v>1</v>
      </c>
    </row>
    <row r="76" spans="1:3" ht="12.75" customHeight="1" x14ac:dyDescent="0.2">
      <c r="A76" s="2">
        <v>7</v>
      </c>
      <c r="B76" s="1" t="s">
        <v>399</v>
      </c>
      <c r="C76" s="2">
        <v>1</v>
      </c>
    </row>
    <row r="77" spans="1:3" ht="12.75" customHeight="1" x14ac:dyDescent="0.2">
      <c r="A77" s="2">
        <v>8</v>
      </c>
      <c r="B77" s="1" t="s">
        <v>400</v>
      </c>
      <c r="C77" s="2">
        <v>1</v>
      </c>
    </row>
    <row r="78" spans="1:3" ht="12.75" customHeight="1" x14ac:dyDescent="0.2">
      <c r="A78" s="2">
        <v>9</v>
      </c>
      <c r="B78" s="1" t="s">
        <v>401</v>
      </c>
      <c r="C78" s="2">
        <v>1</v>
      </c>
    </row>
    <row r="79" spans="1:3" ht="12.75" customHeight="1" x14ac:dyDescent="0.2">
      <c r="A79" s="2">
        <v>10</v>
      </c>
      <c r="B79" s="1" t="s">
        <v>402</v>
      </c>
      <c r="C79" s="2">
        <v>1</v>
      </c>
    </row>
    <row r="80" spans="1:3" ht="12.75" customHeight="1" x14ac:dyDescent="0.2">
      <c r="A80" s="2">
        <v>11</v>
      </c>
      <c r="B80" s="1" t="s">
        <v>403</v>
      </c>
      <c r="C80" s="2">
        <v>1</v>
      </c>
    </row>
    <row r="81" spans="1:2" ht="12.75" customHeight="1" x14ac:dyDescent="0.2">
      <c r="A81" s="2">
        <v>12</v>
      </c>
      <c r="B81" s="1"/>
    </row>
    <row r="82" spans="1:2" ht="12.75" customHeight="1" x14ac:dyDescent="0.2">
      <c r="A82" s="2">
        <v>13</v>
      </c>
      <c r="B82" s="1"/>
    </row>
    <row r="83" spans="1:2" ht="12.75" customHeight="1" x14ac:dyDescent="0.2">
      <c r="A83" s="2">
        <v>14</v>
      </c>
      <c r="B83" s="1"/>
    </row>
    <row r="84" spans="1:2" ht="12.75" customHeight="1" x14ac:dyDescent="0.2">
      <c r="A84" s="2">
        <v>15</v>
      </c>
      <c r="B84" s="1"/>
    </row>
  </sheetData>
  <mergeCells count="4">
    <mergeCell ref="A1:B1"/>
    <mergeCell ref="A3:B3"/>
    <mergeCell ref="A42:B42"/>
    <mergeCell ref="A67:B6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I21" sqref="I21"/>
    </sheetView>
  </sheetViews>
  <sheetFormatPr defaultColWidth="17.28515625" defaultRowHeight="15.75" customHeight="1" x14ac:dyDescent="0.2"/>
  <cols>
    <col min="1" max="6" width="17.14062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3"/>
  <sheetViews>
    <sheetView workbookViewId="0"/>
  </sheetViews>
  <sheetFormatPr defaultColWidth="17.28515625" defaultRowHeight="15.75" customHeight="1" x14ac:dyDescent="0.2"/>
  <cols>
    <col min="1" max="1" width="19" customWidth="1"/>
    <col min="2" max="2" width="14.42578125" customWidth="1"/>
    <col min="3" max="3" width="19.28515625" customWidth="1"/>
    <col min="4" max="6" width="8.7109375" customWidth="1"/>
  </cols>
  <sheetData>
    <row r="1" spans="1:4" ht="12.75" customHeight="1" x14ac:dyDescent="0.2">
      <c r="A1" s="1"/>
      <c r="B1" s="1"/>
      <c r="C1" s="1"/>
    </row>
    <row r="2" spans="1:4" ht="12.75" customHeight="1" x14ac:dyDescent="0.2">
      <c r="A2" s="1" t="s">
        <v>404</v>
      </c>
      <c r="B2" s="2">
        <v>1</v>
      </c>
      <c r="C2" s="89" t="s">
        <v>405</v>
      </c>
      <c r="D2" s="90">
        <v>1</v>
      </c>
    </row>
    <row r="3" spans="1:4" ht="12.75" customHeight="1" x14ac:dyDescent="0.2">
      <c r="A3" s="1" t="s">
        <v>406</v>
      </c>
      <c r="B3" s="2">
        <v>2</v>
      </c>
      <c r="C3" s="91" t="s">
        <v>407</v>
      </c>
      <c r="D3" s="92">
        <v>1</v>
      </c>
    </row>
    <row r="4" spans="1:4" ht="12.75" customHeight="1" x14ac:dyDescent="0.2">
      <c r="A4" s="1" t="s">
        <v>408</v>
      </c>
      <c r="B4" s="2">
        <v>3</v>
      </c>
      <c r="C4" s="3" t="s">
        <v>409</v>
      </c>
      <c r="D4" s="2">
        <v>1</v>
      </c>
    </row>
    <row r="5" spans="1:4" ht="12.75" customHeight="1" x14ac:dyDescent="0.2">
      <c r="A5" s="1" t="s">
        <v>410</v>
      </c>
      <c r="B5" s="2">
        <v>4</v>
      </c>
      <c r="C5" s="3" t="s">
        <v>411</v>
      </c>
      <c r="D5" s="2">
        <v>2</v>
      </c>
    </row>
    <row r="6" spans="1:4" ht="12.75" customHeight="1" x14ac:dyDescent="0.2">
      <c r="A6" s="1" t="s">
        <v>412</v>
      </c>
      <c r="B6" s="2">
        <v>5</v>
      </c>
      <c r="C6" s="3" t="s">
        <v>413</v>
      </c>
      <c r="D6" s="2">
        <v>3</v>
      </c>
    </row>
    <row r="7" spans="1:4" ht="12.75" customHeight="1" x14ac:dyDescent="0.2">
      <c r="A7" s="1" t="s">
        <v>414</v>
      </c>
      <c r="B7" s="2">
        <v>6</v>
      </c>
      <c r="C7" s="3" t="s">
        <v>415</v>
      </c>
      <c r="D7" s="2">
        <v>4</v>
      </c>
    </row>
    <row r="8" spans="1:4" ht="12.75" customHeight="1" x14ac:dyDescent="0.2">
      <c r="A8" s="1" t="s">
        <v>416</v>
      </c>
      <c r="B8" s="2">
        <v>7</v>
      </c>
      <c r="C8" s="3" t="s">
        <v>417</v>
      </c>
      <c r="D8" s="2">
        <v>5</v>
      </c>
    </row>
    <row r="9" spans="1:4" ht="12.75" customHeight="1" x14ac:dyDescent="0.2">
      <c r="A9" s="1" t="s">
        <v>418</v>
      </c>
      <c r="B9" s="2">
        <v>8</v>
      </c>
      <c r="C9" s="3" t="s">
        <v>419</v>
      </c>
      <c r="D9" s="2">
        <v>6</v>
      </c>
    </row>
    <row r="10" spans="1:4" ht="12.75" customHeight="1" x14ac:dyDescent="0.2">
      <c r="A10" s="1" t="s">
        <v>420</v>
      </c>
      <c r="B10" s="2">
        <v>9</v>
      </c>
      <c r="C10" s="3" t="s">
        <v>421</v>
      </c>
      <c r="D10" s="2">
        <v>7</v>
      </c>
    </row>
    <row r="11" spans="1:4" ht="12.75" customHeight="1" x14ac:dyDescent="0.2">
      <c r="A11" s="1" t="s">
        <v>422</v>
      </c>
      <c r="B11" s="2">
        <v>10</v>
      </c>
      <c r="C11" s="3" t="s">
        <v>423</v>
      </c>
      <c r="D11" s="2">
        <v>8</v>
      </c>
    </row>
    <row r="12" spans="1:4" ht="12.75" customHeight="1" x14ac:dyDescent="0.2">
      <c r="A12" s="1" t="s">
        <v>424</v>
      </c>
      <c r="B12" s="2">
        <v>11</v>
      </c>
      <c r="C12" s="3" t="s">
        <v>425</v>
      </c>
      <c r="D12" s="2">
        <v>9</v>
      </c>
    </row>
    <row r="13" spans="1:4" ht="12.75" customHeight="1" x14ac:dyDescent="0.2">
      <c r="A13" s="1" t="s">
        <v>426</v>
      </c>
      <c r="B13" s="2">
        <v>12</v>
      </c>
      <c r="C13" s="3" t="s">
        <v>427</v>
      </c>
      <c r="D13" s="2">
        <v>10</v>
      </c>
    </row>
    <row r="14" spans="1:4" ht="12.75" customHeight="1" x14ac:dyDescent="0.2">
      <c r="A14" s="21" t="s">
        <v>428</v>
      </c>
      <c r="B14" s="2">
        <v>13</v>
      </c>
      <c r="C14" s="3" t="s">
        <v>429</v>
      </c>
      <c r="D14" s="2">
        <v>11</v>
      </c>
    </row>
    <row r="15" spans="1:4" ht="25.5" customHeight="1" x14ac:dyDescent="0.2">
      <c r="A15" s="93" t="s">
        <v>430</v>
      </c>
      <c r="B15" s="94">
        <v>1</v>
      </c>
      <c r="C15" s="3" t="s">
        <v>431</v>
      </c>
      <c r="D15" s="2">
        <v>12</v>
      </c>
    </row>
    <row r="16" spans="1:4" ht="12.75" customHeight="1" x14ac:dyDescent="0.2">
      <c r="A16" s="1" t="s">
        <v>432</v>
      </c>
      <c r="B16" s="2">
        <v>1</v>
      </c>
      <c r="C16" s="3" t="s">
        <v>433</v>
      </c>
      <c r="D16" s="2">
        <v>13</v>
      </c>
    </row>
    <row r="17" spans="1:4" ht="12.75" customHeight="1" x14ac:dyDescent="0.2">
      <c r="A17" s="95" t="s">
        <v>434</v>
      </c>
      <c r="B17" s="20">
        <v>2</v>
      </c>
      <c r="C17" s="3" t="s">
        <v>435</v>
      </c>
      <c r="D17" s="2">
        <v>14</v>
      </c>
    </row>
    <row r="18" spans="1:4" ht="12.75" customHeight="1" x14ac:dyDescent="0.2">
      <c r="A18" s="1" t="s">
        <v>436</v>
      </c>
      <c r="B18" s="2">
        <v>1</v>
      </c>
      <c r="C18" s="3" t="s">
        <v>437</v>
      </c>
      <c r="D18" s="2">
        <v>15</v>
      </c>
    </row>
    <row r="19" spans="1:4" ht="12.75" customHeight="1" x14ac:dyDescent="0.2">
      <c r="A19" s="1" t="s">
        <v>438</v>
      </c>
      <c r="B19" s="2">
        <v>2</v>
      </c>
      <c r="C19" s="3" t="s">
        <v>439</v>
      </c>
      <c r="D19" s="2">
        <v>16</v>
      </c>
    </row>
    <row r="20" spans="1:4" ht="12.75" customHeight="1" x14ac:dyDescent="0.2">
      <c r="A20" s="1" t="s">
        <v>440</v>
      </c>
      <c r="B20" s="2">
        <v>3</v>
      </c>
      <c r="C20" s="3" t="s">
        <v>441</v>
      </c>
      <c r="D20" s="2">
        <v>17</v>
      </c>
    </row>
    <row r="21" spans="1:4" ht="12.75" customHeight="1" x14ac:dyDescent="0.2">
      <c r="A21" s="1" t="s">
        <v>442</v>
      </c>
      <c r="B21" s="2">
        <v>4</v>
      </c>
      <c r="C21" s="3" t="s">
        <v>443</v>
      </c>
      <c r="D21" s="2">
        <v>18</v>
      </c>
    </row>
    <row r="22" spans="1:4" ht="12.75" customHeight="1" x14ac:dyDescent="0.2">
      <c r="A22" s="1" t="s">
        <v>444</v>
      </c>
      <c r="B22" s="2">
        <v>5</v>
      </c>
      <c r="C22" s="3" t="s">
        <v>445</v>
      </c>
      <c r="D22" s="2">
        <v>19</v>
      </c>
    </row>
    <row r="23" spans="1:4" ht="12.75" customHeight="1" x14ac:dyDescent="0.2">
      <c r="A23" s="1" t="s">
        <v>446</v>
      </c>
      <c r="B23" s="2">
        <v>6</v>
      </c>
      <c r="C23" s="3" t="s">
        <v>447</v>
      </c>
      <c r="D23" s="2">
        <v>20</v>
      </c>
    </row>
    <row r="24" spans="1:4" ht="12.75" customHeight="1" x14ac:dyDescent="0.2">
      <c r="A24" s="21" t="s">
        <v>448</v>
      </c>
      <c r="B24" s="2">
        <v>7</v>
      </c>
      <c r="C24" s="3" t="s">
        <v>449</v>
      </c>
      <c r="D24" s="2">
        <v>21</v>
      </c>
    </row>
    <row r="25" spans="1:4" ht="12.75" customHeight="1" x14ac:dyDescent="0.2">
      <c r="A25" s="93" t="s">
        <v>450</v>
      </c>
      <c r="B25" s="94">
        <v>1</v>
      </c>
      <c r="C25" s="3" t="s">
        <v>451</v>
      </c>
      <c r="D25" s="2">
        <v>22</v>
      </c>
    </row>
    <row r="26" spans="1:4" ht="12.75" customHeight="1" x14ac:dyDescent="0.2">
      <c r="A26" s="1" t="s">
        <v>452</v>
      </c>
      <c r="B26" s="2">
        <v>1</v>
      </c>
      <c r="C26" s="3" t="s">
        <v>453</v>
      </c>
      <c r="D26" s="2">
        <v>23</v>
      </c>
    </row>
    <row r="27" spans="1:4" ht="12.75" customHeight="1" x14ac:dyDescent="0.2">
      <c r="A27" s="1" t="s">
        <v>454</v>
      </c>
      <c r="B27" s="2">
        <v>2</v>
      </c>
      <c r="C27" s="3" t="s">
        <v>455</v>
      </c>
      <c r="D27" s="2">
        <v>24</v>
      </c>
    </row>
    <row r="28" spans="1:4" ht="12.75" customHeight="1" x14ac:dyDescent="0.2">
      <c r="A28" s="21" t="s">
        <v>456</v>
      </c>
      <c r="B28" s="20">
        <v>3</v>
      </c>
      <c r="C28" s="3" t="s">
        <v>457</v>
      </c>
      <c r="D28" s="2">
        <v>25</v>
      </c>
    </row>
    <row r="29" spans="1:4" ht="12.75" customHeight="1" x14ac:dyDescent="0.2">
      <c r="A29" s="96" t="s">
        <v>458</v>
      </c>
      <c r="B29" s="97">
        <v>1</v>
      </c>
      <c r="C29" s="3" t="s">
        <v>459</v>
      </c>
      <c r="D29" s="2">
        <v>26</v>
      </c>
    </row>
    <row r="30" spans="1:4" ht="12.75" customHeight="1" x14ac:dyDescent="0.2">
      <c r="A30" s="21" t="s">
        <v>460</v>
      </c>
      <c r="B30" s="20">
        <v>2</v>
      </c>
      <c r="C30" s="3" t="s">
        <v>461</v>
      </c>
      <c r="D30" s="2">
        <v>27</v>
      </c>
    </row>
    <row r="31" spans="1:4" ht="12.75" customHeight="1" x14ac:dyDescent="0.2">
      <c r="A31" s="1" t="s">
        <v>462</v>
      </c>
      <c r="B31" s="2">
        <v>1</v>
      </c>
      <c r="C31" s="3" t="s">
        <v>463</v>
      </c>
      <c r="D31" s="2">
        <v>28</v>
      </c>
    </row>
    <row r="32" spans="1:4" ht="12.75" customHeight="1" x14ac:dyDescent="0.2">
      <c r="A32" s="1" t="s">
        <v>464</v>
      </c>
      <c r="B32" s="2">
        <v>2</v>
      </c>
      <c r="C32" s="3" t="s">
        <v>465</v>
      </c>
      <c r="D32" s="2">
        <v>29</v>
      </c>
    </row>
    <row r="33" spans="1:4" ht="12.75" customHeight="1" x14ac:dyDescent="0.2">
      <c r="A33" s="21" t="s">
        <v>466</v>
      </c>
      <c r="B33" s="20">
        <v>3</v>
      </c>
      <c r="C33" s="3" t="s">
        <v>467</v>
      </c>
      <c r="D33" s="2">
        <v>30</v>
      </c>
    </row>
    <row r="34" spans="1:4" ht="12.75" customHeight="1" x14ac:dyDescent="0.2">
      <c r="A34" s="1" t="s">
        <v>468</v>
      </c>
      <c r="B34" s="2">
        <v>1</v>
      </c>
      <c r="C34" s="3" t="s">
        <v>469</v>
      </c>
      <c r="D34" s="2">
        <v>31</v>
      </c>
    </row>
    <row r="35" spans="1:4" ht="12.75" customHeight="1" x14ac:dyDescent="0.2">
      <c r="A35" s="1" t="s">
        <v>470</v>
      </c>
      <c r="B35" s="2">
        <v>2</v>
      </c>
      <c r="C35" s="3" t="s">
        <v>471</v>
      </c>
      <c r="D35" s="2">
        <v>32</v>
      </c>
    </row>
    <row r="36" spans="1:4" ht="12.75" customHeight="1" x14ac:dyDescent="0.2">
      <c r="A36" s="1" t="s">
        <v>472</v>
      </c>
      <c r="B36" s="2">
        <v>3</v>
      </c>
      <c r="C36" s="3" t="s">
        <v>473</v>
      </c>
      <c r="D36" s="2">
        <v>33</v>
      </c>
    </row>
    <row r="37" spans="1:4" ht="12.75" customHeight="1" x14ac:dyDescent="0.2">
      <c r="A37" s="1" t="s">
        <v>474</v>
      </c>
      <c r="B37" s="2">
        <v>4</v>
      </c>
      <c r="C37" s="22" t="s">
        <v>475</v>
      </c>
      <c r="D37" s="98">
        <v>34</v>
      </c>
    </row>
    <row r="38" spans="1:4" ht="12.75" customHeight="1" x14ac:dyDescent="0.2">
      <c r="A38" s="1" t="s">
        <v>476</v>
      </c>
      <c r="B38" s="2">
        <v>5</v>
      </c>
      <c r="C38" s="3" t="s">
        <v>477</v>
      </c>
      <c r="D38" s="2">
        <v>1</v>
      </c>
    </row>
    <row r="39" spans="1:4" ht="12.75" customHeight="1" x14ac:dyDescent="0.2">
      <c r="A39" s="1" t="s">
        <v>478</v>
      </c>
      <c r="B39" s="2">
        <v>6</v>
      </c>
      <c r="C39" s="3" t="s">
        <v>479</v>
      </c>
      <c r="D39" s="2">
        <v>2</v>
      </c>
    </row>
    <row r="40" spans="1:4" ht="12.75" customHeight="1" x14ac:dyDescent="0.2">
      <c r="A40" s="1" t="s">
        <v>480</v>
      </c>
      <c r="B40" s="2">
        <v>7</v>
      </c>
      <c r="C40" s="3" t="s">
        <v>481</v>
      </c>
      <c r="D40" s="2">
        <v>3</v>
      </c>
    </row>
    <row r="41" spans="1:4" ht="12.75" customHeight="1" x14ac:dyDescent="0.2">
      <c r="A41" s="21" t="s">
        <v>482</v>
      </c>
      <c r="B41" s="2">
        <v>8</v>
      </c>
      <c r="C41" s="99" t="s">
        <v>483</v>
      </c>
      <c r="D41" s="100">
        <v>1</v>
      </c>
    </row>
    <row r="42" spans="1:4" ht="12.75" customHeight="1" x14ac:dyDescent="0.2">
      <c r="A42" s="93" t="s">
        <v>484</v>
      </c>
      <c r="B42" s="94">
        <v>1</v>
      </c>
      <c r="C42" s="3" t="s">
        <v>485</v>
      </c>
      <c r="D42" s="2">
        <v>1</v>
      </c>
    </row>
    <row r="43" spans="1:4" ht="25.5" customHeight="1" x14ac:dyDescent="0.2">
      <c r="A43" s="1" t="s">
        <v>486</v>
      </c>
      <c r="B43" s="2">
        <v>1</v>
      </c>
      <c r="C43" s="3" t="s">
        <v>487</v>
      </c>
      <c r="D43" s="2">
        <v>2</v>
      </c>
    </row>
    <row r="44" spans="1:4" ht="25.5" customHeight="1" x14ac:dyDescent="0.2">
      <c r="A44" s="21" t="s">
        <v>488</v>
      </c>
      <c r="B44" s="20">
        <v>1</v>
      </c>
      <c r="C44" s="3" t="s">
        <v>489</v>
      </c>
      <c r="D44" s="2">
        <v>3</v>
      </c>
    </row>
    <row r="45" spans="1:4" ht="12.75" customHeight="1" x14ac:dyDescent="0.2">
      <c r="A45" s="1" t="s">
        <v>490</v>
      </c>
      <c r="B45" s="2">
        <v>1</v>
      </c>
      <c r="C45" s="3"/>
    </row>
    <row r="46" spans="1:4" ht="12.75" customHeight="1" x14ac:dyDescent="0.2">
      <c r="A46" s="1" t="s">
        <v>491</v>
      </c>
      <c r="B46" s="2">
        <v>2</v>
      </c>
      <c r="C46" s="3"/>
    </row>
    <row r="47" spans="1:4" ht="12.75" customHeight="1" x14ac:dyDescent="0.2">
      <c r="A47" s="1" t="s">
        <v>492</v>
      </c>
      <c r="B47" s="2">
        <v>3</v>
      </c>
      <c r="C47" s="3"/>
    </row>
    <row r="48" spans="1:4" ht="12.75" customHeight="1" x14ac:dyDescent="0.2">
      <c r="A48" s="1" t="s">
        <v>493</v>
      </c>
      <c r="B48" s="2">
        <v>4</v>
      </c>
      <c r="C48" s="3"/>
    </row>
    <row r="49" spans="1:3" ht="12.75" customHeight="1" x14ac:dyDescent="0.2">
      <c r="A49" s="1" t="s">
        <v>494</v>
      </c>
      <c r="B49" s="2">
        <v>5</v>
      </c>
      <c r="C49" s="3"/>
    </row>
    <row r="50" spans="1:3" ht="12.75" customHeight="1" x14ac:dyDescent="0.2">
      <c r="A50" s="1" t="s">
        <v>495</v>
      </c>
      <c r="B50" s="2">
        <v>6</v>
      </c>
      <c r="C50" s="3"/>
    </row>
    <row r="51" spans="1:3" ht="12.75" customHeight="1" x14ac:dyDescent="0.2">
      <c r="A51" s="1" t="s">
        <v>496</v>
      </c>
      <c r="B51" s="2">
        <v>7</v>
      </c>
      <c r="C51" s="3"/>
    </row>
    <row r="52" spans="1:3" ht="12.75" customHeight="1" x14ac:dyDescent="0.2">
      <c r="A52" s="1" t="s">
        <v>497</v>
      </c>
      <c r="B52" s="2">
        <v>8</v>
      </c>
      <c r="C52" s="3"/>
    </row>
    <row r="53" spans="1:3" ht="12.75" customHeight="1" x14ac:dyDescent="0.2">
      <c r="A53" s="1" t="s">
        <v>498</v>
      </c>
      <c r="B53" s="2">
        <v>9</v>
      </c>
      <c r="C53" s="3"/>
    </row>
    <row r="54" spans="1:3" ht="12.75" customHeight="1" x14ac:dyDescent="0.2">
      <c r="A54" s="1" t="s">
        <v>499</v>
      </c>
      <c r="B54" s="2">
        <v>10</v>
      </c>
      <c r="C54" s="3"/>
    </row>
    <row r="55" spans="1:3" ht="12.75" customHeight="1" x14ac:dyDescent="0.2">
      <c r="A55" s="1" t="s">
        <v>500</v>
      </c>
      <c r="B55" s="2">
        <v>11</v>
      </c>
      <c r="C55" s="3"/>
    </row>
    <row r="56" spans="1:3" ht="12.75" customHeight="1" x14ac:dyDescent="0.2">
      <c r="A56" s="1" t="s">
        <v>501</v>
      </c>
      <c r="B56" s="2">
        <v>12</v>
      </c>
      <c r="C56" s="3"/>
    </row>
    <row r="57" spans="1:3" ht="12.75" customHeight="1" x14ac:dyDescent="0.2">
      <c r="A57" s="1" t="s">
        <v>502</v>
      </c>
      <c r="B57" s="2">
        <v>13</v>
      </c>
      <c r="C57" s="3"/>
    </row>
    <row r="58" spans="1:3" ht="12.75" customHeight="1" x14ac:dyDescent="0.2">
      <c r="A58" s="1" t="s">
        <v>503</v>
      </c>
      <c r="B58" s="2">
        <v>14</v>
      </c>
      <c r="C58" s="3"/>
    </row>
    <row r="59" spans="1:3" ht="12.75" customHeight="1" x14ac:dyDescent="0.2">
      <c r="A59" s="1" t="s">
        <v>504</v>
      </c>
      <c r="B59" s="2">
        <v>15</v>
      </c>
      <c r="C59" s="3"/>
    </row>
    <row r="60" spans="1:3" ht="12.75" customHeight="1" x14ac:dyDescent="0.2">
      <c r="A60" s="1" t="s">
        <v>505</v>
      </c>
      <c r="B60" s="2">
        <v>16</v>
      </c>
      <c r="C60" s="3"/>
    </row>
    <row r="61" spans="1:3" ht="12.75" customHeight="1" x14ac:dyDescent="0.2">
      <c r="A61" s="1" t="s">
        <v>506</v>
      </c>
      <c r="B61" s="2">
        <v>17</v>
      </c>
      <c r="C61" s="3"/>
    </row>
    <row r="62" spans="1:3" ht="12.75" customHeight="1" x14ac:dyDescent="0.2">
      <c r="A62" s="1" t="s">
        <v>507</v>
      </c>
      <c r="B62" s="2">
        <v>18</v>
      </c>
      <c r="C62" s="3"/>
    </row>
    <row r="63" spans="1:3" ht="12.75" customHeight="1" x14ac:dyDescent="0.2">
      <c r="A63" s="1" t="s">
        <v>508</v>
      </c>
      <c r="B63" s="2">
        <v>19</v>
      </c>
      <c r="C63" s="3"/>
    </row>
    <row r="64" spans="1:3" ht="12.75" customHeight="1" x14ac:dyDescent="0.2">
      <c r="A64" s="21" t="s">
        <v>509</v>
      </c>
      <c r="B64" s="2">
        <v>20</v>
      </c>
      <c r="C64" s="3"/>
    </row>
    <row r="65" spans="1:3" ht="12.75" customHeight="1" x14ac:dyDescent="0.2">
      <c r="A65" s="1" t="s">
        <v>510</v>
      </c>
      <c r="B65" s="2">
        <v>1</v>
      </c>
      <c r="C65" s="3"/>
    </row>
    <row r="66" spans="1:3" ht="12.75" customHeight="1" x14ac:dyDescent="0.2">
      <c r="A66" s="1" t="s">
        <v>511</v>
      </c>
      <c r="B66" s="2">
        <v>2</v>
      </c>
      <c r="C66" s="3"/>
    </row>
    <row r="67" spans="1:3" ht="12.75" customHeight="1" x14ac:dyDescent="0.2">
      <c r="A67" s="1" t="s">
        <v>512</v>
      </c>
      <c r="B67" s="2">
        <v>3</v>
      </c>
      <c r="C67" s="3"/>
    </row>
    <row r="68" spans="1:3" ht="12.75" customHeight="1" x14ac:dyDescent="0.2">
      <c r="A68" s="1" t="s">
        <v>513</v>
      </c>
      <c r="B68" s="2">
        <v>4</v>
      </c>
      <c r="C68" s="3"/>
    </row>
    <row r="69" spans="1:3" ht="12.75" customHeight="1" x14ac:dyDescent="0.2">
      <c r="A69" s="1" t="s">
        <v>514</v>
      </c>
      <c r="B69" s="2">
        <v>5</v>
      </c>
      <c r="C69" s="3"/>
    </row>
    <row r="70" spans="1:3" ht="12.75" customHeight="1" x14ac:dyDescent="0.2">
      <c r="A70" s="1" t="s">
        <v>515</v>
      </c>
      <c r="B70" s="2">
        <v>6</v>
      </c>
      <c r="C70" s="3"/>
    </row>
    <row r="71" spans="1:3" ht="12.75" customHeight="1" x14ac:dyDescent="0.2">
      <c r="A71" s="1" t="s">
        <v>516</v>
      </c>
      <c r="B71" s="2">
        <v>7</v>
      </c>
      <c r="C71" s="3"/>
    </row>
    <row r="72" spans="1:3" ht="12.75" customHeight="1" x14ac:dyDescent="0.2">
      <c r="A72" s="1" t="s">
        <v>517</v>
      </c>
      <c r="B72" s="2">
        <v>8</v>
      </c>
      <c r="C72" s="3"/>
    </row>
    <row r="73" spans="1:3" ht="12.75" customHeight="1" x14ac:dyDescent="0.2">
      <c r="A73" s="1" t="s">
        <v>518</v>
      </c>
      <c r="B73" s="2">
        <v>9</v>
      </c>
      <c r="C73" s="3"/>
    </row>
    <row r="74" spans="1:3" ht="12.75" customHeight="1" x14ac:dyDescent="0.2">
      <c r="A74" s="1" t="s">
        <v>519</v>
      </c>
      <c r="B74" s="2">
        <v>10</v>
      </c>
      <c r="C74" s="3"/>
    </row>
    <row r="75" spans="1:3" ht="12.75" customHeight="1" x14ac:dyDescent="0.2">
      <c r="A75" s="1" t="s">
        <v>520</v>
      </c>
      <c r="B75" s="2">
        <v>11</v>
      </c>
      <c r="C75" s="3"/>
    </row>
    <row r="76" spans="1:3" ht="12.75" customHeight="1" x14ac:dyDescent="0.2">
      <c r="A76" s="1" t="s">
        <v>521</v>
      </c>
      <c r="B76" s="2">
        <v>12</v>
      </c>
      <c r="C76" s="3"/>
    </row>
    <row r="77" spans="1:3" ht="12.75" customHeight="1" x14ac:dyDescent="0.2">
      <c r="A77" s="1" t="s">
        <v>522</v>
      </c>
      <c r="B77" s="2">
        <v>13</v>
      </c>
      <c r="C77" s="3"/>
    </row>
    <row r="78" spans="1:3" ht="12.75" customHeight="1" x14ac:dyDescent="0.2">
      <c r="A78" s="21" t="s">
        <v>523</v>
      </c>
      <c r="B78" s="2">
        <v>14</v>
      </c>
      <c r="C78" s="3"/>
    </row>
    <row r="79" spans="1:3" ht="12.75" customHeight="1" x14ac:dyDescent="0.2">
      <c r="A79" s="1" t="s">
        <v>524</v>
      </c>
      <c r="B79" s="2">
        <v>1</v>
      </c>
      <c r="C79" s="3"/>
    </row>
    <row r="80" spans="1:3" ht="12.75" customHeight="1" x14ac:dyDescent="0.2">
      <c r="A80" s="1" t="s">
        <v>525</v>
      </c>
      <c r="B80" s="2">
        <v>2</v>
      </c>
      <c r="C80" s="3"/>
    </row>
    <row r="81" spans="1:3" ht="12.75" customHeight="1" x14ac:dyDescent="0.2">
      <c r="A81" s="1" t="s">
        <v>526</v>
      </c>
      <c r="B81" s="2">
        <v>3</v>
      </c>
      <c r="C81" s="3"/>
    </row>
    <row r="82" spans="1:3" ht="12.75" customHeight="1" x14ac:dyDescent="0.2">
      <c r="A82" s="1" t="s">
        <v>527</v>
      </c>
      <c r="B82" s="2">
        <v>4</v>
      </c>
      <c r="C82" s="3"/>
    </row>
    <row r="83" spans="1:3" ht="12.75" customHeight="1" x14ac:dyDescent="0.2">
      <c r="A83" s="1" t="s">
        <v>528</v>
      </c>
      <c r="B83" s="2">
        <v>5</v>
      </c>
      <c r="C83" s="3"/>
    </row>
    <row r="84" spans="1:3" ht="12.75" customHeight="1" x14ac:dyDescent="0.2">
      <c r="A84" s="1" t="s">
        <v>529</v>
      </c>
      <c r="B84" s="2">
        <v>6</v>
      </c>
      <c r="C84" s="3"/>
    </row>
    <row r="85" spans="1:3" ht="12.75" customHeight="1" x14ac:dyDescent="0.2">
      <c r="A85" s="21" t="s">
        <v>530</v>
      </c>
      <c r="B85" s="2">
        <v>7</v>
      </c>
      <c r="C85" s="3"/>
    </row>
    <row r="86" spans="1:3" ht="12.75" customHeight="1" x14ac:dyDescent="0.2">
      <c r="A86" s="1" t="s">
        <v>531</v>
      </c>
      <c r="B86" s="2">
        <v>1</v>
      </c>
      <c r="C86" s="3"/>
    </row>
    <row r="87" spans="1:3" ht="12.75" customHeight="1" x14ac:dyDescent="0.2">
      <c r="A87" s="1" t="s">
        <v>532</v>
      </c>
      <c r="B87" s="2">
        <v>2</v>
      </c>
      <c r="C87" s="3"/>
    </row>
    <row r="88" spans="1:3" ht="12.75" customHeight="1" x14ac:dyDescent="0.2">
      <c r="A88" s="1" t="s">
        <v>533</v>
      </c>
      <c r="B88" s="2">
        <v>3</v>
      </c>
      <c r="C88" s="3"/>
    </row>
    <row r="89" spans="1:3" ht="12.75" customHeight="1" x14ac:dyDescent="0.2">
      <c r="A89" s="1" t="s">
        <v>534</v>
      </c>
      <c r="B89" s="2">
        <v>4</v>
      </c>
      <c r="C89" s="3"/>
    </row>
    <row r="90" spans="1:3" ht="12.75" customHeight="1" x14ac:dyDescent="0.2">
      <c r="A90" s="1" t="s">
        <v>535</v>
      </c>
      <c r="B90" s="2">
        <v>5</v>
      </c>
      <c r="C90" s="3"/>
    </row>
    <row r="91" spans="1:3" ht="12.75" customHeight="1" x14ac:dyDescent="0.2">
      <c r="A91" s="1" t="s">
        <v>536</v>
      </c>
      <c r="B91" s="2">
        <v>6</v>
      </c>
      <c r="C91" s="3"/>
    </row>
    <row r="92" spans="1:3" ht="12.75" customHeight="1" x14ac:dyDescent="0.2">
      <c r="A92" s="21" t="s">
        <v>537</v>
      </c>
      <c r="B92" s="2">
        <v>7</v>
      </c>
      <c r="C92" s="3"/>
    </row>
    <row r="93" spans="1:3" ht="12.75" customHeight="1" x14ac:dyDescent="0.2">
      <c r="A93" s="1" t="s">
        <v>538</v>
      </c>
      <c r="B93" s="2">
        <v>1</v>
      </c>
      <c r="C93" s="3"/>
    </row>
    <row r="94" spans="1:3" ht="12.75" customHeight="1" x14ac:dyDescent="0.2">
      <c r="A94" s="1" t="s">
        <v>539</v>
      </c>
      <c r="B94" s="2">
        <v>2</v>
      </c>
      <c r="C94" s="3"/>
    </row>
    <row r="95" spans="1:3" ht="12.75" customHeight="1" x14ac:dyDescent="0.2">
      <c r="A95" s="1" t="s">
        <v>540</v>
      </c>
      <c r="B95" s="2">
        <v>3</v>
      </c>
      <c r="C95" s="3"/>
    </row>
    <row r="96" spans="1:3" ht="12.75" customHeight="1" x14ac:dyDescent="0.2">
      <c r="A96" s="1" t="s">
        <v>541</v>
      </c>
      <c r="B96" s="2">
        <v>4</v>
      </c>
      <c r="C96" s="3"/>
    </row>
    <row r="97" spans="1:3" ht="12.75" customHeight="1" x14ac:dyDescent="0.2">
      <c r="A97" s="1" t="s">
        <v>542</v>
      </c>
      <c r="B97" s="2">
        <v>5</v>
      </c>
      <c r="C97" s="3"/>
    </row>
    <row r="98" spans="1:3" ht="12.75" customHeight="1" x14ac:dyDescent="0.2">
      <c r="A98" s="1" t="s">
        <v>543</v>
      </c>
      <c r="B98" s="2">
        <v>6</v>
      </c>
      <c r="C98" s="3"/>
    </row>
    <row r="99" spans="1:3" ht="12.75" customHeight="1" x14ac:dyDescent="0.2">
      <c r="A99" s="21" t="s">
        <v>544</v>
      </c>
      <c r="B99" s="2">
        <v>7</v>
      </c>
      <c r="C99" s="3"/>
    </row>
    <row r="100" spans="1:3" ht="12.75" customHeight="1" x14ac:dyDescent="0.2">
      <c r="A100" s="96" t="s">
        <v>545</v>
      </c>
      <c r="B100" s="97">
        <v>1</v>
      </c>
      <c r="C100" s="3"/>
    </row>
    <row r="101" spans="1:3" ht="12.75" customHeight="1" x14ac:dyDescent="0.2">
      <c r="A101" s="1" t="s">
        <v>546</v>
      </c>
      <c r="B101" s="2">
        <v>2</v>
      </c>
      <c r="C101" s="3"/>
    </row>
    <row r="102" spans="1:3" ht="12.75" customHeight="1" x14ac:dyDescent="0.2">
      <c r="A102" s="1" t="s">
        <v>547</v>
      </c>
      <c r="B102" s="2">
        <v>3</v>
      </c>
      <c r="C102" s="3"/>
    </row>
    <row r="103" spans="1:3" ht="12.75" customHeight="1" x14ac:dyDescent="0.2">
      <c r="A103" s="1" t="s">
        <v>548</v>
      </c>
      <c r="B103" s="2">
        <v>4</v>
      </c>
      <c r="C103" s="3"/>
    </row>
    <row r="104" spans="1:3" ht="12.75" customHeight="1" x14ac:dyDescent="0.2">
      <c r="A104" s="1" t="s">
        <v>549</v>
      </c>
      <c r="B104" s="2">
        <v>5</v>
      </c>
      <c r="C104" s="3"/>
    </row>
    <row r="105" spans="1:3" ht="12.75" customHeight="1" x14ac:dyDescent="0.2">
      <c r="A105" s="1" t="s">
        <v>550</v>
      </c>
      <c r="B105" s="2">
        <v>6</v>
      </c>
      <c r="C105" s="3"/>
    </row>
    <row r="106" spans="1:3" ht="12.75" customHeight="1" x14ac:dyDescent="0.2">
      <c r="A106" s="1" t="s">
        <v>551</v>
      </c>
      <c r="B106" s="2">
        <v>7</v>
      </c>
      <c r="C106" s="3"/>
    </row>
    <row r="107" spans="1:3" ht="12.75" customHeight="1" x14ac:dyDescent="0.2">
      <c r="A107" s="1" t="s">
        <v>552</v>
      </c>
      <c r="B107" s="2">
        <v>8</v>
      </c>
      <c r="C107" s="3"/>
    </row>
    <row r="108" spans="1:3" ht="12.75" customHeight="1" x14ac:dyDescent="0.2">
      <c r="A108" s="1" t="s">
        <v>553</v>
      </c>
      <c r="B108" s="2">
        <v>9</v>
      </c>
      <c r="C108" s="3"/>
    </row>
    <row r="109" spans="1:3" ht="12.75" customHeight="1" x14ac:dyDescent="0.2">
      <c r="A109" s="21" t="s">
        <v>554</v>
      </c>
      <c r="B109" s="2">
        <v>10</v>
      </c>
      <c r="C109" s="3"/>
    </row>
    <row r="110" spans="1:3" ht="12.75" customHeight="1" x14ac:dyDescent="0.2">
      <c r="A110" s="93" t="s">
        <v>555</v>
      </c>
      <c r="B110" s="94">
        <v>1</v>
      </c>
      <c r="C110" s="3"/>
    </row>
    <row r="111" spans="1:3" ht="12.75" customHeight="1" x14ac:dyDescent="0.2">
      <c r="A111" s="1" t="s">
        <v>556</v>
      </c>
      <c r="B111" s="2">
        <v>1</v>
      </c>
      <c r="C111" s="3"/>
    </row>
    <row r="112" spans="1:3" ht="12.75" customHeight="1" x14ac:dyDescent="0.2">
      <c r="A112" s="1" t="s">
        <v>557</v>
      </c>
      <c r="B112" s="2">
        <v>2</v>
      </c>
      <c r="C112" s="3"/>
    </row>
    <row r="113" spans="1:3" ht="12.75" customHeight="1" x14ac:dyDescent="0.2">
      <c r="A113" s="21" t="s">
        <v>558</v>
      </c>
      <c r="B113" s="20">
        <v>3</v>
      </c>
      <c r="C113" s="3"/>
    </row>
    <row r="114" spans="1:3" ht="12.75" customHeight="1" x14ac:dyDescent="0.2">
      <c r="A114" s="1"/>
      <c r="B114" s="1"/>
      <c r="C114" s="3"/>
    </row>
    <row r="115" spans="1:3" ht="12.75" customHeight="1" x14ac:dyDescent="0.2">
      <c r="A115" s="1"/>
      <c r="B115" s="1"/>
      <c r="C115" s="3"/>
    </row>
    <row r="116" spans="1:3" ht="12.75" customHeight="1" x14ac:dyDescent="0.2">
      <c r="A116" s="1"/>
      <c r="B116" s="1"/>
      <c r="C116" s="3"/>
    </row>
    <row r="117" spans="1:3" ht="12.75" customHeight="1" x14ac:dyDescent="0.2">
      <c r="A117" s="1"/>
      <c r="B117" s="1"/>
      <c r="C117" s="3"/>
    </row>
    <row r="118" spans="1:3" ht="12.75" customHeight="1" x14ac:dyDescent="0.2">
      <c r="A118" s="1"/>
      <c r="B118" s="1"/>
      <c r="C118" s="3"/>
    </row>
    <row r="119" spans="1:3" ht="12.75" customHeight="1" x14ac:dyDescent="0.2">
      <c r="A119" s="1"/>
      <c r="B119" s="1"/>
      <c r="C119" s="3"/>
    </row>
    <row r="120" spans="1:3" ht="12.75" customHeight="1" x14ac:dyDescent="0.2">
      <c r="A120" s="1"/>
      <c r="B120" s="1"/>
      <c r="C120" s="3"/>
    </row>
    <row r="121" spans="1:3" ht="12.75" customHeight="1" x14ac:dyDescent="0.2">
      <c r="A121" s="1"/>
      <c r="B121" s="1"/>
      <c r="C121" s="3"/>
    </row>
    <row r="122" spans="1:3" ht="12.75" customHeight="1" x14ac:dyDescent="0.2">
      <c r="A122" s="1"/>
      <c r="B122" s="1"/>
      <c r="C122" s="3"/>
    </row>
    <row r="123" spans="1:3" ht="12.75" customHeight="1" x14ac:dyDescent="0.2">
      <c r="A123" s="21"/>
      <c r="B123" s="21"/>
      <c r="C123" s="2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workbookViewId="0">
      <selection sqref="A1:H1"/>
    </sheetView>
  </sheetViews>
  <sheetFormatPr defaultColWidth="17.28515625" defaultRowHeight="15.75" customHeight="1" x14ac:dyDescent="0.2"/>
  <cols>
    <col min="1" max="1" width="3.140625" customWidth="1"/>
    <col min="2" max="2" width="42.140625" customWidth="1"/>
    <col min="3" max="6" width="6.85546875" customWidth="1"/>
    <col min="7" max="7" width="8.42578125" customWidth="1"/>
    <col min="8" max="8" width="8" customWidth="1"/>
    <col min="9" max="17" width="9.140625" customWidth="1"/>
    <col min="18" max="18" width="53.85546875" customWidth="1"/>
  </cols>
  <sheetData>
    <row r="1" spans="1:18" ht="21" customHeight="1" x14ac:dyDescent="0.35">
      <c r="A1" s="253" t="s">
        <v>559</v>
      </c>
      <c r="B1" s="245"/>
      <c r="C1" s="245"/>
      <c r="D1" s="245"/>
      <c r="E1" s="245"/>
      <c r="F1" s="245"/>
      <c r="G1" s="245"/>
      <c r="H1" s="245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18" ht="19.5" customHeight="1" x14ac:dyDescent="0.3">
      <c r="A2" s="101" t="s">
        <v>560</v>
      </c>
      <c r="B2" s="70"/>
      <c r="C2" s="70"/>
      <c r="D2" s="70"/>
      <c r="E2" s="70"/>
      <c r="F2" s="70"/>
      <c r="G2" s="71"/>
      <c r="H2" s="71"/>
      <c r="I2" s="70"/>
      <c r="J2" s="70"/>
      <c r="K2" s="70"/>
      <c r="L2" s="70"/>
      <c r="M2" s="70"/>
      <c r="N2" s="70"/>
      <c r="O2" s="70"/>
      <c r="P2" s="70"/>
      <c r="Q2" s="70"/>
      <c r="R2" s="70"/>
    </row>
    <row r="3" spans="1:18" ht="19.5" customHeight="1" x14ac:dyDescent="0.3">
      <c r="A3" s="101"/>
      <c r="B3" s="70"/>
      <c r="C3" s="70"/>
      <c r="D3" s="70"/>
      <c r="E3" s="70"/>
      <c r="F3" s="70"/>
      <c r="G3" s="71"/>
      <c r="H3" s="71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18" ht="19.5" customHeight="1" x14ac:dyDescent="0.3">
      <c r="A4" s="101" t="s">
        <v>561</v>
      </c>
      <c r="B4" s="70"/>
      <c r="C4" s="70"/>
      <c r="D4" s="70"/>
      <c r="E4" s="70"/>
      <c r="F4" s="70"/>
      <c r="G4" s="71"/>
      <c r="H4" s="71"/>
      <c r="I4" s="70"/>
      <c r="J4" s="70"/>
      <c r="K4" s="70"/>
      <c r="L4" s="70"/>
      <c r="M4" s="70"/>
      <c r="N4" s="70"/>
      <c r="O4" s="70"/>
      <c r="P4" s="70"/>
      <c r="Q4" s="70"/>
      <c r="R4" s="70"/>
    </row>
    <row r="5" spans="1:18" ht="20.25" customHeight="1" x14ac:dyDescent="0.3">
      <c r="A5" s="101"/>
      <c r="B5" s="70"/>
      <c r="C5" s="70"/>
      <c r="D5" s="70"/>
      <c r="E5" s="70"/>
      <c r="F5" s="70"/>
      <c r="G5" s="71"/>
      <c r="H5" s="71"/>
      <c r="I5" s="70"/>
      <c r="J5" s="70"/>
      <c r="K5" s="70"/>
      <c r="L5" s="70"/>
      <c r="M5" s="70"/>
      <c r="N5" s="70"/>
      <c r="O5" s="70"/>
      <c r="P5" s="70"/>
      <c r="Q5" s="70"/>
      <c r="R5" s="70"/>
    </row>
    <row r="6" spans="1:18" ht="19.5" customHeight="1" x14ac:dyDescent="0.3">
      <c r="A6" s="260" t="s">
        <v>562</v>
      </c>
      <c r="B6" s="245"/>
      <c r="C6" s="261" t="s">
        <v>563</v>
      </c>
      <c r="D6" s="245"/>
      <c r="E6" s="261" t="s">
        <v>564</v>
      </c>
      <c r="F6" s="245"/>
      <c r="G6" s="262" t="s">
        <v>565</v>
      </c>
      <c r="H6" s="263" t="s">
        <v>566</v>
      </c>
      <c r="I6" s="70"/>
      <c r="J6" s="70"/>
      <c r="K6" s="70"/>
      <c r="L6" s="70"/>
      <c r="M6" s="70"/>
      <c r="N6" s="70"/>
      <c r="O6" s="70"/>
      <c r="P6" s="70"/>
      <c r="Q6" s="70"/>
      <c r="R6" s="70"/>
    </row>
    <row r="7" spans="1:18" ht="19.5" customHeight="1" x14ac:dyDescent="0.3">
      <c r="A7" s="245"/>
      <c r="B7" s="245"/>
      <c r="C7" s="264" t="s">
        <v>567</v>
      </c>
      <c r="D7" s="245"/>
      <c r="E7" s="264" t="s">
        <v>568</v>
      </c>
      <c r="F7" s="245"/>
      <c r="G7" s="245"/>
      <c r="H7" s="245"/>
      <c r="I7" s="70"/>
      <c r="J7" s="70"/>
      <c r="K7" s="70"/>
      <c r="L7" s="70"/>
      <c r="M7" s="70"/>
      <c r="N7" s="70"/>
      <c r="O7" s="70"/>
      <c r="P7" s="70"/>
      <c r="Q7" s="70"/>
      <c r="R7" s="70"/>
    </row>
    <row r="8" spans="1:18" ht="19.5" customHeight="1" x14ac:dyDescent="0.3">
      <c r="A8" s="245"/>
      <c r="B8" s="245"/>
      <c r="C8" s="103"/>
      <c r="D8" s="102" t="s">
        <v>569</v>
      </c>
      <c r="E8" s="103"/>
      <c r="F8" s="102" t="s">
        <v>570</v>
      </c>
      <c r="G8" s="245"/>
      <c r="H8" s="245"/>
      <c r="I8" s="70"/>
      <c r="J8" s="70"/>
      <c r="K8" s="70"/>
      <c r="L8" s="70"/>
      <c r="M8" s="70"/>
      <c r="N8" s="70"/>
      <c r="O8" s="70"/>
      <c r="P8" s="70"/>
      <c r="Q8" s="70"/>
      <c r="R8" s="70"/>
    </row>
    <row r="9" spans="1:18" ht="19.5" customHeight="1" x14ac:dyDescent="0.3">
      <c r="A9" s="104">
        <v>1</v>
      </c>
      <c r="B9" s="101" t="s">
        <v>571</v>
      </c>
      <c r="C9" s="105"/>
      <c r="D9" s="105"/>
      <c r="E9" s="105"/>
      <c r="F9" s="105"/>
      <c r="G9" s="106"/>
      <c r="H9" s="107"/>
      <c r="I9" s="70"/>
      <c r="J9" s="70"/>
      <c r="K9" s="70"/>
      <c r="L9" s="70"/>
      <c r="M9" s="70"/>
      <c r="N9" s="70"/>
      <c r="O9" s="70"/>
      <c r="P9" s="70"/>
      <c r="Q9" s="70"/>
      <c r="R9" s="70"/>
    </row>
    <row r="10" spans="1:18" ht="19.5" customHeight="1" x14ac:dyDescent="0.3">
      <c r="A10" s="108"/>
      <c r="B10" s="70" t="s">
        <v>572</v>
      </c>
      <c r="C10" s="109" t="s">
        <v>587</v>
      </c>
      <c r="D10" s="109" t="s">
        <v>587</v>
      </c>
      <c r="E10" s="109" t="s">
        <v>587</v>
      </c>
      <c r="F10" s="109" t="s">
        <v>587</v>
      </c>
      <c r="G10" s="110" t="s">
        <v>573</v>
      </c>
      <c r="H10" s="111">
        <v>1E-3</v>
      </c>
      <c r="I10" s="70"/>
      <c r="J10" s="70"/>
      <c r="K10" s="70"/>
      <c r="L10" s="70"/>
      <c r="M10" s="70"/>
      <c r="N10" s="70"/>
      <c r="O10" s="70"/>
      <c r="P10" s="70"/>
      <c r="Q10" s="70"/>
      <c r="R10" s="70"/>
    </row>
    <row r="11" spans="1:18" ht="19.5" customHeight="1" x14ac:dyDescent="0.3">
      <c r="A11" s="108"/>
      <c r="B11" s="70" t="s">
        <v>574</v>
      </c>
      <c r="C11" s="109" t="s">
        <v>587</v>
      </c>
      <c r="D11" s="109" t="s">
        <v>587</v>
      </c>
      <c r="E11" s="109" t="s">
        <v>587</v>
      </c>
      <c r="F11" s="109" t="s">
        <v>587</v>
      </c>
      <c r="G11" s="110" t="s">
        <v>575</v>
      </c>
      <c r="H11" s="111">
        <v>0</v>
      </c>
      <c r="I11" s="70"/>
      <c r="J11" s="70"/>
      <c r="K11" s="70"/>
      <c r="L11" s="70"/>
      <c r="M11" s="70"/>
      <c r="N11" s="70"/>
      <c r="O11" s="70"/>
      <c r="P11" s="70"/>
      <c r="Q11" s="70"/>
      <c r="R11" s="70"/>
    </row>
    <row r="12" spans="1:18" ht="19.5" customHeight="1" x14ac:dyDescent="0.3">
      <c r="A12" s="108"/>
      <c r="B12" s="70" t="s">
        <v>576</v>
      </c>
      <c r="C12" s="109" t="s">
        <v>587</v>
      </c>
      <c r="D12" s="109" t="s">
        <v>587</v>
      </c>
      <c r="E12" s="109" t="s">
        <v>587</v>
      </c>
      <c r="F12" s="109" t="s">
        <v>587</v>
      </c>
      <c r="G12" s="110" t="s">
        <v>577</v>
      </c>
      <c r="H12" s="111">
        <v>0</v>
      </c>
      <c r="I12" s="70"/>
      <c r="J12" s="70"/>
      <c r="K12" s="70"/>
      <c r="L12" s="70"/>
      <c r="M12" s="70"/>
      <c r="N12" s="70"/>
      <c r="O12" s="70"/>
      <c r="P12" s="70"/>
      <c r="Q12" s="70"/>
      <c r="R12" s="70"/>
    </row>
    <row r="13" spans="1:18" ht="19.5" customHeight="1" x14ac:dyDescent="0.3">
      <c r="A13" s="108"/>
      <c r="B13" s="70" t="s">
        <v>578</v>
      </c>
      <c r="C13" s="112" t="s">
        <v>587</v>
      </c>
      <c r="D13" s="112" t="s">
        <v>587</v>
      </c>
      <c r="E13" s="112" t="s">
        <v>587</v>
      </c>
      <c r="F13" s="112" t="s">
        <v>587</v>
      </c>
      <c r="G13" s="113" t="s">
        <v>579</v>
      </c>
      <c r="H13" s="114">
        <v>0</v>
      </c>
      <c r="I13" s="70"/>
      <c r="J13" s="70"/>
      <c r="K13" s="70"/>
      <c r="L13" s="70"/>
      <c r="M13" s="70"/>
      <c r="N13" s="70"/>
      <c r="O13" s="70"/>
      <c r="P13" s="70"/>
      <c r="Q13" s="70"/>
      <c r="R13" s="70"/>
    </row>
    <row r="14" spans="1:18" ht="20.25" customHeight="1" x14ac:dyDescent="0.3">
      <c r="A14" s="115"/>
      <c r="B14" s="116" t="s">
        <v>580</v>
      </c>
      <c r="C14" s="117" t="e">
        <f>AVERAGE(C10:C13)</f>
        <v>#DIV/0!</v>
      </c>
      <c r="D14" s="117" t="s">
        <v>587</v>
      </c>
      <c r="E14" s="117" t="e">
        <f>AVERAGE(E10:E13)</f>
        <v>#DIV/0!</v>
      </c>
      <c r="F14" s="117" t="s">
        <v>587</v>
      </c>
      <c r="G14" s="118" t="s">
        <v>581</v>
      </c>
      <c r="H14" s="119">
        <v>0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</row>
    <row r="15" spans="1:18" ht="19.5" customHeight="1" x14ac:dyDescent="0.3">
      <c r="A15" s="71"/>
      <c r="B15" s="73"/>
      <c r="C15" s="120"/>
      <c r="D15" s="120"/>
      <c r="E15" s="120"/>
      <c r="F15" s="120"/>
      <c r="G15" s="121"/>
      <c r="H15" s="122"/>
      <c r="I15" s="70"/>
      <c r="J15" s="70"/>
      <c r="K15" s="70"/>
      <c r="L15" s="70"/>
      <c r="M15" s="70"/>
      <c r="N15" s="70"/>
      <c r="O15" s="70"/>
      <c r="P15" s="70"/>
      <c r="Q15" s="70"/>
      <c r="R15" s="70"/>
    </row>
    <row r="16" spans="1:18" ht="19.5" customHeight="1" x14ac:dyDescent="0.3">
      <c r="A16" s="71" t="s">
        <v>582</v>
      </c>
      <c r="B16" s="123" t="s">
        <v>583</v>
      </c>
      <c r="C16" s="120"/>
      <c r="D16" s="120"/>
      <c r="E16" s="120"/>
      <c r="F16" s="120"/>
      <c r="G16" s="121"/>
      <c r="H16" s="122"/>
      <c r="I16" s="70"/>
      <c r="J16" s="70"/>
      <c r="K16" s="70"/>
      <c r="L16" s="70"/>
      <c r="M16" s="70"/>
      <c r="N16" s="70"/>
      <c r="O16" s="70"/>
      <c r="P16" s="70"/>
      <c r="Q16" s="70"/>
      <c r="R16" s="70"/>
    </row>
    <row r="17" spans="1:18" ht="19.5" customHeight="1" x14ac:dyDescent="0.3">
      <c r="A17" s="101"/>
      <c r="B17" s="70"/>
      <c r="C17" s="70"/>
      <c r="D17" s="70"/>
      <c r="E17" s="70"/>
      <c r="F17" s="70"/>
      <c r="G17" s="71"/>
      <c r="H17" s="71"/>
      <c r="I17" s="70"/>
      <c r="J17" s="70"/>
      <c r="K17" s="70"/>
      <c r="L17" s="70"/>
      <c r="M17" s="70"/>
      <c r="N17" s="70"/>
      <c r="O17" s="70"/>
      <c r="P17" s="70"/>
      <c r="Q17" s="70"/>
      <c r="R17" s="70"/>
    </row>
    <row r="18" spans="1:18" ht="19.5" customHeight="1" x14ac:dyDescent="0.3">
      <c r="A18" s="101"/>
      <c r="B18" s="70" t="s">
        <v>584</v>
      </c>
      <c r="C18" s="70"/>
      <c r="D18" s="70"/>
      <c r="E18" s="70"/>
      <c r="F18" s="70"/>
      <c r="G18" s="71"/>
      <c r="H18" s="71"/>
      <c r="I18" s="70"/>
      <c r="J18" s="70"/>
      <c r="K18" s="70"/>
      <c r="L18" s="70"/>
      <c r="M18" s="70"/>
      <c r="N18" s="70"/>
      <c r="O18" s="70"/>
      <c r="P18" s="70"/>
      <c r="Q18" s="70"/>
      <c r="R18" s="70"/>
    </row>
    <row r="19" spans="1:18" ht="19.5" customHeight="1" x14ac:dyDescent="0.3">
      <c r="A19" s="70" t="s">
        <v>585</v>
      </c>
      <c r="B19" s="70"/>
      <c r="C19" s="70"/>
      <c r="D19" s="70"/>
      <c r="E19" s="70"/>
      <c r="F19" s="70"/>
      <c r="G19" s="71"/>
      <c r="H19" s="71"/>
      <c r="I19" s="70"/>
      <c r="J19" s="70"/>
      <c r="K19" s="70"/>
      <c r="L19" s="70"/>
      <c r="M19" s="70"/>
      <c r="N19" s="70"/>
      <c r="O19" s="70"/>
      <c r="P19" s="70"/>
      <c r="Q19" s="70"/>
      <c r="R19" s="70"/>
    </row>
    <row r="20" spans="1:18" ht="19.5" customHeight="1" x14ac:dyDescent="0.3">
      <c r="A20" s="70" t="s">
        <v>586</v>
      </c>
      <c r="B20" s="70"/>
      <c r="C20" s="70"/>
      <c r="D20" s="70"/>
      <c r="E20" s="70"/>
      <c r="F20" s="70"/>
      <c r="G20" s="71"/>
      <c r="H20" s="71"/>
      <c r="I20" s="70"/>
      <c r="J20" s="70"/>
      <c r="K20" s="70"/>
      <c r="L20" s="70"/>
      <c r="M20" s="70"/>
      <c r="N20" s="70"/>
      <c r="O20" s="70"/>
      <c r="P20" s="70"/>
      <c r="Q20" s="70"/>
      <c r="R20" s="70"/>
    </row>
    <row r="21" spans="1:18" ht="19.5" customHeight="1" x14ac:dyDescent="0.3">
      <c r="A21" s="101"/>
      <c r="B21" s="70"/>
      <c r="C21" s="70"/>
      <c r="D21" s="70"/>
      <c r="E21" s="70"/>
      <c r="F21" s="70"/>
      <c r="G21" s="71"/>
      <c r="H21" s="71"/>
      <c r="I21" s="70"/>
      <c r="J21" s="70"/>
      <c r="K21" s="70"/>
      <c r="L21" s="70"/>
      <c r="M21" s="70"/>
      <c r="N21" s="70"/>
      <c r="O21" s="70"/>
      <c r="P21" s="70"/>
      <c r="Q21" s="70"/>
      <c r="R21" s="70"/>
    </row>
    <row r="22" spans="1:18" ht="19.5" customHeight="1" x14ac:dyDescent="0.3">
      <c r="A22" s="70"/>
      <c r="B22" s="70"/>
      <c r="C22" s="70"/>
      <c r="D22" s="70"/>
      <c r="E22" s="70"/>
      <c r="F22" s="70"/>
      <c r="G22" s="71"/>
      <c r="H22" s="71"/>
      <c r="I22" s="70"/>
      <c r="J22" s="70"/>
      <c r="K22" s="70"/>
      <c r="L22" s="70"/>
      <c r="M22" s="70"/>
      <c r="N22" s="70"/>
      <c r="O22" s="70"/>
      <c r="P22" s="70"/>
      <c r="Q22" s="70"/>
      <c r="R22" s="70"/>
    </row>
    <row r="23" spans="1:18" ht="19.5" customHeight="1" x14ac:dyDescent="0.3">
      <c r="A23" s="70"/>
      <c r="B23" s="70"/>
      <c r="C23" s="70"/>
      <c r="D23" s="70"/>
      <c r="E23" s="70"/>
      <c r="F23" s="70"/>
      <c r="G23" s="71"/>
      <c r="H23" s="71"/>
      <c r="I23" s="70"/>
      <c r="J23" s="70"/>
      <c r="K23" s="70"/>
      <c r="L23" s="70"/>
      <c r="M23" s="70"/>
      <c r="N23" s="70"/>
      <c r="O23" s="70"/>
      <c r="P23" s="70"/>
      <c r="Q23" s="70"/>
      <c r="R23" s="70"/>
    </row>
    <row r="24" spans="1:18" ht="19.5" customHeight="1" x14ac:dyDescent="0.3">
      <c r="A24" s="70"/>
      <c r="B24" s="70"/>
      <c r="C24" s="70"/>
      <c r="D24" s="70"/>
      <c r="E24" s="70"/>
      <c r="F24" s="70"/>
      <c r="G24" s="71"/>
      <c r="H24" s="71"/>
      <c r="I24" s="70"/>
      <c r="J24" s="70"/>
      <c r="K24" s="70"/>
      <c r="L24" s="70"/>
      <c r="M24" s="70"/>
      <c r="N24" s="70"/>
      <c r="O24" s="70"/>
      <c r="P24" s="70"/>
      <c r="Q24" s="70"/>
      <c r="R24" s="70"/>
    </row>
    <row r="25" spans="1:18" ht="19.5" customHeight="1" x14ac:dyDescent="0.3">
      <c r="A25" s="70"/>
      <c r="B25" s="70"/>
      <c r="C25" s="70"/>
      <c r="D25" s="70"/>
      <c r="E25" s="70"/>
      <c r="F25" s="70"/>
      <c r="G25" s="71"/>
      <c r="H25" s="71"/>
      <c r="I25" s="70"/>
      <c r="J25" s="70"/>
      <c r="K25" s="70"/>
      <c r="L25" s="70"/>
      <c r="M25" s="70"/>
      <c r="N25" s="70"/>
      <c r="O25" s="70"/>
      <c r="P25" s="70"/>
      <c r="Q25" s="70"/>
      <c r="R25" s="70"/>
    </row>
    <row r="26" spans="1:18" ht="19.5" customHeight="1" x14ac:dyDescent="0.3">
      <c r="A26" s="70"/>
      <c r="B26" s="70"/>
      <c r="C26" s="70"/>
      <c r="D26" s="70"/>
      <c r="E26" s="70"/>
      <c r="F26" s="70"/>
      <c r="G26" s="71"/>
      <c r="H26" s="71"/>
      <c r="I26" s="70"/>
      <c r="J26" s="70"/>
      <c r="K26" s="70"/>
      <c r="L26" s="70"/>
      <c r="M26" s="70"/>
      <c r="N26" s="70"/>
      <c r="O26" s="70"/>
      <c r="P26" s="70"/>
      <c r="Q26" s="70"/>
      <c r="R26" s="70"/>
    </row>
    <row r="27" spans="1:18" ht="19.5" customHeight="1" x14ac:dyDescent="0.3">
      <c r="A27" s="70"/>
      <c r="B27" s="70"/>
      <c r="C27" s="70"/>
      <c r="D27" s="70"/>
      <c r="E27" s="70"/>
      <c r="F27" s="70"/>
      <c r="G27" s="71"/>
      <c r="H27" s="71"/>
      <c r="I27" s="70"/>
      <c r="J27" s="70"/>
      <c r="K27" s="70"/>
      <c r="L27" s="70"/>
      <c r="M27" s="70"/>
      <c r="N27" s="70"/>
      <c r="O27" s="70"/>
      <c r="P27" s="70"/>
      <c r="Q27" s="70"/>
      <c r="R27" s="70"/>
    </row>
    <row r="28" spans="1:18" ht="19.5" customHeight="1" x14ac:dyDescent="0.3">
      <c r="A28" s="70"/>
      <c r="B28" s="70"/>
      <c r="C28" s="70"/>
      <c r="D28" s="70"/>
      <c r="E28" s="70"/>
      <c r="F28" s="70"/>
      <c r="G28" s="71"/>
      <c r="H28" s="71"/>
      <c r="I28" s="70"/>
      <c r="J28" s="70"/>
      <c r="K28" s="70"/>
      <c r="L28" s="70"/>
      <c r="M28" s="70"/>
      <c r="N28" s="70"/>
      <c r="O28" s="70"/>
      <c r="P28" s="70"/>
      <c r="Q28" s="70"/>
      <c r="R28" s="70"/>
    </row>
    <row r="29" spans="1:18" ht="19.5" customHeight="1" x14ac:dyDescent="0.3">
      <c r="A29" s="70"/>
      <c r="B29" s="70"/>
      <c r="C29" s="70"/>
      <c r="D29" s="70"/>
      <c r="E29" s="70"/>
      <c r="F29" s="70"/>
      <c r="G29" s="71"/>
      <c r="H29" s="71"/>
      <c r="I29" s="70"/>
      <c r="J29" s="70"/>
      <c r="K29" s="70"/>
      <c r="L29" s="70"/>
      <c r="M29" s="70"/>
      <c r="N29" s="70"/>
      <c r="O29" s="70"/>
      <c r="P29" s="70"/>
      <c r="Q29" s="70"/>
      <c r="R29" s="70"/>
    </row>
    <row r="30" spans="1:18" ht="19.5" customHeight="1" x14ac:dyDescent="0.3">
      <c r="A30" s="70"/>
      <c r="B30" s="70"/>
      <c r="C30" s="70"/>
      <c r="D30" s="70"/>
      <c r="E30" s="70"/>
      <c r="F30" s="70"/>
      <c r="G30" s="71"/>
      <c r="H30" s="71"/>
      <c r="I30" s="70"/>
      <c r="J30" s="70"/>
      <c r="K30" s="70"/>
      <c r="L30" s="70"/>
      <c r="M30" s="70"/>
      <c r="N30" s="70"/>
      <c r="O30" s="70"/>
      <c r="P30" s="70"/>
      <c r="Q30" s="70"/>
      <c r="R30" s="70"/>
    </row>
    <row r="31" spans="1:18" ht="19.5" customHeight="1" x14ac:dyDescent="0.3">
      <c r="A31" s="70"/>
      <c r="B31" s="70"/>
      <c r="C31" s="70"/>
      <c r="D31" s="70"/>
      <c r="E31" s="70"/>
      <c r="F31" s="70"/>
      <c r="G31" s="71"/>
      <c r="H31" s="71"/>
      <c r="I31" s="70"/>
      <c r="J31" s="70"/>
      <c r="K31" s="70"/>
      <c r="L31" s="70"/>
      <c r="M31" s="70"/>
      <c r="N31" s="70"/>
      <c r="O31" s="70"/>
      <c r="P31" s="70"/>
      <c r="Q31" s="70"/>
      <c r="R31" s="70"/>
    </row>
    <row r="32" spans="1:18" ht="19.5" customHeight="1" x14ac:dyDescent="0.3">
      <c r="A32" s="70"/>
      <c r="B32" s="70"/>
      <c r="C32" s="70"/>
      <c r="D32" s="70"/>
      <c r="E32" s="70"/>
      <c r="F32" s="70"/>
      <c r="G32" s="71"/>
      <c r="H32" s="71"/>
      <c r="I32" s="70"/>
      <c r="J32" s="70"/>
      <c r="K32" s="70"/>
      <c r="L32" s="70"/>
      <c r="M32" s="70"/>
      <c r="N32" s="70"/>
      <c r="O32" s="70"/>
      <c r="P32" s="70"/>
      <c r="Q32" s="70"/>
      <c r="R32" s="70"/>
    </row>
    <row r="33" spans="1:18" ht="19.5" customHeight="1" x14ac:dyDescent="0.3">
      <c r="A33" s="70"/>
      <c r="B33" s="70"/>
      <c r="C33" s="70"/>
      <c r="D33" s="70"/>
      <c r="E33" s="70"/>
      <c r="F33" s="70"/>
      <c r="G33" s="71"/>
      <c r="H33" s="71"/>
      <c r="I33" s="70"/>
      <c r="J33" s="70"/>
      <c r="K33" s="70"/>
      <c r="L33" s="70"/>
      <c r="M33" s="70"/>
      <c r="N33" s="70"/>
      <c r="O33" s="70"/>
      <c r="P33" s="70"/>
      <c r="Q33" s="70"/>
      <c r="R33" s="70"/>
    </row>
    <row r="34" spans="1:18" ht="19.5" customHeight="1" x14ac:dyDescent="0.3">
      <c r="A34" s="70"/>
      <c r="B34" s="70"/>
      <c r="C34" s="70"/>
      <c r="D34" s="70"/>
      <c r="E34" s="70"/>
      <c r="F34" s="70"/>
      <c r="G34" s="71"/>
      <c r="H34" s="71"/>
      <c r="I34" s="70"/>
      <c r="J34" s="70"/>
      <c r="K34" s="70"/>
      <c r="L34" s="70"/>
      <c r="M34" s="70"/>
      <c r="N34" s="70"/>
      <c r="O34" s="70"/>
      <c r="P34" s="70"/>
      <c r="Q34" s="70"/>
      <c r="R34" s="70"/>
    </row>
    <row r="35" spans="1:18" ht="19.5" customHeight="1" x14ac:dyDescent="0.3">
      <c r="A35" s="70"/>
      <c r="B35" s="70"/>
      <c r="C35" s="70"/>
      <c r="D35" s="70"/>
      <c r="E35" s="70"/>
      <c r="F35" s="70"/>
      <c r="G35" s="71"/>
      <c r="H35" s="71"/>
      <c r="I35" s="70"/>
      <c r="J35" s="70"/>
      <c r="K35" s="70"/>
      <c r="L35" s="70"/>
      <c r="M35" s="70"/>
      <c r="N35" s="70"/>
      <c r="O35" s="70"/>
      <c r="P35" s="70"/>
      <c r="Q35" s="70"/>
      <c r="R35" s="70"/>
    </row>
    <row r="36" spans="1:18" ht="19.5" customHeight="1" x14ac:dyDescent="0.3">
      <c r="A36" s="70"/>
      <c r="B36" s="70"/>
      <c r="C36" s="70"/>
      <c r="D36" s="70"/>
      <c r="E36" s="70"/>
      <c r="F36" s="70"/>
      <c r="G36" s="71"/>
      <c r="H36" s="71"/>
      <c r="I36" s="70"/>
      <c r="J36" s="70"/>
      <c r="K36" s="70"/>
      <c r="L36" s="70"/>
      <c r="M36" s="70"/>
      <c r="N36" s="70"/>
      <c r="O36" s="70"/>
      <c r="P36" s="70"/>
      <c r="Q36" s="70"/>
      <c r="R36" s="70"/>
    </row>
    <row r="37" spans="1:18" ht="19.5" customHeight="1" x14ac:dyDescent="0.3">
      <c r="A37" s="70"/>
      <c r="B37" s="70"/>
      <c r="C37" s="70"/>
      <c r="D37" s="70"/>
      <c r="E37" s="70"/>
      <c r="F37" s="70"/>
      <c r="G37" s="71"/>
      <c r="H37" s="71"/>
      <c r="I37" s="70"/>
      <c r="J37" s="70"/>
      <c r="K37" s="70"/>
      <c r="L37" s="70"/>
      <c r="M37" s="70"/>
      <c r="N37" s="70"/>
      <c r="O37" s="70"/>
      <c r="P37" s="70"/>
      <c r="Q37" s="70"/>
      <c r="R37" s="70"/>
    </row>
    <row r="38" spans="1:18" ht="19.5" customHeight="1" x14ac:dyDescent="0.3">
      <c r="A38" s="70"/>
      <c r="B38" s="70"/>
      <c r="C38" s="70"/>
      <c r="D38" s="70"/>
      <c r="E38" s="70"/>
      <c r="F38" s="70"/>
      <c r="G38" s="71"/>
      <c r="H38" s="71"/>
      <c r="I38" s="70"/>
      <c r="J38" s="70"/>
      <c r="K38" s="70"/>
      <c r="L38" s="70"/>
      <c r="M38" s="70"/>
      <c r="N38" s="70"/>
      <c r="O38" s="70"/>
      <c r="P38" s="70"/>
      <c r="Q38" s="70"/>
      <c r="R38" s="70"/>
    </row>
    <row r="39" spans="1:18" ht="19.5" customHeight="1" x14ac:dyDescent="0.3">
      <c r="A39" s="70"/>
      <c r="B39" s="70"/>
      <c r="C39" s="70"/>
      <c r="D39" s="70"/>
      <c r="E39" s="70"/>
      <c r="F39" s="70"/>
      <c r="G39" s="71"/>
      <c r="H39" s="71"/>
      <c r="I39" s="70"/>
      <c r="J39" s="70"/>
      <c r="K39" s="70"/>
      <c r="L39" s="70"/>
      <c r="M39" s="70"/>
      <c r="N39" s="70"/>
      <c r="O39" s="70"/>
      <c r="P39" s="70"/>
      <c r="Q39" s="70"/>
      <c r="R39" s="70"/>
    </row>
    <row r="40" spans="1:18" ht="19.5" customHeight="1" x14ac:dyDescent="0.3">
      <c r="A40" s="70"/>
      <c r="B40" s="70"/>
      <c r="C40" s="70"/>
      <c r="D40" s="70"/>
      <c r="E40" s="70"/>
      <c r="F40" s="70"/>
      <c r="G40" s="71"/>
      <c r="H40" s="71"/>
      <c r="I40" s="70"/>
      <c r="J40" s="70"/>
      <c r="K40" s="70"/>
      <c r="L40" s="70"/>
      <c r="M40" s="70"/>
      <c r="N40" s="70"/>
      <c r="O40" s="70"/>
      <c r="P40" s="70"/>
      <c r="Q40" s="70"/>
      <c r="R40" s="70"/>
    </row>
    <row r="41" spans="1:18" ht="19.5" customHeight="1" x14ac:dyDescent="0.3">
      <c r="A41" s="70"/>
      <c r="B41" s="70"/>
      <c r="C41" s="70"/>
      <c r="D41" s="70"/>
      <c r="E41" s="70"/>
      <c r="F41" s="70"/>
      <c r="G41" s="71"/>
      <c r="H41" s="71"/>
      <c r="I41" s="70"/>
      <c r="J41" s="70"/>
      <c r="K41" s="70"/>
      <c r="L41" s="70"/>
      <c r="M41" s="70"/>
      <c r="N41" s="70"/>
      <c r="O41" s="70"/>
      <c r="P41" s="70"/>
      <c r="Q41" s="70"/>
      <c r="R41" s="70"/>
    </row>
    <row r="42" spans="1:18" ht="19.5" customHeight="1" x14ac:dyDescent="0.3">
      <c r="A42" s="70"/>
      <c r="B42" s="70"/>
      <c r="C42" s="70"/>
      <c r="D42" s="70"/>
      <c r="E42" s="70"/>
      <c r="F42" s="70"/>
      <c r="G42" s="71"/>
      <c r="H42" s="71"/>
      <c r="I42" s="70"/>
      <c r="J42" s="70"/>
      <c r="K42" s="70"/>
      <c r="L42" s="70"/>
      <c r="M42" s="70"/>
      <c r="N42" s="70"/>
      <c r="O42" s="70"/>
      <c r="P42" s="70"/>
      <c r="Q42" s="70"/>
      <c r="R42" s="70"/>
    </row>
    <row r="43" spans="1:18" ht="19.5" customHeight="1" x14ac:dyDescent="0.3">
      <c r="A43" s="70"/>
      <c r="B43" s="70"/>
      <c r="C43" s="70"/>
      <c r="D43" s="70"/>
      <c r="E43" s="70"/>
      <c r="F43" s="70"/>
      <c r="G43" s="71"/>
      <c r="H43" s="71"/>
      <c r="I43" s="70"/>
      <c r="J43" s="70"/>
      <c r="K43" s="70"/>
      <c r="L43" s="70"/>
      <c r="M43" s="70"/>
      <c r="N43" s="70"/>
      <c r="O43" s="70"/>
      <c r="P43" s="70"/>
      <c r="Q43" s="70"/>
      <c r="R43" s="70"/>
    </row>
    <row r="44" spans="1:18" ht="19.5" customHeight="1" x14ac:dyDescent="0.3">
      <c r="A44" s="70"/>
      <c r="B44" s="70"/>
      <c r="C44" s="70"/>
      <c r="D44" s="70"/>
      <c r="E44" s="70"/>
      <c r="F44" s="70"/>
      <c r="G44" s="71"/>
      <c r="H44" s="71"/>
      <c r="I44" s="70"/>
      <c r="J44" s="70"/>
      <c r="K44" s="70"/>
      <c r="L44" s="70"/>
      <c r="M44" s="70"/>
      <c r="N44" s="70"/>
      <c r="O44" s="70"/>
      <c r="P44" s="70"/>
      <c r="Q44" s="70"/>
      <c r="R44" s="70"/>
    </row>
    <row r="45" spans="1:18" ht="19.5" customHeight="1" x14ac:dyDescent="0.3">
      <c r="A45" s="70"/>
      <c r="B45" s="70"/>
      <c r="C45" s="70"/>
      <c r="D45" s="70"/>
      <c r="E45" s="70"/>
      <c r="F45" s="70"/>
      <c r="G45" s="71"/>
      <c r="H45" s="71"/>
      <c r="I45" s="70"/>
      <c r="J45" s="70"/>
      <c r="K45" s="70"/>
      <c r="L45" s="70"/>
      <c r="M45" s="70"/>
      <c r="N45" s="70"/>
      <c r="O45" s="70"/>
      <c r="P45" s="70"/>
      <c r="Q45" s="70"/>
      <c r="R45" s="70"/>
    </row>
    <row r="46" spans="1:18" ht="19.5" customHeight="1" x14ac:dyDescent="0.3">
      <c r="A46" s="70"/>
      <c r="B46" s="70"/>
      <c r="C46" s="70"/>
      <c r="D46" s="70"/>
      <c r="E46" s="70"/>
      <c r="F46" s="70"/>
      <c r="G46" s="71"/>
      <c r="H46" s="71"/>
      <c r="I46" s="70"/>
      <c r="J46" s="70"/>
      <c r="K46" s="70"/>
      <c r="L46" s="70"/>
      <c r="M46" s="70"/>
      <c r="N46" s="70"/>
      <c r="O46" s="70"/>
      <c r="P46" s="70"/>
      <c r="Q46" s="70"/>
      <c r="R46" s="70"/>
    </row>
    <row r="47" spans="1:18" ht="19.5" customHeight="1" x14ac:dyDescent="0.3">
      <c r="A47" s="70"/>
      <c r="B47" s="70"/>
      <c r="C47" s="70"/>
      <c r="D47" s="70"/>
      <c r="E47" s="70"/>
      <c r="F47" s="70"/>
      <c r="G47" s="71"/>
      <c r="H47" s="71"/>
      <c r="I47" s="70"/>
      <c r="J47" s="70"/>
      <c r="K47" s="70"/>
      <c r="L47" s="70"/>
      <c r="M47" s="70"/>
      <c r="N47" s="70"/>
      <c r="O47" s="70"/>
      <c r="P47" s="70"/>
      <c r="Q47" s="70"/>
      <c r="R47" s="70"/>
    </row>
    <row r="48" spans="1:18" ht="19.5" customHeight="1" x14ac:dyDescent="0.3">
      <c r="A48" s="70"/>
      <c r="B48" s="70"/>
      <c r="C48" s="70"/>
      <c r="D48" s="70"/>
      <c r="E48" s="70"/>
      <c r="F48" s="70"/>
      <c r="G48" s="71"/>
      <c r="H48" s="71"/>
      <c r="I48" s="70"/>
      <c r="J48" s="70"/>
      <c r="K48" s="70"/>
      <c r="L48" s="70"/>
      <c r="M48" s="70"/>
      <c r="N48" s="70"/>
      <c r="O48" s="70"/>
      <c r="P48" s="70"/>
      <c r="Q48" s="70"/>
      <c r="R48" s="70"/>
    </row>
    <row r="49" spans="1:18" ht="19.5" customHeight="1" x14ac:dyDescent="0.3">
      <c r="A49" s="70"/>
      <c r="B49" s="70"/>
      <c r="C49" s="70"/>
      <c r="D49" s="70"/>
      <c r="E49" s="70"/>
      <c r="F49" s="70"/>
      <c r="G49" s="71"/>
      <c r="H49" s="71"/>
      <c r="I49" s="70"/>
      <c r="J49" s="70"/>
      <c r="K49" s="70"/>
      <c r="L49" s="70"/>
      <c r="M49" s="70"/>
      <c r="N49" s="70"/>
      <c r="O49" s="70"/>
      <c r="P49" s="70"/>
      <c r="Q49" s="70"/>
      <c r="R49" s="70"/>
    </row>
    <row r="50" spans="1:18" ht="19.5" customHeight="1" x14ac:dyDescent="0.3">
      <c r="A50" s="70"/>
      <c r="B50" s="70"/>
      <c r="C50" s="70"/>
      <c r="D50" s="70"/>
      <c r="E50" s="70"/>
      <c r="F50" s="70"/>
      <c r="G50" s="71"/>
      <c r="H50" s="71"/>
      <c r="I50" s="70"/>
      <c r="J50" s="70"/>
      <c r="K50" s="70"/>
      <c r="L50" s="70"/>
      <c r="M50" s="70"/>
      <c r="N50" s="70"/>
      <c r="O50" s="70"/>
      <c r="P50" s="70"/>
      <c r="Q50" s="70"/>
      <c r="R50" s="70"/>
    </row>
    <row r="51" spans="1:18" ht="19.5" customHeight="1" x14ac:dyDescent="0.3">
      <c r="A51" s="70"/>
      <c r="B51" s="70"/>
      <c r="C51" s="70"/>
      <c r="D51" s="70"/>
      <c r="E51" s="70"/>
      <c r="F51" s="70"/>
      <c r="G51" s="71"/>
      <c r="H51" s="71"/>
      <c r="I51" s="70"/>
      <c r="J51" s="70"/>
      <c r="K51" s="70"/>
      <c r="L51" s="70"/>
      <c r="M51" s="70"/>
      <c r="N51" s="70"/>
      <c r="O51" s="70"/>
      <c r="P51" s="70"/>
      <c r="Q51" s="70"/>
      <c r="R51" s="70"/>
    </row>
    <row r="52" spans="1:18" ht="19.5" customHeight="1" x14ac:dyDescent="0.3">
      <c r="A52" s="70"/>
      <c r="B52" s="70"/>
      <c r="C52" s="70"/>
      <c r="D52" s="70"/>
      <c r="E52" s="70"/>
      <c r="F52" s="70"/>
      <c r="G52" s="71"/>
      <c r="H52" s="71"/>
      <c r="I52" s="70"/>
      <c r="J52" s="70"/>
      <c r="K52" s="70"/>
      <c r="L52" s="70"/>
      <c r="M52" s="70"/>
      <c r="N52" s="70"/>
      <c r="O52" s="70"/>
      <c r="P52" s="70"/>
      <c r="Q52" s="70"/>
      <c r="R52" s="70"/>
    </row>
    <row r="53" spans="1:18" ht="19.5" customHeight="1" x14ac:dyDescent="0.3">
      <c r="A53" s="70"/>
      <c r="B53" s="70"/>
      <c r="C53" s="70"/>
      <c r="D53" s="70"/>
      <c r="E53" s="70"/>
      <c r="F53" s="70"/>
      <c r="G53" s="71"/>
      <c r="H53" s="71"/>
      <c r="I53" s="70"/>
      <c r="J53" s="70"/>
      <c r="K53" s="70"/>
      <c r="L53" s="70"/>
      <c r="M53" s="70"/>
      <c r="N53" s="70"/>
      <c r="O53" s="70"/>
      <c r="P53" s="70"/>
      <c r="Q53" s="70"/>
      <c r="R53" s="70"/>
    </row>
    <row r="54" spans="1:18" ht="19.5" customHeight="1" x14ac:dyDescent="0.3">
      <c r="A54" s="70"/>
      <c r="B54" s="70"/>
      <c r="C54" s="70"/>
      <c r="D54" s="70"/>
      <c r="E54" s="70"/>
      <c r="F54" s="70"/>
      <c r="G54" s="71"/>
      <c r="H54" s="71"/>
      <c r="I54" s="70"/>
      <c r="J54" s="70"/>
      <c r="K54" s="70"/>
      <c r="L54" s="70"/>
      <c r="M54" s="70"/>
      <c r="N54" s="70"/>
      <c r="O54" s="70"/>
      <c r="P54" s="70"/>
      <c r="Q54" s="70"/>
      <c r="R54" s="70"/>
    </row>
    <row r="55" spans="1:18" ht="19.5" customHeight="1" x14ac:dyDescent="0.3">
      <c r="A55" s="70"/>
      <c r="B55" s="70"/>
      <c r="C55" s="70"/>
      <c r="D55" s="70"/>
      <c r="E55" s="70"/>
      <c r="F55" s="70"/>
      <c r="G55" s="71"/>
      <c r="H55" s="71"/>
      <c r="I55" s="70"/>
      <c r="J55" s="70"/>
      <c r="K55" s="70"/>
      <c r="L55" s="70"/>
      <c r="M55" s="70"/>
      <c r="N55" s="70"/>
      <c r="O55" s="70"/>
      <c r="P55" s="70"/>
      <c r="Q55" s="70"/>
      <c r="R55" s="70"/>
    </row>
    <row r="56" spans="1:18" ht="19.5" customHeight="1" x14ac:dyDescent="0.3">
      <c r="A56" s="70"/>
      <c r="B56" s="70"/>
      <c r="C56" s="70"/>
      <c r="D56" s="70"/>
      <c r="E56" s="70"/>
      <c r="F56" s="70"/>
      <c r="G56" s="71"/>
      <c r="H56" s="71"/>
      <c r="I56" s="70"/>
      <c r="J56" s="70"/>
      <c r="K56" s="70"/>
      <c r="L56" s="70"/>
      <c r="M56" s="70"/>
      <c r="N56" s="70"/>
      <c r="O56" s="70"/>
      <c r="P56" s="70"/>
      <c r="Q56" s="70"/>
      <c r="R56" s="70"/>
    </row>
    <row r="57" spans="1:18" ht="19.5" customHeight="1" x14ac:dyDescent="0.3">
      <c r="A57" s="70"/>
      <c r="B57" s="70"/>
      <c r="C57" s="70"/>
      <c r="D57" s="70"/>
      <c r="E57" s="70"/>
      <c r="F57" s="70"/>
      <c r="G57" s="71"/>
      <c r="H57" s="71"/>
      <c r="I57" s="70"/>
      <c r="J57" s="70"/>
      <c r="K57" s="70"/>
      <c r="L57" s="70"/>
      <c r="M57" s="70"/>
      <c r="N57" s="70"/>
      <c r="O57" s="70"/>
      <c r="P57" s="70"/>
      <c r="Q57" s="70"/>
      <c r="R57" s="70"/>
    </row>
    <row r="58" spans="1:18" ht="19.5" customHeight="1" x14ac:dyDescent="0.3">
      <c r="A58" s="70"/>
      <c r="B58" s="70"/>
      <c r="C58" s="70"/>
      <c r="D58" s="70"/>
      <c r="E58" s="70"/>
      <c r="F58" s="70"/>
      <c r="G58" s="71"/>
      <c r="H58" s="71"/>
      <c r="I58" s="70"/>
      <c r="J58" s="70"/>
      <c r="K58" s="70"/>
      <c r="L58" s="70"/>
      <c r="M58" s="70"/>
      <c r="N58" s="70"/>
      <c r="O58" s="70"/>
      <c r="P58" s="70"/>
      <c r="Q58" s="70"/>
      <c r="R58" s="70"/>
    </row>
    <row r="59" spans="1:18" ht="19.5" customHeight="1" x14ac:dyDescent="0.3">
      <c r="A59" s="70"/>
      <c r="B59" s="70"/>
      <c r="C59" s="70"/>
      <c r="D59" s="70"/>
      <c r="E59" s="70"/>
      <c r="F59" s="70"/>
      <c r="G59" s="71"/>
      <c r="H59" s="71"/>
      <c r="I59" s="70"/>
      <c r="J59" s="70"/>
      <c r="K59" s="70"/>
      <c r="L59" s="70"/>
      <c r="M59" s="70"/>
      <c r="N59" s="70"/>
      <c r="O59" s="70"/>
      <c r="P59" s="70"/>
      <c r="Q59" s="70"/>
      <c r="R59" s="70"/>
    </row>
    <row r="60" spans="1:18" ht="19.5" customHeight="1" x14ac:dyDescent="0.3">
      <c r="A60" s="70"/>
      <c r="B60" s="70"/>
      <c r="C60" s="70"/>
      <c r="D60" s="70"/>
      <c r="E60" s="70"/>
      <c r="F60" s="70"/>
      <c r="G60" s="71"/>
      <c r="H60" s="71"/>
      <c r="I60" s="70"/>
      <c r="J60" s="70"/>
      <c r="K60" s="70"/>
      <c r="L60" s="70"/>
      <c r="M60" s="70"/>
      <c r="N60" s="70"/>
      <c r="O60" s="70"/>
      <c r="P60" s="70"/>
      <c r="Q60" s="70"/>
      <c r="R60" s="70"/>
    </row>
    <row r="61" spans="1:18" ht="12" customHeight="1" x14ac:dyDescent="0.3">
      <c r="A61" s="70"/>
      <c r="B61" s="70"/>
      <c r="C61" s="70"/>
      <c r="D61" s="70"/>
      <c r="E61" s="70"/>
      <c r="F61" s="70"/>
      <c r="G61" s="71"/>
      <c r="H61" s="71"/>
      <c r="I61" s="70"/>
      <c r="J61" s="70"/>
      <c r="K61" s="70"/>
      <c r="L61" s="70"/>
      <c r="M61" s="70"/>
      <c r="N61" s="70"/>
      <c r="O61" s="70"/>
      <c r="P61" s="70"/>
      <c r="Q61" s="70"/>
      <c r="R61" s="70"/>
    </row>
  </sheetData>
  <mergeCells count="8">
    <mergeCell ref="A1:H1"/>
    <mergeCell ref="A6:B8"/>
    <mergeCell ref="C6:D6"/>
    <mergeCell ref="E6:F6"/>
    <mergeCell ref="G6:G8"/>
    <mergeCell ref="H6:H8"/>
    <mergeCell ref="C7:D7"/>
    <mergeCell ref="E7:F7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Q64"/>
  <sheetViews>
    <sheetView topLeftCell="F1" workbookViewId="0">
      <pane ySplit="1" topLeftCell="A32" activePane="bottomLeft" state="frozen"/>
      <selection pane="bottomLeft" activeCell="M32" sqref="M32"/>
    </sheetView>
  </sheetViews>
  <sheetFormatPr defaultColWidth="17.28515625" defaultRowHeight="15.75" customHeight="1" x14ac:dyDescent="0.2"/>
  <cols>
    <col min="1" max="1" width="4.85546875" style="124" customWidth="1"/>
    <col min="2" max="2" width="5.140625" style="124" customWidth="1"/>
    <col min="3" max="3" width="13.140625" style="124" customWidth="1"/>
    <col min="4" max="4" width="15.85546875" style="124" customWidth="1"/>
    <col min="5" max="5" width="15.42578125" style="124" customWidth="1"/>
    <col min="6" max="6" width="4.85546875" style="124" customWidth="1"/>
    <col min="7" max="7" width="3.7109375" style="124" customWidth="1"/>
    <col min="8" max="8" width="3.28515625" style="124" customWidth="1"/>
    <col min="9" max="9" width="6.42578125" style="124" customWidth="1"/>
    <col min="10" max="10" width="5.5703125" style="124" customWidth="1"/>
    <col min="11" max="11" width="4.42578125" style="124" customWidth="1"/>
    <col min="12" max="12" width="5.5703125" style="124" customWidth="1"/>
    <col min="13" max="13" width="4.42578125" style="124" customWidth="1"/>
    <col min="14" max="14" width="4.28515625" style="124" customWidth="1"/>
    <col min="15" max="15" width="4" style="124" customWidth="1"/>
    <col min="16" max="36" width="6" style="124" customWidth="1"/>
    <col min="37" max="37" width="4.7109375" style="124" customWidth="1"/>
    <col min="38" max="38" width="6.28515625" style="124" customWidth="1"/>
    <col min="39" max="39" width="5.42578125" style="124" customWidth="1"/>
    <col min="40" max="40" width="7.7109375" style="124" customWidth="1"/>
    <col min="41" max="41" width="4.7109375" style="124" customWidth="1"/>
    <col min="42" max="42" width="6.140625" style="124" customWidth="1"/>
    <col min="43" max="43" width="17.140625" style="124" customWidth="1"/>
    <col min="44" max="16384" width="17.28515625" style="124"/>
  </cols>
  <sheetData>
    <row r="1" spans="1:42" ht="51" customHeight="1" x14ac:dyDescent="0.2">
      <c r="A1" s="125" t="s">
        <v>6</v>
      </c>
      <c r="B1" s="125" t="s">
        <v>7</v>
      </c>
      <c r="C1" s="125" t="s">
        <v>8</v>
      </c>
      <c r="D1" s="3" t="s">
        <v>9</v>
      </c>
      <c r="E1" s="4" t="s">
        <v>10</v>
      </c>
      <c r="F1" s="5" t="s">
        <v>11</v>
      </c>
      <c r="G1" s="125" t="s">
        <v>12</v>
      </c>
      <c r="H1" s="125" t="s">
        <v>8</v>
      </c>
      <c r="I1" s="125" t="s">
        <v>5</v>
      </c>
      <c r="J1" s="125" t="s">
        <v>15</v>
      </c>
      <c r="K1" s="125" t="s">
        <v>16</v>
      </c>
      <c r="L1" s="125" t="s">
        <v>17</v>
      </c>
      <c r="M1" s="125" t="s">
        <v>18</v>
      </c>
      <c r="N1" s="125" t="s">
        <v>19</v>
      </c>
      <c r="O1" s="125" t="s">
        <v>20</v>
      </c>
      <c r="P1" s="6">
        <v>1.1000000000000001</v>
      </c>
      <c r="Q1" s="6">
        <v>1.2</v>
      </c>
      <c r="R1" s="6">
        <v>1.3</v>
      </c>
      <c r="S1" s="7">
        <v>2.1</v>
      </c>
      <c r="T1" s="7">
        <v>2.2000000000000002</v>
      </c>
      <c r="U1" s="8">
        <v>3.1</v>
      </c>
      <c r="V1" s="8">
        <v>3.2</v>
      </c>
      <c r="W1" s="8">
        <v>3.3</v>
      </c>
      <c r="X1" s="8">
        <v>3.4</v>
      </c>
      <c r="Y1" s="8">
        <v>3.5</v>
      </c>
      <c r="Z1" s="9" t="s">
        <v>21</v>
      </c>
      <c r="AA1" s="9" t="s">
        <v>22</v>
      </c>
      <c r="AB1" s="10" t="s">
        <v>23</v>
      </c>
      <c r="AC1" s="10" t="s">
        <v>24</v>
      </c>
      <c r="AD1" s="2">
        <v>4.3</v>
      </c>
      <c r="AE1" s="2">
        <v>4.4000000000000004</v>
      </c>
      <c r="AF1" s="2">
        <v>4.5</v>
      </c>
      <c r="AG1" s="11">
        <v>5.0999999999999899</v>
      </c>
      <c r="AH1" s="11">
        <v>5.2</v>
      </c>
      <c r="AI1" s="11">
        <v>5.3</v>
      </c>
      <c r="AJ1" s="125" t="s">
        <v>25</v>
      </c>
      <c r="AK1" s="12" t="s">
        <v>26</v>
      </c>
      <c r="AL1" s="12" t="s">
        <v>27</v>
      </c>
      <c r="AM1" s="13" t="s">
        <v>28</v>
      </c>
      <c r="AN1" s="12" t="s">
        <v>29</v>
      </c>
      <c r="AO1" s="12" t="s">
        <v>30</v>
      </c>
      <c r="AP1" s="125" t="s">
        <v>31</v>
      </c>
    </row>
    <row r="2" spans="1:42" ht="12.75" customHeight="1" x14ac:dyDescent="0.2">
      <c r="A2" s="2">
        <v>1</v>
      </c>
      <c r="B2" s="2">
        <v>1</v>
      </c>
      <c r="C2" s="125" t="s">
        <v>32</v>
      </c>
      <c r="D2" s="3" t="s">
        <v>2</v>
      </c>
      <c r="E2" s="14">
        <v>2</v>
      </c>
      <c r="F2" s="5"/>
      <c r="G2" s="2">
        <v>1</v>
      </c>
      <c r="H2" s="125"/>
      <c r="I2" s="125"/>
      <c r="J2" s="125"/>
      <c r="K2" s="2">
        <v>1</v>
      </c>
      <c r="L2" s="125"/>
      <c r="M2" s="125"/>
      <c r="N2" s="125"/>
      <c r="O2" s="2">
        <v>1</v>
      </c>
      <c r="P2" s="6">
        <v>4</v>
      </c>
      <c r="Q2" s="6">
        <v>5</v>
      </c>
      <c r="R2" s="6">
        <v>5</v>
      </c>
      <c r="S2" s="7">
        <v>4</v>
      </c>
      <c r="T2" s="7">
        <v>5</v>
      </c>
      <c r="U2" s="8">
        <v>4</v>
      </c>
      <c r="V2" s="8">
        <v>4</v>
      </c>
      <c r="W2" s="8">
        <v>5</v>
      </c>
      <c r="X2" s="8">
        <v>5</v>
      </c>
      <c r="Y2" s="8">
        <v>5</v>
      </c>
      <c r="Z2" s="15">
        <v>3</v>
      </c>
      <c r="AA2" s="15">
        <v>3</v>
      </c>
      <c r="AB2" s="16">
        <v>4</v>
      </c>
      <c r="AC2" s="16">
        <v>4</v>
      </c>
      <c r="AD2" s="2">
        <v>4</v>
      </c>
      <c r="AE2" s="2">
        <v>5</v>
      </c>
      <c r="AF2" s="2">
        <v>4</v>
      </c>
      <c r="AG2" s="11">
        <v>4</v>
      </c>
      <c r="AH2" s="11">
        <v>4</v>
      </c>
      <c r="AI2" s="11">
        <v>5</v>
      </c>
      <c r="AJ2" s="2">
        <v>1</v>
      </c>
      <c r="AK2" s="12"/>
      <c r="AL2" s="17">
        <v>1</v>
      </c>
      <c r="AM2" s="12"/>
      <c r="AN2" s="12"/>
      <c r="AO2" s="12"/>
      <c r="AP2" s="2">
        <v>2</v>
      </c>
    </row>
    <row r="3" spans="1:42" ht="25.5" customHeight="1" x14ac:dyDescent="0.2">
      <c r="A3" s="2">
        <v>2</v>
      </c>
      <c r="B3" s="2">
        <v>1</v>
      </c>
      <c r="C3" s="125" t="s">
        <v>34</v>
      </c>
      <c r="D3" s="3"/>
      <c r="E3" s="14">
        <v>2</v>
      </c>
      <c r="F3" s="5"/>
      <c r="G3" s="125"/>
      <c r="H3" s="2">
        <v>1</v>
      </c>
      <c r="I3" s="125"/>
      <c r="J3" s="125"/>
      <c r="K3" s="2">
        <v>1</v>
      </c>
      <c r="L3" s="125"/>
      <c r="M3" s="125"/>
      <c r="N3" s="125"/>
      <c r="O3" s="125"/>
      <c r="P3" s="6">
        <v>5</v>
      </c>
      <c r="Q3" s="6">
        <v>4</v>
      </c>
      <c r="R3" s="6">
        <v>4</v>
      </c>
      <c r="S3" s="7">
        <v>5</v>
      </c>
      <c r="T3" s="7">
        <v>5</v>
      </c>
      <c r="U3" s="8">
        <v>4</v>
      </c>
      <c r="V3" s="8">
        <v>4</v>
      </c>
      <c r="W3" s="8">
        <v>4</v>
      </c>
      <c r="X3" s="8">
        <v>4</v>
      </c>
      <c r="Y3" s="8">
        <v>4</v>
      </c>
      <c r="Z3" s="15">
        <v>1</v>
      </c>
      <c r="AA3" s="15">
        <v>1</v>
      </c>
      <c r="AB3" s="16">
        <v>3</v>
      </c>
      <c r="AC3" s="16">
        <v>3</v>
      </c>
      <c r="AD3" s="2">
        <v>4</v>
      </c>
      <c r="AE3" s="2">
        <v>3</v>
      </c>
      <c r="AF3" s="2">
        <v>4</v>
      </c>
      <c r="AG3" s="11">
        <v>3</v>
      </c>
      <c r="AH3" s="11">
        <v>3</v>
      </c>
      <c r="AI3" s="11">
        <v>3</v>
      </c>
      <c r="AJ3" s="2">
        <v>1</v>
      </c>
      <c r="AK3" s="12"/>
      <c r="AL3" s="17">
        <v>1</v>
      </c>
      <c r="AM3" s="12"/>
      <c r="AN3" s="12"/>
      <c r="AO3" s="12"/>
      <c r="AP3" s="2">
        <v>4</v>
      </c>
    </row>
    <row r="4" spans="1:42" ht="25.5" customHeight="1" x14ac:dyDescent="0.2">
      <c r="A4" s="2">
        <v>3</v>
      </c>
      <c r="B4" s="2">
        <v>1</v>
      </c>
      <c r="C4" s="125" t="s">
        <v>34</v>
      </c>
      <c r="D4" s="3"/>
      <c r="E4" s="14">
        <v>2</v>
      </c>
      <c r="F4" s="5"/>
      <c r="G4" s="125"/>
      <c r="H4" s="2">
        <v>1</v>
      </c>
      <c r="I4" s="125"/>
      <c r="J4" s="125"/>
      <c r="K4" s="125"/>
      <c r="L4" s="125"/>
      <c r="M4" s="125"/>
      <c r="N4" s="125"/>
      <c r="O4" s="125"/>
      <c r="P4" s="6">
        <v>5</v>
      </c>
      <c r="Q4" s="6">
        <v>5</v>
      </c>
      <c r="R4" s="6">
        <v>4</v>
      </c>
      <c r="S4" s="7">
        <v>5</v>
      </c>
      <c r="T4" s="7">
        <v>5</v>
      </c>
      <c r="U4" s="8">
        <v>5</v>
      </c>
      <c r="V4" s="8">
        <v>4</v>
      </c>
      <c r="W4" s="8">
        <v>5</v>
      </c>
      <c r="X4" s="8">
        <v>4</v>
      </c>
      <c r="Y4" s="8">
        <v>4</v>
      </c>
      <c r="Z4" s="15">
        <v>3</v>
      </c>
      <c r="AA4" s="15">
        <v>3</v>
      </c>
      <c r="AB4" s="16">
        <v>4</v>
      </c>
      <c r="AC4" s="16">
        <v>4</v>
      </c>
      <c r="AD4" s="2">
        <v>5</v>
      </c>
      <c r="AE4" s="2">
        <v>5</v>
      </c>
      <c r="AF4" s="2">
        <v>5</v>
      </c>
      <c r="AG4" s="11">
        <v>5</v>
      </c>
      <c r="AH4" s="11">
        <v>5</v>
      </c>
      <c r="AI4" s="11">
        <v>5</v>
      </c>
      <c r="AJ4" s="2">
        <v>1</v>
      </c>
      <c r="AK4" s="12"/>
      <c r="AL4" s="17">
        <v>1</v>
      </c>
      <c r="AM4" s="12"/>
      <c r="AN4" s="17">
        <v>1</v>
      </c>
      <c r="AO4" s="12"/>
      <c r="AP4" s="2">
        <v>3</v>
      </c>
    </row>
    <row r="5" spans="1:42" ht="12.75" customHeight="1" x14ac:dyDescent="0.2">
      <c r="A5" s="2">
        <v>4</v>
      </c>
      <c r="B5" s="2">
        <v>1</v>
      </c>
      <c r="C5" s="125" t="s">
        <v>32</v>
      </c>
      <c r="D5" s="3" t="s">
        <v>2</v>
      </c>
      <c r="E5" s="14">
        <v>2</v>
      </c>
      <c r="F5" s="5"/>
      <c r="G5" s="2">
        <v>1</v>
      </c>
      <c r="H5" s="125"/>
      <c r="I5" s="125"/>
      <c r="J5" s="125"/>
      <c r="K5" s="125"/>
      <c r="L5" s="125"/>
      <c r="M5" s="125"/>
      <c r="N5" s="125"/>
      <c r="O5" s="125"/>
      <c r="P5" s="6">
        <v>4</v>
      </c>
      <c r="Q5" s="6">
        <v>4</v>
      </c>
      <c r="R5" s="6">
        <v>4</v>
      </c>
      <c r="S5" s="7">
        <v>4</v>
      </c>
      <c r="T5" s="7">
        <v>4</v>
      </c>
      <c r="U5" s="8">
        <v>4</v>
      </c>
      <c r="V5" s="8">
        <v>4</v>
      </c>
      <c r="W5" s="8">
        <v>4</v>
      </c>
      <c r="X5" s="8">
        <v>4</v>
      </c>
      <c r="Y5" s="8">
        <v>4</v>
      </c>
      <c r="Z5" s="15">
        <v>4</v>
      </c>
      <c r="AA5" s="15">
        <v>4</v>
      </c>
      <c r="AB5" s="16">
        <v>4</v>
      </c>
      <c r="AC5" s="16">
        <v>4</v>
      </c>
      <c r="AD5" s="2">
        <v>4</v>
      </c>
      <c r="AE5" s="2">
        <v>4</v>
      </c>
      <c r="AF5" s="2">
        <v>4</v>
      </c>
      <c r="AG5" s="11">
        <v>4</v>
      </c>
      <c r="AH5" s="11">
        <v>4</v>
      </c>
      <c r="AI5" s="11">
        <v>4</v>
      </c>
      <c r="AJ5" s="2">
        <v>1</v>
      </c>
      <c r="AK5" s="12"/>
      <c r="AL5" s="17">
        <v>1</v>
      </c>
      <c r="AM5" s="12"/>
      <c r="AN5" s="12"/>
      <c r="AO5" s="12"/>
      <c r="AP5" s="2">
        <v>1</v>
      </c>
    </row>
    <row r="6" spans="1:42" ht="12.75" customHeight="1" x14ac:dyDescent="0.2">
      <c r="A6" s="2">
        <v>5</v>
      </c>
      <c r="B6" s="2">
        <v>1</v>
      </c>
      <c r="C6" s="125" t="s">
        <v>32</v>
      </c>
      <c r="D6" s="3"/>
      <c r="E6" s="14">
        <v>2</v>
      </c>
      <c r="F6" s="5"/>
      <c r="G6" s="2">
        <v>1</v>
      </c>
      <c r="H6" s="125"/>
      <c r="I6" s="125"/>
      <c r="J6" s="125"/>
      <c r="K6" s="125"/>
      <c r="L6" s="125"/>
      <c r="M6" s="125"/>
      <c r="N6" s="125"/>
      <c r="O6" s="125"/>
      <c r="P6" s="6">
        <v>4</v>
      </c>
      <c r="Q6" s="6">
        <v>4</v>
      </c>
      <c r="R6" s="6">
        <v>4</v>
      </c>
      <c r="S6" s="7">
        <v>4</v>
      </c>
      <c r="T6" s="7">
        <v>4</v>
      </c>
      <c r="U6" s="8">
        <v>4</v>
      </c>
      <c r="V6" s="8">
        <v>4</v>
      </c>
      <c r="W6" s="8">
        <v>4</v>
      </c>
      <c r="X6" s="8">
        <v>4</v>
      </c>
      <c r="Y6" s="8">
        <v>4</v>
      </c>
      <c r="Z6" s="15">
        <v>3</v>
      </c>
      <c r="AA6" s="15">
        <v>4</v>
      </c>
      <c r="AB6" s="16">
        <v>4</v>
      </c>
      <c r="AC6" s="16">
        <v>4</v>
      </c>
      <c r="AD6" s="2">
        <v>4</v>
      </c>
      <c r="AE6" s="2">
        <v>4</v>
      </c>
      <c r="AF6" s="2">
        <v>4</v>
      </c>
      <c r="AG6" s="11">
        <v>4</v>
      </c>
      <c r="AH6" s="11">
        <v>4</v>
      </c>
      <c r="AI6" s="11">
        <v>4</v>
      </c>
      <c r="AJ6" s="2">
        <v>1</v>
      </c>
      <c r="AK6" s="12"/>
      <c r="AL6" s="17">
        <v>1</v>
      </c>
      <c r="AM6" s="12"/>
      <c r="AN6" s="12"/>
      <c r="AO6" s="12"/>
      <c r="AP6" s="2">
        <v>1</v>
      </c>
    </row>
    <row r="7" spans="1:42" ht="25.5" customHeight="1" x14ac:dyDescent="0.2">
      <c r="A7" s="2">
        <v>6</v>
      </c>
      <c r="B7" s="2">
        <v>1</v>
      </c>
      <c r="C7" s="125" t="s">
        <v>39</v>
      </c>
      <c r="D7" s="3" t="s">
        <v>2</v>
      </c>
      <c r="E7" s="14">
        <v>2</v>
      </c>
      <c r="F7" s="5"/>
      <c r="G7" s="2">
        <v>1</v>
      </c>
      <c r="H7" s="125"/>
      <c r="I7" s="125"/>
      <c r="J7" s="125"/>
      <c r="K7" s="125"/>
      <c r="L7" s="125"/>
      <c r="M7" s="125"/>
      <c r="N7" s="125"/>
      <c r="O7" s="125"/>
      <c r="P7" s="6">
        <v>5</v>
      </c>
      <c r="Q7" s="6">
        <v>5</v>
      </c>
      <c r="R7" s="6">
        <v>5</v>
      </c>
      <c r="S7" s="7">
        <v>5</v>
      </c>
      <c r="T7" s="7">
        <v>5</v>
      </c>
      <c r="U7" s="8">
        <v>5</v>
      </c>
      <c r="V7" s="8">
        <v>5</v>
      </c>
      <c r="W7" s="8">
        <v>5</v>
      </c>
      <c r="X7" s="8">
        <v>5</v>
      </c>
      <c r="Y7" s="8">
        <v>5</v>
      </c>
      <c r="Z7" s="15">
        <v>3</v>
      </c>
      <c r="AA7" s="15">
        <v>3</v>
      </c>
      <c r="AB7" s="16">
        <v>4</v>
      </c>
      <c r="AC7" s="16">
        <v>4</v>
      </c>
      <c r="AD7" s="2">
        <v>4</v>
      </c>
      <c r="AE7" s="2">
        <v>4</v>
      </c>
      <c r="AF7" s="2">
        <v>4</v>
      </c>
      <c r="AG7" s="11">
        <v>4</v>
      </c>
      <c r="AH7" s="11">
        <v>4</v>
      </c>
      <c r="AI7" s="11">
        <v>4</v>
      </c>
      <c r="AJ7" s="2">
        <v>1</v>
      </c>
      <c r="AK7" s="17">
        <v>1</v>
      </c>
      <c r="AL7" s="17">
        <v>1</v>
      </c>
      <c r="AM7" s="17">
        <v>1</v>
      </c>
      <c r="AN7" s="12"/>
      <c r="AO7" s="12"/>
      <c r="AP7" s="2">
        <v>1</v>
      </c>
    </row>
    <row r="8" spans="1:42" ht="25.5" customHeight="1" x14ac:dyDescent="0.2">
      <c r="A8" s="2">
        <v>7</v>
      </c>
      <c r="B8" s="2">
        <v>1</v>
      </c>
      <c r="C8" s="125" t="s">
        <v>39</v>
      </c>
      <c r="D8" s="3"/>
      <c r="E8" s="14">
        <v>2</v>
      </c>
      <c r="F8" s="5"/>
      <c r="G8" s="2">
        <v>1</v>
      </c>
      <c r="H8" s="2">
        <v>1</v>
      </c>
      <c r="I8" s="125"/>
      <c r="J8" s="125"/>
      <c r="K8" s="125"/>
      <c r="L8" s="125"/>
      <c r="M8" s="125"/>
      <c r="N8" s="125"/>
      <c r="O8" s="125"/>
      <c r="P8" s="6">
        <v>4</v>
      </c>
      <c r="Q8" s="6">
        <v>4</v>
      </c>
      <c r="R8" s="6">
        <v>4</v>
      </c>
      <c r="S8" s="7">
        <v>4</v>
      </c>
      <c r="T8" s="7">
        <v>4</v>
      </c>
      <c r="U8" s="8">
        <v>4</v>
      </c>
      <c r="V8" s="8">
        <v>4</v>
      </c>
      <c r="W8" s="8">
        <v>4</v>
      </c>
      <c r="X8" s="8">
        <v>4</v>
      </c>
      <c r="Y8" s="8">
        <v>4</v>
      </c>
      <c r="Z8" s="15">
        <v>1</v>
      </c>
      <c r="AA8" s="15">
        <v>1</v>
      </c>
      <c r="AB8" s="16">
        <v>3</v>
      </c>
      <c r="AC8" s="16">
        <v>3</v>
      </c>
      <c r="AD8" s="2">
        <v>3</v>
      </c>
      <c r="AE8" s="2">
        <v>3</v>
      </c>
      <c r="AF8" s="2">
        <v>3</v>
      </c>
      <c r="AG8" s="11">
        <v>2</v>
      </c>
      <c r="AH8" s="11">
        <v>2</v>
      </c>
      <c r="AI8" s="11">
        <v>2</v>
      </c>
      <c r="AJ8" s="2">
        <v>1</v>
      </c>
      <c r="AK8" s="12"/>
      <c r="AL8" s="12"/>
      <c r="AM8" s="17">
        <v>1</v>
      </c>
      <c r="AN8" s="12"/>
      <c r="AO8" s="12"/>
      <c r="AP8" s="2">
        <v>3</v>
      </c>
    </row>
    <row r="9" spans="1:42" ht="25.5" customHeight="1" x14ac:dyDescent="0.2">
      <c r="A9" s="2">
        <v>8</v>
      </c>
      <c r="B9" s="2">
        <v>1</v>
      </c>
      <c r="C9" s="125" t="s">
        <v>39</v>
      </c>
      <c r="D9" s="3"/>
      <c r="E9" s="14">
        <v>2</v>
      </c>
      <c r="F9" s="5"/>
      <c r="G9" s="2">
        <v>1</v>
      </c>
      <c r="H9" s="2">
        <v>1</v>
      </c>
      <c r="I9" s="125"/>
      <c r="J9" s="125"/>
      <c r="K9" s="125"/>
      <c r="L9" s="125"/>
      <c r="M9" s="125"/>
      <c r="N9" s="125"/>
      <c r="O9" s="125"/>
      <c r="P9" s="6">
        <v>5</v>
      </c>
      <c r="Q9" s="6">
        <v>4</v>
      </c>
      <c r="R9" s="6">
        <v>4</v>
      </c>
      <c r="S9" s="7">
        <v>5</v>
      </c>
      <c r="T9" s="7">
        <v>5</v>
      </c>
      <c r="U9" s="8">
        <v>4</v>
      </c>
      <c r="V9" s="8">
        <v>4</v>
      </c>
      <c r="W9" s="8">
        <v>4</v>
      </c>
      <c r="X9" s="8">
        <v>4</v>
      </c>
      <c r="Y9" s="8">
        <v>4</v>
      </c>
      <c r="Z9" s="15">
        <v>1</v>
      </c>
      <c r="AA9" s="15">
        <v>1</v>
      </c>
      <c r="AB9" s="16">
        <v>3</v>
      </c>
      <c r="AC9" s="16">
        <v>3</v>
      </c>
      <c r="AD9" s="2">
        <v>3</v>
      </c>
      <c r="AE9" s="2">
        <v>3</v>
      </c>
      <c r="AF9" s="2">
        <v>3</v>
      </c>
      <c r="AG9" s="11">
        <v>3</v>
      </c>
      <c r="AH9" s="11">
        <v>3</v>
      </c>
      <c r="AI9" s="11">
        <v>3</v>
      </c>
      <c r="AJ9" s="2">
        <v>1</v>
      </c>
      <c r="AK9" s="12"/>
      <c r="AL9" s="12"/>
      <c r="AM9" s="17">
        <v>1</v>
      </c>
      <c r="AN9" s="12"/>
      <c r="AO9" s="12"/>
      <c r="AP9" s="2">
        <v>4</v>
      </c>
    </row>
    <row r="10" spans="1:42" ht="12.75" customHeight="1" x14ac:dyDescent="0.2">
      <c r="A10" s="2">
        <v>9</v>
      </c>
      <c r="B10" s="2">
        <v>1</v>
      </c>
      <c r="C10" s="125" t="s">
        <v>43</v>
      </c>
      <c r="D10" s="3"/>
      <c r="E10" s="14">
        <v>2</v>
      </c>
      <c r="F10" s="5"/>
      <c r="G10" s="125"/>
      <c r="H10" s="2">
        <v>1</v>
      </c>
      <c r="I10" s="125"/>
      <c r="J10" s="125"/>
      <c r="K10" s="125"/>
      <c r="L10" s="125"/>
      <c r="M10" s="125"/>
      <c r="N10" s="125"/>
      <c r="O10" s="125"/>
      <c r="P10" s="6">
        <v>4</v>
      </c>
      <c r="Q10" s="6">
        <v>3</v>
      </c>
      <c r="R10" s="6">
        <v>4</v>
      </c>
      <c r="S10" s="7">
        <v>4</v>
      </c>
      <c r="T10" s="7">
        <v>4</v>
      </c>
      <c r="U10" s="8">
        <v>4</v>
      </c>
      <c r="V10" s="8">
        <v>4</v>
      </c>
      <c r="W10" s="8">
        <v>4</v>
      </c>
      <c r="X10" s="8">
        <v>4</v>
      </c>
      <c r="Y10" s="8">
        <v>4</v>
      </c>
      <c r="Z10" s="15">
        <v>2</v>
      </c>
      <c r="AA10" s="15">
        <v>3</v>
      </c>
      <c r="AB10" s="16">
        <v>3</v>
      </c>
      <c r="AC10" s="16">
        <v>3</v>
      </c>
      <c r="AD10" s="2">
        <v>4</v>
      </c>
      <c r="AE10" s="2">
        <v>4</v>
      </c>
      <c r="AF10" s="2">
        <v>3</v>
      </c>
      <c r="AG10" s="11">
        <v>2</v>
      </c>
      <c r="AH10" s="11">
        <v>2</v>
      </c>
      <c r="AI10" s="11">
        <v>2</v>
      </c>
      <c r="AJ10" s="2">
        <v>1</v>
      </c>
      <c r="AK10" s="12"/>
      <c r="AL10" s="17">
        <v>1</v>
      </c>
      <c r="AM10" s="12"/>
      <c r="AN10" s="12"/>
      <c r="AO10" s="12"/>
      <c r="AP10" s="2">
        <v>3</v>
      </c>
    </row>
    <row r="11" spans="1:42" ht="12.75" customHeight="1" x14ac:dyDescent="0.2">
      <c r="A11" s="2">
        <v>10</v>
      </c>
      <c r="B11" s="2">
        <v>1</v>
      </c>
      <c r="C11" s="125" t="s">
        <v>43</v>
      </c>
      <c r="D11" s="3"/>
      <c r="E11" s="14">
        <v>2</v>
      </c>
      <c r="F11" s="5"/>
      <c r="G11" s="2">
        <v>1</v>
      </c>
      <c r="H11" s="2">
        <v>1</v>
      </c>
      <c r="I11" s="125"/>
      <c r="J11" s="125"/>
      <c r="K11" s="125"/>
      <c r="L11" s="125"/>
      <c r="M11" s="125"/>
      <c r="N11" s="125"/>
      <c r="O11" s="125"/>
      <c r="P11" s="6">
        <v>5</v>
      </c>
      <c r="Q11" s="6">
        <v>5</v>
      </c>
      <c r="R11" s="6">
        <v>5</v>
      </c>
      <c r="S11" s="7">
        <v>5</v>
      </c>
      <c r="T11" s="7">
        <v>5</v>
      </c>
      <c r="U11" s="8">
        <v>5</v>
      </c>
      <c r="V11" s="8">
        <v>5</v>
      </c>
      <c r="W11" s="8">
        <v>5</v>
      </c>
      <c r="X11" s="8">
        <v>4</v>
      </c>
      <c r="Y11" s="8">
        <v>4</v>
      </c>
      <c r="Z11" s="15">
        <v>3</v>
      </c>
      <c r="AA11" s="15">
        <v>2</v>
      </c>
      <c r="AB11" s="16">
        <v>4</v>
      </c>
      <c r="AC11" s="16">
        <v>4</v>
      </c>
      <c r="AD11" s="2">
        <v>4</v>
      </c>
      <c r="AE11" s="2">
        <v>3</v>
      </c>
      <c r="AF11" s="2">
        <v>3</v>
      </c>
      <c r="AG11" s="11">
        <v>2</v>
      </c>
      <c r="AH11" s="11">
        <v>2</v>
      </c>
      <c r="AI11" s="11">
        <v>2</v>
      </c>
      <c r="AJ11" s="2">
        <v>1</v>
      </c>
      <c r="AK11" s="12"/>
      <c r="AL11" s="12"/>
      <c r="AM11" s="12"/>
      <c r="AN11" s="12"/>
      <c r="AO11" s="17">
        <v>1</v>
      </c>
      <c r="AP11" s="2">
        <v>3</v>
      </c>
    </row>
    <row r="12" spans="1:42" ht="12.75" customHeight="1" x14ac:dyDescent="0.2">
      <c r="A12" s="2">
        <v>11</v>
      </c>
      <c r="B12" s="2">
        <v>1</v>
      </c>
      <c r="C12" s="125" t="s">
        <v>43</v>
      </c>
      <c r="D12" s="3"/>
      <c r="E12" s="14">
        <v>2</v>
      </c>
      <c r="F12" s="5"/>
      <c r="G12" s="2">
        <v>1</v>
      </c>
      <c r="H12" s="125"/>
      <c r="I12" s="125"/>
      <c r="J12" s="125"/>
      <c r="K12" s="125"/>
      <c r="L12" s="125"/>
      <c r="M12" s="125"/>
      <c r="N12" s="125"/>
      <c r="O12" s="125"/>
      <c r="P12" s="6">
        <v>4</v>
      </c>
      <c r="Q12" s="6">
        <v>4</v>
      </c>
      <c r="R12" s="6">
        <v>4</v>
      </c>
      <c r="S12" s="7">
        <v>5</v>
      </c>
      <c r="T12" s="7">
        <v>5</v>
      </c>
      <c r="U12" s="8">
        <v>4</v>
      </c>
      <c r="V12" s="8">
        <v>4</v>
      </c>
      <c r="W12" s="8">
        <v>4</v>
      </c>
      <c r="X12" s="8">
        <v>4</v>
      </c>
      <c r="Y12" s="8">
        <v>4</v>
      </c>
      <c r="Z12" s="15">
        <v>3</v>
      </c>
      <c r="AA12" s="15">
        <v>3</v>
      </c>
      <c r="AB12" s="16">
        <v>2</v>
      </c>
      <c r="AC12" s="16">
        <v>2</v>
      </c>
      <c r="AD12" s="2">
        <v>3</v>
      </c>
      <c r="AE12" s="2">
        <v>2</v>
      </c>
      <c r="AF12" s="2">
        <v>2</v>
      </c>
      <c r="AG12" s="11">
        <v>2</v>
      </c>
      <c r="AH12" s="11">
        <v>2</v>
      </c>
      <c r="AI12" s="11">
        <v>2</v>
      </c>
      <c r="AJ12" s="2">
        <v>1</v>
      </c>
      <c r="AK12" s="17">
        <v>1</v>
      </c>
      <c r="AL12" s="17">
        <v>1</v>
      </c>
      <c r="AM12" s="12"/>
      <c r="AN12" s="12"/>
      <c r="AO12" s="12"/>
      <c r="AP12" s="2">
        <v>1</v>
      </c>
    </row>
    <row r="13" spans="1:42" ht="25.5" customHeight="1" x14ac:dyDescent="0.2">
      <c r="A13" s="2">
        <v>38</v>
      </c>
      <c r="B13" s="2">
        <v>1</v>
      </c>
      <c r="C13" s="125" t="s">
        <v>34</v>
      </c>
      <c r="D13" s="3"/>
      <c r="E13" s="14">
        <v>2</v>
      </c>
      <c r="F13" s="5"/>
      <c r="G13" s="2">
        <v>1</v>
      </c>
      <c r="H13" s="125"/>
      <c r="I13" s="125"/>
      <c r="J13" s="125"/>
      <c r="K13" s="125"/>
      <c r="L13" s="125"/>
      <c r="M13" s="125"/>
      <c r="N13" s="125"/>
      <c r="O13" s="125"/>
      <c r="P13" s="6">
        <v>4</v>
      </c>
      <c r="Q13" s="6">
        <v>4</v>
      </c>
      <c r="R13" s="6">
        <v>4</v>
      </c>
      <c r="S13" s="7">
        <v>5</v>
      </c>
      <c r="T13" s="7">
        <v>5</v>
      </c>
      <c r="U13" s="8">
        <v>5</v>
      </c>
      <c r="V13" s="8">
        <v>4</v>
      </c>
      <c r="W13" s="8">
        <v>4</v>
      </c>
      <c r="X13" s="8">
        <v>4</v>
      </c>
      <c r="Y13" s="8">
        <v>5</v>
      </c>
      <c r="Z13" s="15">
        <v>3</v>
      </c>
      <c r="AA13" s="15">
        <v>3</v>
      </c>
      <c r="AB13" s="16">
        <v>4</v>
      </c>
      <c r="AC13" s="16">
        <v>4</v>
      </c>
      <c r="AD13" s="2">
        <v>4</v>
      </c>
      <c r="AE13" s="2">
        <v>4</v>
      </c>
      <c r="AF13" s="2">
        <v>4</v>
      </c>
      <c r="AG13" s="11">
        <v>4</v>
      </c>
      <c r="AH13" s="11">
        <v>4</v>
      </c>
      <c r="AI13" s="11">
        <v>4</v>
      </c>
      <c r="AJ13" s="2">
        <v>1</v>
      </c>
      <c r="AK13" s="17">
        <v>1</v>
      </c>
      <c r="AL13" s="12"/>
      <c r="AM13" s="12"/>
      <c r="AN13" s="12"/>
      <c r="AO13" s="12"/>
      <c r="AP13" s="2">
        <v>2</v>
      </c>
    </row>
    <row r="14" spans="1:42" ht="25.5" customHeight="1" x14ac:dyDescent="0.2">
      <c r="A14" s="2">
        <v>69</v>
      </c>
      <c r="B14" s="2">
        <v>1</v>
      </c>
      <c r="C14" s="125" t="s">
        <v>34</v>
      </c>
      <c r="D14" s="3"/>
      <c r="E14" s="14">
        <v>2</v>
      </c>
      <c r="F14" s="5"/>
      <c r="G14" s="2">
        <v>1</v>
      </c>
      <c r="H14" s="2">
        <v>1</v>
      </c>
      <c r="I14" s="125"/>
      <c r="J14" s="125"/>
      <c r="K14" s="2">
        <v>1</v>
      </c>
      <c r="L14" s="125"/>
      <c r="M14" s="125"/>
      <c r="N14" s="125"/>
      <c r="O14" s="125"/>
      <c r="P14" s="6">
        <v>5</v>
      </c>
      <c r="Q14" s="6">
        <v>5</v>
      </c>
      <c r="R14" s="6">
        <v>5</v>
      </c>
      <c r="S14" s="7">
        <v>5</v>
      </c>
      <c r="T14" s="7">
        <v>5</v>
      </c>
      <c r="U14" s="8">
        <v>5</v>
      </c>
      <c r="V14" s="8">
        <v>4</v>
      </c>
      <c r="W14" s="8">
        <v>5</v>
      </c>
      <c r="X14" s="8">
        <v>5</v>
      </c>
      <c r="Y14" s="8">
        <v>5</v>
      </c>
      <c r="Z14" s="15">
        <v>2</v>
      </c>
      <c r="AA14" s="15">
        <v>1</v>
      </c>
      <c r="AB14" s="16">
        <v>3</v>
      </c>
      <c r="AC14" s="16">
        <v>3</v>
      </c>
      <c r="AD14" s="2">
        <v>3</v>
      </c>
      <c r="AE14" s="2">
        <v>4</v>
      </c>
      <c r="AF14" s="2">
        <v>4</v>
      </c>
      <c r="AG14" s="11">
        <v>4</v>
      </c>
      <c r="AH14" s="11">
        <v>3</v>
      </c>
      <c r="AI14" s="11">
        <v>3</v>
      </c>
      <c r="AJ14" s="125"/>
      <c r="AK14" s="12"/>
      <c r="AL14" s="12"/>
      <c r="AM14" s="12"/>
      <c r="AN14" s="12"/>
      <c r="AO14" s="12"/>
      <c r="AP14" s="125"/>
    </row>
    <row r="15" spans="1:42" ht="12.75" customHeight="1" x14ac:dyDescent="0.2">
      <c r="A15" s="2">
        <v>76</v>
      </c>
      <c r="B15" s="2">
        <v>1</v>
      </c>
      <c r="C15" s="125" t="s">
        <v>32</v>
      </c>
      <c r="D15" s="3" t="s">
        <v>2</v>
      </c>
      <c r="E15" s="14">
        <v>2</v>
      </c>
      <c r="F15" s="5"/>
      <c r="G15" s="2">
        <v>1</v>
      </c>
      <c r="H15" s="2">
        <v>1</v>
      </c>
      <c r="I15" s="125"/>
      <c r="J15" s="125"/>
      <c r="K15" s="2">
        <v>1</v>
      </c>
      <c r="L15" s="125"/>
      <c r="M15" s="125"/>
      <c r="N15" s="125"/>
      <c r="O15" s="125"/>
      <c r="P15" s="6">
        <v>5</v>
      </c>
      <c r="Q15" s="6">
        <v>5</v>
      </c>
      <c r="R15" s="6">
        <v>5</v>
      </c>
      <c r="S15" s="7">
        <v>5</v>
      </c>
      <c r="T15" s="7">
        <v>5</v>
      </c>
      <c r="U15" s="8">
        <v>5</v>
      </c>
      <c r="V15" s="8">
        <v>4</v>
      </c>
      <c r="W15" s="8">
        <v>5</v>
      </c>
      <c r="X15" s="8">
        <v>5</v>
      </c>
      <c r="Y15" s="8">
        <v>5</v>
      </c>
      <c r="Z15" s="15">
        <v>3</v>
      </c>
      <c r="AA15" s="15">
        <v>3</v>
      </c>
      <c r="AB15" s="16">
        <v>4</v>
      </c>
      <c r="AC15" s="16">
        <v>4</v>
      </c>
      <c r="AD15" s="2">
        <v>4</v>
      </c>
      <c r="AE15" s="2">
        <v>4</v>
      </c>
      <c r="AF15" s="2">
        <v>4</v>
      </c>
      <c r="AG15" s="11">
        <v>5</v>
      </c>
      <c r="AH15" s="11">
        <v>5</v>
      </c>
      <c r="AI15" s="11">
        <v>5</v>
      </c>
      <c r="AJ15" s="2">
        <v>1</v>
      </c>
      <c r="AK15" s="12"/>
      <c r="AL15" s="17">
        <v>1</v>
      </c>
      <c r="AM15" s="12"/>
      <c r="AN15" s="12"/>
      <c r="AO15" s="12"/>
      <c r="AP15" s="2">
        <v>3</v>
      </c>
    </row>
    <row r="16" spans="1:42" ht="12.75" customHeight="1" x14ac:dyDescent="0.2">
      <c r="A16" s="2">
        <v>77</v>
      </c>
      <c r="B16" s="2">
        <v>1</v>
      </c>
      <c r="C16" s="125" t="s">
        <v>32</v>
      </c>
      <c r="D16" s="3"/>
      <c r="E16" s="14">
        <v>2</v>
      </c>
      <c r="F16" s="5"/>
      <c r="G16" s="125"/>
      <c r="H16" s="2">
        <v>1</v>
      </c>
      <c r="I16" s="125"/>
      <c r="J16" s="125"/>
      <c r="K16" s="125"/>
      <c r="L16" s="2">
        <v>1</v>
      </c>
      <c r="M16" s="125"/>
      <c r="N16" s="125"/>
      <c r="O16" s="125"/>
      <c r="P16" s="6">
        <v>5</v>
      </c>
      <c r="Q16" s="6">
        <v>5</v>
      </c>
      <c r="R16" s="6">
        <v>4</v>
      </c>
      <c r="S16" s="7">
        <v>5</v>
      </c>
      <c r="T16" s="7">
        <v>5</v>
      </c>
      <c r="U16" s="8">
        <v>5</v>
      </c>
      <c r="V16" s="8">
        <v>3</v>
      </c>
      <c r="W16" s="8">
        <v>3</v>
      </c>
      <c r="X16" s="8">
        <v>4</v>
      </c>
      <c r="Y16" s="8">
        <v>4</v>
      </c>
      <c r="Z16" s="15">
        <v>2</v>
      </c>
      <c r="AA16" s="15">
        <v>2</v>
      </c>
      <c r="AB16" s="16">
        <v>3</v>
      </c>
      <c r="AC16" s="16">
        <v>3</v>
      </c>
      <c r="AD16" s="2">
        <v>3</v>
      </c>
      <c r="AE16" s="2">
        <v>3</v>
      </c>
      <c r="AF16" s="2">
        <v>3</v>
      </c>
      <c r="AG16" s="11">
        <v>2</v>
      </c>
      <c r="AH16" s="11">
        <v>2</v>
      </c>
      <c r="AI16" s="11">
        <v>2</v>
      </c>
      <c r="AJ16" s="2">
        <v>1</v>
      </c>
      <c r="AK16" s="12"/>
      <c r="AL16" s="17">
        <v>1</v>
      </c>
      <c r="AM16" s="12"/>
      <c r="AN16" s="12"/>
      <c r="AO16" s="12"/>
      <c r="AP16" s="2">
        <v>1</v>
      </c>
    </row>
    <row r="17" spans="1:42" ht="12.75" customHeight="1" x14ac:dyDescent="0.2">
      <c r="A17" s="2">
        <v>78</v>
      </c>
      <c r="B17" s="2">
        <v>1</v>
      </c>
      <c r="C17" s="125" t="s">
        <v>32</v>
      </c>
      <c r="D17" s="3"/>
      <c r="E17" s="14">
        <v>2</v>
      </c>
      <c r="F17" s="5"/>
      <c r="G17" s="125"/>
      <c r="H17" s="125"/>
      <c r="I17" s="125"/>
      <c r="J17" s="2">
        <v>1</v>
      </c>
      <c r="K17" s="125"/>
      <c r="L17" s="125"/>
      <c r="M17" s="125"/>
      <c r="N17" s="125"/>
      <c r="O17" s="125"/>
      <c r="P17" s="6">
        <v>4</v>
      </c>
      <c r="Q17" s="6">
        <v>4</v>
      </c>
      <c r="R17" s="6">
        <v>4</v>
      </c>
      <c r="S17" s="7">
        <v>4</v>
      </c>
      <c r="T17" s="7">
        <v>4</v>
      </c>
      <c r="U17" s="8">
        <v>4</v>
      </c>
      <c r="V17" s="8">
        <v>2</v>
      </c>
      <c r="W17" s="8">
        <v>3</v>
      </c>
      <c r="X17" s="8">
        <v>3</v>
      </c>
      <c r="Y17" s="8">
        <v>4</v>
      </c>
      <c r="Z17" s="15">
        <v>3</v>
      </c>
      <c r="AA17" s="15">
        <v>3</v>
      </c>
      <c r="AB17" s="16">
        <v>4</v>
      </c>
      <c r="AC17" s="16">
        <v>4</v>
      </c>
      <c r="AD17" s="2">
        <v>4</v>
      </c>
      <c r="AE17" s="2">
        <v>4</v>
      </c>
      <c r="AF17" s="2">
        <v>4</v>
      </c>
      <c r="AG17" s="11">
        <v>2</v>
      </c>
      <c r="AH17" s="11">
        <v>2</v>
      </c>
      <c r="AI17" s="11">
        <v>3</v>
      </c>
      <c r="AJ17" s="2">
        <v>1</v>
      </c>
      <c r="AK17" s="12"/>
      <c r="AL17" s="17">
        <v>1</v>
      </c>
      <c r="AM17" s="12"/>
      <c r="AN17" s="12"/>
      <c r="AO17" s="12"/>
      <c r="AP17" s="2">
        <v>1</v>
      </c>
    </row>
    <row r="18" spans="1:42" ht="25.5" customHeight="1" x14ac:dyDescent="0.2">
      <c r="A18" s="2">
        <v>79</v>
      </c>
      <c r="B18" s="2">
        <v>1</v>
      </c>
      <c r="C18" s="125" t="s">
        <v>34</v>
      </c>
      <c r="D18" s="3"/>
      <c r="E18" s="14">
        <v>2</v>
      </c>
      <c r="F18" s="5"/>
      <c r="G18" s="125"/>
      <c r="H18" s="125"/>
      <c r="I18" s="125"/>
      <c r="J18" s="2">
        <v>1</v>
      </c>
      <c r="K18" s="125"/>
      <c r="L18" s="125"/>
      <c r="M18" s="125"/>
      <c r="N18" s="125"/>
      <c r="O18" s="125"/>
      <c r="P18" s="6">
        <v>4</v>
      </c>
      <c r="Q18" s="6">
        <v>4</v>
      </c>
      <c r="R18" s="6">
        <v>3</v>
      </c>
      <c r="S18" s="7">
        <v>5</v>
      </c>
      <c r="T18" s="7">
        <v>5</v>
      </c>
      <c r="U18" s="8">
        <v>4</v>
      </c>
      <c r="V18" s="8">
        <v>4</v>
      </c>
      <c r="W18" s="8">
        <v>4</v>
      </c>
      <c r="X18" s="8">
        <v>4</v>
      </c>
      <c r="Y18" s="8">
        <v>4</v>
      </c>
      <c r="Z18" s="15">
        <v>4</v>
      </c>
      <c r="AA18" s="15">
        <v>3</v>
      </c>
      <c r="AB18" s="16">
        <v>4</v>
      </c>
      <c r="AC18" s="16">
        <v>4</v>
      </c>
      <c r="AD18" s="2">
        <v>4</v>
      </c>
      <c r="AE18" s="2">
        <v>4</v>
      </c>
      <c r="AF18" s="2">
        <v>4</v>
      </c>
      <c r="AG18" s="11">
        <v>3</v>
      </c>
      <c r="AH18" s="11">
        <v>3</v>
      </c>
      <c r="AI18" s="11">
        <v>4</v>
      </c>
      <c r="AJ18" s="2">
        <v>1</v>
      </c>
      <c r="AK18" s="12"/>
      <c r="AL18" s="17">
        <v>1</v>
      </c>
      <c r="AM18" s="12"/>
      <c r="AN18" s="12"/>
      <c r="AO18" s="12"/>
      <c r="AP18" s="2">
        <v>1</v>
      </c>
    </row>
    <row r="19" spans="1:42" ht="12.75" customHeight="1" x14ac:dyDescent="0.2">
      <c r="A19" s="2">
        <v>80</v>
      </c>
      <c r="B19" s="2">
        <v>1</v>
      </c>
      <c r="C19" s="125" t="s">
        <v>32</v>
      </c>
      <c r="D19" s="3" t="s">
        <v>3</v>
      </c>
      <c r="E19" s="14">
        <v>2</v>
      </c>
      <c r="F19" s="5"/>
      <c r="G19" s="125"/>
      <c r="H19" s="125"/>
      <c r="I19" s="125"/>
      <c r="J19" s="125"/>
      <c r="K19" s="125"/>
      <c r="L19" s="125"/>
      <c r="M19" s="2">
        <v>1</v>
      </c>
      <c r="N19" s="125"/>
      <c r="O19" s="125"/>
      <c r="P19" s="6">
        <v>4</v>
      </c>
      <c r="Q19" s="6">
        <v>5</v>
      </c>
      <c r="R19" s="6">
        <v>3</v>
      </c>
      <c r="S19" s="7">
        <v>5</v>
      </c>
      <c r="T19" s="7">
        <v>5</v>
      </c>
      <c r="U19" s="8">
        <v>5</v>
      </c>
      <c r="V19" s="8">
        <v>5</v>
      </c>
      <c r="W19" s="8">
        <v>5</v>
      </c>
      <c r="X19" s="8">
        <v>5</v>
      </c>
      <c r="Y19" s="8">
        <v>5</v>
      </c>
      <c r="Z19" s="15">
        <v>3</v>
      </c>
      <c r="AA19" s="15">
        <v>4</v>
      </c>
      <c r="AB19" s="16">
        <v>4</v>
      </c>
      <c r="AC19" s="16">
        <v>4</v>
      </c>
      <c r="AD19" s="2">
        <v>4</v>
      </c>
      <c r="AE19" s="2">
        <v>4</v>
      </c>
      <c r="AF19" s="2">
        <v>4</v>
      </c>
      <c r="AG19" s="11">
        <v>4</v>
      </c>
      <c r="AH19" s="11">
        <v>4</v>
      </c>
      <c r="AI19" s="11">
        <v>4</v>
      </c>
      <c r="AJ19" s="2">
        <v>1</v>
      </c>
      <c r="AK19" s="12"/>
      <c r="AL19" s="17">
        <v>1</v>
      </c>
      <c r="AM19" s="12"/>
      <c r="AN19" s="12"/>
      <c r="AO19" s="12"/>
      <c r="AP19" s="2">
        <v>1</v>
      </c>
    </row>
    <row r="20" spans="1:42" ht="12.75" customHeight="1" x14ac:dyDescent="0.2">
      <c r="A20" s="2">
        <v>81</v>
      </c>
      <c r="B20" s="2">
        <v>1</v>
      </c>
      <c r="C20" s="125"/>
      <c r="D20" s="3"/>
      <c r="E20" s="14">
        <v>2</v>
      </c>
      <c r="F20" s="5"/>
      <c r="G20" s="2">
        <v>1</v>
      </c>
      <c r="H20" s="125"/>
      <c r="I20" s="125"/>
      <c r="J20" s="125"/>
      <c r="K20" s="125"/>
      <c r="L20" s="125"/>
      <c r="M20" s="125"/>
      <c r="N20" s="125"/>
      <c r="O20" s="125"/>
      <c r="P20" s="6">
        <v>5</v>
      </c>
      <c r="Q20" s="6">
        <v>5</v>
      </c>
      <c r="R20" s="6">
        <v>3</v>
      </c>
      <c r="S20" s="7">
        <v>4</v>
      </c>
      <c r="T20" s="7">
        <v>4</v>
      </c>
      <c r="U20" s="8">
        <v>4</v>
      </c>
      <c r="V20" s="8">
        <v>3</v>
      </c>
      <c r="W20" s="8">
        <v>5</v>
      </c>
      <c r="X20" s="8">
        <v>5</v>
      </c>
      <c r="Y20" s="8">
        <v>5</v>
      </c>
      <c r="Z20" s="15">
        <v>3</v>
      </c>
      <c r="AA20" s="15">
        <v>3</v>
      </c>
      <c r="AB20" s="16">
        <v>4</v>
      </c>
      <c r="AC20" s="16">
        <v>4</v>
      </c>
      <c r="AD20" s="2">
        <v>4</v>
      </c>
      <c r="AE20" s="2">
        <v>4</v>
      </c>
      <c r="AF20" s="2">
        <v>4</v>
      </c>
      <c r="AG20" s="11">
        <v>4</v>
      </c>
      <c r="AH20" s="11">
        <v>4</v>
      </c>
      <c r="AI20" s="11">
        <v>4</v>
      </c>
      <c r="AJ20" s="2">
        <v>1</v>
      </c>
      <c r="AK20" s="12"/>
      <c r="AL20" s="17">
        <v>1</v>
      </c>
      <c r="AM20" s="17">
        <v>1</v>
      </c>
      <c r="AN20" s="17">
        <v>1</v>
      </c>
      <c r="AO20" s="12"/>
      <c r="AP20" s="2">
        <v>3</v>
      </c>
    </row>
    <row r="21" spans="1:42" ht="12.75" customHeight="1" x14ac:dyDescent="0.2">
      <c r="A21" s="2">
        <v>82</v>
      </c>
      <c r="B21" s="2">
        <v>1</v>
      </c>
      <c r="C21" s="125"/>
      <c r="D21" s="3" t="s">
        <v>2</v>
      </c>
      <c r="E21" s="14">
        <v>2</v>
      </c>
      <c r="F21" s="5"/>
      <c r="G21" s="125"/>
      <c r="H21" s="2">
        <v>1</v>
      </c>
      <c r="I21" s="125"/>
      <c r="J21" s="125"/>
      <c r="K21" s="125"/>
      <c r="L21" s="125"/>
      <c r="M21" s="125"/>
      <c r="N21" s="125"/>
      <c r="O21" s="125"/>
      <c r="P21" s="6">
        <v>5</v>
      </c>
      <c r="Q21" s="6">
        <v>4</v>
      </c>
      <c r="R21" s="6">
        <v>3</v>
      </c>
      <c r="S21" s="7">
        <v>5</v>
      </c>
      <c r="T21" s="7">
        <v>5</v>
      </c>
      <c r="U21" s="8">
        <v>5</v>
      </c>
      <c r="V21" s="8">
        <v>3</v>
      </c>
      <c r="W21" s="8">
        <v>5</v>
      </c>
      <c r="X21" s="8">
        <v>5</v>
      </c>
      <c r="Y21" s="8">
        <v>5</v>
      </c>
      <c r="Z21" s="15">
        <v>3</v>
      </c>
      <c r="AA21" s="15">
        <v>3</v>
      </c>
      <c r="AB21" s="16">
        <v>3</v>
      </c>
      <c r="AC21" s="16">
        <v>3</v>
      </c>
      <c r="AD21" s="2">
        <v>4</v>
      </c>
      <c r="AE21" s="2">
        <v>4</v>
      </c>
      <c r="AF21" s="2">
        <v>4</v>
      </c>
      <c r="AG21" s="11">
        <v>3</v>
      </c>
      <c r="AH21" s="11">
        <v>4</v>
      </c>
      <c r="AI21" s="11">
        <v>4</v>
      </c>
      <c r="AJ21" s="2">
        <v>1</v>
      </c>
      <c r="AK21" s="12"/>
      <c r="AL21" s="17">
        <v>1</v>
      </c>
      <c r="AM21" s="12"/>
      <c r="AN21" s="12"/>
      <c r="AO21" s="12"/>
      <c r="AP21" s="2">
        <v>1</v>
      </c>
    </row>
    <row r="22" spans="1:42" ht="25.5" customHeight="1" x14ac:dyDescent="0.2">
      <c r="A22" s="2">
        <v>83</v>
      </c>
      <c r="B22" s="2">
        <v>1</v>
      </c>
      <c r="C22" s="125" t="s">
        <v>34</v>
      </c>
      <c r="D22" s="3"/>
      <c r="E22" s="14">
        <v>2</v>
      </c>
      <c r="F22" s="5"/>
      <c r="G22" s="125"/>
      <c r="H22" s="2">
        <v>1</v>
      </c>
      <c r="I22" s="125"/>
      <c r="J22" s="125"/>
      <c r="K22" s="125"/>
      <c r="L22" s="2">
        <v>1</v>
      </c>
      <c r="M22" s="125"/>
      <c r="N22" s="125"/>
      <c r="O22" s="125"/>
      <c r="P22" s="6">
        <v>5</v>
      </c>
      <c r="Q22" s="6">
        <v>5</v>
      </c>
      <c r="R22" s="6">
        <v>5</v>
      </c>
      <c r="S22" s="7">
        <v>5</v>
      </c>
      <c r="T22" s="7">
        <v>5</v>
      </c>
      <c r="U22" s="8">
        <v>5</v>
      </c>
      <c r="V22" s="8">
        <v>5</v>
      </c>
      <c r="W22" s="8">
        <v>5</v>
      </c>
      <c r="X22" s="8">
        <v>5</v>
      </c>
      <c r="Y22" s="8">
        <v>5</v>
      </c>
      <c r="Z22" s="15">
        <v>4</v>
      </c>
      <c r="AA22" s="15">
        <v>4</v>
      </c>
      <c r="AB22" s="16">
        <v>4</v>
      </c>
      <c r="AC22" s="16">
        <v>4</v>
      </c>
      <c r="AD22" s="2">
        <v>4</v>
      </c>
      <c r="AE22" s="2">
        <v>4</v>
      </c>
      <c r="AF22" s="2">
        <v>4</v>
      </c>
      <c r="AG22" s="11">
        <v>5</v>
      </c>
      <c r="AH22" s="11">
        <v>4</v>
      </c>
      <c r="AI22" s="11">
        <v>4</v>
      </c>
      <c r="AJ22" s="2">
        <v>1</v>
      </c>
      <c r="AK22" s="17">
        <v>1</v>
      </c>
      <c r="AL22" s="17">
        <v>1</v>
      </c>
      <c r="AM22" s="12"/>
      <c r="AN22" s="12"/>
      <c r="AO22" s="12"/>
      <c r="AP22" s="2">
        <v>2</v>
      </c>
    </row>
    <row r="23" spans="1:42" ht="12.75" customHeight="1" x14ac:dyDescent="0.2">
      <c r="A23" s="2">
        <v>88</v>
      </c>
      <c r="B23" s="2">
        <v>1</v>
      </c>
      <c r="C23" s="125"/>
      <c r="D23" s="3"/>
      <c r="E23" s="14">
        <v>2</v>
      </c>
      <c r="F23" s="5"/>
      <c r="G23" s="125"/>
      <c r="H23" s="125"/>
      <c r="I23" s="125"/>
      <c r="J23" s="125"/>
      <c r="K23" s="2">
        <v>1</v>
      </c>
      <c r="L23" s="125"/>
      <c r="M23" s="125"/>
      <c r="N23" s="125"/>
      <c r="O23" s="2">
        <v>1</v>
      </c>
      <c r="P23" s="6">
        <v>4</v>
      </c>
      <c r="Q23" s="6">
        <v>4</v>
      </c>
      <c r="R23" s="6">
        <v>4</v>
      </c>
      <c r="S23" s="7">
        <v>4</v>
      </c>
      <c r="T23" s="7">
        <v>4</v>
      </c>
      <c r="U23" s="8">
        <v>4</v>
      </c>
      <c r="V23" s="8">
        <v>4</v>
      </c>
      <c r="W23" s="8">
        <v>4</v>
      </c>
      <c r="X23" s="8">
        <v>4</v>
      </c>
      <c r="Y23" s="8">
        <v>4</v>
      </c>
      <c r="Z23" s="15">
        <v>3</v>
      </c>
      <c r="AA23" s="15">
        <v>3</v>
      </c>
      <c r="AB23" s="16">
        <v>3</v>
      </c>
      <c r="AC23" s="16">
        <v>3</v>
      </c>
      <c r="AD23" s="2">
        <v>2</v>
      </c>
      <c r="AE23" s="2">
        <v>3</v>
      </c>
      <c r="AF23" s="2">
        <v>3</v>
      </c>
      <c r="AG23" s="11">
        <v>4</v>
      </c>
      <c r="AH23" s="11">
        <v>4</v>
      </c>
      <c r="AI23" s="11">
        <v>4</v>
      </c>
      <c r="AJ23" s="125"/>
      <c r="AK23" s="12"/>
      <c r="AL23" s="12"/>
      <c r="AM23" s="12"/>
      <c r="AN23" s="12"/>
      <c r="AO23" s="12"/>
      <c r="AP23" s="125"/>
    </row>
    <row r="24" spans="1:42" ht="12.75" customHeight="1" x14ac:dyDescent="0.2">
      <c r="A24" s="2">
        <v>113</v>
      </c>
      <c r="B24" s="2">
        <v>1</v>
      </c>
      <c r="C24" s="125" t="s">
        <v>32</v>
      </c>
      <c r="D24" s="3"/>
      <c r="E24" s="14">
        <v>2</v>
      </c>
      <c r="F24" s="5"/>
      <c r="G24" s="125"/>
      <c r="H24" s="125"/>
      <c r="I24" s="125"/>
      <c r="J24" s="2">
        <v>1</v>
      </c>
      <c r="K24" s="125"/>
      <c r="L24" s="125"/>
      <c r="M24" s="125"/>
      <c r="N24" s="125"/>
      <c r="O24" s="125"/>
      <c r="P24" s="6">
        <v>5</v>
      </c>
      <c r="Q24" s="6">
        <v>4</v>
      </c>
      <c r="R24" s="6">
        <v>4</v>
      </c>
      <c r="S24" s="7">
        <v>5</v>
      </c>
      <c r="T24" s="7">
        <v>5</v>
      </c>
      <c r="U24" s="8">
        <v>4</v>
      </c>
      <c r="V24" s="8">
        <v>4</v>
      </c>
      <c r="W24" s="8">
        <v>4</v>
      </c>
      <c r="X24" s="8">
        <v>4</v>
      </c>
      <c r="Y24" s="8">
        <v>4</v>
      </c>
      <c r="Z24" s="15">
        <v>3</v>
      </c>
      <c r="AA24" s="15">
        <v>3</v>
      </c>
      <c r="AB24" s="16">
        <v>4</v>
      </c>
      <c r="AC24" s="16">
        <v>4</v>
      </c>
      <c r="AD24" s="2">
        <v>4</v>
      </c>
      <c r="AE24" s="2">
        <v>4</v>
      </c>
      <c r="AF24" s="2">
        <v>4</v>
      </c>
      <c r="AG24" s="11">
        <v>4</v>
      </c>
      <c r="AH24" s="11">
        <v>4</v>
      </c>
      <c r="AI24" s="11">
        <v>4</v>
      </c>
      <c r="AJ24" s="2">
        <v>1</v>
      </c>
      <c r="AK24" s="12"/>
      <c r="AL24" s="17">
        <v>1</v>
      </c>
      <c r="AM24" s="12"/>
      <c r="AN24" s="12"/>
      <c r="AO24" s="12"/>
      <c r="AP24" s="2">
        <v>3</v>
      </c>
    </row>
    <row r="25" spans="1:42" ht="12.75" customHeight="1" x14ac:dyDescent="0.2">
      <c r="A25" s="2">
        <v>114</v>
      </c>
      <c r="B25" s="2">
        <v>1</v>
      </c>
      <c r="C25" s="125" t="s">
        <v>51</v>
      </c>
      <c r="D25" s="3"/>
      <c r="E25" s="14">
        <v>2</v>
      </c>
      <c r="F25" s="5"/>
      <c r="G25" s="125"/>
      <c r="H25" s="2">
        <v>1</v>
      </c>
      <c r="I25" s="125"/>
      <c r="J25" s="125"/>
      <c r="K25" s="125"/>
      <c r="L25" s="125"/>
      <c r="M25" s="125"/>
      <c r="N25" s="125"/>
      <c r="O25" s="125"/>
      <c r="P25" s="6">
        <v>5</v>
      </c>
      <c r="Q25" s="6">
        <v>5</v>
      </c>
      <c r="R25" s="6">
        <v>4</v>
      </c>
      <c r="S25" s="7">
        <v>4</v>
      </c>
      <c r="T25" s="7">
        <v>4</v>
      </c>
      <c r="U25" s="8">
        <v>5</v>
      </c>
      <c r="V25" s="8">
        <v>5</v>
      </c>
      <c r="W25" s="8">
        <v>5</v>
      </c>
      <c r="X25" s="8">
        <v>5</v>
      </c>
      <c r="Y25" s="8">
        <v>5</v>
      </c>
      <c r="Z25" s="15">
        <v>3</v>
      </c>
      <c r="AA25" s="15">
        <v>3</v>
      </c>
      <c r="AB25" s="16">
        <v>3</v>
      </c>
      <c r="AC25" s="16">
        <v>3</v>
      </c>
      <c r="AD25" s="2">
        <v>3</v>
      </c>
      <c r="AE25" s="2">
        <v>2</v>
      </c>
      <c r="AF25" s="2">
        <v>2</v>
      </c>
      <c r="AG25" s="11">
        <v>2</v>
      </c>
      <c r="AH25" s="11">
        <v>1</v>
      </c>
      <c r="AI25" s="11">
        <v>2</v>
      </c>
      <c r="AJ25" s="125"/>
      <c r="AK25" s="12"/>
      <c r="AL25" s="17">
        <v>1</v>
      </c>
      <c r="AM25" s="12"/>
      <c r="AN25" s="12"/>
      <c r="AO25" s="12"/>
      <c r="AP25" s="125"/>
    </row>
    <row r="26" spans="1:42" ht="12.75" customHeight="1" x14ac:dyDescent="0.2">
      <c r="A26" s="2">
        <v>115</v>
      </c>
      <c r="B26" s="2">
        <v>1</v>
      </c>
      <c r="C26" s="125" t="s">
        <v>32</v>
      </c>
      <c r="D26" s="3" t="s">
        <v>2</v>
      </c>
      <c r="E26" s="14">
        <v>2</v>
      </c>
      <c r="F26" s="5"/>
      <c r="G26" s="125"/>
      <c r="H26" s="125"/>
      <c r="I26" s="125"/>
      <c r="J26" s="2">
        <v>1</v>
      </c>
      <c r="K26" s="125"/>
      <c r="L26" s="125"/>
      <c r="M26" s="125"/>
      <c r="N26" s="125"/>
      <c r="O26" s="125"/>
      <c r="P26" s="6">
        <v>5</v>
      </c>
      <c r="Q26" s="6">
        <v>5</v>
      </c>
      <c r="R26" s="6">
        <v>5</v>
      </c>
      <c r="S26" s="7">
        <v>5</v>
      </c>
      <c r="T26" s="7">
        <v>5</v>
      </c>
      <c r="U26" s="8">
        <v>5</v>
      </c>
      <c r="V26" s="8">
        <v>5</v>
      </c>
      <c r="W26" s="8">
        <v>5</v>
      </c>
      <c r="X26" s="8">
        <v>5</v>
      </c>
      <c r="Y26" s="8">
        <v>5</v>
      </c>
      <c r="Z26" s="15">
        <v>2</v>
      </c>
      <c r="AA26" s="15">
        <v>2</v>
      </c>
      <c r="AB26" s="16">
        <v>3</v>
      </c>
      <c r="AC26" s="16">
        <v>3</v>
      </c>
      <c r="AD26" s="2">
        <v>5</v>
      </c>
      <c r="AE26" s="2">
        <v>5</v>
      </c>
      <c r="AF26" s="2">
        <v>5</v>
      </c>
      <c r="AG26" s="11">
        <v>3</v>
      </c>
      <c r="AH26" s="11">
        <v>3</v>
      </c>
      <c r="AI26" s="11">
        <v>3</v>
      </c>
      <c r="AJ26" s="2">
        <v>1</v>
      </c>
      <c r="AK26" s="12"/>
      <c r="AL26" s="17">
        <v>1</v>
      </c>
      <c r="AM26" s="17">
        <v>1</v>
      </c>
      <c r="AN26" s="12"/>
      <c r="AO26" s="12"/>
      <c r="AP26" s="2">
        <v>2</v>
      </c>
    </row>
    <row r="27" spans="1:42" ht="12.75" customHeight="1" x14ac:dyDescent="0.2">
      <c r="A27" s="2">
        <v>116</v>
      </c>
      <c r="B27" s="2">
        <v>1</v>
      </c>
      <c r="C27" s="125" t="s">
        <v>92</v>
      </c>
      <c r="D27" s="3"/>
      <c r="E27" s="14">
        <v>2</v>
      </c>
      <c r="F27" s="5"/>
      <c r="G27" s="2">
        <v>1</v>
      </c>
      <c r="H27" s="2">
        <v>1</v>
      </c>
      <c r="I27" s="125"/>
      <c r="J27" s="125"/>
      <c r="K27" s="125"/>
      <c r="L27" s="125"/>
      <c r="M27" s="125"/>
      <c r="N27" s="125"/>
      <c r="O27" s="125"/>
      <c r="P27" s="6">
        <v>5</v>
      </c>
      <c r="Q27" s="6">
        <v>5</v>
      </c>
      <c r="R27" s="6">
        <v>5</v>
      </c>
      <c r="S27" s="7">
        <v>5</v>
      </c>
      <c r="T27" s="7">
        <v>5</v>
      </c>
      <c r="U27" s="8">
        <v>5</v>
      </c>
      <c r="V27" s="8">
        <v>5</v>
      </c>
      <c r="W27" s="8">
        <v>5</v>
      </c>
      <c r="X27" s="8">
        <v>4</v>
      </c>
      <c r="Y27" s="8">
        <v>5</v>
      </c>
      <c r="Z27" s="15">
        <v>2</v>
      </c>
      <c r="AA27" s="15">
        <v>2</v>
      </c>
      <c r="AB27" s="16">
        <v>4</v>
      </c>
      <c r="AC27" s="16">
        <v>4</v>
      </c>
      <c r="AD27" s="2">
        <v>5</v>
      </c>
      <c r="AE27" s="2">
        <v>4</v>
      </c>
      <c r="AF27" s="2">
        <v>4</v>
      </c>
      <c r="AG27" s="11">
        <v>4</v>
      </c>
      <c r="AH27" s="11">
        <v>4</v>
      </c>
      <c r="AI27" s="11">
        <v>4</v>
      </c>
      <c r="AJ27" s="2">
        <v>1</v>
      </c>
      <c r="AK27" s="12"/>
      <c r="AL27" s="17">
        <v>1</v>
      </c>
      <c r="AM27" s="17">
        <v>1</v>
      </c>
      <c r="AN27" s="12"/>
      <c r="AO27" s="17">
        <v>1</v>
      </c>
      <c r="AP27" s="2">
        <v>3</v>
      </c>
    </row>
    <row r="28" spans="1:42" ht="12.75" customHeight="1" x14ac:dyDescent="0.2">
      <c r="A28" s="2">
        <v>117</v>
      </c>
      <c r="B28" s="2">
        <v>1</v>
      </c>
      <c r="C28" s="125" t="s">
        <v>92</v>
      </c>
      <c r="D28" s="3"/>
      <c r="E28" s="14">
        <v>2</v>
      </c>
      <c r="F28" s="5"/>
      <c r="G28" s="125"/>
      <c r="H28" s="125"/>
      <c r="I28" s="125"/>
      <c r="J28" s="2">
        <v>1</v>
      </c>
      <c r="K28" s="2">
        <v>1</v>
      </c>
      <c r="L28" s="125"/>
      <c r="M28" s="125"/>
      <c r="N28" s="125"/>
      <c r="O28" s="125"/>
      <c r="P28" s="6">
        <v>4</v>
      </c>
      <c r="Q28" s="6">
        <v>4</v>
      </c>
      <c r="R28" s="6">
        <v>4</v>
      </c>
      <c r="S28" s="7">
        <v>5</v>
      </c>
      <c r="T28" s="7">
        <v>5</v>
      </c>
      <c r="U28" s="8">
        <v>5</v>
      </c>
      <c r="V28" s="8">
        <v>2</v>
      </c>
      <c r="W28" s="8">
        <v>3</v>
      </c>
      <c r="X28" s="8">
        <v>3</v>
      </c>
      <c r="Y28" s="8">
        <v>4</v>
      </c>
      <c r="Z28" s="15">
        <v>2</v>
      </c>
      <c r="AA28" s="15">
        <v>2</v>
      </c>
      <c r="AB28" s="16">
        <v>3</v>
      </c>
      <c r="AC28" s="16">
        <v>3</v>
      </c>
      <c r="AD28" s="2">
        <v>3</v>
      </c>
      <c r="AE28" s="2">
        <v>4</v>
      </c>
      <c r="AF28" s="2">
        <v>4</v>
      </c>
      <c r="AG28" s="11">
        <v>3</v>
      </c>
      <c r="AH28" s="11">
        <v>3</v>
      </c>
      <c r="AI28" s="11">
        <v>3</v>
      </c>
      <c r="AJ28" s="2">
        <v>1</v>
      </c>
      <c r="AK28" s="17">
        <v>1</v>
      </c>
      <c r="AL28" s="17">
        <v>1</v>
      </c>
      <c r="AM28" s="12"/>
      <c r="AN28" s="12"/>
      <c r="AO28" s="12"/>
      <c r="AP28" s="2">
        <v>3</v>
      </c>
    </row>
    <row r="29" spans="1:42" ht="25.5" customHeight="1" x14ac:dyDescent="0.2">
      <c r="A29" s="2">
        <v>118</v>
      </c>
      <c r="B29" s="2">
        <v>1</v>
      </c>
      <c r="C29" s="125" t="s">
        <v>34</v>
      </c>
      <c r="D29" s="3"/>
      <c r="E29" s="14">
        <v>2</v>
      </c>
      <c r="F29" s="5"/>
      <c r="G29" s="125"/>
      <c r="H29" s="2">
        <v>1</v>
      </c>
      <c r="I29" s="125"/>
      <c r="J29" s="125"/>
      <c r="K29" s="2">
        <v>1</v>
      </c>
      <c r="L29" s="2">
        <v>1</v>
      </c>
      <c r="M29" s="125"/>
      <c r="N29" s="125"/>
      <c r="O29" s="125"/>
      <c r="P29" s="6">
        <v>5</v>
      </c>
      <c r="Q29" s="6">
        <v>5</v>
      </c>
      <c r="R29" s="6">
        <v>4</v>
      </c>
      <c r="S29" s="7">
        <v>5</v>
      </c>
      <c r="T29" s="7">
        <v>5</v>
      </c>
      <c r="U29" s="8">
        <v>5</v>
      </c>
      <c r="V29" s="8">
        <v>5</v>
      </c>
      <c r="W29" s="8">
        <v>5</v>
      </c>
      <c r="X29" s="8">
        <v>5</v>
      </c>
      <c r="Y29" s="8">
        <v>5</v>
      </c>
      <c r="Z29" s="15">
        <v>3</v>
      </c>
      <c r="AA29" s="15">
        <v>3</v>
      </c>
      <c r="AB29" s="16">
        <v>4</v>
      </c>
      <c r="AC29" s="16">
        <v>4</v>
      </c>
      <c r="AD29" s="2">
        <v>3</v>
      </c>
      <c r="AE29" s="2">
        <v>4</v>
      </c>
      <c r="AF29" s="2">
        <v>4</v>
      </c>
      <c r="AG29" s="11">
        <v>3</v>
      </c>
      <c r="AH29" s="11">
        <v>4</v>
      </c>
      <c r="AI29" s="11">
        <v>3</v>
      </c>
      <c r="AJ29" s="2">
        <v>1</v>
      </c>
      <c r="AK29" s="12"/>
      <c r="AL29" s="17">
        <v>1</v>
      </c>
      <c r="AM29" s="17">
        <v>1</v>
      </c>
      <c r="AN29" s="12"/>
      <c r="AO29" s="12"/>
      <c r="AP29" s="2">
        <v>3</v>
      </c>
    </row>
    <row r="30" spans="1:42" ht="12.75" customHeight="1" x14ac:dyDescent="0.2">
      <c r="A30" s="2">
        <v>119</v>
      </c>
      <c r="B30" s="2">
        <v>1</v>
      </c>
      <c r="C30" s="125" t="s">
        <v>186</v>
      </c>
      <c r="D30" s="3"/>
      <c r="E30" s="14">
        <v>2</v>
      </c>
      <c r="F30" s="5"/>
      <c r="G30" s="125"/>
      <c r="H30" s="125"/>
      <c r="I30" s="125"/>
      <c r="J30" s="125"/>
      <c r="K30" s="2">
        <v>1</v>
      </c>
      <c r="L30" s="2">
        <v>1</v>
      </c>
      <c r="M30" s="125"/>
      <c r="N30" s="125"/>
      <c r="O30" s="125"/>
      <c r="P30" s="6">
        <v>4</v>
      </c>
      <c r="Q30" s="6">
        <v>5</v>
      </c>
      <c r="R30" s="6">
        <v>4</v>
      </c>
      <c r="S30" s="7">
        <v>5</v>
      </c>
      <c r="T30" s="7">
        <v>5</v>
      </c>
      <c r="U30" s="8">
        <v>5</v>
      </c>
      <c r="V30" s="8">
        <v>3</v>
      </c>
      <c r="W30" s="8">
        <v>4</v>
      </c>
      <c r="X30" s="8">
        <v>5</v>
      </c>
      <c r="Y30" s="8">
        <v>4</v>
      </c>
      <c r="Z30" s="15">
        <v>3</v>
      </c>
      <c r="AA30" s="15">
        <v>3</v>
      </c>
      <c r="AB30" s="16">
        <v>4</v>
      </c>
      <c r="AC30" s="16">
        <v>4</v>
      </c>
      <c r="AD30" s="2">
        <v>5</v>
      </c>
      <c r="AE30" s="2">
        <v>4</v>
      </c>
      <c r="AF30" s="2">
        <v>4</v>
      </c>
      <c r="AG30" s="11">
        <v>3</v>
      </c>
      <c r="AH30" s="11">
        <v>3</v>
      </c>
      <c r="AI30" s="11">
        <v>3</v>
      </c>
      <c r="AJ30" s="2">
        <v>1</v>
      </c>
      <c r="AK30" s="12"/>
      <c r="AL30" s="17">
        <v>1</v>
      </c>
      <c r="AM30" s="12"/>
      <c r="AN30" s="12"/>
      <c r="AO30" s="12"/>
      <c r="AP30" s="2">
        <v>4</v>
      </c>
    </row>
    <row r="31" spans="1:42" ht="12.75" customHeight="1" x14ac:dyDescent="0.2">
      <c r="A31" s="2">
        <v>120</v>
      </c>
      <c r="B31" s="2">
        <v>1</v>
      </c>
      <c r="C31" s="125" t="s">
        <v>186</v>
      </c>
      <c r="D31" s="3"/>
      <c r="E31" s="14">
        <v>2</v>
      </c>
      <c r="F31" s="5"/>
      <c r="G31" s="125"/>
      <c r="H31" s="125"/>
      <c r="I31" s="125"/>
      <c r="J31" s="125"/>
      <c r="K31" s="125"/>
      <c r="L31" s="2">
        <v>1</v>
      </c>
      <c r="M31" s="125"/>
      <c r="N31" s="125"/>
      <c r="O31" s="125"/>
      <c r="P31" s="6">
        <v>5</v>
      </c>
      <c r="Q31" s="6">
        <v>4</v>
      </c>
      <c r="R31" s="6">
        <v>3</v>
      </c>
      <c r="S31" s="7">
        <v>5</v>
      </c>
      <c r="T31" s="7">
        <v>5</v>
      </c>
      <c r="U31" s="8">
        <v>5</v>
      </c>
      <c r="V31" s="8">
        <v>5</v>
      </c>
      <c r="W31" s="8">
        <v>5</v>
      </c>
      <c r="X31" s="8">
        <v>5</v>
      </c>
      <c r="Y31" s="8">
        <v>5</v>
      </c>
      <c r="Z31" s="15">
        <v>2</v>
      </c>
      <c r="AA31" s="15">
        <v>2</v>
      </c>
      <c r="AB31" s="16">
        <v>4</v>
      </c>
      <c r="AC31" s="16">
        <v>4</v>
      </c>
      <c r="AD31" s="2">
        <v>5</v>
      </c>
      <c r="AE31" s="2">
        <v>5</v>
      </c>
      <c r="AF31" s="2">
        <v>4</v>
      </c>
      <c r="AG31" s="11">
        <v>3</v>
      </c>
      <c r="AH31" s="11">
        <v>3</v>
      </c>
      <c r="AI31" s="11">
        <v>3</v>
      </c>
      <c r="AJ31" s="2">
        <v>1</v>
      </c>
      <c r="AK31" s="12"/>
      <c r="AL31" s="17">
        <v>1</v>
      </c>
      <c r="AM31" s="12"/>
      <c r="AN31" s="12"/>
      <c r="AO31" s="12"/>
      <c r="AP31" s="2">
        <v>2</v>
      </c>
    </row>
    <row r="32" spans="1:42" ht="12.75" customHeight="1" x14ac:dyDescent="0.2">
      <c r="A32" s="2">
        <v>121</v>
      </c>
      <c r="B32" s="18">
        <v>2</v>
      </c>
      <c r="C32" s="125"/>
      <c r="D32" s="3" t="s">
        <v>0</v>
      </c>
      <c r="E32" s="14">
        <v>2</v>
      </c>
      <c r="F32" s="5"/>
      <c r="G32" s="125"/>
      <c r="H32" s="125"/>
      <c r="I32" s="125"/>
      <c r="J32" s="125"/>
      <c r="K32" s="2">
        <v>1</v>
      </c>
      <c r="L32" s="125"/>
      <c r="M32" s="2">
        <v>1</v>
      </c>
      <c r="N32" s="125"/>
      <c r="O32" s="125"/>
      <c r="P32" s="6">
        <v>5</v>
      </c>
      <c r="Q32" s="6">
        <v>5</v>
      </c>
      <c r="R32" s="6">
        <v>5</v>
      </c>
      <c r="S32" s="7">
        <v>5</v>
      </c>
      <c r="T32" s="7">
        <v>5</v>
      </c>
      <c r="U32" s="8">
        <v>5</v>
      </c>
      <c r="V32" s="8">
        <v>5</v>
      </c>
      <c r="W32" s="8">
        <v>5</v>
      </c>
      <c r="X32" s="8">
        <v>5</v>
      </c>
      <c r="Y32" s="8">
        <v>5</v>
      </c>
      <c r="Z32" s="15">
        <v>5</v>
      </c>
      <c r="AA32" s="15">
        <v>5</v>
      </c>
      <c r="AB32" s="16">
        <v>5</v>
      </c>
      <c r="AC32" s="16">
        <v>5</v>
      </c>
      <c r="AD32" s="2">
        <v>5</v>
      </c>
      <c r="AE32" s="2">
        <v>5</v>
      </c>
      <c r="AF32" s="2">
        <v>5</v>
      </c>
      <c r="AG32" s="11">
        <v>5</v>
      </c>
      <c r="AH32" s="11">
        <v>5</v>
      </c>
      <c r="AI32" s="11">
        <v>5</v>
      </c>
      <c r="AJ32" s="125"/>
      <c r="AK32" s="12"/>
      <c r="AL32" s="12"/>
      <c r="AM32" s="12"/>
      <c r="AN32" s="12"/>
      <c r="AO32" s="12"/>
      <c r="AP32" s="125"/>
    </row>
    <row r="33" spans="1:43" ht="12.75" customHeight="1" x14ac:dyDescent="0.2">
      <c r="A33" s="2">
        <v>122</v>
      </c>
      <c r="B33" s="20">
        <v>1</v>
      </c>
      <c r="C33" s="21" t="s">
        <v>32</v>
      </c>
      <c r="D33" s="22"/>
      <c r="E33" s="23">
        <v>2</v>
      </c>
      <c r="F33" s="24"/>
      <c r="G33" s="21"/>
      <c r="H33" s="20">
        <v>1</v>
      </c>
      <c r="I33" s="21"/>
      <c r="J33" s="21"/>
      <c r="K33" s="21"/>
      <c r="L33" s="21"/>
      <c r="M33" s="21"/>
      <c r="N33" s="21"/>
      <c r="O33" s="21"/>
      <c r="P33" s="25">
        <v>4</v>
      </c>
      <c r="Q33" s="25">
        <v>4</v>
      </c>
      <c r="R33" s="25">
        <v>4</v>
      </c>
      <c r="S33" s="26">
        <v>4</v>
      </c>
      <c r="T33" s="26">
        <v>4</v>
      </c>
      <c r="U33" s="27">
        <v>4</v>
      </c>
      <c r="V33" s="27">
        <v>4</v>
      </c>
      <c r="W33" s="27">
        <v>4</v>
      </c>
      <c r="X33" s="27">
        <v>4</v>
      </c>
      <c r="Y33" s="27">
        <v>4</v>
      </c>
      <c r="Z33" s="28">
        <v>3</v>
      </c>
      <c r="AA33" s="28">
        <v>3</v>
      </c>
      <c r="AB33" s="29">
        <v>4</v>
      </c>
      <c r="AC33" s="29">
        <v>4</v>
      </c>
      <c r="AD33" s="20">
        <v>3</v>
      </c>
      <c r="AE33" s="20">
        <v>3</v>
      </c>
      <c r="AF33" s="20">
        <v>4</v>
      </c>
      <c r="AG33" s="30">
        <v>3</v>
      </c>
      <c r="AH33" s="30">
        <v>3</v>
      </c>
      <c r="AI33" s="30">
        <v>4</v>
      </c>
      <c r="AJ33" s="20">
        <v>2</v>
      </c>
      <c r="AK33" s="31"/>
      <c r="AL33" s="32">
        <v>1</v>
      </c>
      <c r="AM33" s="31"/>
      <c r="AN33" s="31"/>
      <c r="AO33" s="31"/>
      <c r="AP33" s="20">
        <v>3</v>
      </c>
      <c r="AQ33" s="33"/>
    </row>
    <row r="34" spans="1:43" ht="12.75" customHeight="1" x14ac:dyDescent="0.2">
      <c r="A34" s="125"/>
      <c r="B34" s="125"/>
      <c r="C34" s="125"/>
      <c r="D34" s="3"/>
      <c r="E34" s="4"/>
      <c r="F34" s="5"/>
      <c r="G34" s="125"/>
      <c r="H34" s="125"/>
      <c r="I34" s="125"/>
      <c r="J34" s="125"/>
      <c r="K34" s="125"/>
      <c r="L34" s="125"/>
      <c r="M34" s="125"/>
      <c r="N34" s="125"/>
      <c r="O34" s="125"/>
      <c r="P34" s="34"/>
      <c r="Q34" s="34"/>
      <c r="R34" s="34"/>
      <c r="S34" s="35"/>
      <c r="T34" s="35"/>
      <c r="U34" s="36"/>
      <c r="V34" s="36"/>
      <c r="W34" s="36"/>
      <c r="X34" s="36"/>
      <c r="Y34" s="36"/>
      <c r="Z34" s="9"/>
      <c r="AA34" s="9"/>
      <c r="AB34" s="10"/>
      <c r="AC34" s="10"/>
      <c r="AD34" s="125"/>
      <c r="AE34" s="125"/>
      <c r="AF34" s="125"/>
      <c r="AG34" s="37"/>
      <c r="AH34" s="37"/>
      <c r="AI34" s="37"/>
      <c r="AJ34" s="125"/>
      <c r="AK34" s="12"/>
      <c r="AL34" s="12"/>
      <c r="AM34" s="12"/>
      <c r="AN34" s="12"/>
      <c r="AO34" s="12"/>
      <c r="AP34" s="125"/>
    </row>
    <row r="35" spans="1:43" ht="12.75" customHeight="1" x14ac:dyDescent="0.2">
      <c r="A35" s="125"/>
      <c r="B35" s="125"/>
      <c r="C35" s="125"/>
      <c r="D35" s="3"/>
      <c r="E35" s="4"/>
      <c r="F35" s="5"/>
      <c r="G35" s="125"/>
      <c r="H35" s="125"/>
      <c r="I35" s="125"/>
      <c r="J35" s="125"/>
      <c r="K35" s="125"/>
      <c r="L35" s="125"/>
      <c r="M35" s="125"/>
      <c r="N35" s="125"/>
      <c r="O35" s="125"/>
      <c r="P35" s="34"/>
      <c r="Q35" s="34"/>
      <c r="R35" s="34"/>
      <c r="S35" s="35"/>
      <c r="T35" s="35"/>
      <c r="U35" s="36"/>
      <c r="V35" s="36"/>
      <c r="W35" s="36"/>
      <c r="X35" s="36"/>
      <c r="Y35" s="36"/>
      <c r="Z35" s="9"/>
      <c r="AA35" s="9"/>
      <c r="AB35" s="10"/>
      <c r="AC35" s="10"/>
      <c r="AD35" s="125"/>
      <c r="AE35" s="125"/>
      <c r="AF35" s="125"/>
      <c r="AG35" s="37"/>
      <c r="AH35" s="37"/>
      <c r="AI35" s="37"/>
      <c r="AJ35" s="125"/>
      <c r="AK35" s="12"/>
      <c r="AL35" s="12"/>
      <c r="AM35" s="12"/>
      <c r="AN35" s="12"/>
      <c r="AO35" s="12"/>
      <c r="AP35" s="125"/>
    </row>
    <row r="36" spans="1:43" ht="32.25" customHeight="1" x14ac:dyDescent="0.2">
      <c r="A36" s="125"/>
      <c r="B36" s="125"/>
      <c r="C36" s="125"/>
      <c r="D36" s="3"/>
      <c r="E36" s="4"/>
      <c r="F36" s="5" t="s">
        <v>11</v>
      </c>
      <c r="G36" s="125" t="s">
        <v>12</v>
      </c>
      <c r="H36" s="125" t="s">
        <v>8</v>
      </c>
      <c r="I36" s="125" t="s">
        <v>5</v>
      </c>
      <c r="J36" s="125" t="s">
        <v>15</v>
      </c>
      <c r="K36" s="125" t="s">
        <v>16</v>
      </c>
      <c r="L36" s="125" t="s">
        <v>17</v>
      </c>
      <c r="M36" s="125" t="s">
        <v>18</v>
      </c>
      <c r="N36" s="38" t="s">
        <v>19</v>
      </c>
      <c r="O36" s="125" t="s">
        <v>20</v>
      </c>
      <c r="P36" s="150">
        <f t="shared" ref="P36:AP36" si="0">AVERAGE(P2:P33)</f>
        <v>4.5625</v>
      </c>
      <c r="Q36" s="150">
        <f t="shared" si="0"/>
        <v>4.46875</v>
      </c>
      <c r="R36" s="150">
        <f t="shared" si="0"/>
        <v>4.125</v>
      </c>
      <c r="S36" s="150">
        <f t="shared" si="0"/>
        <v>4.6875</v>
      </c>
      <c r="T36" s="150">
        <f t="shared" si="0"/>
        <v>4.71875</v>
      </c>
      <c r="U36" s="150">
        <f t="shared" si="0"/>
        <v>4.5625</v>
      </c>
      <c r="V36" s="150">
        <f t="shared" si="0"/>
        <v>4.0625</v>
      </c>
      <c r="W36" s="150">
        <f t="shared" si="0"/>
        <v>4.40625</v>
      </c>
      <c r="X36" s="150">
        <f t="shared" si="0"/>
        <v>4.375</v>
      </c>
      <c r="Y36" s="150">
        <f t="shared" si="0"/>
        <v>4.46875</v>
      </c>
      <c r="Z36" s="150">
        <f t="shared" si="0"/>
        <v>2.75</v>
      </c>
      <c r="AA36" s="150">
        <f t="shared" si="0"/>
        <v>2.75</v>
      </c>
      <c r="AB36" s="150">
        <f t="shared" si="0"/>
        <v>3.625</v>
      </c>
      <c r="AC36" s="150">
        <f t="shared" si="0"/>
        <v>3.625</v>
      </c>
      <c r="AD36" s="150">
        <f t="shared" si="0"/>
        <v>3.84375</v>
      </c>
      <c r="AE36" s="150">
        <f t="shared" si="0"/>
        <v>3.8125</v>
      </c>
      <c r="AF36" s="150">
        <f t="shared" si="0"/>
        <v>3.78125</v>
      </c>
      <c r="AG36" s="150">
        <f t="shared" si="0"/>
        <v>3.375</v>
      </c>
      <c r="AH36" s="150">
        <f t="shared" si="0"/>
        <v>3.34375</v>
      </c>
      <c r="AI36" s="150">
        <f t="shared" si="0"/>
        <v>3.46875</v>
      </c>
      <c r="AJ36" s="150">
        <f t="shared" si="0"/>
        <v>1.0357142857142858</v>
      </c>
      <c r="AK36" s="34">
        <f t="shared" si="0"/>
        <v>1</v>
      </c>
      <c r="AL36" s="34">
        <f t="shared" si="0"/>
        <v>1</v>
      </c>
      <c r="AM36" s="34">
        <f t="shared" si="0"/>
        <v>1</v>
      </c>
      <c r="AN36" s="34">
        <f t="shared" si="0"/>
        <v>1</v>
      </c>
      <c r="AO36" s="34">
        <f t="shared" si="0"/>
        <v>1</v>
      </c>
      <c r="AP36" s="34">
        <f t="shared" si="0"/>
        <v>2.2857142857142856</v>
      </c>
    </row>
    <row r="37" spans="1:43" ht="32.25" customHeight="1" x14ac:dyDescent="0.2">
      <c r="A37" s="125"/>
      <c r="B37" s="125">
        <f>COUNTIF(B2:B33,1)</f>
        <v>31</v>
      </c>
      <c r="C37" s="125" t="s">
        <v>200</v>
      </c>
      <c r="D37" s="125"/>
      <c r="E37" s="4"/>
      <c r="F37" s="125">
        <f t="shared" ref="F37:O37" si="1">COUNTIF(F2:F33,1)</f>
        <v>0</v>
      </c>
      <c r="G37" s="125">
        <f t="shared" si="1"/>
        <v>13</v>
      </c>
      <c r="H37" s="125">
        <f t="shared" si="1"/>
        <v>15</v>
      </c>
      <c r="I37" s="125">
        <f t="shared" si="1"/>
        <v>0</v>
      </c>
      <c r="J37" s="125">
        <f t="shared" si="1"/>
        <v>5</v>
      </c>
      <c r="K37" s="125">
        <f t="shared" si="1"/>
        <v>9</v>
      </c>
      <c r="L37" s="125">
        <f t="shared" si="1"/>
        <v>5</v>
      </c>
      <c r="M37" s="125">
        <f t="shared" si="1"/>
        <v>2</v>
      </c>
      <c r="N37" s="125">
        <f t="shared" si="1"/>
        <v>0</v>
      </c>
      <c r="O37" s="125">
        <f t="shared" si="1"/>
        <v>2</v>
      </c>
      <c r="P37" s="150">
        <f t="shared" ref="P37:AP37" si="2">STDEVA(P2:P33)</f>
        <v>0.50401612877418533</v>
      </c>
      <c r="Q37" s="150">
        <f t="shared" si="2"/>
        <v>0.56707369948284614</v>
      </c>
      <c r="R37" s="150">
        <f t="shared" si="2"/>
        <v>0.65991201759608975</v>
      </c>
      <c r="S37" s="150">
        <f t="shared" si="2"/>
        <v>0.47092907485988494</v>
      </c>
      <c r="T37" s="150">
        <f t="shared" si="2"/>
        <v>0.45680340939917435</v>
      </c>
      <c r="U37" s="150">
        <f t="shared" si="2"/>
        <v>0.50401612877418533</v>
      </c>
      <c r="V37" s="150">
        <f t="shared" si="2"/>
        <v>0.84002688129030889</v>
      </c>
      <c r="W37" s="150">
        <f t="shared" si="2"/>
        <v>0.66523704239965864</v>
      </c>
      <c r="X37" s="150">
        <f t="shared" si="2"/>
        <v>0.6090712125322324</v>
      </c>
      <c r="Y37" s="150">
        <f t="shared" si="2"/>
        <v>0.50700734867741637</v>
      </c>
      <c r="Z37" s="150">
        <f t="shared" si="2"/>
        <v>0.8798826901281197</v>
      </c>
      <c r="AA37" s="150">
        <f t="shared" si="2"/>
        <v>0.95038192662298293</v>
      </c>
      <c r="AB37" s="150">
        <f t="shared" si="2"/>
        <v>0.6090712125322324</v>
      </c>
      <c r="AC37" s="150">
        <f t="shared" si="2"/>
        <v>0.6090712125322324</v>
      </c>
      <c r="AD37" s="150">
        <f t="shared" si="2"/>
        <v>0.76661699231312752</v>
      </c>
      <c r="AE37" s="150">
        <f t="shared" si="2"/>
        <v>0.78030184399496039</v>
      </c>
      <c r="AF37" s="150">
        <f t="shared" si="2"/>
        <v>0.70639361228982733</v>
      </c>
      <c r="AG37" s="150">
        <f t="shared" si="2"/>
        <v>0.97550648548628649</v>
      </c>
      <c r="AH37" s="150">
        <f t="shared" si="2"/>
        <v>1.0035220234817486</v>
      </c>
      <c r="AI37" s="150">
        <f t="shared" si="2"/>
        <v>0.94985143150678242</v>
      </c>
      <c r="AJ37" s="150">
        <f t="shared" si="2"/>
        <v>0.18898223650461371</v>
      </c>
      <c r="AK37" s="34">
        <f t="shared" si="2"/>
        <v>0</v>
      </c>
      <c r="AL37" s="34">
        <f t="shared" si="2"/>
        <v>0</v>
      </c>
      <c r="AM37" s="34">
        <f t="shared" si="2"/>
        <v>0</v>
      </c>
      <c r="AN37" s="34">
        <f t="shared" si="2"/>
        <v>0</v>
      </c>
      <c r="AO37" s="34">
        <f t="shared" si="2"/>
        <v>0</v>
      </c>
      <c r="AP37" s="34">
        <f t="shared" si="2"/>
        <v>1.0490610566259244</v>
      </c>
    </row>
    <row r="38" spans="1:43" ht="32.25" customHeight="1" x14ac:dyDescent="0.2">
      <c r="A38" s="125"/>
      <c r="B38" s="125">
        <f>COUNTIF(B2:B34,2)</f>
        <v>1</v>
      </c>
      <c r="C38" s="125" t="s">
        <v>201</v>
      </c>
      <c r="D38" s="3"/>
      <c r="E38" s="4"/>
      <c r="F38" s="5"/>
      <c r="G38" s="125"/>
      <c r="H38" s="125"/>
      <c r="I38" s="125"/>
      <c r="J38" s="125"/>
      <c r="K38" s="125"/>
      <c r="L38" s="125"/>
      <c r="M38" s="125"/>
      <c r="N38" s="125"/>
      <c r="O38" s="125"/>
      <c r="P38" s="34"/>
      <c r="Q38" s="34"/>
      <c r="R38" s="34">
        <f>STDEV(P2:R33)</f>
        <v>0.604714663755893</v>
      </c>
      <c r="S38" s="35"/>
      <c r="T38" s="35">
        <f>STDEV(S2:T33)</f>
        <v>0.46049274850812955</v>
      </c>
      <c r="U38" s="36"/>
      <c r="V38" s="36"/>
      <c r="W38" s="36"/>
      <c r="X38" s="36"/>
      <c r="Y38" s="36">
        <f>STDEV(U2:Y33)</f>
        <v>0.65155836414460411</v>
      </c>
      <c r="Z38" s="9"/>
      <c r="AA38" s="9">
        <f>STDEV(Z2:AA33)</f>
        <v>0.90851352515899586</v>
      </c>
      <c r="AB38" s="10"/>
      <c r="AC38" s="10">
        <f>STDEV(AB2:AC33)</f>
        <v>0.60421797811664379</v>
      </c>
      <c r="AD38" s="125"/>
      <c r="AE38" s="125"/>
      <c r="AF38" s="125">
        <f>STDEV(AD2:AF33)</f>
        <v>0.74427640592796751</v>
      </c>
      <c r="AG38" s="37"/>
      <c r="AH38" s="37"/>
      <c r="AI38" s="37">
        <f>STDEV(AG2:AI33)</f>
        <v>0.96767944525650074</v>
      </c>
      <c r="AJ38" s="125"/>
      <c r="AK38" s="12"/>
      <c r="AL38" s="12"/>
      <c r="AM38" s="12"/>
      <c r="AN38" s="12"/>
      <c r="AO38" s="12"/>
      <c r="AP38" s="125"/>
    </row>
    <row r="39" spans="1:43" ht="32.25" customHeight="1" x14ac:dyDescent="0.2">
      <c r="A39" s="125"/>
      <c r="B39" s="125">
        <f>COUNTIF(B4:B35,3)</f>
        <v>0</v>
      </c>
      <c r="C39" s="125" t="s">
        <v>202</v>
      </c>
      <c r="D39" s="3"/>
      <c r="E39" s="4"/>
      <c r="F39" s="5"/>
      <c r="G39" s="125"/>
      <c r="H39" s="125"/>
      <c r="I39" s="125"/>
      <c r="J39" s="125"/>
      <c r="K39" s="125"/>
      <c r="L39" s="125"/>
      <c r="M39" s="125"/>
      <c r="N39" s="125"/>
      <c r="O39" s="125"/>
      <c r="P39" s="34">
        <f>AVERAGE(P36:R36)</f>
        <v>4.385416666666667</v>
      </c>
      <c r="Q39" s="34"/>
      <c r="R39" s="34"/>
      <c r="S39" s="35"/>
      <c r="T39" s="35"/>
      <c r="U39" s="36"/>
      <c r="V39" s="36"/>
      <c r="W39" s="36"/>
      <c r="X39" s="36"/>
      <c r="Y39" s="36"/>
      <c r="Z39" s="9"/>
      <c r="AA39" s="9"/>
      <c r="AB39" s="10"/>
      <c r="AC39" s="10"/>
      <c r="AD39" s="125"/>
      <c r="AE39" s="125"/>
      <c r="AF39" s="125"/>
      <c r="AG39" s="37"/>
      <c r="AH39" s="37"/>
      <c r="AI39" s="37"/>
      <c r="AJ39" s="125"/>
      <c r="AK39" s="12"/>
      <c r="AL39" s="12"/>
      <c r="AM39" s="12"/>
      <c r="AN39" s="12"/>
      <c r="AO39" s="12"/>
      <c r="AP39" s="125"/>
    </row>
    <row r="40" spans="1:43" ht="32.25" customHeight="1" x14ac:dyDescent="0.2">
      <c r="A40" s="125"/>
      <c r="B40" s="125"/>
      <c r="C40" s="125"/>
      <c r="D40" s="3"/>
      <c r="E40" s="4"/>
      <c r="F40" s="5"/>
      <c r="G40" s="125"/>
      <c r="H40" s="125"/>
      <c r="I40" s="125"/>
      <c r="J40" s="125"/>
      <c r="K40" s="125"/>
      <c r="L40" s="125"/>
      <c r="M40" s="125"/>
      <c r="N40" s="125"/>
      <c r="O40" s="125"/>
      <c r="P40" s="34"/>
      <c r="Q40" s="34"/>
      <c r="R40" s="34"/>
      <c r="S40" s="35"/>
      <c r="T40" s="35"/>
      <c r="U40" s="36"/>
      <c r="V40" s="36"/>
      <c r="W40" s="36"/>
      <c r="X40" s="36"/>
      <c r="Y40" s="36"/>
      <c r="Z40" s="9"/>
      <c r="AA40" s="9"/>
      <c r="AB40" s="10"/>
      <c r="AC40" s="10"/>
      <c r="AD40" s="125"/>
      <c r="AE40" s="125"/>
      <c r="AF40" s="125"/>
      <c r="AG40" s="37"/>
      <c r="AH40" s="37"/>
      <c r="AI40" s="37"/>
      <c r="AJ40" s="125"/>
      <c r="AK40" s="12"/>
      <c r="AL40" s="12"/>
      <c r="AM40" s="12"/>
      <c r="AN40" s="12"/>
      <c r="AO40" s="12"/>
      <c r="AP40" s="125"/>
    </row>
    <row r="41" spans="1:43" ht="32.25" customHeight="1" x14ac:dyDescent="0.2">
      <c r="A41" s="125"/>
      <c r="B41" s="125"/>
      <c r="C41" s="125"/>
      <c r="D41" s="3"/>
      <c r="E41" s="4"/>
      <c r="F41" s="5"/>
      <c r="G41" s="125"/>
      <c r="H41" s="125"/>
      <c r="I41" s="125"/>
      <c r="J41" s="125"/>
      <c r="K41" s="125"/>
      <c r="L41" s="125"/>
      <c r="M41" s="125"/>
      <c r="N41" s="125"/>
      <c r="O41" s="125"/>
      <c r="P41" s="34">
        <f>STDEVA(P37:R37)</f>
        <v>7.8420595387250588E-2</v>
      </c>
      <c r="Q41" s="34"/>
      <c r="R41" s="34"/>
      <c r="S41" s="35"/>
      <c r="T41" s="35"/>
      <c r="U41" s="36"/>
      <c r="V41" s="36"/>
      <c r="W41" s="36"/>
      <c r="X41" s="36"/>
      <c r="Y41" s="36"/>
      <c r="Z41" s="9"/>
      <c r="AA41" s="9"/>
      <c r="AB41" s="10"/>
      <c r="AC41" s="10"/>
      <c r="AD41" s="125"/>
      <c r="AE41" s="125"/>
      <c r="AF41" s="125"/>
      <c r="AG41" s="37"/>
      <c r="AH41" s="37"/>
      <c r="AI41" s="37"/>
      <c r="AJ41" s="125"/>
      <c r="AK41" s="12"/>
      <c r="AL41" s="12"/>
      <c r="AM41" s="12"/>
      <c r="AN41" s="12"/>
      <c r="AO41" s="12"/>
      <c r="AP41" s="125"/>
    </row>
    <row r="42" spans="1:43" ht="21" customHeight="1" x14ac:dyDescent="0.2">
      <c r="A42" s="125"/>
      <c r="B42" s="125">
        <f>SUM(B37:B39)</f>
        <v>32</v>
      </c>
      <c r="C42" s="125"/>
      <c r="D42" s="3"/>
      <c r="E42" s="4"/>
      <c r="F42" s="5"/>
      <c r="G42" s="125"/>
      <c r="H42" s="125"/>
      <c r="I42" s="125"/>
      <c r="J42" s="125"/>
      <c r="K42" s="125"/>
      <c r="L42" s="125"/>
      <c r="M42" s="125"/>
      <c r="N42" s="125"/>
      <c r="O42" s="125"/>
      <c r="P42" s="34"/>
      <c r="Q42" s="34"/>
      <c r="R42" s="34"/>
      <c r="S42" s="35"/>
      <c r="T42" s="35"/>
      <c r="U42" s="36"/>
      <c r="V42" s="36"/>
      <c r="W42" s="36"/>
      <c r="X42" s="36"/>
      <c r="Y42" s="36"/>
      <c r="Z42" s="9"/>
      <c r="AA42" s="9"/>
      <c r="AB42" s="10"/>
      <c r="AC42" s="10"/>
      <c r="AD42" s="125"/>
      <c r="AE42" s="125"/>
      <c r="AF42" s="125"/>
      <c r="AG42" s="37"/>
      <c r="AH42" s="37"/>
      <c r="AI42" s="37"/>
      <c r="AJ42" s="125"/>
      <c r="AK42" s="12"/>
      <c r="AL42" s="12"/>
      <c r="AM42" s="12"/>
      <c r="AN42" s="12"/>
      <c r="AO42" s="12"/>
      <c r="AP42" s="125"/>
    </row>
    <row r="43" spans="1:43" ht="12.75" customHeight="1" x14ac:dyDescent="0.2">
      <c r="A43" s="125"/>
      <c r="B43" s="125"/>
      <c r="C43" s="125">
        <f>COUNTIF(C2:C33,"วิทยาศาสตร์")</f>
        <v>0</v>
      </c>
      <c r="D43" s="3" t="s">
        <v>56</v>
      </c>
      <c r="E43" s="4"/>
      <c r="F43" s="5"/>
      <c r="G43" s="125"/>
      <c r="H43" s="125"/>
      <c r="I43" s="125"/>
      <c r="J43" s="125"/>
      <c r="K43" s="125"/>
      <c r="L43" s="125"/>
      <c r="M43" s="125"/>
      <c r="N43" s="125"/>
      <c r="O43" s="125"/>
      <c r="P43" s="34"/>
      <c r="Q43" s="34"/>
      <c r="R43" s="34"/>
      <c r="S43" s="35"/>
      <c r="T43" s="35"/>
      <c r="U43" s="36"/>
      <c r="V43" s="36"/>
      <c r="W43" s="36"/>
      <c r="X43" s="36"/>
      <c r="Y43" s="36"/>
      <c r="Z43" s="9"/>
      <c r="AA43" s="9"/>
      <c r="AB43" s="10"/>
      <c r="AC43" s="10"/>
      <c r="AD43" s="125"/>
      <c r="AE43" s="125"/>
      <c r="AF43" s="125"/>
      <c r="AG43" s="37"/>
      <c r="AH43" s="37"/>
      <c r="AI43" s="37"/>
      <c r="AJ43" s="125"/>
      <c r="AK43" s="12"/>
      <c r="AL43" s="12"/>
      <c r="AM43" s="12"/>
      <c r="AN43" s="12"/>
      <c r="AO43" s="12"/>
      <c r="AP43" s="125"/>
    </row>
    <row r="44" spans="1:43" ht="12.75" customHeight="1" x14ac:dyDescent="0.2">
      <c r="A44" s="125"/>
      <c r="B44" s="125"/>
      <c r="C44" s="125">
        <f>COUNTIF(C2:C33,"สหเวชศาสตร์")</f>
        <v>10</v>
      </c>
      <c r="D44" s="3" t="s">
        <v>32</v>
      </c>
      <c r="E44" s="4"/>
      <c r="F44" s="5"/>
      <c r="G44" s="125"/>
      <c r="H44" s="125"/>
      <c r="I44" s="125"/>
      <c r="J44" s="125"/>
      <c r="K44" s="125"/>
      <c r="L44" s="125"/>
      <c r="M44" s="125"/>
      <c r="N44" s="125"/>
      <c r="O44" s="125"/>
      <c r="P44" s="34"/>
      <c r="Q44" s="34"/>
      <c r="R44" s="34"/>
      <c r="S44" s="35"/>
      <c r="T44" s="35"/>
      <c r="U44" s="36"/>
      <c r="V44" s="36"/>
      <c r="W44" s="36"/>
      <c r="X44" s="36"/>
      <c r="Y44" s="36"/>
      <c r="Z44" s="9"/>
      <c r="AA44" s="9"/>
      <c r="AB44" s="10"/>
      <c r="AC44" s="10"/>
      <c r="AD44" s="125"/>
      <c r="AE44" s="125"/>
      <c r="AF44" s="125"/>
      <c r="AG44" s="37"/>
      <c r="AH44" s="37"/>
      <c r="AI44" s="37"/>
      <c r="AJ44" s="125"/>
      <c r="AK44" s="12"/>
      <c r="AL44" s="12"/>
      <c r="AM44" s="12"/>
      <c r="AN44" s="12"/>
      <c r="AO44" s="12"/>
      <c r="AP44" s="125"/>
    </row>
    <row r="45" spans="1:43" ht="25.5" customHeight="1" x14ac:dyDescent="0.2">
      <c r="A45" s="125"/>
      <c r="B45" s="125"/>
      <c r="C45" s="125">
        <f>COUNTIF(C2:C33,"วิทยาศาสตร์การแพทย์")</f>
        <v>7</v>
      </c>
      <c r="D45" s="3" t="s">
        <v>34</v>
      </c>
      <c r="E45" s="4"/>
      <c r="F45" s="5"/>
      <c r="G45" s="125"/>
      <c r="H45" s="125"/>
      <c r="I45" s="125"/>
      <c r="J45" s="125"/>
      <c r="K45" s="125"/>
      <c r="L45" s="125"/>
      <c r="M45" s="125"/>
      <c r="N45" s="125"/>
      <c r="O45" s="125"/>
      <c r="P45" s="34"/>
      <c r="Q45" s="34"/>
      <c r="R45" s="34"/>
      <c r="S45" s="35"/>
      <c r="T45" s="35"/>
      <c r="U45" s="36"/>
      <c r="V45" s="36"/>
      <c r="W45" s="36"/>
      <c r="X45" s="36"/>
      <c r="Y45" s="36"/>
      <c r="Z45" s="9"/>
      <c r="AA45" s="9"/>
      <c r="AB45" s="10"/>
      <c r="AC45" s="10"/>
      <c r="AD45" s="125"/>
      <c r="AE45" s="125"/>
      <c r="AF45" s="125"/>
      <c r="AG45" s="37"/>
      <c r="AH45" s="37"/>
      <c r="AI45" s="37"/>
      <c r="AJ45" s="125"/>
      <c r="AK45" s="12"/>
      <c r="AL45" s="12"/>
      <c r="AM45" s="12"/>
      <c r="AN45" s="12"/>
      <c r="AO45" s="12"/>
      <c r="AP45" s="125"/>
    </row>
    <row r="46" spans="1:43" ht="12.75" customHeight="1" x14ac:dyDescent="0.2">
      <c r="A46" s="125"/>
      <c r="B46" s="125"/>
      <c r="C46" s="125">
        <f>COUNTIF(C2:C34,"เกษตรศาสตร์ฯ")</f>
        <v>0</v>
      </c>
      <c r="D46" s="3" t="s">
        <v>206</v>
      </c>
      <c r="E46" s="4"/>
      <c r="F46" s="5"/>
      <c r="G46" s="125"/>
      <c r="H46" s="125"/>
      <c r="I46" s="125"/>
      <c r="J46" s="125"/>
      <c r="K46" s="125"/>
      <c r="L46" s="125"/>
      <c r="M46" s="125"/>
      <c r="N46" s="125"/>
      <c r="O46" s="125"/>
      <c r="P46" s="34"/>
      <c r="Q46" s="34"/>
      <c r="R46" s="34"/>
      <c r="S46" s="35"/>
      <c r="T46" s="35"/>
      <c r="U46" s="36"/>
      <c r="V46" s="36"/>
      <c r="W46" s="36"/>
      <c r="X46" s="36"/>
      <c r="Y46" s="36"/>
      <c r="Z46" s="9"/>
      <c r="AA46" s="9"/>
      <c r="AB46" s="10"/>
      <c r="AC46" s="10"/>
      <c r="AD46" s="125"/>
      <c r="AE46" s="125"/>
      <c r="AF46" s="125"/>
      <c r="AG46" s="37"/>
      <c r="AH46" s="37"/>
      <c r="AI46" s="37"/>
      <c r="AJ46" s="125"/>
      <c r="AK46" s="12"/>
      <c r="AL46" s="12"/>
      <c r="AM46" s="12"/>
      <c r="AN46" s="12"/>
      <c r="AO46" s="12"/>
      <c r="AP46" s="125"/>
    </row>
    <row r="47" spans="1:43" ht="25.5" customHeight="1" x14ac:dyDescent="0.2">
      <c r="A47" s="125"/>
      <c r="B47" s="125"/>
      <c r="C47" s="125">
        <f>COUNTIF(C2:C35,"ครุศาสตร์ มรภ.พิบูลย์สงคราม")</f>
        <v>0</v>
      </c>
      <c r="D47" s="3" t="s">
        <v>160</v>
      </c>
      <c r="E47" s="4"/>
      <c r="F47" s="5"/>
      <c r="G47" s="125"/>
      <c r="H47" s="125"/>
      <c r="I47" s="125"/>
      <c r="J47" s="125"/>
      <c r="K47" s="125"/>
      <c r="L47" s="125"/>
      <c r="M47" s="125"/>
      <c r="N47" s="125"/>
      <c r="O47" s="125"/>
      <c r="P47" s="34"/>
      <c r="Q47" s="34"/>
      <c r="R47" s="34"/>
      <c r="S47" s="35"/>
      <c r="T47" s="35"/>
      <c r="U47" s="36"/>
      <c r="V47" s="36"/>
      <c r="W47" s="36"/>
      <c r="X47" s="36"/>
      <c r="Y47" s="36"/>
      <c r="Z47" s="9"/>
      <c r="AA47" s="9"/>
      <c r="AB47" s="10"/>
      <c r="AC47" s="10"/>
      <c r="AD47" s="125"/>
      <c r="AE47" s="125"/>
      <c r="AF47" s="125"/>
      <c r="AG47" s="37"/>
      <c r="AH47" s="37"/>
      <c r="AI47" s="37"/>
      <c r="AJ47" s="125"/>
      <c r="AK47" s="12"/>
      <c r="AL47" s="12"/>
      <c r="AM47" s="12"/>
      <c r="AN47" s="12"/>
      <c r="AO47" s="12"/>
      <c r="AP47" s="125"/>
    </row>
    <row r="48" spans="1:43" ht="12.75" customHeight="1" x14ac:dyDescent="0.2">
      <c r="A48" s="125"/>
      <c r="B48" s="125"/>
      <c r="C48" s="125">
        <f>COUNTIF(C2:C36,"ทันตแพทย์ศาสตร์")</f>
        <v>0</v>
      </c>
      <c r="D48" s="3" t="s">
        <v>49</v>
      </c>
      <c r="E48" s="4"/>
      <c r="F48" s="5"/>
      <c r="G48" s="125"/>
      <c r="H48" s="125"/>
      <c r="I48" s="125"/>
      <c r="J48" s="125"/>
      <c r="K48" s="125"/>
      <c r="L48" s="125"/>
      <c r="M48" s="125"/>
      <c r="N48" s="125"/>
      <c r="O48" s="125"/>
      <c r="P48" s="34"/>
      <c r="Q48" s="34"/>
      <c r="R48" s="34"/>
      <c r="S48" s="35"/>
      <c r="T48" s="35"/>
      <c r="U48" s="36"/>
      <c r="V48" s="36"/>
      <c r="W48" s="36"/>
      <c r="X48" s="36"/>
      <c r="Y48" s="36"/>
      <c r="Z48" s="9"/>
      <c r="AA48" s="9"/>
      <c r="AB48" s="10"/>
      <c r="AC48" s="10"/>
      <c r="AD48" s="125"/>
      <c r="AE48" s="125"/>
      <c r="AF48" s="125"/>
      <c r="AG48" s="37"/>
      <c r="AH48" s="37"/>
      <c r="AI48" s="37"/>
      <c r="AJ48" s="125"/>
      <c r="AK48" s="12"/>
      <c r="AL48" s="12"/>
      <c r="AM48" s="12"/>
      <c r="AN48" s="12"/>
      <c r="AO48" s="12"/>
      <c r="AP48" s="125"/>
    </row>
    <row r="49" spans="1:42" ht="12.75" customHeight="1" x14ac:dyDescent="0.2">
      <c r="A49" s="125"/>
      <c r="B49" s="125"/>
      <c r="C49" s="125">
        <f>COUNTIF(C2:C37,"บริหารธุรกิจฯ")</f>
        <v>0</v>
      </c>
      <c r="D49" s="3" t="s">
        <v>147</v>
      </c>
      <c r="E49" s="4"/>
      <c r="F49" s="5"/>
      <c r="G49" s="125"/>
      <c r="H49" s="125"/>
      <c r="I49" s="125"/>
      <c r="J49" s="125"/>
      <c r="K49" s="125"/>
      <c r="L49" s="125"/>
      <c r="M49" s="125"/>
      <c r="N49" s="125"/>
      <c r="O49" s="125"/>
      <c r="P49" s="34"/>
      <c r="Q49" s="34"/>
      <c r="R49" s="34"/>
      <c r="S49" s="35"/>
      <c r="T49" s="35"/>
      <c r="U49" s="36"/>
      <c r="V49" s="36"/>
      <c r="W49" s="36"/>
      <c r="X49" s="36"/>
      <c r="Y49" s="36"/>
      <c r="Z49" s="9"/>
      <c r="AA49" s="9"/>
      <c r="AB49" s="10"/>
      <c r="AC49" s="10"/>
      <c r="AD49" s="125"/>
      <c r="AE49" s="125"/>
      <c r="AF49" s="125"/>
      <c r="AG49" s="37"/>
      <c r="AH49" s="37"/>
      <c r="AI49" s="37"/>
      <c r="AJ49" s="125"/>
      <c r="AK49" s="12"/>
      <c r="AL49" s="12"/>
      <c r="AM49" s="12"/>
      <c r="AN49" s="12"/>
      <c r="AO49" s="12"/>
      <c r="AP49" s="125"/>
    </row>
    <row r="50" spans="1:42" ht="12.75" customHeight="1" x14ac:dyDescent="0.2">
      <c r="A50" s="125"/>
      <c r="B50" s="125"/>
      <c r="C50" s="125">
        <f>COUNTIF(C1:C38,"บุคคลภายนอก")</f>
        <v>0</v>
      </c>
      <c r="D50" s="3" t="s">
        <v>159</v>
      </c>
      <c r="E50" s="4"/>
      <c r="F50" s="5"/>
      <c r="G50" s="125"/>
      <c r="H50" s="125"/>
      <c r="I50" s="125"/>
      <c r="J50" s="125"/>
      <c r="K50" s="125"/>
      <c r="L50" s="125"/>
      <c r="M50" s="125"/>
      <c r="N50" s="125"/>
      <c r="O50" s="125"/>
      <c r="P50" s="34"/>
      <c r="Q50" s="34"/>
      <c r="R50" s="34"/>
      <c r="S50" s="35"/>
      <c r="T50" s="35"/>
      <c r="U50" s="36"/>
      <c r="V50" s="36"/>
      <c r="W50" s="36"/>
      <c r="X50" s="36"/>
      <c r="Y50" s="36"/>
      <c r="Z50" s="9"/>
      <c r="AA50" s="9"/>
      <c r="AB50" s="10"/>
      <c r="AC50" s="10"/>
      <c r="AD50" s="125"/>
      <c r="AE50" s="125"/>
      <c r="AF50" s="125"/>
      <c r="AG50" s="37"/>
      <c r="AH50" s="37"/>
      <c r="AI50" s="37"/>
      <c r="AJ50" s="125"/>
      <c r="AK50" s="12"/>
      <c r="AL50" s="12"/>
      <c r="AM50" s="12"/>
      <c r="AN50" s="12"/>
      <c r="AO50" s="12"/>
      <c r="AP50" s="125"/>
    </row>
    <row r="51" spans="1:42" ht="12.75" customHeight="1" x14ac:dyDescent="0.2">
      <c r="A51" s="125"/>
      <c r="B51" s="125"/>
      <c r="C51" s="125">
        <f>COUNTIF(C2:C39,"พยาบาลศาสตร์")</f>
        <v>3</v>
      </c>
      <c r="D51" s="3" t="s">
        <v>43</v>
      </c>
      <c r="E51" s="4"/>
      <c r="F51" s="5"/>
      <c r="G51" s="125"/>
      <c r="H51" s="125"/>
      <c r="I51" s="125"/>
      <c r="J51" s="125"/>
      <c r="K51" s="125"/>
      <c r="L51" s="125"/>
      <c r="M51" s="125"/>
      <c r="N51" s="125"/>
      <c r="O51" s="125"/>
      <c r="P51" s="34"/>
      <c r="Q51" s="34"/>
      <c r="R51" s="34"/>
      <c r="S51" s="35"/>
      <c r="T51" s="35"/>
      <c r="U51" s="36"/>
      <c r="V51" s="36"/>
      <c r="W51" s="36"/>
      <c r="X51" s="36"/>
      <c r="Y51" s="36"/>
      <c r="Z51" s="9"/>
      <c r="AA51" s="9"/>
      <c r="AB51" s="10"/>
      <c r="AC51" s="10"/>
      <c r="AD51" s="125"/>
      <c r="AE51" s="125"/>
      <c r="AF51" s="125"/>
      <c r="AG51" s="37"/>
      <c r="AH51" s="37"/>
      <c r="AI51" s="37"/>
      <c r="AJ51" s="125"/>
      <c r="AK51" s="12"/>
      <c r="AL51" s="12"/>
      <c r="AM51" s="12"/>
      <c r="AN51" s="12"/>
      <c r="AO51" s="12"/>
      <c r="AP51" s="125"/>
    </row>
    <row r="52" spans="1:42" ht="12.75" customHeight="1" x14ac:dyDescent="0.2">
      <c r="A52" s="125"/>
      <c r="B52" s="125"/>
      <c r="C52" s="125">
        <f>COUNTIF(C2:C40,"แพทยศาสตร์")</f>
        <v>2</v>
      </c>
      <c r="D52" s="3" t="s">
        <v>186</v>
      </c>
      <c r="E52" s="4"/>
      <c r="F52" s="5"/>
      <c r="G52" s="125"/>
      <c r="H52" s="125"/>
      <c r="I52" s="125"/>
      <c r="J52" s="125"/>
      <c r="K52" s="125"/>
      <c r="L52" s="125"/>
      <c r="M52" s="125"/>
      <c r="N52" s="125"/>
      <c r="O52" s="125"/>
      <c r="P52" s="34"/>
      <c r="Q52" s="34"/>
      <c r="R52" s="34"/>
      <c r="S52" s="35"/>
      <c r="T52" s="35"/>
      <c r="U52" s="36"/>
      <c r="V52" s="36"/>
      <c r="W52" s="36"/>
      <c r="X52" s="36"/>
      <c r="Y52" s="36"/>
      <c r="Z52" s="9"/>
      <c r="AA52" s="9"/>
      <c r="AB52" s="10"/>
      <c r="AC52" s="10"/>
      <c r="AD52" s="125"/>
      <c r="AE52" s="125"/>
      <c r="AF52" s="125"/>
      <c r="AG52" s="37"/>
      <c r="AH52" s="37"/>
      <c r="AI52" s="37"/>
      <c r="AJ52" s="125"/>
      <c r="AK52" s="12"/>
      <c r="AL52" s="12"/>
      <c r="AM52" s="12"/>
      <c r="AN52" s="12"/>
      <c r="AO52" s="12"/>
      <c r="AP52" s="125"/>
    </row>
    <row r="53" spans="1:42" ht="12.75" customHeight="1" x14ac:dyDescent="0.2">
      <c r="A53" s="125"/>
      <c r="B53" s="125"/>
      <c r="C53" s="125">
        <f>COUNTIF(C2:C41,"เภสัชศาสตร์")</f>
        <v>2</v>
      </c>
      <c r="D53" s="3" t="s">
        <v>92</v>
      </c>
      <c r="E53" s="4"/>
      <c r="F53" s="5"/>
      <c r="G53" s="125"/>
      <c r="H53" s="125"/>
      <c r="I53" s="125"/>
      <c r="J53" s="125"/>
      <c r="K53" s="125"/>
      <c r="L53" s="125"/>
      <c r="M53" s="125"/>
      <c r="N53" s="125"/>
      <c r="O53" s="125"/>
      <c r="P53" s="34"/>
      <c r="Q53" s="34"/>
      <c r="R53" s="34"/>
      <c r="S53" s="35"/>
      <c r="T53" s="35"/>
      <c r="U53" s="36"/>
      <c r="V53" s="36"/>
      <c r="W53" s="36"/>
      <c r="X53" s="36"/>
      <c r="Y53" s="36"/>
      <c r="Z53" s="9"/>
      <c r="AA53" s="9"/>
      <c r="AB53" s="10"/>
      <c r="AC53" s="10"/>
      <c r="AD53" s="125"/>
      <c r="AE53" s="125"/>
      <c r="AF53" s="125"/>
      <c r="AG53" s="37"/>
      <c r="AH53" s="37"/>
      <c r="AI53" s="37"/>
      <c r="AJ53" s="125"/>
      <c r="AK53" s="12"/>
      <c r="AL53" s="12"/>
      <c r="AM53" s="12"/>
      <c r="AN53" s="12"/>
      <c r="AO53" s="12"/>
      <c r="AP53" s="125"/>
    </row>
    <row r="54" spans="1:42" ht="12.75" customHeight="1" x14ac:dyDescent="0.2">
      <c r="A54" s="125"/>
      <c r="B54" s="125"/>
      <c r="C54" s="125">
        <f>COUNTIF(C2:C42,"มนุษยศาสตร์")</f>
        <v>0</v>
      </c>
      <c r="D54" s="3" t="s">
        <v>46</v>
      </c>
      <c r="E54" s="4"/>
      <c r="F54" s="5"/>
      <c r="G54" s="125"/>
      <c r="H54" s="125"/>
      <c r="I54" s="125"/>
      <c r="J54" s="125"/>
      <c r="K54" s="125"/>
      <c r="L54" s="125"/>
      <c r="M54" s="125"/>
      <c r="N54" s="125"/>
      <c r="O54" s="125"/>
      <c r="P54" s="34"/>
      <c r="Q54" s="34"/>
      <c r="R54" s="34"/>
      <c r="S54" s="35"/>
      <c r="T54" s="35"/>
      <c r="U54" s="36"/>
      <c r="V54" s="36"/>
      <c r="W54" s="36"/>
      <c r="X54" s="36"/>
      <c r="Y54" s="36"/>
      <c r="Z54" s="9"/>
      <c r="AA54" s="9"/>
      <c r="AB54" s="10"/>
      <c r="AC54" s="10"/>
      <c r="AD54" s="125"/>
      <c r="AE54" s="125"/>
      <c r="AF54" s="125"/>
      <c r="AG54" s="37"/>
      <c r="AH54" s="37"/>
      <c r="AI54" s="37"/>
      <c r="AJ54" s="125"/>
      <c r="AK54" s="12"/>
      <c r="AL54" s="12"/>
      <c r="AM54" s="12"/>
      <c r="AN54" s="12"/>
      <c r="AO54" s="12"/>
      <c r="AP54" s="125"/>
    </row>
    <row r="55" spans="1:42" ht="25.5" customHeight="1" x14ac:dyDescent="0.2">
      <c r="A55" s="125"/>
      <c r="B55" s="125"/>
      <c r="C55" s="125">
        <f>COUNTIF(C2:C43,"โรงเรียนมัธยมสาธิตฯ")</f>
        <v>0</v>
      </c>
      <c r="D55" s="3" t="s">
        <v>153</v>
      </c>
      <c r="E55" s="4"/>
      <c r="F55" s="5"/>
      <c r="G55" s="125"/>
      <c r="H55" s="125"/>
      <c r="I55" s="125"/>
      <c r="J55" s="125"/>
      <c r="K55" s="125"/>
      <c r="L55" s="125"/>
      <c r="M55" s="125"/>
      <c r="N55" s="125"/>
      <c r="O55" s="125"/>
      <c r="P55" s="34"/>
      <c r="Q55" s="34"/>
      <c r="R55" s="34"/>
      <c r="S55" s="35"/>
      <c r="T55" s="35"/>
      <c r="U55" s="36"/>
      <c r="V55" s="36"/>
      <c r="W55" s="36"/>
      <c r="X55" s="36"/>
      <c r="Y55" s="36"/>
      <c r="Z55" s="9"/>
      <c r="AA55" s="9"/>
      <c r="AB55" s="10"/>
      <c r="AC55" s="10"/>
      <c r="AD55" s="125"/>
      <c r="AE55" s="125"/>
      <c r="AF55" s="125"/>
      <c r="AG55" s="37"/>
      <c r="AH55" s="37"/>
      <c r="AI55" s="37"/>
      <c r="AJ55" s="125"/>
      <c r="AK55" s="12"/>
      <c r="AL55" s="12"/>
      <c r="AM55" s="12"/>
      <c r="AN55" s="12"/>
      <c r="AO55" s="12"/>
      <c r="AP55" s="125"/>
    </row>
    <row r="56" spans="1:42" ht="25.5" customHeight="1" x14ac:dyDescent="0.2">
      <c r="A56" s="125"/>
      <c r="B56" s="125"/>
      <c r="C56" s="125">
        <f>COUNTIF(C2:C44,"วิทยาลัยพลังงานทดแทน")</f>
        <v>0</v>
      </c>
      <c r="D56" s="3" t="s">
        <v>48</v>
      </c>
      <c r="E56" s="4"/>
      <c r="F56" s="5"/>
      <c r="G56" s="125"/>
      <c r="H56" s="125"/>
      <c r="I56" s="125"/>
      <c r="J56" s="125"/>
      <c r="K56" s="125"/>
      <c r="L56" s="125"/>
      <c r="M56" s="125"/>
      <c r="N56" s="125"/>
      <c r="O56" s="125"/>
      <c r="P56" s="34"/>
      <c r="Q56" s="34"/>
      <c r="R56" s="34"/>
      <c r="S56" s="35"/>
      <c r="T56" s="35"/>
      <c r="U56" s="36"/>
      <c r="V56" s="36"/>
      <c r="W56" s="36"/>
      <c r="X56" s="36"/>
      <c r="Y56" s="36"/>
      <c r="Z56" s="9"/>
      <c r="AA56" s="9"/>
      <c r="AB56" s="10"/>
      <c r="AC56" s="10"/>
      <c r="AD56" s="125"/>
      <c r="AE56" s="125"/>
      <c r="AF56" s="125"/>
      <c r="AG56" s="37"/>
      <c r="AH56" s="37"/>
      <c r="AI56" s="37"/>
      <c r="AJ56" s="125"/>
      <c r="AK56" s="12"/>
      <c r="AL56" s="12"/>
      <c r="AM56" s="12"/>
      <c r="AN56" s="12"/>
      <c r="AO56" s="12"/>
      <c r="AP56" s="125"/>
    </row>
    <row r="57" spans="1:42" ht="25.5" customHeight="1" x14ac:dyDescent="0.2">
      <c r="A57" s="125"/>
      <c r="B57" s="125"/>
      <c r="C57" s="125">
        <f>COUNTIF(C2:C45,"วิทยาศาสตร์การแพทย์")</f>
        <v>7</v>
      </c>
      <c r="D57" s="3" t="s">
        <v>34</v>
      </c>
      <c r="E57" s="4"/>
      <c r="F57" s="5"/>
      <c r="G57" s="125"/>
      <c r="H57" s="125"/>
      <c r="I57" s="125"/>
      <c r="J57" s="125"/>
      <c r="K57" s="125"/>
      <c r="L57" s="125"/>
      <c r="M57" s="125"/>
      <c r="N57" s="125"/>
      <c r="O57" s="125"/>
      <c r="P57" s="34"/>
      <c r="Q57" s="34"/>
      <c r="R57" s="34"/>
      <c r="S57" s="35"/>
      <c r="T57" s="35"/>
      <c r="U57" s="36"/>
      <c r="V57" s="36"/>
      <c r="W57" s="36"/>
      <c r="X57" s="36"/>
      <c r="Y57" s="36"/>
      <c r="Z57" s="9"/>
      <c r="AA57" s="9"/>
      <c r="AB57" s="10"/>
      <c r="AC57" s="10"/>
      <c r="AD57" s="125"/>
      <c r="AE57" s="125"/>
      <c r="AF57" s="125"/>
      <c r="AG57" s="37"/>
      <c r="AH57" s="37"/>
      <c r="AI57" s="37"/>
      <c r="AJ57" s="125"/>
      <c r="AK57" s="12"/>
      <c r="AL57" s="12"/>
      <c r="AM57" s="12"/>
      <c r="AN57" s="12"/>
      <c r="AO57" s="12"/>
      <c r="AP57" s="125"/>
    </row>
    <row r="58" spans="1:42" ht="12.75" customHeight="1" x14ac:dyDescent="0.2">
      <c r="A58" s="125"/>
      <c r="B58" s="125"/>
      <c r="C58" s="125">
        <f>COUNTIF(C2:C46,"วิศวกรรมศาสตร์")</f>
        <v>1</v>
      </c>
      <c r="D58" s="3" t="s">
        <v>51</v>
      </c>
      <c r="E58" s="4"/>
      <c r="F58" s="5"/>
      <c r="G58" s="125"/>
      <c r="H58" s="125"/>
      <c r="I58" s="125"/>
      <c r="J58" s="125"/>
      <c r="K58" s="125"/>
      <c r="L58" s="125"/>
      <c r="M58" s="125"/>
      <c r="N58" s="125"/>
      <c r="O58" s="125"/>
      <c r="P58" s="34"/>
      <c r="Q58" s="34"/>
      <c r="R58" s="34"/>
      <c r="S58" s="35"/>
      <c r="T58" s="35"/>
      <c r="U58" s="36"/>
      <c r="V58" s="36"/>
      <c r="W58" s="36"/>
      <c r="X58" s="36"/>
      <c r="Y58" s="36"/>
      <c r="Z58" s="9"/>
      <c r="AA58" s="9"/>
      <c r="AB58" s="10"/>
      <c r="AC58" s="10"/>
      <c r="AD58" s="125"/>
      <c r="AE58" s="125"/>
      <c r="AF58" s="125"/>
      <c r="AG58" s="37"/>
      <c r="AH58" s="37"/>
      <c r="AI58" s="37"/>
      <c r="AJ58" s="125"/>
      <c r="AK58" s="12"/>
      <c r="AL58" s="12"/>
      <c r="AM58" s="12"/>
      <c r="AN58" s="12"/>
      <c r="AO58" s="12"/>
      <c r="AP58" s="125"/>
    </row>
    <row r="59" spans="1:42" ht="12.75" customHeight="1" x14ac:dyDescent="0.2">
      <c r="A59" s="125"/>
      <c r="B59" s="125"/>
      <c r="C59" s="125">
        <f>COUNTIF(C2:C47,"ศึกษาศาสตร์")</f>
        <v>0</v>
      </c>
      <c r="D59" s="3" t="s">
        <v>47</v>
      </c>
      <c r="E59" s="4"/>
      <c r="F59" s="5"/>
      <c r="G59" s="125"/>
      <c r="H59" s="125"/>
      <c r="I59" s="125"/>
      <c r="J59" s="125"/>
      <c r="K59" s="125"/>
      <c r="L59" s="125"/>
      <c r="M59" s="125"/>
      <c r="N59" s="125"/>
      <c r="O59" s="125"/>
      <c r="P59" s="34"/>
      <c r="Q59" s="34"/>
      <c r="R59" s="34"/>
      <c r="S59" s="35"/>
      <c r="T59" s="35"/>
      <c r="U59" s="36"/>
      <c r="V59" s="36"/>
      <c r="W59" s="36"/>
      <c r="X59" s="36"/>
      <c r="Y59" s="36"/>
      <c r="Z59" s="9"/>
      <c r="AA59" s="9"/>
      <c r="AB59" s="10"/>
      <c r="AC59" s="10"/>
      <c r="AD59" s="125"/>
      <c r="AE59" s="125"/>
      <c r="AF59" s="125"/>
      <c r="AG59" s="37"/>
      <c r="AH59" s="37"/>
      <c r="AI59" s="37"/>
      <c r="AJ59" s="125"/>
      <c r="AK59" s="12"/>
      <c r="AL59" s="12"/>
      <c r="AM59" s="12"/>
      <c r="AN59" s="12"/>
      <c r="AO59" s="12"/>
      <c r="AP59" s="125"/>
    </row>
    <row r="60" spans="1:42" ht="25.5" customHeight="1" x14ac:dyDescent="0.2">
      <c r="A60" s="125"/>
      <c r="B60" s="125"/>
      <c r="C60" s="125">
        <f>COUNTIF(C2:C48,"สถาปัตยกรรมศาสตร์")</f>
        <v>0</v>
      </c>
      <c r="D60" s="3" t="s">
        <v>80</v>
      </c>
      <c r="E60" s="4"/>
      <c r="F60" s="5"/>
      <c r="G60" s="125"/>
      <c r="H60" s="125"/>
      <c r="I60" s="125"/>
      <c r="J60" s="125"/>
      <c r="K60" s="125"/>
      <c r="L60" s="125"/>
      <c r="M60" s="125"/>
      <c r="N60" s="125"/>
      <c r="O60" s="125"/>
      <c r="P60" s="34"/>
      <c r="Q60" s="34"/>
      <c r="R60" s="34"/>
      <c r="S60" s="35"/>
      <c r="T60" s="35"/>
      <c r="U60" s="36"/>
      <c r="V60" s="36"/>
      <c r="W60" s="36"/>
      <c r="X60" s="36"/>
      <c r="Y60" s="36"/>
      <c r="Z60" s="9"/>
      <c r="AA60" s="9"/>
      <c r="AB60" s="10"/>
      <c r="AC60" s="10"/>
      <c r="AD60" s="125"/>
      <c r="AE60" s="125"/>
      <c r="AF60" s="125"/>
      <c r="AG60" s="37"/>
      <c r="AH60" s="37"/>
      <c r="AI60" s="37"/>
      <c r="AJ60" s="125"/>
      <c r="AK60" s="12"/>
      <c r="AL60" s="12"/>
      <c r="AM60" s="12"/>
      <c r="AN60" s="12"/>
      <c r="AO60" s="12"/>
      <c r="AP60" s="125"/>
    </row>
    <row r="61" spans="1:42" ht="12.75" customHeight="1" x14ac:dyDescent="0.2">
      <c r="A61" s="125"/>
      <c r="B61" s="125"/>
      <c r="C61" s="125">
        <f>COUNTIF(C2:C49,"สหเวชศาสตร์")</f>
        <v>10</v>
      </c>
      <c r="D61" s="3" t="s">
        <v>32</v>
      </c>
      <c r="E61" s="4"/>
      <c r="F61" s="5"/>
      <c r="G61" s="125"/>
      <c r="H61" s="125"/>
      <c r="I61" s="125"/>
      <c r="J61" s="125"/>
      <c r="K61" s="125"/>
      <c r="L61" s="125"/>
      <c r="M61" s="125"/>
      <c r="N61" s="125"/>
      <c r="O61" s="125"/>
      <c r="P61" s="34"/>
      <c r="Q61" s="34"/>
      <c r="R61" s="34"/>
      <c r="S61" s="35"/>
      <c r="T61" s="35"/>
      <c r="U61" s="36"/>
      <c r="V61" s="36"/>
      <c r="W61" s="36"/>
      <c r="X61" s="36"/>
      <c r="Y61" s="36"/>
      <c r="Z61" s="9"/>
      <c r="AA61" s="9"/>
      <c r="AB61" s="10"/>
      <c r="AC61" s="10"/>
      <c r="AD61" s="125"/>
      <c r="AE61" s="125"/>
      <c r="AF61" s="125"/>
      <c r="AG61" s="37"/>
      <c r="AH61" s="37"/>
      <c r="AI61" s="37"/>
      <c r="AJ61" s="125"/>
      <c r="AK61" s="12"/>
      <c r="AL61" s="12"/>
      <c r="AM61" s="12"/>
      <c r="AN61" s="12"/>
      <c r="AO61" s="12"/>
      <c r="AP61" s="125"/>
    </row>
    <row r="62" spans="1:42" ht="12.75" customHeight="1" x14ac:dyDescent="0.2">
      <c r="A62" s="125"/>
      <c r="B62" s="125"/>
      <c r="C62" s="125">
        <f>COUNTIF(C2:C50,"สังคมศาสตร์")</f>
        <v>0</v>
      </c>
      <c r="D62" s="3" t="s">
        <v>165</v>
      </c>
      <c r="E62" s="4"/>
      <c r="F62" s="5"/>
      <c r="G62" s="125"/>
      <c r="H62" s="125"/>
      <c r="I62" s="125"/>
      <c r="J62" s="125"/>
      <c r="K62" s="125"/>
      <c r="L62" s="125"/>
      <c r="M62" s="125"/>
      <c r="N62" s="125"/>
      <c r="O62" s="125"/>
      <c r="P62" s="34"/>
      <c r="Q62" s="34"/>
      <c r="R62" s="34"/>
      <c r="S62" s="35"/>
      <c r="T62" s="35"/>
      <c r="U62" s="36"/>
      <c r="V62" s="36"/>
      <c r="W62" s="36"/>
      <c r="X62" s="36"/>
      <c r="Y62" s="36"/>
      <c r="Z62" s="9"/>
      <c r="AA62" s="9"/>
      <c r="AB62" s="10"/>
      <c r="AC62" s="10"/>
      <c r="AD62" s="125"/>
      <c r="AE62" s="125"/>
      <c r="AF62" s="125"/>
      <c r="AG62" s="37"/>
      <c r="AH62" s="37"/>
      <c r="AI62" s="37"/>
      <c r="AJ62" s="125"/>
      <c r="AK62" s="12"/>
      <c r="AL62" s="12"/>
      <c r="AM62" s="12"/>
      <c r="AN62" s="12"/>
      <c r="AO62" s="12"/>
      <c r="AP62" s="125"/>
    </row>
    <row r="63" spans="1:42" ht="12.75" customHeight="1" x14ac:dyDescent="0.2">
      <c r="A63" s="125"/>
      <c r="B63" s="125"/>
      <c r="C63" s="125">
        <f>COUNTIF(C2:C51,"สาธารณสุขศาสตร์")</f>
        <v>3</v>
      </c>
      <c r="D63" s="3" t="s">
        <v>39</v>
      </c>
      <c r="E63" s="4"/>
      <c r="F63" s="5"/>
      <c r="G63" s="125"/>
      <c r="H63" s="125"/>
      <c r="I63" s="125"/>
      <c r="J63" s="125"/>
      <c r="K63" s="125"/>
      <c r="L63" s="125"/>
      <c r="M63" s="125"/>
      <c r="N63" s="125"/>
      <c r="O63" s="125"/>
      <c r="P63" s="34"/>
      <c r="Q63" s="34"/>
      <c r="R63" s="34"/>
      <c r="S63" s="35"/>
      <c r="T63" s="35"/>
      <c r="U63" s="36"/>
      <c r="V63" s="36"/>
      <c r="W63" s="36"/>
      <c r="X63" s="36"/>
      <c r="Y63" s="36"/>
      <c r="Z63" s="9"/>
      <c r="AA63" s="9"/>
      <c r="AB63" s="10"/>
      <c r="AC63" s="10"/>
      <c r="AD63" s="125"/>
      <c r="AE63" s="125"/>
      <c r="AF63" s="125"/>
      <c r="AG63" s="37"/>
      <c r="AH63" s="37"/>
      <c r="AI63" s="37"/>
      <c r="AJ63" s="125"/>
      <c r="AK63" s="12"/>
      <c r="AL63" s="12"/>
      <c r="AM63" s="12"/>
      <c r="AN63" s="12"/>
      <c r="AO63" s="12"/>
      <c r="AP63" s="125"/>
    </row>
    <row r="64" spans="1:42" ht="12.75" customHeight="1" x14ac:dyDescent="0.2">
      <c r="A64" s="125"/>
      <c r="B64" s="125"/>
      <c r="C64" s="125"/>
      <c r="D64" s="3"/>
      <c r="E64" s="4"/>
      <c r="F64" s="5"/>
      <c r="G64" s="125"/>
      <c r="H64" s="125"/>
      <c r="I64" s="125"/>
      <c r="J64" s="125"/>
      <c r="K64" s="125"/>
      <c r="L64" s="125"/>
      <c r="M64" s="125"/>
      <c r="N64" s="125"/>
      <c r="O64" s="125"/>
      <c r="P64" s="34"/>
      <c r="Q64" s="34"/>
      <c r="R64" s="34"/>
      <c r="S64" s="35"/>
      <c r="T64" s="35"/>
      <c r="U64" s="36"/>
      <c r="V64" s="36"/>
      <c r="W64" s="36"/>
      <c r="X64" s="36"/>
      <c r="Y64" s="36"/>
      <c r="Z64" s="9"/>
      <c r="AA64" s="9"/>
      <c r="AB64" s="10"/>
      <c r="AC64" s="10"/>
      <c r="AD64" s="125"/>
      <c r="AE64" s="125"/>
      <c r="AF64" s="125"/>
      <c r="AG64" s="37"/>
      <c r="AH64" s="37"/>
      <c r="AI64" s="37"/>
      <c r="AJ64" s="125"/>
      <c r="AK64" s="12"/>
      <c r="AL64" s="12"/>
      <c r="AM64" s="12"/>
      <c r="AN64" s="12"/>
      <c r="AO64" s="12"/>
      <c r="AP64" s="125"/>
    </row>
  </sheetData>
  <autoFilter ref="A1:AQ3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2"/>
  <sheetViews>
    <sheetView topLeftCell="G1" workbookViewId="0">
      <pane ySplit="1" topLeftCell="A11" activePane="bottomLeft" state="frozen"/>
      <selection pane="bottomLeft" activeCell="V37" sqref="V37"/>
    </sheetView>
  </sheetViews>
  <sheetFormatPr defaultColWidth="17.28515625" defaultRowHeight="15.75" customHeight="1" x14ac:dyDescent="0.2"/>
  <cols>
    <col min="1" max="1" width="4.85546875" style="124" customWidth="1"/>
    <col min="2" max="2" width="5.140625" style="124" customWidth="1"/>
    <col min="3" max="3" width="13.140625" style="124" customWidth="1"/>
    <col min="4" max="4" width="15.85546875" style="124" customWidth="1"/>
    <col min="5" max="5" width="15.42578125" style="124" customWidth="1"/>
    <col min="6" max="6" width="4.85546875" style="124" customWidth="1"/>
    <col min="7" max="7" width="3.7109375" style="124" customWidth="1"/>
    <col min="8" max="8" width="3.28515625" style="124" customWidth="1"/>
    <col min="9" max="9" width="6.42578125" style="124" customWidth="1"/>
    <col min="10" max="10" width="5.5703125" style="124" customWidth="1"/>
    <col min="11" max="11" width="4.42578125" style="124" customWidth="1"/>
    <col min="12" max="12" width="5.5703125" style="124" customWidth="1"/>
    <col min="13" max="13" width="4.42578125" style="124" customWidth="1"/>
    <col min="14" max="14" width="4.28515625" style="124" customWidth="1"/>
    <col min="15" max="15" width="4" style="124" customWidth="1"/>
    <col min="16" max="36" width="6" style="124" customWidth="1"/>
    <col min="37" max="37" width="4.7109375" style="124" customWidth="1"/>
    <col min="38" max="38" width="6.28515625" style="124" customWidth="1"/>
    <col min="39" max="39" width="5.42578125" style="124" customWidth="1"/>
    <col min="40" max="40" width="7.7109375" style="124" customWidth="1"/>
    <col min="41" max="41" width="4.7109375" style="124" customWidth="1"/>
    <col min="42" max="42" width="6.140625" style="124" customWidth="1"/>
    <col min="43" max="43" width="17.140625" style="124" customWidth="1"/>
    <col min="44" max="16384" width="17.28515625" style="124"/>
  </cols>
  <sheetData>
    <row r="1" spans="1:42" ht="51" customHeight="1" x14ac:dyDescent="0.2">
      <c r="A1" s="125" t="s">
        <v>6</v>
      </c>
      <c r="B1" s="125" t="s">
        <v>7</v>
      </c>
      <c r="C1" s="125" t="s">
        <v>8</v>
      </c>
      <c r="D1" s="3" t="s">
        <v>9</v>
      </c>
      <c r="E1" s="4" t="s">
        <v>10</v>
      </c>
      <c r="F1" s="5" t="s">
        <v>11</v>
      </c>
      <c r="G1" s="125" t="s">
        <v>12</v>
      </c>
      <c r="H1" s="125" t="s">
        <v>8</v>
      </c>
      <c r="I1" s="125" t="s">
        <v>5</v>
      </c>
      <c r="J1" s="125" t="s">
        <v>15</v>
      </c>
      <c r="K1" s="125" t="s">
        <v>16</v>
      </c>
      <c r="L1" s="125" t="s">
        <v>17</v>
      </c>
      <c r="M1" s="125" t="s">
        <v>18</v>
      </c>
      <c r="N1" s="125" t="s">
        <v>19</v>
      </c>
      <c r="O1" s="125" t="s">
        <v>20</v>
      </c>
      <c r="P1" s="6">
        <v>1.1000000000000001</v>
      </c>
      <c r="Q1" s="6">
        <v>1.2</v>
      </c>
      <c r="R1" s="6">
        <v>1.3</v>
      </c>
      <c r="S1" s="7">
        <v>2.1</v>
      </c>
      <c r="T1" s="7">
        <v>2.2000000000000002</v>
      </c>
      <c r="U1" s="8">
        <v>3.1</v>
      </c>
      <c r="V1" s="8">
        <v>3.2</v>
      </c>
      <c r="W1" s="8">
        <v>3.3</v>
      </c>
      <c r="X1" s="8">
        <v>3.4</v>
      </c>
      <c r="Y1" s="8">
        <v>3.5</v>
      </c>
      <c r="Z1" s="9" t="s">
        <v>21</v>
      </c>
      <c r="AA1" s="9" t="s">
        <v>22</v>
      </c>
      <c r="AB1" s="10" t="s">
        <v>23</v>
      </c>
      <c r="AC1" s="10" t="s">
        <v>24</v>
      </c>
      <c r="AD1" s="2">
        <v>4.3</v>
      </c>
      <c r="AE1" s="2">
        <v>4.4000000000000004</v>
      </c>
      <c r="AF1" s="2">
        <v>4.5</v>
      </c>
      <c r="AG1" s="11">
        <v>5.0999999999999899</v>
      </c>
      <c r="AH1" s="11">
        <v>5.2</v>
      </c>
      <c r="AI1" s="11">
        <v>5.3</v>
      </c>
      <c r="AJ1" s="125" t="s">
        <v>25</v>
      </c>
      <c r="AK1" s="12" t="s">
        <v>26</v>
      </c>
      <c r="AL1" s="12" t="s">
        <v>27</v>
      </c>
      <c r="AM1" s="13" t="s">
        <v>28</v>
      </c>
      <c r="AN1" s="12" t="s">
        <v>29</v>
      </c>
      <c r="AO1" s="12" t="s">
        <v>30</v>
      </c>
      <c r="AP1" s="125" t="s">
        <v>31</v>
      </c>
    </row>
    <row r="2" spans="1:42" ht="12.75" customHeight="1" x14ac:dyDescent="0.2">
      <c r="A2" s="2">
        <v>12</v>
      </c>
      <c r="B2" s="2">
        <v>1</v>
      </c>
      <c r="C2" s="125" t="s">
        <v>46</v>
      </c>
      <c r="D2" s="3"/>
      <c r="E2" s="14">
        <v>3</v>
      </c>
      <c r="F2" s="5"/>
      <c r="G2" s="125"/>
      <c r="H2" s="125"/>
      <c r="I2" s="125"/>
      <c r="J2" s="2">
        <v>1</v>
      </c>
      <c r="K2" s="125"/>
      <c r="L2" s="125"/>
      <c r="M2" s="125"/>
      <c r="N2" s="125"/>
      <c r="O2" s="125"/>
      <c r="P2" s="6">
        <v>5</v>
      </c>
      <c r="Q2" s="6">
        <v>5</v>
      </c>
      <c r="R2" s="6">
        <v>5</v>
      </c>
      <c r="S2" s="7">
        <v>5</v>
      </c>
      <c r="T2" s="7">
        <v>5</v>
      </c>
      <c r="U2" s="8">
        <v>5</v>
      </c>
      <c r="V2" s="8">
        <v>5</v>
      </c>
      <c r="W2" s="8">
        <v>5</v>
      </c>
      <c r="X2" s="8">
        <v>5</v>
      </c>
      <c r="Y2" s="8">
        <v>5</v>
      </c>
      <c r="Z2" s="15">
        <v>3</v>
      </c>
      <c r="AA2" s="15">
        <v>3</v>
      </c>
      <c r="AB2" s="16">
        <v>4</v>
      </c>
      <c r="AC2" s="16">
        <v>4</v>
      </c>
      <c r="AD2" s="2">
        <v>4</v>
      </c>
      <c r="AE2" s="2">
        <v>5</v>
      </c>
      <c r="AF2" s="2">
        <v>5</v>
      </c>
      <c r="AG2" s="11">
        <v>4</v>
      </c>
      <c r="AH2" s="11">
        <v>5</v>
      </c>
      <c r="AI2" s="11">
        <v>5</v>
      </c>
      <c r="AJ2" s="2">
        <v>1</v>
      </c>
      <c r="AK2" s="17">
        <v>1</v>
      </c>
      <c r="AL2" s="12"/>
      <c r="AM2" s="17">
        <v>1</v>
      </c>
      <c r="AN2" s="12"/>
      <c r="AO2" s="17">
        <v>1</v>
      </c>
      <c r="AP2" s="2">
        <v>2</v>
      </c>
    </row>
    <row r="3" spans="1:42" ht="12.75" customHeight="1" x14ac:dyDescent="0.2">
      <c r="A3" s="2">
        <v>14</v>
      </c>
      <c r="B3" s="2">
        <v>1</v>
      </c>
      <c r="C3" s="125" t="s">
        <v>47</v>
      </c>
      <c r="D3" s="3"/>
      <c r="E3" s="14">
        <v>3</v>
      </c>
      <c r="F3" s="5"/>
      <c r="G3" s="2">
        <v>1</v>
      </c>
      <c r="H3" s="125"/>
      <c r="I3" s="125"/>
      <c r="J3" s="125"/>
      <c r="K3" s="125"/>
      <c r="L3" s="125"/>
      <c r="M3" s="125"/>
      <c r="N3" s="125"/>
      <c r="O3" s="125"/>
      <c r="P3" s="6">
        <v>5</v>
      </c>
      <c r="Q3" s="6">
        <v>5</v>
      </c>
      <c r="R3" s="6">
        <v>5</v>
      </c>
      <c r="S3" s="7">
        <v>5</v>
      </c>
      <c r="T3" s="7">
        <v>5</v>
      </c>
      <c r="U3" s="8">
        <v>5</v>
      </c>
      <c r="V3" s="8">
        <v>4</v>
      </c>
      <c r="W3" s="8">
        <v>4</v>
      </c>
      <c r="X3" s="8">
        <v>4</v>
      </c>
      <c r="Y3" s="8">
        <v>5</v>
      </c>
      <c r="Z3" s="15">
        <v>3</v>
      </c>
      <c r="AA3" s="15">
        <v>2</v>
      </c>
      <c r="AB3" s="16">
        <v>4</v>
      </c>
      <c r="AC3" s="16">
        <v>3</v>
      </c>
      <c r="AD3" s="2">
        <v>5</v>
      </c>
      <c r="AE3" s="2">
        <v>5</v>
      </c>
      <c r="AF3" s="2">
        <v>5</v>
      </c>
      <c r="AG3" s="11">
        <v>5</v>
      </c>
      <c r="AH3" s="11">
        <v>5</v>
      </c>
      <c r="AI3" s="11">
        <v>5</v>
      </c>
      <c r="AJ3" s="2">
        <v>1</v>
      </c>
      <c r="AK3" s="17">
        <v>1</v>
      </c>
      <c r="AL3" s="17">
        <v>1</v>
      </c>
      <c r="AM3" s="17">
        <v>1</v>
      </c>
      <c r="AN3" s="12"/>
      <c r="AO3" s="12"/>
      <c r="AP3" s="2">
        <v>1</v>
      </c>
    </row>
    <row r="4" spans="1:42" ht="12.75" customHeight="1" x14ac:dyDescent="0.2">
      <c r="A4" s="2">
        <v>84</v>
      </c>
      <c r="B4" s="2">
        <v>1</v>
      </c>
      <c r="C4" s="125" t="s">
        <v>47</v>
      </c>
      <c r="D4" s="3"/>
      <c r="E4" s="14">
        <v>3</v>
      </c>
      <c r="F4" s="5"/>
      <c r="G4" s="125"/>
      <c r="H4" s="125"/>
      <c r="I4" s="125"/>
      <c r="J4" s="125"/>
      <c r="K4" s="125"/>
      <c r="L4" s="125"/>
      <c r="M4" s="2">
        <v>1</v>
      </c>
      <c r="N4" s="125"/>
      <c r="O4" s="125"/>
      <c r="P4" s="6">
        <v>5</v>
      </c>
      <c r="Q4" s="6">
        <v>4</v>
      </c>
      <c r="R4" s="6">
        <v>4</v>
      </c>
      <c r="S4" s="7">
        <v>5</v>
      </c>
      <c r="T4" s="7">
        <v>5</v>
      </c>
      <c r="U4" s="8">
        <v>4</v>
      </c>
      <c r="V4" s="8">
        <v>4</v>
      </c>
      <c r="W4" s="8">
        <v>4</v>
      </c>
      <c r="X4" s="8">
        <v>4</v>
      </c>
      <c r="Y4" s="8">
        <v>5</v>
      </c>
      <c r="Z4" s="15">
        <v>4</v>
      </c>
      <c r="AA4" s="15">
        <v>4</v>
      </c>
      <c r="AB4" s="16">
        <v>4</v>
      </c>
      <c r="AC4" s="16">
        <v>4</v>
      </c>
      <c r="AD4" s="2">
        <v>4</v>
      </c>
      <c r="AE4" s="2">
        <v>4</v>
      </c>
      <c r="AF4" s="2">
        <v>4</v>
      </c>
      <c r="AG4" s="11">
        <v>4</v>
      </c>
      <c r="AH4" s="11">
        <v>4</v>
      </c>
      <c r="AI4" s="11">
        <v>4</v>
      </c>
      <c r="AJ4" s="2">
        <v>1</v>
      </c>
      <c r="AK4" s="12"/>
      <c r="AL4" s="17">
        <v>1</v>
      </c>
      <c r="AM4" s="12"/>
      <c r="AN4" s="12"/>
      <c r="AO4" s="12"/>
      <c r="AP4" s="2">
        <v>3</v>
      </c>
    </row>
    <row r="5" spans="1:42" ht="12.75" customHeight="1" x14ac:dyDescent="0.2">
      <c r="A5" s="2">
        <v>85</v>
      </c>
      <c r="B5" s="2">
        <v>1</v>
      </c>
      <c r="C5" s="125" t="s">
        <v>47</v>
      </c>
      <c r="D5" s="3"/>
      <c r="E5" s="14">
        <v>3</v>
      </c>
      <c r="F5" s="5"/>
      <c r="G5" s="2">
        <v>1</v>
      </c>
      <c r="H5" s="125"/>
      <c r="I5" s="125"/>
      <c r="J5" s="2">
        <v>1</v>
      </c>
      <c r="K5" s="125"/>
      <c r="L5" s="125"/>
      <c r="M5" s="125"/>
      <c r="N5" s="125"/>
      <c r="O5" s="125"/>
      <c r="P5" s="6">
        <v>5</v>
      </c>
      <c r="Q5" s="6">
        <v>5</v>
      </c>
      <c r="R5" s="6">
        <v>5</v>
      </c>
      <c r="S5" s="7">
        <v>5</v>
      </c>
      <c r="T5" s="7">
        <v>5</v>
      </c>
      <c r="U5" s="8">
        <v>5</v>
      </c>
      <c r="V5" s="8">
        <v>5</v>
      </c>
      <c r="W5" s="8">
        <v>5</v>
      </c>
      <c r="X5" s="8">
        <v>5</v>
      </c>
      <c r="Y5" s="8">
        <v>5</v>
      </c>
      <c r="Z5" s="15">
        <v>3</v>
      </c>
      <c r="AA5" s="15">
        <v>3</v>
      </c>
      <c r="AB5" s="16">
        <v>4</v>
      </c>
      <c r="AC5" s="16">
        <v>4</v>
      </c>
      <c r="AD5" s="2">
        <v>5</v>
      </c>
      <c r="AE5" s="2">
        <v>5</v>
      </c>
      <c r="AF5" s="2">
        <v>5</v>
      </c>
      <c r="AG5" s="11">
        <v>4</v>
      </c>
      <c r="AH5" s="11">
        <v>4</v>
      </c>
      <c r="AI5" s="11">
        <v>4</v>
      </c>
      <c r="AJ5" s="2">
        <v>1</v>
      </c>
      <c r="AK5" s="17">
        <v>1</v>
      </c>
      <c r="AL5" s="12"/>
      <c r="AM5" s="12"/>
      <c r="AN5" s="17">
        <v>1</v>
      </c>
      <c r="AO5" s="12"/>
      <c r="AP5" s="2">
        <v>2</v>
      </c>
    </row>
    <row r="6" spans="1:42" ht="12.75" customHeight="1" x14ac:dyDescent="0.2">
      <c r="A6" s="2">
        <v>86</v>
      </c>
      <c r="B6" s="2">
        <v>1</v>
      </c>
      <c r="C6" s="125" t="s">
        <v>147</v>
      </c>
      <c r="D6" s="3"/>
      <c r="E6" s="14">
        <v>3</v>
      </c>
      <c r="F6" s="5"/>
      <c r="G6" s="2">
        <v>1</v>
      </c>
      <c r="H6" s="125"/>
      <c r="I6" s="125"/>
      <c r="J6" s="125"/>
      <c r="K6" s="125"/>
      <c r="L6" s="125"/>
      <c r="M6" s="125"/>
      <c r="N6" s="125"/>
      <c r="O6" s="125"/>
      <c r="P6" s="6">
        <v>5</v>
      </c>
      <c r="Q6" s="6">
        <v>5</v>
      </c>
      <c r="R6" s="6">
        <v>5</v>
      </c>
      <c r="S6" s="7">
        <v>5</v>
      </c>
      <c r="T6" s="7">
        <v>5</v>
      </c>
      <c r="U6" s="8">
        <v>5</v>
      </c>
      <c r="V6" s="8">
        <v>4</v>
      </c>
      <c r="W6" s="8">
        <v>5</v>
      </c>
      <c r="X6" s="8">
        <v>5</v>
      </c>
      <c r="Y6" s="8">
        <v>5</v>
      </c>
      <c r="Z6" s="15">
        <v>3</v>
      </c>
      <c r="AA6" s="15">
        <v>3</v>
      </c>
      <c r="AB6" s="16">
        <v>5</v>
      </c>
      <c r="AC6" s="16">
        <v>5</v>
      </c>
      <c r="AD6" s="2">
        <v>5</v>
      </c>
      <c r="AE6" s="2">
        <v>5</v>
      </c>
      <c r="AF6" s="2">
        <v>4</v>
      </c>
      <c r="AG6" s="11">
        <v>4</v>
      </c>
      <c r="AH6" s="11">
        <v>4</v>
      </c>
      <c r="AI6" s="11">
        <v>4</v>
      </c>
      <c r="AJ6" s="2">
        <v>1</v>
      </c>
      <c r="AK6" s="12"/>
      <c r="AL6" s="12"/>
      <c r="AM6" s="17">
        <v>1</v>
      </c>
      <c r="AN6" s="12"/>
      <c r="AO6" s="12"/>
      <c r="AP6" s="2">
        <v>2</v>
      </c>
    </row>
    <row r="7" spans="1:42" ht="12.75" customHeight="1" x14ac:dyDescent="0.2">
      <c r="A7" s="2">
        <v>87</v>
      </c>
      <c r="B7" s="2">
        <v>1</v>
      </c>
      <c r="C7" s="125" t="s">
        <v>46</v>
      </c>
      <c r="D7" s="3"/>
      <c r="E7" s="14">
        <v>3</v>
      </c>
      <c r="F7" s="5"/>
      <c r="G7" s="125"/>
      <c r="H7" s="2">
        <v>1</v>
      </c>
      <c r="I7" s="125"/>
      <c r="J7" s="125"/>
      <c r="K7" s="125"/>
      <c r="L7" s="125"/>
      <c r="M7" s="125"/>
      <c r="N7" s="125"/>
      <c r="O7" s="125"/>
      <c r="P7" s="6">
        <v>5</v>
      </c>
      <c r="Q7" s="6">
        <v>5</v>
      </c>
      <c r="R7" s="6">
        <v>4</v>
      </c>
      <c r="S7" s="7">
        <v>4</v>
      </c>
      <c r="T7" s="7">
        <v>4</v>
      </c>
      <c r="U7" s="8">
        <v>4</v>
      </c>
      <c r="V7" s="8">
        <v>4</v>
      </c>
      <c r="W7" s="8">
        <v>4</v>
      </c>
      <c r="X7" s="8">
        <v>4</v>
      </c>
      <c r="Y7" s="8">
        <v>4</v>
      </c>
      <c r="Z7" s="15">
        <v>3</v>
      </c>
      <c r="AA7" s="15">
        <v>3</v>
      </c>
      <c r="AB7" s="16">
        <v>3</v>
      </c>
      <c r="AC7" s="16">
        <v>3</v>
      </c>
      <c r="AD7" s="2">
        <v>4</v>
      </c>
      <c r="AE7" s="2">
        <v>4</v>
      </c>
      <c r="AF7" s="2">
        <v>3</v>
      </c>
      <c r="AG7" s="11">
        <v>4</v>
      </c>
      <c r="AH7" s="11">
        <v>3</v>
      </c>
      <c r="AI7" s="11">
        <v>3</v>
      </c>
      <c r="AJ7" s="2">
        <v>1</v>
      </c>
      <c r="AK7" s="12"/>
      <c r="AL7" s="12"/>
      <c r="AM7" s="12"/>
      <c r="AN7" s="17">
        <v>1</v>
      </c>
      <c r="AO7" s="12"/>
      <c r="AP7" s="2">
        <v>3</v>
      </c>
    </row>
    <row r="8" spans="1:42" ht="12.75" customHeight="1" x14ac:dyDescent="0.2">
      <c r="A8" s="2">
        <v>89</v>
      </c>
      <c r="B8" s="2">
        <v>1</v>
      </c>
      <c r="C8" s="125" t="s">
        <v>46</v>
      </c>
      <c r="D8" s="3"/>
      <c r="E8" s="14">
        <v>3</v>
      </c>
      <c r="F8" s="5"/>
      <c r="G8" s="125"/>
      <c r="H8" s="2">
        <v>1</v>
      </c>
      <c r="I8" s="125"/>
      <c r="J8" s="125"/>
      <c r="K8" s="125"/>
      <c r="L8" s="125"/>
      <c r="M8" s="125"/>
      <c r="N8" s="125"/>
      <c r="O8" s="125"/>
      <c r="P8" s="6">
        <v>5</v>
      </c>
      <c r="Q8" s="6">
        <v>5</v>
      </c>
      <c r="R8" s="6">
        <v>5</v>
      </c>
      <c r="S8" s="7">
        <v>5</v>
      </c>
      <c r="T8" s="7">
        <v>5</v>
      </c>
      <c r="U8" s="8">
        <v>5</v>
      </c>
      <c r="V8" s="8">
        <v>3</v>
      </c>
      <c r="W8" s="8">
        <v>4</v>
      </c>
      <c r="X8" s="8">
        <v>4</v>
      </c>
      <c r="Y8" s="8">
        <v>4</v>
      </c>
      <c r="Z8" s="15">
        <v>3</v>
      </c>
      <c r="AA8" s="15">
        <v>3</v>
      </c>
      <c r="AB8" s="16">
        <v>4</v>
      </c>
      <c r="AC8" s="16">
        <v>3</v>
      </c>
      <c r="AD8" s="2">
        <v>4</v>
      </c>
      <c r="AE8" s="2">
        <v>3</v>
      </c>
      <c r="AF8" s="2">
        <v>3</v>
      </c>
      <c r="AG8" s="11">
        <v>4</v>
      </c>
      <c r="AH8" s="11">
        <v>4</v>
      </c>
      <c r="AI8" s="11">
        <v>4</v>
      </c>
      <c r="AJ8" s="2">
        <v>1</v>
      </c>
      <c r="AK8" s="17">
        <v>1</v>
      </c>
      <c r="AL8" s="17">
        <v>1</v>
      </c>
      <c r="AM8" s="12"/>
      <c r="AN8" s="17">
        <v>1</v>
      </c>
      <c r="AO8" s="12"/>
      <c r="AP8" s="2">
        <v>3</v>
      </c>
    </row>
    <row r="9" spans="1:42" ht="12.75" customHeight="1" x14ac:dyDescent="0.2">
      <c r="A9" s="2">
        <v>90</v>
      </c>
      <c r="B9" s="2">
        <v>1</v>
      </c>
      <c r="C9" s="125"/>
      <c r="D9" s="3" t="s">
        <v>2</v>
      </c>
      <c r="E9" s="14">
        <v>3</v>
      </c>
      <c r="F9" s="5"/>
      <c r="G9" s="125"/>
      <c r="H9" s="2">
        <v>1</v>
      </c>
      <c r="I9" s="125"/>
      <c r="J9" s="125"/>
      <c r="K9" s="2">
        <v>1</v>
      </c>
      <c r="L9" s="125"/>
      <c r="M9" s="125"/>
      <c r="N9" s="125"/>
      <c r="O9" s="125"/>
      <c r="P9" s="6">
        <v>5</v>
      </c>
      <c r="Q9" s="6">
        <v>5</v>
      </c>
      <c r="R9" s="6">
        <v>5</v>
      </c>
      <c r="S9" s="7">
        <v>5</v>
      </c>
      <c r="T9" s="7">
        <v>5</v>
      </c>
      <c r="U9" s="8">
        <v>5</v>
      </c>
      <c r="V9" s="8">
        <v>5</v>
      </c>
      <c r="W9" s="8">
        <v>5</v>
      </c>
      <c r="X9" s="8">
        <v>5</v>
      </c>
      <c r="Y9" s="8">
        <v>5</v>
      </c>
      <c r="Z9" s="15">
        <v>3</v>
      </c>
      <c r="AA9" s="15">
        <v>3</v>
      </c>
      <c r="AB9" s="16">
        <v>3</v>
      </c>
      <c r="AC9" s="16">
        <v>3</v>
      </c>
      <c r="AD9" s="2">
        <v>4</v>
      </c>
      <c r="AE9" s="2">
        <v>3</v>
      </c>
      <c r="AF9" s="2">
        <v>3</v>
      </c>
      <c r="AG9" s="11">
        <v>3</v>
      </c>
      <c r="AH9" s="11">
        <v>2</v>
      </c>
      <c r="AI9" s="11">
        <v>3</v>
      </c>
      <c r="AJ9" s="2">
        <v>1</v>
      </c>
      <c r="AK9" s="17">
        <v>1</v>
      </c>
      <c r="AL9" s="12"/>
      <c r="AM9" s="17">
        <v>1</v>
      </c>
      <c r="AN9" s="12"/>
      <c r="AO9" s="12"/>
      <c r="AP9" s="2">
        <v>2</v>
      </c>
    </row>
    <row r="10" spans="1:42" ht="12.75" customHeight="1" x14ac:dyDescent="0.2">
      <c r="A10" s="2">
        <v>91</v>
      </c>
      <c r="B10" s="2">
        <v>1</v>
      </c>
      <c r="C10" s="125" t="s">
        <v>147</v>
      </c>
      <c r="D10" s="3" t="s">
        <v>2</v>
      </c>
      <c r="E10" s="14">
        <v>3</v>
      </c>
      <c r="F10" s="5"/>
      <c r="G10" s="2">
        <v>1</v>
      </c>
      <c r="H10" s="125"/>
      <c r="I10" s="125"/>
      <c r="J10" s="125"/>
      <c r="K10" s="125"/>
      <c r="L10" s="125"/>
      <c r="M10" s="125"/>
      <c r="N10" s="125"/>
      <c r="O10" s="125"/>
      <c r="P10" s="6">
        <v>5</v>
      </c>
      <c r="Q10" s="6">
        <v>5</v>
      </c>
      <c r="R10" s="6">
        <v>4</v>
      </c>
      <c r="S10" s="7">
        <v>5</v>
      </c>
      <c r="T10" s="7">
        <v>5</v>
      </c>
      <c r="U10" s="8">
        <v>5</v>
      </c>
      <c r="V10" s="8">
        <v>4</v>
      </c>
      <c r="W10" s="8">
        <v>5</v>
      </c>
      <c r="X10" s="8">
        <v>5</v>
      </c>
      <c r="Y10" s="8">
        <v>5</v>
      </c>
      <c r="Z10" s="15">
        <v>3</v>
      </c>
      <c r="AA10" s="15">
        <v>2</v>
      </c>
      <c r="AB10" s="16">
        <v>4</v>
      </c>
      <c r="AC10" s="16">
        <v>5</v>
      </c>
      <c r="AD10" s="2">
        <v>5</v>
      </c>
      <c r="AE10" s="2">
        <v>5</v>
      </c>
      <c r="AF10" s="2">
        <v>5</v>
      </c>
      <c r="AG10" s="11">
        <v>4</v>
      </c>
      <c r="AH10" s="11">
        <v>5</v>
      </c>
      <c r="AI10" s="11">
        <v>5</v>
      </c>
      <c r="AJ10" s="2">
        <v>1</v>
      </c>
      <c r="AK10" s="12"/>
      <c r="AL10" s="12"/>
      <c r="AM10" s="12"/>
      <c r="AN10" s="17">
        <v>1</v>
      </c>
      <c r="AO10" s="12"/>
      <c r="AP10" s="2">
        <v>1</v>
      </c>
    </row>
    <row r="11" spans="1:42" ht="25.5" customHeight="1" x14ac:dyDescent="0.2">
      <c r="A11" s="2">
        <v>92</v>
      </c>
      <c r="B11" s="2">
        <v>1</v>
      </c>
      <c r="C11" s="125" t="s">
        <v>153</v>
      </c>
      <c r="D11" s="3"/>
      <c r="E11" s="14">
        <v>3</v>
      </c>
      <c r="F11" s="5"/>
      <c r="G11" s="2">
        <v>1</v>
      </c>
      <c r="H11" s="125"/>
      <c r="I11" s="125"/>
      <c r="J11" s="125"/>
      <c r="K11" s="125"/>
      <c r="L11" s="125"/>
      <c r="M11" s="125"/>
      <c r="N11" s="125"/>
      <c r="O11" s="2">
        <v>1</v>
      </c>
      <c r="P11" s="6">
        <v>5</v>
      </c>
      <c r="Q11" s="6">
        <v>5</v>
      </c>
      <c r="R11" s="6">
        <v>5</v>
      </c>
      <c r="S11" s="7">
        <v>5</v>
      </c>
      <c r="T11" s="7">
        <v>5</v>
      </c>
      <c r="U11" s="8">
        <v>5</v>
      </c>
      <c r="V11" s="8">
        <v>5</v>
      </c>
      <c r="W11" s="8">
        <v>5</v>
      </c>
      <c r="X11" s="8">
        <v>5</v>
      </c>
      <c r="Y11" s="8">
        <v>5</v>
      </c>
      <c r="Z11" s="15">
        <v>1</v>
      </c>
      <c r="AA11" s="15">
        <v>4</v>
      </c>
      <c r="AB11" s="16">
        <v>4</v>
      </c>
      <c r="AC11" s="16">
        <v>2</v>
      </c>
      <c r="AD11" s="2">
        <v>3</v>
      </c>
      <c r="AE11" s="2">
        <v>5</v>
      </c>
      <c r="AF11" s="2">
        <v>5</v>
      </c>
      <c r="AG11" s="11">
        <v>4</v>
      </c>
      <c r="AH11" s="11">
        <v>4</v>
      </c>
      <c r="AI11" s="11">
        <v>4</v>
      </c>
      <c r="AJ11" s="2">
        <v>1</v>
      </c>
      <c r="AK11" s="17">
        <v>1</v>
      </c>
      <c r="AL11" s="17">
        <v>1</v>
      </c>
      <c r="AM11" s="17">
        <v>1</v>
      </c>
      <c r="AN11" s="17">
        <v>1</v>
      </c>
      <c r="AO11" s="12"/>
      <c r="AP11" s="2">
        <v>2</v>
      </c>
    </row>
    <row r="12" spans="1:42" ht="12.75" customHeight="1" x14ac:dyDescent="0.2">
      <c r="A12" s="2">
        <v>93</v>
      </c>
      <c r="B12" s="2">
        <v>1</v>
      </c>
      <c r="C12" s="125" t="s">
        <v>147</v>
      </c>
      <c r="D12" s="3" t="s">
        <v>2</v>
      </c>
      <c r="E12" s="14">
        <v>3</v>
      </c>
      <c r="F12" s="5"/>
      <c r="G12" s="125"/>
      <c r="H12" s="2">
        <v>1</v>
      </c>
      <c r="I12" s="125"/>
      <c r="J12" s="125"/>
      <c r="K12" s="125"/>
      <c r="L12" s="125"/>
      <c r="M12" s="125"/>
      <c r="N12" s="125"/>
      <c r="O12" s="125"/>
      <c r="P12" s="6">
        <v>5</v>
      </c>
      <c r="Q12" s="6">
        <v>5</v>
      </c>
      <c r="R12" s="6">
        <v>5</v>
      </c>
      <c r="S12" s="7">
        <v>5</v>
      </c>
      <c r="T12" s="7">
        <v>5</v>
      </c>
      <c r="U12" s="8">
        <v>5</v>
      </c>
      <c r="V12" s="8">
        <v>5</v>
      </c>
      <c r="W12" s="8">
        <v>5</v>
      </c>
      <c r="X12" s="8">
        <v>5</v>
      </c>
      <c r="Y12" s="8">
        <v>5</v>
      </c>
      <c r="Z12" s="15">
        <v>3</v>
      </c>
      <c r="AA12" s="15">
        <v>3</v>
      </c>
      <c r="AB12" s="16">
        <v>4</v>
      </c>
      <c r="AC12" s="16">
        <v>4</v>
      </c>
      <c r="AD12" s="2">
        <v>5</v>
      </c>
      <c r="AE12" s="2">
        <v>5</v>
      </c>
      <c r="AF12" s="2">
        <v>3</v>
      </c>
      <c r="AG12" s="11">
        <v>4</v>
      </c>
      <c r="AH12" s="11">
        <v>5</v>
      </c>
      <c r="AI12" s="11">
        <v>5</v>
      </c>
      <c r="AJ12" s="2">
        <v>1</v>
      </c>
      <c r="AK12" s="12"/>
      <c r="AL12" s="12"/>
      <c r="AM12" s="17">
        <v>1</v>
      </c>
      <c r="AN12" s="12"/>
      <c r="AO12" s="12"/>
      <c r="AP12" s="2">
        <v>3</v>
      </c>
    </row>
    <row r="13" spans="1:42" ht="12.75" customHeight="1" x14ac:dyDescent="0.2">
      <c r="A13" s="2">
        <v>94</v>
      </c>
      <c r="B13" s="2">
        <v>1</v>
      </c>
      <c r="C13" s="125" t="s">
        <v>47</v>
      </c>
      <c r="D13" s="3" t="s">
        <v>2</v>
      </c>
      <c r="E13" s="14">
        <v>3</v>
      </c>
      <c r="F13" s="5"/>
      <c r="G13" s="125"/>
      <c r="H13" s="125"/>
      <c r="I13" s="125"/>
      <c r="J13" s="125"/>
      <c r="K13" s="2">
        <v>1</v>
      </c>
      <c r="L13" s="125"/>
      <c r="M13" s="125"/>
      <c r="N13" s="125"/>
      <c r="O13" s="125"/>
      <c r="P13" s="6">
        <v>4</v>
      </c>
      <c r="Q13" s="6">
        <v>4</v>
      </c>
      <c r="R13" s="6">
        <v>4</v>
      </c>
      <c r="S13" s="7">
        <v>4</v>
      </c>
      <c r="T13" s="7">
        <v>4</v>
      </c>
      <c r="U13" s="8">
        <v>4</v>
      </c>
      <c r="V13" s="8">
        <v>4</v>
      </c>
      <c r="W13" s="8">
        <v>4</v>
      </c>
      <c r="X13" s="8">
        <v>4</v>
      </c>
      <c r="Y13" s="8">
        <v>4</v>
      </c>
      <c r="Z13" s="15">
        <v>4</v>
      </c>
      <c r="AA13" s="15">
        <v>4</v>
      </c>
      <c r="AB13" s="16">
        <v>4</v>
      </c>
      <c r="AC13" s="16">
        <v>4</v>
      </c>
      <c r="AD13" s="2">
        <v>4</v>
      </c>
      <c r="AE13" s="2">
        <v>4</v>
      </c>
      <c r="AF13" s="2">
        <v>4</v>
      </c>
      <c r="AG13" s="11">
        <v>4</v>
      </c>
      <c r="AH13" s="11">
        <v>4</v>
      </c>
      <c r="AI13" s="11">
        <v>4</v>
      </c>
      <c r="AJ13" s="2">
        <v>1</v>
      </c>
      <c r="AK13" s="17">
        <v>1</v>
      </c>
      <c r="AL13" s="12"/>
      <c r="AM13" s="12"/>
      <c r="AN13" s="12"/>
      <c r="AO13" s="12"/>
      <c r="AP13" s="2">
        <v>2</v>
      </c>
    </row>
    <row r="14" spans="1:42" ht="12.75" customHeight="1" x14ac:dyDescent="0.2">
      <c r="A14" s="2">
        <v>95</v>
      </c>
      <c r="B14" s="2">
        <v>1</v>
      </c>
      <c r="C14" s="125" t="s">
        <v>147</v>
      </c>
      <c r="D14" s="3"/>
      <c r="E14" s="14">
        <v>3</v>
      </c>
      <c r="F14" s="5"/>
      <c r="G14" s="125"/>
      <c r="H14" s="2">
        <v>1</v>
      </c>
      <c r="I14" s="125"/>
      <c r="J14" s="125"/>
      <c r="K14" s="125"/>
      <c r="L14" s="125"/>
      <c r="M14" s="125"/>
      <c r="N14" s="125"/>
      <c r="O14" s="125"/>
      <c r="P14" s="6">
        <v>5</v>
      </c>
      <c r="Q14" s="6">
        <v>3</v>
      </c>
      <c r="R14" s="6">
        <v>3</v>
      </c>
      <c r="S14" s="7">
        <v>5</v>
      </c>
      <c r="T14" s="7">
        <v>4</v>
      </c>
      <c r="U14" s="8">
        <v>4</v>
      </c>
      <c r="V14" s="8">
        <v>4</v>
      </c>
      <c r="W14" s="8">
        <v>4</v>
      </c>
      <c r="X14" s="8">
        <v>4</v>
      </c>
      <c r="Y14" s="8">
        <v>4</v>
      </c>
      <c r="Z14" s="15">
        <v>2</v>
      </c>
      <c r="AA14" s="15">
        <v>2</v>
      </c>
      <c r="AB14" s="16">
        <v>4</v>
      </c>
      <c r="AC14" s="16">
        <v>3</v>
      </c>
      <c r="AD14" s="2">
        <v>4</v>
      </c>
      <c r="AE14" s="2">
        <v>3</v>
      </c>
      <c r="AF14" s="2">
        <v>3</v>
      </c>
      <c r="AG14" s="11">
        <v>3</v>
      </c>
      <c r="AH14" s="11">
        <v>3</v>
      </c>
      <c r="AI14" s="11">
        <v>3</v>
      </c>
      <c r="AJ14" s="2">
        <v>1</v>
      </c>
      <c r="AK14" s="17">
        <v>1</v>
      </c>
      <c r="AL14" s="12"/>
      <c r="AM14" s="12"/>
      <c r="AN14" s="12"/>
      <c r="AO14" s="12"/>
      <c r="AP14" s="2">
        <v>2</v>
      </c>
    </row>
    <row r="15" spans="1:42" ht="12.75" customHeight="1" x14ac:dyDescent="0.2">
      <c r="A15" s="2">
        <v>96</v>
      </c>
      <c r="B15" s="18">
        <v>2</v>
      </c>
      <c r="C15" s="125" t="s">
        <v>159</v>
      </c>
      <c r="D15" s="3"/>
      <c r="E15" s="14">
        <v>3</v>
      </c>
      <c r="F15" s="5"/>
      <c r="G15" s="125"/>
      <c r="H15" s="125"/>
      <c r="I15" s="125"/>
      <c r="J15" s="125"/>
      <c r="K15" s="125"/>
      <c r="L15" s="125"/>
      <c r="M15" s="2">
        <v>1</v>
      </c>
      <c r="N15" s="125"/>
      <c r="O15" s="125"/>
      <c r="P15" s="6">
        <v>5</v>
      </c>
      <c r="Q15" s="6">
        <v>5</v>
      </c>
      <c r="R15" s="6">
        <v>5</v>
      </c>
      <c r="S15" s="7">
        <v>5</v>
      </c>
      <c r="T15" s="7">
        <v>5</v>
      </c>
      <c r="U15" s="8">
        <v>5</v>
      </c>
      <c r="V15" s="8">
        <v>5</v>
      </c>
      <c r="W15" s="8">
        <v>5</v>
      </c>
      <c r="X15" s="8">
        <v>5</v>
      </c>
      <c r="Y15" s="8">
        <v>5</v>
      </c>
      <c r="Z15" s="15">
        <v>1</v>
      </c>
      <c r="AA15" s="15">
        <v>1</v>
      </c>
      <c r="AB15" s="16">
        <v>3</v>
      </c>
      <c r="AC15" s="16">
        <v>3</v>
      </c>
      <c r="AD15" s="2">
        <v>5</v>
      </c>
      <c r="AE15" s="2">
        <v>5</v>
      </c>
      <c r="AF15" s="2">
        <v>5</v>
      </c>
      <c r="AG15" s="11">
        <v>4</v>
      </c>
      <c r="AH15" s="11">
        <v>4</v>
      </c>
      <c r="AI15" s="11">
        <v>4</v>
      </c>
      <c r="AJ15" s="2">
        <v>1</v>
      </c>
      <c r="AK15" s="12"/>
      <c r="AL15" s="17">
        <v>1</v>
      </c>
      <c r="AM15" s="12"/>
      <c r="AN15" s="12"/>
      <c r="AO15" s="12"/>
      <c r="AP15" s="2">
        <v>3</v>
      </c>
    </row>
    <row r="16" spans="1:42" ht="38.25" customHeight="1" x14ac:dyDescent="0.2">
      <c r="A16" s="2">
        <v>97</v>
      </c>
      <c r="B16" s="18">
        <v>2</v>
      </c>
      <c r="C16" s="125" t="s">
        <v>160</v>
      </c>
      <c r="D16" s="3" t="s">
        <v>2</v>
      </c>
      <c r="E16" s="14">
        <v>3</v>
      </c>
      <c r="F16" s="5"/>
      <c r="G16" s="125"/>
      <c r="H16" s="125"/>
      <c r="I16" s="125"/>
      <c r="J16" s="125"/>
      <c r="K16" s="125"/>
      <c r="L16" s="125"/>
      <c r="M16" s="2">
        <v>1</v>
      </c>
      <c r="N16" s="125"/>
      <c r="O16" s="125"/>
      <c r="P16" s="6">
        <v>5</v>
      </c>
      <c r="Q16" s="6">
        <v>5</v>
      </c>
      <c r="R16" s="6">
        <v>5</v>
      </c>
      <c r="S16" s="7">
        <v>5</v>
      </c>
      <c r="T16" s="7">
        <v>5</v>
      </c>
      <c r="U16" s="8">
        <v>5</v>
      </c>
      <c r="V16" s="8">
        <v>5</v>
      </c>
      <c r="W16" s="8">
        <v>5</v>
      </c>
      <c r="X16" s="8">
        <v>5</v>
      </c>
      <c r="Y16" s="8">
        <v>5</v>
      </c>
      <c r="Z16" s="15">
        <v>5</v>
      </c>
      <c r="AA16" s="15">
        <v>5</v>
      </c>
      <c r="AB16" s="16">
        <v>5</v>
      </c>
      <c r="AC16" s="16">
        <v>5</v>
      </c>
      <c r="AD16" s="2">
        <v>5</v>
      </c>
      <c r="AE16" s="2">
        <v>5</v>
      </c>
      <c r="AF16" s="2">
        <v>5</v>
      </c>
      <c r="AG16" s="11">
        <v>5</v>
      </c>
      <c r="AH16" s="11">
        <v>5</v>
      </c>
      <c r="AI16" s="11">
        <v>5</v>
      </c>
      <c r="AJ16" s="2">
        <v>2</v>
      </c>
      <c r="AK16" s="17">
        <v>1</v>
      </c>
      <c r="AL16" s="17">
        <v>1</v>
      </c>
      <c r="AM16" s="17">
        <v>1</v>
      </c>
      <c r="AN16" s="17">
        <v>1</v>
      </c>
      <c r="AO16" s="12"/>
      <c r="AP16" s="2">
        <v>1</v>
      </c>
    </row>
    <row r="17" spans="1:42" ht="25.5" customHeight="1" x14ac:dyDescent="0.2">
      <c r="A17" s="2">
        <v>98</v>
      </c>
      <c r="B17" s="2">
        <v>1</v>
      </c>
      <c r="C17" s="125" t="s">
        <v>80</v>
      </c>
      <c r="D17" s="3" t="s">
        <v>2</v>
      </c>
      <c r="E17" s="14">
        <v>3</v>
      </c>
      <c r="F17" s="5"/>
      <c r="G17" s="2">
        <v>1</v>
      </c>
      <c r="H17" s="2">
        <v>1</v>
      </c>
      <c r="I17" s="125"/>
      <c r="J17" s="125"/>
      <c r="K17" s="125"/>
      <c r="L17" s="125"/>
      <c r="M17" s="125"/>
      <c r="N17" s="125"/>
      <c r="O17" s="125"/>
      <c r="P17" s="6">
        <v>5</v>
      </c>
      <c r="Q17" s="6">
        <v>5</v>
      </c>
      <c r="R17" s="6">
        <v>5</v>
      </c>
      <c r="S17" s="7">
        <v>5</v>
      </c>
      <c r="T17" s="7">
        <v>5</v>
      </c>
      <c r="U17" s="8">
        <v>5</v>
      </c>
      <c r="V17" s="8">
        <v>3</v>
      </c>
      <c r="W17" s="8">
        <v>5</v>
      </c>
      <c r="X17" s="8">
        <v>3</v>
      </c>
      <c r="Y17" s="8">
        <v>4</v>
      </c>
      <c r="Z17" s="15">
        <v>2</v>
      </c>
      <c r="AA17" s="15">
        <v>2</v>
      </c>
      <c r="AB17" s="16">
        <v>3</v>
      </c>
      <c r="AC17" s="16">
        <v>3</v>
      </c>
      <c r="AD17" s="2">
        <v>4</v>
      </c>
      <c r="AE17" s="2">
        <v>4</v>
      </c>
      <c r="AF17" s="2">
        <v>4</v>
      </c>
      <c r="AG17" s="11">
        <v>3</v>
      </c>
      <c r="AH17" s="11">
        <v>4</v>
      </c>
      <c r="AI17" s="11">
        <v>4</v>
      </c>
      <c r="AJ17" s="2">
        <v>1</v>
      </c>
      <c r="AK17" s="17">
        <v>1</v>
      </c>
      <c r="AL17" s="12"/>
      <c r="AM17" s="12"/>
      <c r="AN17" s="12"/>
      <c r="AO17" s="12"/>
      <c r="AP17" s="2">
        <v>3</v>
      </c>
    </row>
    <row r="18" spans="1:42" ht="12.75" customHeight="1" x14ac:dyDescent="0.2">
      <c r="A18" s="2">
        <v>99</v>
      </c>
      <c r="B18" s="2">
        <v>1</v>
      </c>
      <c r="C18" s="125" t="s">
        <v>147</v>
      </c>
      <c r="D18" s="3"/>
      <c r="E18" s="14">
        <v>3</v>
      </c>
      <c r="F18" s="5"/>
      <c r="G18" s="125"/>
      <c r="H18" s="2">
        <v>1</v>
      </c>
      <c r="I18" s="125"/>
      <c r="J18" s="125"/>
      <c r="K18" s="125"/>
      <c r="L18" s="125"/>
      <c r="M18" s="125"/>
      <c r="N18" s="125"/>
      <c r="O18" s="125"/>
      <c r="P18" s="6">
        <v>5</v>
      </c>
      <c r="Q18" s="6">
        <v>4</v>
      </c>
      <c r="R18" s="6">
        <v>3</v>
      </c>
      <c r="S18" s="7">
        <v>5</v>
      </c>
      <c r="T18" s="7">
        <v>4</v>
      </c>
      <c r="U18" s="8">
        <v>4</v>
      </c>
      <c r="V18" s="8">
        <v>3</v>
      </c>
      <c r="W18" s="8">
        <v>4</v>
      </c>
      <c r="X18" s="8">
        <v>4</v>
      </c>
      <c r="Y18" s="8">
        <v>4</v>
      </c>
      <c r="Z18" s="15">
        <v>3</v>
      </c>
      <c r="AA18" s="15">
        <v>3</v>
      </c>
      <c r="AB18" s="16">
        <v>4</v>
      </c>
      <c r="AC18" s="16">
        <v>4</v>
      </c>
      <c r="AD18" s="2">
        <v>4</v>
      </c>
      <c r="AE18" s="2">
        <v>4</v>
      </c>
      <c r="AF18" s="2">
        <v>4</v>
      </c>
      <c r="AG18" s="11">
        <v>2</v>
      </c>
      <c r="AH18" s="11">
        <v>3</v>
      </c>
      <c r="AI18" s="11">
        <v>3</v>
      </c>
      <c r="AJ18" s="125"/>
      <c r="AK18" s="12"/>
      <c r="AL18" s="12"/>
      <c r="AM18" s="12"/>
      <c r="AN18" s="12"/>
      <c r="AO18" s="12"/>
      <c r="AP18" s="125"/>
    </row>
    <row r="19" spans="1:42" ht="12.75" customHeight="1" x14ac:dyDescent="0.2">
      <c r="A19" s="2">
        <v>100</v>
      </c>
      <c r="B19" s="2">
        <v>1</v>
      </c>
      <c r="C19" s="125" t="s">
        <v>165</v>
      </c>
      <c r="D19" s="3"/>
      <c r="E19" s="14">
        <v>3</v>
      </c>
      <c r="F19" s="5"/>
      <c r="G19" s="125"/>
      <c r="H19" s="2">
        <v>1</v>
      </c>
      <c r="I19" s="125"/>
      <c r="J19" s="125"/>
      <c r="K19" s="125"/>
      <c r="L19" s="125"/>
      <c r="M19" s="125"/>
      <c r="N19" s="125"/>
      <c r="O19" s="125"/>
      <c r="P19" s="6">
        <v>5</v>
      </c>
      <c r="Q19" s="6">
        <v>5</v>
      </c>
      <c r="R19" s="6">
        <v>4</v>
      </c>
      <c r="S19" s="7">
        <v>4</v>
      </c>
      <c r="T19" s="7">
        <v>4</v>
      </c>
      <c r="U19" s="8">
        <v>5</v>
      </c>
      <c r="V19" s="8">
        <v>4</v>
      </c>
      <c r="W19" s="8">
        <v>4</v>
      </c>
      <c r="X19" s="8">
        <v>4</v>
      </c>
      <c r="Y19" s="8">
        <v>4</v>
      </c>
      <c r="Z19" s="15">
        <v>3</v>
      </c>
      <c r="AA19" s="15">
        <v>2</v>
      </c>
      <c r="AB19" s="16">
        <v>4</v>
      </c>
      <c r="AC19" s="16">
        <v>4</v>
      </c>
      <c r="AD19" s="2">
        <v>4</v>
      </c>
      <c r="AE19" s="2">
        <v>4</v>
      </c>
      <c r="AF19" s="2">
        <v>4</v>
      </c>
      <c r="AG19" s="11">
        <v>4</v>
      </c>
      <c r="AH19" s="11">
        <v>4</v>
      </c>
      <c r="AI19" s="11">
        <v>5</v>
      </c>
      <c r="AJ19" s="2">
        <v>1</v>
      </c>
      <c r="AK19" s="12"/>
      <c r="AL19" s="17">
        <v>2</v>
      </c>
      <c r="AM19" s="12"/>
      <c r="AN19" s="12"/>
      <c r="AO19" s="12"/>
      <c r="AP19" s="2">
        <v>2</v>
      </c>
    </row>
    <row r="20" spans="1:42" ht="12.75" customHeight="1" x14ac:dyDescent="0.2">
      <c r="A20" s="2">
        <v>101</v>
      </c>
      <c r="B20" s="2">
        <v>1</v>
      </c>
      <c r="C20" s="125" t="s">
        <v>147</v>
      </c>
      <c r="D20" s="3"/>
      <c r="E20" s="14">
        <v>3</v>
      </c>
      <c r="F20" s="5"/>
      <c r="G20" s="125"/>
      <c r="H20" s="2">
        <v>1</v>
      </c>
      <c r="I20" s="125"/>
      <c r="J20" s="125"/>
      <c r="K20" s="125"/>
      <c r="L20" s="125"/>
      <c r="M20" s="125"/>
      <c r="N20" s="125"/>
      <c r="O20" s="125"/>
      <c r="P20" s="6">
        <v>4</v>
      </c>
      <c r="Q20" s="6">
        <v>4</v>
      </c>
      <c r="R20" s="6">
        <v>4</v>
      </c>
      <c r="S20" s="7">
        <v>5</v>
      </c>
      <c r="T20" s="7">
        <v>5</v>
      </c>
      <c r="U20" s="8">
        <v>4</v>
      </c>
      <c r="V20" s="8">
        <v>3</v>
      </c>
      <c r="W20" s="8">
        <v>3</v>
      </c>
      <c r="X20" s="8">
        <v>4</v>
      </c>
      <c r="Y20" s="8">
        <v>4</v>
      </c>
      <c r="Z20" s="15">
        <v>2</v>
      </c>
      <c r="AA20" s="15">
        <v>2</v>
      </c>
      <c r="AB20" s="16">
        <v>4</v>
      </c>
      <c r="AC20" s="16">
        <v>3</v>
      </c>
      <c r="AD20" s="2">
        <v>4</v>
      </c>
      <c r="AE20" s="2">
        <v>4</v>
      </c>
      <c r="AF20" s="2">
        <v>4</v>
      </c>
      <c r="AG20" s="11">
        <v>1</v>
      </c>
      <c r="AH20" s="11">
        <v>4</v>
      </c>
      <c r="AI20" s="11">
        <v>4</v>
      </c>
      <c r="AJ20" s="2">
        <v>1</v>
      </c>
      <c r="AK20" s="12"/>
      <c r="AL20" s="12"/>
      <c r="AM20" s="12"/>
      <c r="AN20" s="12"/>
      <c r="AO20" s="17">
        <v>1</v>
      </c>
      <c r="AP20" s="2">
        <v>2</v>
      </c>
    </row>
    <row r="21" spans="1:42" ht="12.75" customHeight="1" x14ac:dyDescent="0.2">
      <c r="A21" s="2">
        <v>102</v>
      </c>
      <c r="B21" s="2">
        <v>1</v>
      </c>
      <c r="C21" s="125" t="s">
        <v>46</v>
      </c>
      <c r="D21" s="3" t="s">
        <v>5</v>
      </c>
      <c r="E21" s="14">
        <v>3</v>
      </c>
      <c r="F21" s="5"/>
      <c r="G21" s="125"/>
      <c r="H21" s="125"/>
      <c r="I21" s="125"/>
      <c r="J21" s="125"/>
      <c r="K21" s="2">
        <v>1</v>
      </c>
      <c r="L21" s="2">
        <v>1</v>
      </c>
      <c r="M21" s="125"/>
      <c r="N21" s="125"/>
      <c r="O21" s="125"/>
      <c r="P21" s="6">
        <v>4</v>
      </c>
      <c r="Q21" s="6">
        <v>4</v>
      </c>
      <c r="R21" s="6">
        <v>5</v>
      </c>
      <c r="S21" s="7">
        <v>5</v>
      </c>
      <c r="T21" s="7">
        <v>4</v>
      </c>
      <c r="U21" s="8">
        <v>5</v>
      </c>
      <c r="V21" s="8">
        <v>3</v>
      </c>
      <c r="W21" s="8">
        <v>5</v>
      </c>
      <c r="X21" s="8">
        <v>3</v>
      </c>
      <c r="Y21" s="8">
        <v>5</v>
      </c>
      <c r="Z21" s="15">
        <v>3</v>
      </c>
      <c r="AA21" s="15">
        <v>4</v>
      </c>
      <c r="AB21" s="16">
        <v>4</v>
      </c>
      <c r="AC21" s="16">
        <v>5</v>
      </c>
      <c r="AD21" s="2">
        <v>5</v>
      </c>
      <c r="AE21" s="2">
        <v>5</v>
      </c>
      <c r="AF21" s="2">
        <v>5</v>
      </c>
      <c r="AG21" s="11">
        <v>5</v>
      </c>
      <c r="AH21" s="11">
        <v>5</v>
      </c>
      <c r="AI21" s="11">
        <v>4</v>
      </c>
      <c r="AJ21" s="2">
        <v>1</v>
      </c>
      <c r="AK21" s="12"/>
      <c r="AL21" s="12"/>
      <c r="AM21" s="12"/>
      <c r="AN21" s="17">
        <v>1</v>
      </c>
      <c r="AO21" s="12"/>
      <c r="AP21" s="2">
        <v>3</v>
      </c>
    </row>
    <row r="22" spans="1:42" ht="12.75" customHeight="1" x14ac:dyDescent="0.2">
      <c r="A22" s="2">
        <v>103</v>
      </c>
      <c r="B22" s="2">
        <v>1</v>
      </c>
      <c r="C22" s="125" t="s">
        <v>46</v>
      </c>
      <c r="D22" s="3"/>
      <c r="E22" s="14">
        <v>3</v>
      </c>
      <c r="F22" s="5"/>
      <c r="G22" s="125"/>
      <c r="H22" s="125"/>
      <c r="I22" s="125"/>
      <c r="J22" s="2">
        <v>1</v>
      </c>
      <c r="K22" s="125"/>
      <c r="L22" s="125"/>
      <c r="M22" s="125"/>
      <c r="N22" s="125"/>
      <c r="O22" s="125"/>
      <c r="P22" s="6">
        <v>5</v>
      </c>
      <c r="Q22" s="6">
        <v>4</v>
      </c>
      <c r="R22" s="6">
        <v>4</v>
      </c>
      <c r="S22" s="7">
        <v>5</v>
      </c>
      <c r="T22" s="7">
        <v>5</v>
      </c>
      <c r="U22" s="8">
        <v>5</v>
      </c>
      <c r="V22" s="8">
        <v>3</v>
      </c>
      <c r="W22" s="8">
        <v>4</v>
      </c>
      <c r="X22" s="8">
        <v>5</v>
      </c>
      <c r="Y22" s="8">
        <v>4</v>
      </c>
      <c r="Z22" s="15">
        <v>3</v>
      </c>
      <c r="AA22" s="15">
        <v>3</v>
      </c>
      <c r="AB22" s="16">
        <v>4</v>
      </c>
      <c r="AC22" s="16">
        <v>4</v>
      </c>
      <c r="AD22" s="2">
        <v>4</v>
      </c>
      <c r="AE22" s="2">
        <v>4</v>
      </c>
      <c r="AF22" s="2">
        <v>5</v>
      </c>
      <c r="AG22" s="11">
        <v>4</v>
      </c>
      <c r="AH22" s="11">
        <v>5</v>
      </c>
      <c r="AI22" s="11">
        <v>4</v>
      </c>
      <c r="AJ22" s="2">
        <v>1</v>
      </c>
      <c r="AK22" s="12"/>
      <c r="AL22" s="17">
        <v>1</v>
      </c>
      <c r="AM22" s="12"/>
      <c r="AN22" s="17">
        <v>1</v>
      </c>
      <c r="AO22" s="12"/>
      <c r="AP22" s="2">
        <v>2</v>
      </c>
    </row>
    <row r="23" spans="1:42" ht="12.75" customHeight="1" x14ac:dyDescent="0.2">
      <c r="A23" s="2">
        <v>104</v>
      </c>
      <c r="B23" s="2">
        <v>1</v>
      </c>
      <c r="C23" s="125" t="s">
        <v>46</v>
      </c>
      <c r="D23" s="3"/>
      <c r="E23" s="14">
        <v>3</v>
      </c>
      <c r="F23" s="5"/>
      <c r="G23" s="125"/>
      <c r="H23" s="125"/>
      <c r="I23" s="125"/>
      <c r="J23" s="2">
        <v>1</v>
      </c>
      <c r="K23" s="125"/>
      <c r="L23" s="125"/>
      <c r="M23" s="125"/>
      <c r="N23" s="125"/>
      <c r="O23" s="125"/>
      <c r="P23" s="6">
        <v>5</v>
      </c>
      <c r="Q23" s="6">
        <v>5</v>
      </c>
      <c r="R23" s="6">
        <v>5</v>
      </c>
      <c r="S23" s="7">
        <v>5</v>
      </c>
      <c r="T23" s="7">
        <v>5</v>
      </c>
      <c r="U23" s="8">
        <v>5</v>
      </c>
      <c r="V23" s="8">
        <v>3</v>
      </c>
      <c r="W23" s="8">
        <v>5</v>
      </c>
      <c r="X23" s="8">
        <v>5</v>
      </c>
      <c r="Y23" s="8">
        <v>5</v>
      </c>
      <c r="Z23" s="15">
        <v>4</v>
      </c>
      <c r="AA23" s="15">
        <v>3</v>
      </c>
      <c r="AB23" s="16">
        <v>5</v>
      </c>
      <c r="AC23" s="16">
        <v>4</v>
      </c>
      <c r="AD23" s="2">
        <v>4</v>
      </c>
      <c r="AE23" s="2">
        <v>5</v>
      </c>
      <c r="AF23" s="2">
        <v>5</v>
      </c>
      <c r="AG23" s="11">
        <v>5</v>
      </c>
      <c r="AH23" s="11">
        <v>5</v>
      </c>
      <c r="AI23" s="11">
        <v>5</v>
      </c>
      <c r="AJ23" s="2">
        <v>1</v>
      </c>
      <c r="AK23" s="12"/>
      <c r="AL23" s="12"/>
      <c r="AM23" s="12"/>
      <c r="AN23" s="17">
        <v>1</v>
      </c>
      <c r="AO23" s="12"/>
      <c r="AP23" s="2">
        <v>1</v>
      </c>
    </row>
    <row r="24" spans="1:42" ht="12.75" customHeight="1" x14ac:dyDescent="0.2">
      <c r="A24" s="2">
        <v>105</v>
      </c>
      <c r="B24" s="2">
        <v>1</v>
      </c>
      <c r="C24" s="125" t="s">
        <v>147</v>
      </c>
      <c r="D24" s="3"/>
      <c r="E24" s="14">
        <v>3</v>
      </c>
      <c r="F24" s="5"/>
      <c r="G24" s="125"/>
      <c r="H24" s="125"/>
      <c r="I24" s="125"/>
      <c r="J24" s="125"/>
      <c r="K24" s="2">
        <v>1</v>
      </c>
      <c r="L24" s="125"/>
      <c r="M24" s="125"/>
      <c r="N24" s="125"/>
      <c r="O24" s="125"/>
      <c r="P24" s="6">
        <v>4</v>
      </c>
      <c r="Q24" s="6">
        <v>4</v>
      </c>
      <c r="R24" s="6">
        <v>4</v>
      </c>
      <c r="S24" s="7">
        <v>4</v>
      </c>
      <c r="T24" s="7">
        <v>4</v>
      </c>
      <c r="U24" s="8">
        <v>3</v>
      </c>
      <c r="V24" s="8">
        <v>3</v>
      </c>
      <c r="W24" s="8">
        <v>3</v>
      </c>
      <c r="X24" s="8">
        <v>4</v>
      </c>
      <c r="Y24" s="8">
        <v>4</v>
      </c>
      <c r="Z24" s="15">
        <v>3</v>
      </c>
      <c r="AA24" s="15">
        <v>3</v>
      </c>
      <c r="AB24" s="16">
        <v>3</v>
      </c>
      <c r="AC24" s="16">
        <v>3</v>
      </c>
      <c r="AD24" s="2">
        <v>3</v>
      </c>
      <c r="AE24" s="2">
        <v>3</v>
      </c>
      <c r="AF24" s="2">
        <v>3</v>
      </c>
      <c r="AG24" s="11">
        <v>3</v>
      </c>
      <c r="AH24" s="11">
        <v>3</v>
      </c>
      <c r="AI24" s="11">
        <v>3</v>
      </c>
      <c r="AJ24" s="2">
        <v>1</v>
      </c>
      <c r="AK24" s="12"/>
      <c r="AL24" s="12"/>
      <c r="AM24" s="12"/>
      <c r="AN24" s="17">
        <v>1</v>
      </c>
      <c r="AO24" s="12"/>
      <c r="AP24" s="2">
        <v>3</v>
      </c>
    </row>
    <row r="25" spans="1:42" ht="12.75" customHeight="1" x14ac:dyDescent="0.2">
      <c r="A25" s="2">
        <v>106</v>
      </c>
      <c r="B25" s="2">
        <v>1</v>
      </c>
      <c r="C25" s="125" t="s">
        <v>47</v>
      </c>
      <c r="D25" s="3"/>
      <c r="E25" s="14">
        <v>3</v>
      </c>
      <c r="F25" s="5"/>
      <c r="G25" s="125"/>
      <c r="H25" s="2">
        <v>1</v>
      </c>
      <c r="I25" s="125"/>
      <c r="J25" s="125"/>
      <c r="K25" s="125"/>
      <c r="L25" s="125"/>
      <c r="M25" s="125"/>
      <c r="N25" s="125"/>
      <c r="O25" s="2">
        <v>1</v>
      </c>
      <c r="P25" s="6">
        <v>5</v>
      </c>
      <c r="Q25" s="6">
        <v>5</v>
      </c>
      <c r="R25" s="6">
        <v>5</v>
      </c>
      <c r="S25" s="7">
        <v>5</v>
      </c>
      <c r="T25" s="7">
        <v>5</v>
      </c>
      <c r="U25" s="8">
        <v>5</v>
      </c>
      <c r="V25" s="8">
        <v>5</v>
      </c>
      <c r="W25" s="8">
        <v>5</v>
      </c>
      <c r="X25" s="8">
        <v>5</v>
      </c>
      <c r="Y25" s="8">
        <v>5</v>
      </c>
      <c r="Z25" s="15">
        <v>5</v>
      </c>
      <c r="AA25" s="15">
        <v>5</v>
      </c>
      <c r="AB25" s="16">
        <v>5</v>
      </c>
      <c r="AC25" s="16">
        <v>5</v>
      </c>
      <c r="AD25" s="2">
        <v>5</v>
      </c>
      <c r="AE25" s="2">
        <v>5</v>
      </c>
      <c r="AF25" s="2">
        <v>5</v>
      </c>
      <c r="AG25" s="11">
        <v>5</v>
      </c>
      <c r="AH25" s="11">
        <v>5</v>
      </c>
      <c r="AI25" s="11">
        <v>5</v>
      </c>
      <c r="AJ25" s="2">
        <v>1</v>
      </c>
      <c r="AK25" s="17">
        <v>1</v>
      </c>
      <c r="AL25" s="12"/>
      <c r="AM25" s="12"/>
      <c r="AN25" s="12"/>
      <c r="AO25" s="12"/>
      <c r="AP25" s="2">
        <v>1</v>
      </c>
    </row>
    <row r="26" spans="1:42" ht="25.5" customHeight="1" x14ac:dyDescent="0.2">
      <c r="A26" s="2">
        <v>107</v>
      </c>
      <c r="B26" s="2">
        <v>1</v>
      </c>
      <c r="C26" s="125" t="s">
        <v>80</v>
      </c>
      <c r="D26" s="3"/>
      <c r="E26" s="14">
        <v>3</v>
      </c>
      <c r="F26" s="5"/>
      <c r="G26" s="2">
        <v>1</v>
      </c>
      <c r="H26" s="2">
        <v>1</v>
      </c>
      <c r="I26" s="125"/>
      <c r="J26" s="125"/>
      <c r="K26" s="125"/>
      <c r="L26" s="125"/>
      <c r="M26" s="125"/>
      <c r="N26" s="125"/>
      <c r="O26" s="125"/>
      <c r="P26" s="6">
        <v>5</v>
      </c>
      <c r="Q26" s="6">
        <v>5</v>
      </c>
      <c r="R26" s="6">
        <v>5</v>
      </c>
      <c r="S26" s="7">
        <v>5</v>
      </c>
      <c r="T26" s="7">
        <v>5</v>
      </c>
      <c r="U26" s="8">
        <v>4</v>
      </c>
      <c r="V26" s="8">
        <v>3</v>
      </c>
      <c r="W26" s="8">
        <v>4</v>
      </c>
      <c r="X26" s="8">
        <v>4</v>
      </c>
      <c r="Y26" s="8">
        <v>5</v>
      </c>
      <c r="Z26" s="15">
        <v>3</v>
      </c>
      <c r="AA26" s="15">
        <v>3</v>
      </c>
      <c r="AB26" s="16">
        <v>4</v>
      </c>
      <c r="AC26" s="16">
        <v>4</v>
      </c>
      <c r="AD26" s="2">
        <v>5</v>
      </c>
      <c r="AE26" s="2">
        <v>5</v>
      </c>
      <c r="AF26" s="2">
        <v>5</v>
      </c>
      <c r="AG26" s="11">
        <v>5</v>
      </c>
      <c r="AH26" s="11">
        <v>5</v>
      </c>
      <c r="AI26" s="11">
        <v>5</v>
      </c>
      <c r="AJ26" s="2">
        <v>1</v>
      </c>
      <c r="AK26" s="17">
        <v>1</v>
      </c>
      <c r="AL26" s="12"/>
      <c r="AM26" s="12"/>
      <c r="AN26" s="12"/>
      <c r="AO26" s="12"/>
      <c r="AP26" s="2">
        <v>2</v>
      </c>
    </row>
    <row r="27" spans="1:42" ht="12.75" customHeight="1" x14ac:dyDescent="0.2">
      <c r="A27" s="2">
        <v>108</v>
      </c>
      <c r="B27" s="19">
        <v>3</v>
      </c>
      <c r="C27" s="125"/>
      <c r="D27" s="3"/>
      <c r="E27" s="4"/>
      <c r="F27" s="5"/>
      <c r="G27" s="125"/>
      <c r="H27" s="125"/>
      <c r="I27" s="125"/>
      <c r="J27" s="125"/>
      <c r="K27" s="125"/>
      <c r="L27" s="125"/>
      <c r="M27" s="125"/>
      <c r="N27" s="125"/>
      <c r="O27" s="125"/>
      <c r="P27" s="6">
        <v>5</v>
      </c>
      <c r="Q27" s="6">
        <v>5</v>
      </c>
      <c r="R27" s="6">
        <v>5</v>
      </c>
      <c r="S27" s="7">
        <v>5</v>
      </c>
      <c r="T27" s="7">
        <v>5</v>
      </c>
      <c r="U27" s="8">
        <v>5</v>
      </c>
      <c r="V27" s="8">
        <v>5</v>
      </c>
      <c r="W27" s="8">
        <v>5</v>
      </c>
      <c r="X27" s="8">
        <v>5</v>
      </c>
      <c r="Y27" s="8">
        <v>5</v>
      </c>
      <c r="Z27" s="15">
        <v>5</v>
      </c>
      <c r="AA27" s="15">
        <v>5</v>
      </c>
      <c r="AB27" s="16">
        <v>5</v>
      </c>
      <c r="AC27" s="16">
        <v>5</v>
      </c>
      <c r="AD27" s="2">
        <v>5</v>
      </c>
      <c r="AE27" s="2">
        <v>5</v>
      </c>
      <c r="AF27" s="2">
        <v>5</v>
      </c>
      <c r="AG27" s="11">
        <v>5</v>
      </c>
      <c r="AH27" s="11">
        <v>5</v>
      </c>
      <c r="AI27" s="11">
        <v>5</v>
      </c>
      <c r="AJ27" s="2">
        <v>1</v>
      </c>
      <c r="AK27" s="17">
        <v>1</v>
      </c>
      <c r="AL27" s="12"/>
      <c r="AM27" s="12"/>
      <c r="AN27" s="12"/>
      <c r="AO27" s="12"/>
      <c r="AP27" s="2">
        <v>1</v>
      </c>
    </row>
    <row r="28" spans="1:42" ht="12.75" customHeight="1" x14ac:dyDescent="0.2">
      <c r="A28" s="2">
        <v>109</v>
      </c>
      <c r="B28" s="2">
        <v>1</v>
      </c>
      <c r="C28" s="125" t="s">
        <v>46</v>
      </c>
      <c r="D28" s="3"/>
      <c r="E28" s="14">
        <v>3</v>
      </c>
      <c r="F28" s="5"/>
      <c r="G28" s="125"/>
      <c r="H28" s="2">
        <v>1</v>
      </c>
      <c r="I28" s="125"/>
      <c r="J28" s="125"/>
      <c r="K28" s="125"/>
      <c r="L28" s="125"/>
      <c r="M28" s="125"/>
      <c r="N28" s="125"/>
      <c r="O28" s="125"/>
      <c r="P28" s="6">
        <v>5</v>
      </c>
      <c r="Q28" s="6">
        <v>5</v>
      </c>
      <c r="R28" s="6">
        <v>5</v>
      </c>
      <c r="S28" s="7">
        <v>5</v>
      </c>
      <c r="T28" s="7">
        <v>5</v>
      </c>
      <c r="U28" s="8">
        <v>5</v>
      </c>
      <c r="V28" s="8">
        <v>4</v>
      </c>
      <c r="W28" s="8">
        <v>5</v>
      </c>
      <c r="X28" s="8">
        <v>5</v>
      </c>
      <c r="Y28" s="8">
        <v>5</v>
      </c>
      <c r="Z28" s="15">
        <v>3</v>
      </c>
      <c r="AA28" s="15">
        <v>3</v>
      </c>
      <c r="AB28" s="16">
        <v>5</v>
      </c>
      <c r="AC28" s="16">
        <v>5</v>
      </c>
      <c r="AD28" s="2">
        <v>5</v>
      </c>
      <c r="AE28" s="2">
        <v>5</v>
      </c>
      <c r="AF28" s="2">
        <v>5</v>
      </c>
      <c r="AG28" s="11">
        <v>4</v>
      </c>
      <c r="AH28" s="11">
        <v>4</v>
      </c>
      <c r="AI28" s="11">
        <v>5</v>
      </c>
      <c r="AJ28" s="2">
        <v>1</v>
      </c>
      <c r="AK28" s="17">
        <v>1</v>
      </c>
      <c r="AL28" s="17">
        <v>1</v>
      </c>
      <c r="AM28" s="12"/>
      <c r="AN28" s="17">
        <v>1</v>
      </c>
      <c r="AO28" s="12"/>
      <c r="AP28" s="2">
        <v>2</v>
      </c>
    </row>
    <row r="29" spans="1:42" ht="12.75" customHeight="1" x14ac:dyDescent="0.2">
      <c r="A29" s="2">
        <v>110</v>
      </c>
      <c r="B29" s="2">
        <v>1</v>
      </c>
      <c r="C29" s="125" t="s">
        <v>46</v>
      </c>
      <c r="D29" s="3" t="s">
        <v>2</v>
      </c>
      <c r="E29" s="14">
        <v>3</v>
      </c>
      <c r="F29" s="5"/>
      <c r="G29" s="125"/>
      <c r="H29" s="2">
        <v>1</v>
      </c>
      <c r="I29" s="125"/>
      <c r="J29" s="125"/>
      <c r="K29" s="125"/>
      <c r="L29" s="125"/>
      <c r="M29" s="125"/>
      <c r="N29" s="125"/>
      <c r="O29" s="2">
        <v>1</v>
      </c>
      <c r="P29" s="6">
        <v>5</v>
      </c>
      <c r="Q29" s="6">
        <v>5</v>
      </c>
      <c r="R29" s="6">
        <v>5</v>
      </c>
      <c r="S29" s="7">
        <v>5</v>
      </c>
      <c r="T29" s="7">
        <v>5</v>
      </c>
      <c r="U29" s="8">
        <v>5</v>
      </c>
      <c r="V29" s="8">
        <v>4</v>
      </c>
      <c r="W29" s="8">
        <v>5</v>
      </c>
      <c r="X29" s="8">
        <v>5</v>
      </c>
      <c r="Y29" s="8">
        <v>5</v>
      </c>
      <c r="Z29" s="15">
        <v>3</v>
      </c>
      <c r="AA29" s="15">
        <v>4</v>
      </c>
      <c r="AB29" s="16">
        <v>4</v>
      </c>
      <c r="AC29" s="16">
        <v>5</v>
      </c>
      <c r="AD29" s="2">
        <v>4</v>
      </c>
      <c r="AE29" s="2">
        <v>5</v>
      </c>
      <c r="AF29" s="2">
        <v>5</v>
      </c>
      <c r="AG29" s="11">
        <v>5</v>
      </c>
      <c r="AH29" s="11">
        <v>5</v>
      </c>
      <c r="AI29" s="11">
        <v>5</v>
      </c>
      <c r="AJ29" s="2">
        <v>1</v>
      </c>
      <c r="AK29" s="12"/>
      <c r="AL29" s="17">
        <v>1</v>
      </c>
      <c r="AM29" s="12"/>
      <c r="AN29" s="12"/>
      <c r="AO29" s="12"/>
      <c r="AP29" s="2">
        <v>2</v>
      </c>
    </row>
    <row r="30" spans="1:42" ht="12.75" customHeight="1" x14ac:dyDescent="0.2">
      <c r="A30" s="2">
        <v>111</v>
      </c>
      <c r="B30" s="2">
        <v>1</v>
      </c>
      <c r="C30" s="125" t="s">
        <v>47</v>
      </c>
      <c r="D30" s="3"/>
      <c r="E30" s="14">
        <v>3</v>
      </c>
      <c r="F30" s="5"/>
      <c r="G30" s="2">
        <v>1</v>
      </c>
      <c r="H30" s="2">
        <v>1</v>
      </c>
      <c r="I30" s="125"/>
      <c r="J30" s="125"/>
      <c r="K30" s="125"/>
      <c r="L30" s="125"/>
      <c r="M30" s="125"/>
      <c r="N30" s="125"/>
      <c r="O30" s="125"/>
      <c r="P30" s="6">
        <v>4</v>
      </c>
      <c r="Q30" s="6">
        <v>4</v>
      </c>
      <c r="R30" s="6">
        <v>4</v>
      </c>
      <c r="S30" s="7">
        <v>4</v>
      </c>
      <c r="T30" s="7">
        <v>4</v>
      </c>
      <c r="U30" s="8">
        <v>5</v>
      </c>
      <c r="V30" s="8">
        <v>4</v>
      </c>
      <c r="W30" s="8">
        <v>4</v>
      </c>
      <c r="X30" s="8">
        <v>4</v>
      </c>
      <c r="Y30" s="8">
        <v>4</v>
      </c>
      <c r="Z30" s="15">
        <v>3</v>
      </c>
      <c r="AA30" s="15">
        <v>3</v>
      </c>
      <c r="AB30" s="16">
        <v>4</v>
      </c>
      <c r="AC30" s="16">
        <v>4</v>
      </c>
      <c r="AD30" s="2">
        <v>4</v>
      </c>
      <c r="AE30" s="2">
        <v>4</v>
      </c>
      <c r="AF30" s="2">
        <v>5</v>
      </c>
      <c r="AG30" s="11">
        <v>4</v>
      </c>
      <c r="AH30" s="11">
        <v>4</v>
      </c>
      <c r="AI30" s="11">
        <v>5</v>
      </c>
      <c r="AJ30" s="2">
        <v>1</v>
      </c>
      <c r="AK30" s="12"/>
      <c r="AL30" s="12"/>
      <c r="AM30" s="12"/>
      <c r="AN30" s="17">
        <v>1</v>
      </c>
      <c r="AO30" s="12"/>
      <c r="AP30" s="2">
        <v>1</v>
      </c>
    </row>
    <row r="31" spans="1:42" ht="12.75" customHeight="1" x14ac:dyDescent="0.2">
      <c r="A31" s="2">
        <v>112</v>
      </c>
      <c r="B31" s="2">
        <v>1</v>
      </c>
      <c r="C31" s="125" t="s">
        <v>47</v>
      </c>
      <c r="D31" s="3"/>
      <c r="E31" s="14">
        <v>3</v>
      </c>
      <c r="F31" s="5"/>
      <c r="G31" s="2">
        <v>1</v>
      </c>
      <c r="H31" s="125"/>
      <c r="I31" s="125"/>
      <c r="J31" s="125"/>
      <c r="K31" s="125"/>
      <c r="L31" s="125"/>
      <c r="M31" s="125"/>
      <c r="N31" s="125"/>
      <c r="O31" s="125"/>
      <c r="P31" s="6">
        <v>4</v>
      </c>
      <c r="Q31" s="6">
        <v>4</v>
      </c>
      <c r="R31" s="6">
        <v>4</v>
      </c>
      <c r="S31" s="7">
        <v>5</v>
      </c>
      <c r="T31" s="7">
        <v>4</v>
      </c>
      <c r="U31" s="8">
        <v>5</v>
      </c>
      <c r="V31" s="8">
        <v>4</v>
      </c>
      <c r="W31" s="8">
        <v>4</v>
      </c>
      <c r="X31" s="8">
        <v>4</v>
      </c>
      <c r="Y31" s="8">
        <v>5</v>
      </c>
      <c r="Z31" s="15">
        <v>2</v>
      </c>
      <c r="AA31" s="15">
        <v>3</v>
      </c>
      <c r="AB31" s="16">
        <v>4</v>
      </c>
      <c r="AC31" s="16">
        <v>4</v>
      </c>
      <c r="AD31" s="2">
        <v>4</v>
      </c>
      <c r="AE31" s="2">
        <v>4</v>
      </c>
      <c r="AF31" s="2">
        <v>4</v>
      </c>
      <c r="AG31" s="11">
        <v>4</v>
      </c>
      <c r="AH31" s="11">
        <v>4</v>
      </c>
      <c r="AI31" s="11">
        <v>4</v>
      </c>
      <c r="AJ31" s="2">
        <v>1</v>
      </c>
      <c r="AK31" s="17">
        <v>1</v>
      </c>
      <c r="AL31" s="12"/>
      <c r="AM31" s="17">
        <v>1</v>
      </c>
      <c r="AN31" s="12"/>
      <c r="AO31" s="12"/>
      <c r="AP31" s="2">
        <v>3</v>
      </c>
    </row>
    <row r="32" spans="1:42" ht="12.75" customHeight="1" x14ac:dyDescent="0.2">
      <c r="A32" s="125"/>
      <c r="B32" s="125"/>
      <c r="C32" s="125"/>
      <c r="D32" s="3"/>
      <c r="E32" s="4"/>
      <c r="F32" s="5"/>
      <c r="G32" s="125"/>
      <c r="H32" s="125"/>
      <c r="I32" s="125"/>
      <c r="J32" s="125"/>
      <c r="K32" s="125"/>
      <c r="L32" s="125"/>
      <c r="M32" s="125"/>
      <c r="N32" s="125"/>
      <c r="O32" s="125"/>
      <c r="P32" s="34"/>
      <c r="Q32" s="34"/>
      <c r="R32" s="34"/>
      <c r="S32" s="35"/>
      <c r="T32" s="35"/>
      <c r="U32" s="36"/>
      <c r="V32" s="36"/>
      <c r="W32" s="36"/>
      <c r="X32" s="36"/>
      <c r="Y32" s="36"/>
      <c r="Z32" s="9"/>
      <c r="AA32" s="9"/>
      <c r="AB32" s="10"/>
      <c r="AC32" s="10"/>
      <c r="AD32" s="125"/>
      <c r="AE32" s="125"/>
      <c r="AF32" s="125"/>
      <c r="AG32" s="37"/>
      <c r="AH32" s="37"/>
      <c r="AI32" s="37"/>
      <c r="AJ32" s="125"/>
      <c r="AK32" s="12"/>
      <c r="AL32" s="12"/>
      <c r="AM32" s="12"/>
      <c r="AN32" s="12"/>
      <c r="AO32" s="12"/>
      <c r="AP32" s="125"/>
    </row>
    <row r="33" spans="1:42" ht="12.75" customHeight="1" x14ac:dyDescent="0.2">
      <c r="A33" s="125"/>
      <c r="B33" s="125"/>
      <c r="C33" s="125"/>
      <c r="D33" s="3"/>
      <c r="E33" s="4"/>
      <c r="F33" s="5"/>
      <c r="G33" s="125"/>
      <c r="H33" s="125"/>
      <c r="I33" s="125"/>
      <c r="J33" s="125"/>
      <c r="K33" s="125"/>
      <c r="L33" s="125"/>
      <c r="M33" s="125"/>
      <c r="N33" s="125"/>
      <c r="O33" s="125"/>
      <c r="P33" s="34"/>
      <c r="Q33" s="34"/>
      <c r="R33" s="34"/>
      <c r="S33" s="35"/>
      <c r="T33" s="35"/>
      <c r="U33" s="36"/>
      <c r="V33" s="36"/>
      <c r="W33" s="36"/>
      <c r="X33" s="36"/>
      <c r="Y33" s="36"/>
      <c r="Z33" s="9"/>
      <c r="AA33" s="9"/>
      <c r="AB33" s="10"/>
      <c r="AC33" s="10"/>
      <c r="AD33" s="125"/>
      <c r="AE33" s="125"/>
      <c r="AF33" s="125"/>
      <c r="AG33" s="37"/>
      <c r="AH33" s="37"/>
      <c r="AI33" s="37"/>
      <c r="AJ33" s="125"/>
      <c r="AK33" s="12"/>
      <c r="AL33" s="12"/>
      <c r="AM33" s="12"/>
      <c r="AN33" s="12"/>
      <c r="AO33" s="12"/>
      <c r="AP33" s="125"/>
    </row>
    <row r="34" spans="1:42" ht="32.25" customHeight="1" x14ac:dyDescent="0.2">
      <c r="A34" s="125"/>
      <c r="B34" s="125"/>
      <c r="C34" s="125"/>
      <c r="D34" s="3"/>
      <c r="E34" s="4"/>
      <c r="F34" s="5" t="s">
        <v>11</v>
      </c>
      <c r="G34" s="125" t="s">
        <v>12</v>
      </c>
      <c r="H34" s="125" t="s">
        <v>8</v>
      </c>
      <c r="I34" s="125" t="s">
        <v>5</v>
      </c>
      <c r="J34" s="125" t="s">
        <v>15</v>
      </c>
      <c r="K34" s="125" t="s">
        <v>16</v>
      </c>
      <c r="L34" s="125" t="s">
        <v>17</v>
      </c>
      <c r="M34" s="125" t="s">
        <v>18</v>
      </c>
      <c r="N34" s="38" t="s">
        <v>19</v>
      </c>
      <c r="O34" s="125" t="s">
        <v>20</v>
      </c>
      <c r="P34" s="149">
        <f t="shared" ref="P34:AP34" si="0">AVERAGE(P2:P31)</f>
        <v>4.8</v>
      </c>
      <c r="Q34" s="150">
        <f t="shared" si="0"/>
        <v>4.6333333333333337</v>
      </c>
      <c r="R34" s="150">
        <f t="shared" si="0"/>
        <v>4.5333333333333332</v>
      </c>
      <c r="S34" s="150">
        <f t="shared" si="0"/>
        <v>4.833333333333333</v>
      </c>
      <c r="T34" s="149">
        <f t="shared" si="0"/>
        <v>4.7</v>
      </c>
      <c r="U34" s="149">
        <f t="shared" si="0"/>
        <v>4.7</v>
      </c>
      <c r="V34" s="149">
        <f t="shared" si="0"/>
        <v>4</v>
      </c>
      <c r="W34" s="150">
        <f t="shared" si="0"/>
        <v>4.4666666666666668</v>
      </c>
      <c r="X34" s="150">
        <f t="shared" si="0"/>
        <v>4.4333333333333336</v>
      </c>
      <c r="Y34" s="150">
        <f t="shared" si="0"/>
        <v>4.6333333333333337</v>
      </c>
      <c r="Z34" s="150">
        <f t="shared" si="0"/>
        <v>3.0333333333333332</v>
      </c>
      <c r="AA34" s="150">
        <f t="shared" si="0"/>
        <v>3.1</v>
      </c>
      <c r="AB34" s="150">
        <f t="shared" si="0"/>
        <v>4.0333333333333332</v>
      </c>
      <c r="AC34" s="150">
        <f t="shared" si="0"/>
        <v>3.9</v>
      </c>
      <c r="AD34" s="150">
        <f t="shared" si="0"/>
        <v>4.333333333333333</v>
      </c>
      <c r="AE34" s="150">
        <f t="shared" si="0"/>
        <v>4.4000000000000004</v>
      </c>
      <c r="AF34" s="150">
        <f t="shared" si="0"/>
        <v>4.333333333333333</v>
      </c>
      <c r="AG34" s="150">
        <f t="shared" si="0"/>
        <v>3.9666666666666668</v>
      </c>
      <c r="AH34" s="150">
        <f t="shared" si="0"/>
        <v>4.2</v>
      </c>
      <c r="AI34" s="150">
        <f t="shared" si="0"/>
        <v>4.2666666666666666</v>
      </c>
      <c r="AJ34" s="150">
        <f t="shared" si="0"/>
        <v>1.0344827586206897</v>
      </c>
      <c r="AK34" s="34">
        <f t="shared" si="0"/>
        <v>1</v>
      </c>
      <c r="AL34" s="34">
        <f t="shared" si="0"/>
        <v>1.1000000000000001</v>
      </c>
      <c r="AM34" s="34">
        <f t="shared" si="0"/>
        <v>1</v>
      </c>
      <c r="AN34" s="34">
        <f t="shared" si="0"/>
        <v>1</v>
      </c>
      <c r="AO34" s="34">
        <f t="shared" si="0"/>
        <v>1</v>
      </c>
      <c r="AP34" s="34">
        <f t="shared" si="0"/>
        <v>2.0689655172413794</v>
      </c>
    </row>
    <row r="35" spans="1:42" ht="32.25" customHeight="1" x14ac:dyDescent="0.2">
      <c r="A35" s="125"/>
      <c r="B35" s="125">
        <f>COUNTIF(B2:B31,1)</f>
        <v>27</v>
      </c>
      <c r="C35" s="125" t="s">
        <v>200</v>
      </c>
      <c r="D35" s="125"/>
      <c r="E35" s="4"/>
      <c r="F35" s="125">
        <f t="shared" ref="F35:O35" si="1">COUNTIF(F2:F31,1)</f>
        <v>0</v>
      </c>
      <c r="G35" s="125">
        <f t="shared" si="1"/>
        <v>9</v>
      </c>
      <c r="H35" s="125">
        <f t="shared" si="1"/>
        <v>14</v>
      </c>
      <c r="I35" s="125">
        <f t="shared" si="1"/>
        <v>0</v>
      </c>
      <c r="J35" s="125">
        <f t="shared" si="1"/>
        <v>4</v>
      </c>
      <c r="K35" s="125">
        <f t="shared" si="1"/>
        <v>4</v>
      </c>
      <c r="L35" s="125">
        <f t="shared" si="1"/>
        <v>1</v>
      </c>
      <c r="M35" s="125">
        <f t="shared" si="1"/>
        <v>3</v>
      </c>
      <c r="N35" s="125">
        <f t="shared" si="1"/>
        <v>0</v>
      </c>
      <c r="O35" s="125">
        <f t="shared" si="1"/>
        <v>3</v>
      </c>
      <c r="P35" s="150">
        <f t="shared" ref="P35:AP35" si="2">STDEVA(P2:P31)</f>
        <v>0.40683810217248623</v>
      </c>
      <c r="Q35" s="150">
        <f t="shared" si="2"/>
        <v>0.5560534167675365</v>
      </c>
      <c r="R35" s="150">
        <f t="shared" si="2"/>
        <v>0.62881022482985738</v>
      </c>
      <c r="S35" s="150">
        <f t="shared" si="2"/>
        <v>0.3790490217894516</v>
      </c>
      <c r="T35" s="150">
        <f t="shared" si="2"/>
        <v>0.46609159969939901</v>
      </c>
      <c r="U35" s="150">
        <f t="shared" si="2"/>
        <v>0.53498308062192257</v>
      </c>
      <c r="V35" s="150">
        <f t="shared" si="2"/>
        <v>0.78783859715833537</v>
      </c>
      <c r="W35" s="150">
        <f t="shared" si="2"/>
        <v>0.62881022482985738</v>
      </c>
      <c r="X35" s="150">
        <f t="shared" si="2"/>
        <v>0.62606231557929282</v>
      </c>
      <c r="Y35" s="150">
        <f t="shared" si="2"/>
        <v>0.49013251785356204</v>
      </c>
      <c r="Z35" s="150">
        <f t="shared" si="2"/>
        <v>0.9643054793328012</v>
      </c>
      <c r="AA35" s="150">
        <f t="shared" si="2"/>
        <v>0.95952574492423781</v>
      </c>
      <c r="AB35" s="150">
        <f t="shared" si="2"/>
        <v>0.61494789985837739</v>
      </c>
      <c r="AC35" s="150">
        <f t="shared" si="2"/>
        <v>0.84486277196256876</v>
      </c>
      <c r="AD35" s="150">
        <f t="shared" si="2"/>
        <v>0.6064784348631217</v>
      </c>
      <c r="AE35" s="150">
        <f t="shared" si="2"/>
        <v>0.72397370880059198</v>
      </c>
      <c r="AF35" s="150">
        <f t="shared" si="2"/>
        <v>0.80229555708575306</v>
      </c>
      <c r="AG35" s="150">
        <f t="shared" si="2"/>
        <v>0.92785749995884825</v>
      </c>
      <c r="AH35" s="150">
        <f t="shared" si="2"/>
        <v>0.80515579987289665</v>
      </c>
      <c r="AI35" s="150">
        <f t="shared" si="2"/>
        <v>0.7396799556440673</v>
      </c>
      <c r="AJ35" s="150">
        <f t="shared" si="2"/>
        <v>0.18569533817705178</v>
      </c>
      <c r="AK35" s="34">
        <f t="shared" si="2"/>
        <v>0</v>
      </c>
      <c r="AL35" s="34">
        <f t="shared" si="2"/>
        <v>0.316227766016838</v>
      </c>
      <c r="AM35" s="34">
        <f t="shared" si="2"/>
        <v>0</v>
      </c>
      <c r="AN35" s="34">
        <f t="shared" si="2"/>
        <v>0</v>
      </c>
      <c r="AO35" s="34">
        <f t="shared" si="2"/>
        <v>0</v>
      </c>
      <c r="AP35" s="34">
        <f t="shared" si="2"/>
        <v>0.75266357893429858</v>
      </c>
    </row>
    <row r="36" spans="1:42" ht="32.25" customHeight="1" x14ac:dyDescent="0.2">
      <c r="A36" s="125"/>
      <c r="B36" s="125">
        <f>COUNTIF(B2:B32,2)</f>
        <v>2</v>
      </c>
      <c r="C36" s="125" t="s">
        <v>201</v>
      </c>
      <c r="D36" s="3"/>
      <c r="E36" s="4"/>
      <c r="F36" s="5"/>
      <c r="G36" s="125"/>
      <c r="H36" s="125"/>
      <c r="I36" s="125"/>
      <c r="J36" s="125"/>
      <c r="K36" s="125"/>
      <c r="L36" s="125"/>
      <c r="M36" s="125"/>
      <c r="N36" s="125"/>
      <c r="O36" s="125"/>
      <c r="P36" s="34"/>
      <c r="Q36" s="34"/>
      <c r="R36" s="34">
        <f>STDEV(P2:R31)</f>
        <v>0.54383389547514083</v>
      </c>
      <c r="S36" s="35"/>
      <c r="T36" s="35">
        <f>STDEV(S2:T31)</f>
        <v>0.42652186808509834</v>
      </c>
      <c r="U36" s="36"/>
      <c r="V36" s="36"/>
      <c r="W36" s="36"/>
      <c r="X36" s="36"/>
      <c r="Y36" s="36">
        <f>STDEV(U2:Y31)</f>
        <v>0.66085836664191966</v>
      </c>
      <c r="Z36" s="9"/>
      <c r="AA36" s="9">
        <f>STDEV(Z2:AA31)</f>
        <v>0.95432408713017214</v>
      </c>
      <c r="AB36" s="10"/>
      <c r="AC36" s="10">
        <f>STDEV(AB2:AC31)</f>
        <v>0.73569214883204126</v>
      </c>
      <c r="AD36" s="125"/>
      <c r="AE36" s="125"/>
      <c r="AF36" s="125">
        <f>STDEV(AD2:AF31)</f>
        <v>0.70807717333335618</v>
      </c>
      <c r="AG36" s="37"/>
      <c r="AH36" s="37"/>
      <c r="AI36" s="37">
        <f>STDEV(AG2:AI31)</f>
        <v>0.82871378763884584</v>
      </c>
      <c r="AJ36" s="125"/>
      <c r="AK36" s="12"/>
      <c r="AL36" s="12"/>
      <c r="AM36" s="12"/>
      <c r="AN36" s="12"/>
      <c r="AO36" s="12"/>
      <c r="AP36" s="125"/>
    </row>
    <row r="37" spans="1:42" ht="32.25" customHeight="1" x14ac:dyDescent="0.2">
      <c r="A37" s="125"/>
      <c r="B37" s="125">
        <f>COUNTIF(B2:B33,3)</f>
        <v>1</v>
      </c>
      <c r="C37" s="125" t="s">
        <v>202</v>
      </c>
      <c r="D37" s="3"/>
      <c r="E37" s="4"/>
      <c r="F37" s="5"/>
      <c r="G37" s="125"/>
      <c r="H37" s="125"/>
      <c r="I37" s="125"/>
      <c r="J37" s="125"/>
      <c r="K37" s="125"/>
      <c r="L37" s="125"/>
      <c r="M37" s="125"/>
      <c r="N37" s="125"/>
      <c r="O37" s="125"/>
      <c r="P37" s="34">
        <f>AVERAGE(P34:R34)</f>
        <v>4.6555555555555559</v>
      </c>
      <c r="Q37" s="34"/>
      <c r="R37" s="34"/>
      <c r="S37" s="35"/>
      <c r="T37" s="35"/>
      <c r="U37" s="36"/>
      <c r="V37" s="36"/>
      <c r="W37" s="36"/>
      <c r="X37" s="36"/>
      <c r="Y37" s="36"/>
      <c r="Z37" s="9"/>
      <c r="AA37" s="9"/>
      <c r="AB37" s="10"/>
      <c r="AC37" s="10"/>
      <c r="AD37" s="125"/>
      <c r="AE37" s="125"/>
      <c r="AF37" s="125"/>
      <c r="AG37" s="37"/>
      <c r="AH37" s="37"/>
      <c r="AI37" s="37"/>
      <c r="AJ37" s="125"/>
      <c r="AK37" s="12"/>
      <c r="AL37" s="12"/>
      <c r="AM37" s="12"/>
      <c r="AN37" s="12"/>
      <c r="AO37" s="12"/>
      <c r="AP37" s="125"/>
    </row>
    <row r="38" spans="1:42" ht="32.25" customHeight="1" x14ac:dyDescent="0.2">
      <c r="A38" s="125"/>
      <c r="B38" s="125"/>
      <c r="C38" s="125"/>
      <c r="D38" s="3"/>
      <c r="E38" s="4"/>
      <c r="F38" s="5"/>
      <c r="G38" s="125"/>
      <c r="H38" s="125"/>
      <c r="I38" s="125"/>
      <c r="J38" s="125"/>
      <c r="K38" s="125"/>
      <c r="L38" s="125"/>
      <c r="M38" s="125"/>
      <c r="N38" s="125"/>
      <c r="O38" s="125"/>
      <c r="P38" s="34"/>
      <c r="Q38" s="34"/>
      <c r="R38" s="34"/>
      <c r="S38" s="35"/>
      <c r="T38" s="35"/>
      <c r="U38" s="36"/>
      <c r="V38" s="36"/>
      <c r="W38" s="36"/>
      <c r="X38" s="36"/>
      <c r="Y38" s="36"/>
      <c r="Z38" s="9"/>
      <c r="AA38" s="9"/>
      <c r="AB38" s="10"/>
      <c r="AC38" s="10"/>
      <c r="AD38" s="125"/>
      <c r="AE38" s="125"/>
      <c r="AF38" s="125"/>
      <c r="AG38" s="37"/>
      <c r="AH38" s="37"/>
      <c r="AI38" s="37"/>
      <c r="AJ38" s="125"/>
      <c r="AK38" s="12"/>
      <c r="AL38" s="12"/>
      <c r="AM38" s="12"/>
      <c r="AN38" s="12"/>
      <c r="AO38" s="12"/>
      <c r="AP38" s="125"/>
    </row>
    <row r="39" spans="1:42" ht="32.25" customHeight="1" x14ac:dyDescent="0.2">
      <c r="A39" s="125"/>
      <c r="B39" s="125"/>
      <c r="C39" s="125"/>
      <c r="D39" s="3"/>
      <c r="E39" s="4"/>
      <c r="F39" s="5"/>
      <c r="G39" s="125"/>
      <c r="H39" s="125"/>
      <c r="I39" s="125"/>
      <c r="J39" s="125"/>
      <c r="K39" s="125"/>
      <c r="L39" s="125"/>
      <c r="M39" s="125"/>
      <c r="N39" s="125"/>
      <c r="O39" s="125"/>
      <c r="P39" s="34">
        <f>STDEVA(P35:R35)</f>
        <v>0.11315946452251685</v>
      </c>
      <c r="Q39" s="34"/>
      <c r="R39" s="34"/>
      <c r="S39" s="35"/>
      <c r="T39" s="35"/>
      <c r="U39" s="36"/>
      <c r="V39" s="36"/>
      <c r="W39" s="36"/>
      <c r="X39" s="36"/>
      <c r="Y39" s="36"/>
      <c r="Z39" s="9"/>
      <c r="AA39" s="9"/>
      <c r="AB39" s="10"/>
      <c r="AC39" s="10"/>
      <c r="AD39" s="125"/>
      <c r="AE39" s="125"/>
      <c r="AF39" s="125"/>
      <c r="AG39" s="37"/>
      <c r="AH39" s="37"/>
      <c r="AI39" s="37"/>
      <c r="AJ39" s="125"/>
      <c r="AK39" s="12"/>
      <c r="AL39" s="12"/>
      <c r="AM39" s="12"/>
      <c r="AN39" s="12"/>
      <c r="AO39" s="12"/>
      <c r="AP39" s="125"/>
    </row>
    <row r="40" spans="1:42" ht="21" customHeight="1" x14ac:dyDescent="0.2">
      <c r="A40" s="125"/>
      <c r="B40" s="125">
        <f>SUM(B35:B37)</f>
        <v>30</v>
      </c>
      <c r="C40" s="125"/>
      <c r="D40" s="3"/>
      <c r="E40" s="4"/>
      <c r="F40" s="5"/>
      <c r="G40" s="125"/>
      <c r="H40" s="125"/>
      <c r="I40" s="125"/>
      <c r="J40" s="125"/>
      <c r="K40" s="125"/>
      <c r="L40" s="125"/>
      <c r="M40" s="125"/>
      <c r="N40" s="125"/>
      <c r="O40" s="125"/>
      <c r="P40" s="34"/>
      <c r="Q40" s="34"/>
      <c r="R40" s="34"/>
      <c r="S40" s="35"/>
      <c r="T40" s="35"/>
      <c r="U40" s="36"/>
      <c r="V40" s="36"/>
      <c r="W40" s="36"/>
      <c r="X40" s="36"/>
      <c r="Y40" s="36"/>
      <c r="Z40" s="9"/>
      <c r="AA40" s="9"/>
      <c r="AB40" s="10"/>
      <c r="AC40" s="10"/>
      <c r="AD40" s="125"/>
      <c r="AE40" s="125"/>
      <c r="AF40" s="125"/>
      <c r="AG40" s="37"/>
      <c r="AH40" s="37"/>
      <c r="AI40" s="37"/>
      <c r="AJ40" s="125"/>
      <c r="AK40" s="12"/>
      <c r="AL40" s="12"/>
      <c r="AM40" s="12"/>
      <c r="AN40" s="12"/>
      <c r="AO40" s="12"/>
      <c r="AP40" s="125"/>
    </row>
    <row r="41" spans="1:42" ht="12.75" customHeight="1" x14ac:dyDescent="0.2">
      <c r="A41" s="125"/>
      <c r="B41" s="125"/>
      <c r="C41" s="125">
        <f>COUNTIF(C2:C31,"วิทยาศาสตร์")</f>
        <v>0</v>
      </c>
      <c r="D41" s="3" t="s">
        <v>56</v>
      </c>
      <c r="E41" s="4"/>
      <c r="F41" s="5"/>
      <c r="G41" s="125"/>
      <c r="H41" s="125"/>
      <c r="I41" s="125"/>
      <c r="J41" s="125"/>
      <c r="K41" s="125"/>
      <c r="L41" s="125"/>
      <c r="M41" s="125"/>
      <c r="N41" s="125"/>
      <c r="O41" s="125"/>
      <c r="P41" s="34"/>
      <c r="Q41" s="34"/>
      <c r="R41" s="34"/>
      <c r="S41" s="35"/>
      <c r="T41" s="35"/>
      <c r="U41" s="36"/>
      <c r="V41" s="36"/>
      <c r="W41" s="36"/>
      <c r="X41" s="36"/>
      <c r="Y41" s="36"/>
      <c r="Z41" s="9"/>
      <c r="AA41" s="9"/>
      <c r="AB41" s="10"/>
      <c r="AC41" s="10"/>
      <c r="AD41" s="125"/>
      <c r="AE41" s="125"/>
      <c r="AF41" s="125"/>
      <c r="AG41" s="37"/>
      <c r="AH41" s="37"/>
      <c r="AI41" s="37"/>
      <c r="AJ41" s="125"/>
      <c r="AK41" s="12"/>
      <c r="AL41" s="12"/>
      <c r="AM41" s="12"/>
      <c r="AN41" s="12"/>
      <c r="AO41" s="12"/>
      <c r="AP41" s="125"/>
    </row>
    <row r="42" spans="1:42" ht="12.75" customHeight="1" x14ac:dyDescent="0.2">
      <c r="A42" s="125"/>
      <c r="B42" s="125"/>
      <c r="C42" s="125">
        <f>COUNTIF(C2:C31,"สหเวชศาสตร์")</f>
        <v>0</v>
      </c>
      <c r="D42" s="3" t="s">
        <v>32</v>
      </c>
      <c r="E42" s="4"/>
      <c r="F42" s="5"/>
      <c r="G42" s="125"/>
      <c r="H42" s="125"/>
      <c r="I42" s="125"/>
      <c r="J42" s="125"/>
      <c r="K42" s="125"/>
      <c r="L42" s="125"/>
      <c r="M42" s="125"/>
      <c r="N42" s="125"/>
      <c r="O42" s="125"/>
      <c r="P42" s="34"/>
      <c r="Q42" s="34"/>
      <c r="R42" s="34"/>
      <c r="S42" s="35"/>
      <c r="T42" s="35"/>
      <c r="U42" s="36"/>
      <c r="V42" s="36"/>
      <c r="W42" s="36"/>
      <c r="X42" s="36"/>
      <c r="Y42" s="36"/>
      <c r="Z42" s="9"/>
      <c r="AA42" s="9"/>
      <c r="AB42" s="10"/>
      <c r="AC42" s="10"/>
      <c r="AD42" s="125"/>
      <c r="AE42" s="125"/>
      <c r="AF42" s="125"/>
      <c r="AG42" s="37"/>
      <c r="AH42" s="37"/>
      <c r="AI42" s="37"/>
      <c r="AJ42" s="125"/>
      <c r="AK42" s="12"/>
      <c r="AL42" s="12"/>
      <c r="AM42" s="12"/>
      <c r="AN42" s="12"/>
      <c r="AO42" s="12"/>
      <c r="AP42" s="125"/>
    </row>
    <row r="43" spans="1:42" ht="25.5" customHeight="1" x14ac:dyDescent="0.2">
      <c r="A43" s="125"/>
      <c r="B43" s="125"/>
      <c r="C43" s="125">
        <f>COUNTIF(C2:C31,"วิทยาศาสตร์การแพทย์")</f>
        <v>0</v>
      </c>
      <c r="D43" s="3" t="s">
        <v>34</v>
      </c>
      <c r="E43" s="4"/>
      <c r="F43" s="5"/>
      <c r="G43" s="125"/>
      <c r="H43" s="125"/>
      <c r="I43" s="125"/>
      <c r="J43" s="125"/>
      <c r="K43" s="125"/>
      <c r="L43" s="125"/>
      <c r="M43" s="125"/>
      <c r="N43" s="125"/>
      <c r="O43" s="125"/>
      <c r="P43" s="34"/>
      <c r="Q43" s="34"/>
      <c r="R43" s="34"/>
      <c r="S43" s="35"/>
      <c r="T43" s="35"/>
      <c r="U43" s="36"/>
      <c r="V43" s="36"/>
      <c r="W43" s="36"/>
      <c r="X43" s="36"/>
      <c r="Y43" s="36"/>
      <c r="Z43" s="9"/>
      <c r="AA43" s="9"/>
      <c r="AB43" s="10"/>
      <c r="AC43" s="10"/>
      <c r="AD43" s="125"/>
      <c r="AE43" s="125"/>
      <c r="AF43" s="125"/>
      <c r="AG43" s="37"/>
      <c r="AH43" s="37"/>
      <c r="AI43" s="37"/>
      <c r="AJ43" s="125"/>
      <c r="AK43" s="12"/>
      <c r="AL43" s="12"/>
      <c r="AM43" s="12"/>
      <c r="AN43" s="12"/>
      <c r="AO43" s="12"/>
      <c r="AP43" s="125"/>
    </row>
    <row r="44" spans="1:42" ht="12.75" customHeight="1" x14ac:dyDescent="0.2">
      <c r="A44" s="125"/>
      <c r="B44" s="125"/>
      <c r="C44" s="125">
        <f>COUNTIF(C2:C32,"เกษตรศาสตร์ฯ")</f>
        <v>0</v>
      </c>
      <c r="D44" s="3" t="s">
        <v>206</v>
      </c>
      <c r="E44" s="4"/>
      <c r="F44" s="5"/>
      <c r="G44" s="125"/>
      <c r="H44" s="125"/>
      <c r="I44" s="125"/>
      <c r="J44" s="125"/>
      <c r="K44" s="125"/>
      <c r="L44" s="125"/>
      <c r="M44" s="125"/>
      <c r="N44" s="125"/>
      <c r="O44" s="125"/>
      <c r="P44" s="34"/>
      <c r="Q44" s="34"/>
      <c r="R44" s="34"/>
      <c r="S44" s="35"/>
      <c r="T44" s="35"/>
      <c r="U44" s="36"/>
      <c r="V44" s="36"/>
      <c r="W44" s="36"/>
      <c r="X44" s="36"/>
      <c r="Y44" s="36"/>
      <c r="Z44" s="9"/>
      <c r="AA44" s="9"/>
      <c r="AB44" s="10"/>
      <c r="AC44" s="10"/>
      <c r="AD44" s="125"/>
      <c r="AE44" s="125"/>
      <c r="AF44" s="125"/>
      <c r="AG44" s="37"/>
      <c r="AH44" s="37"/>
      <c r="AI44" s="37"/>
      <c r="AJ44" s="125"/>
      <c r="AK44" s="12"/>
      <c r="AL44" s="12"/>
      <c r="AM44" s="12"/>
      <c r="AN44" s="12"/>
      <c r="AO44" s="12"/>
      <c r="AP44" s="125"/>
    </row>
    <row r="45" spans="1:42" ht="25.5" customHeight="1" x14ac:dyDescent="0.2">
      <c r="A45" s="125"/>
      <c r="B45" s="125"/>
      <c r="C45" s="125">
        <f>COUNTIF(C2:C33,"ครุศาสตร์ มรภ.พิบูลย์สงคราม")</f>
        <v>1</v>
      </c>
      <c r="D45" s="3" t="s">
        <v>160</v>
      </c>
      <c r="E45" s="4"/>
      <c r="F45" s="5"/>
      <c r="G45" s="125"/>
      <c r="H45" s="125"/>
      <c r="I45" s="125"/>
      <c r="J45" s="125"/>
      <c r="K45" s="125"/>
      <c r="L45" s="125"/>
      <c r="M45" s="125"/>
      <c r="N45" s="125"/>
      <c r="O45" s="125"/>
      <c r="P45" s="34"/>
      <c r="Q45" s="34"/>
      <c r="R45" s="34"/>
      <c r="S45" s="35"/>
      <c r="T45" s="35"/>
      <c r="U45" s="36"/>
      <c r="V45" s="36"/>
      <c r="W45" s="36"/>
      <c r="X45" s="36"/>
      <c r="Y45" s="36"/>
      <c r="Z45" s="9"/>
      <c r="AA45" s="9"/>
      <c r="AB45" s="10"/>
      <c r="AC45" s="10"/>
      <c r="AD45" s="125"/>
      <c r="AE45" s="125"/>
      <c r="AF45" s="125"/>
      <c r="AG45" s="37"/>
      <c r="AH45" s="37"/>
      <c r="AI45" s="37"/>
      <c r="AJ45" s="125"/>
      <c r="AK45" s="12"/>
      <c r="AL45" s="12"/>
      <c r="AM45" s="12"/>
      <c r="AN45" s="12"/>
      <c r="AO45" s="12"/>
      <c r="AP45" s="125"/>
    </row>
    <row r="46" spans="1:42" ht="12.75" customHeight="1" x14ac:dyDescent="0.2">
      <c r="A46" s="125"/>
      <c r="B46" s="125"/>
      <c r="C46" s="125">
        <f>COUNTIF(C2:C34,"ทันตแพทย์ศาสตร์")</f>
        <v>0</v>
      </c>
      <c r="D46" s="3" t="s">
        <v>49</v>
      </c>
      <c r="E46" s="4"/>
      <c r="F46" s="5"/>
      <c r="G46" s="125"/>
      <c r="H46" s="125"/>
      <c r="I46" s="125"/>
      <c r="J46" s="125"/>
      <c r="K46" s="125"/>
      <c r="L46" s="125"/>
      <c r="M46" s="125"/>
      <c r="N46" s="125"/>
      <c r="O46" s="125"/>
      <c r="P46" s="34"/>
      <c r="Q46" s="34"/>
      <c r="R46" s="34"/>
      <c r="S46" s="35"/>
      <c r="T46" s="35"/>
      <c r="U46" s="36"/>
      <c r="V46" s="36"/>
      <c r="W46" s="36"/>
      <c r="X46" s="36"/>
      <c r="Y46" s="36"/>
      <c r="Z46" s="9"/>
      <c r="AA46" s="9"/>
      <c r="AB46" s="10"/>
      <c r="AC46" s="10"/>
      <c r="AD46" s="125"/>
      <c r="AE46" s="125"/>
      <c r="AF46" s="125"/>
      <c r="AG46" s="37"/>
      <c r="AH46" s="37"/>
      <c r="AI46" s="37"/>
      <c r="AJ46" s="125"/>
      <c r="AK46" s="12"/>
      <c r="AL46" s="12"/>
      <c r="AM46" s="12"/>
      <c r="AN46" s="12"/>
      <c r="AO46" s="12"/>
      <c r="AP46" s="125"/>
    </row>
    <row r="47" spans="1:42" ht="12.75" customHeight="1" x14ac:dyDescent="0.2">
      <c r="A47" s="125"/>
      <c r="B47" s="125"/>
      <c r="C47" s="125">
        <f>COUNTIF(C2:C35,"บริหารธุรกิจฯ")</f>
        <v>7</v>
      </c>
      <c r="D47" s="3" t="s">
        <v>147</v>
      </c>
      <c r="E47" s="4"/>
      <c r="F47" s="5"/>
      <c r="G47" s="125"/>
      <c r="H47" s="125"/>
      <c r="I47" s="125"/>
      <c r="J47" s="125"/>
      <c r="K47" s="125"/>
      <c r="L47" s="125"/>
      <c r="M47" s="125"/>
      <c r="N47" s="125"/>
      <c r="O47" s="125"/>
      <c r="P47" s="34"/>
      <c r="Q47" s="34"/>
      <c r="R47" s="34"/>
      <c r="S47" s="35"/>
      <c r="T47" s="35"/>
      <c r="U47" s="36"/>
      <c r="V47" s="36"/>
      <c r="W47" s="36"/>
      <c r="X47" s="36"/>
      <c r="Y47" s="36"/>
      <c r="Z47" s="9"/>
      <c r="AA47" s="9"/>
      <c r="AB47" s="10"/>
      <c r="AC47" s="10"/>
      <c r="AD47" s="125"/>
      <c r="AE47" s="125"/>
      <c r="AF47" s="125"/>
      <c r="AG47" s="37"/>
      <c r="AH47" s="37"/>
      <c r="AI47" s="37"/>
      <c r="AJ47" s="125"/>
      <c r="AK47" s="12"/>
      <c r="AL47" s="12"/>
      <c r="AM47" s="12"/>
      <c r="AN47" s="12"/>
      <c r="AO47" s="12"/>
      <c r="AP47" s="125"/>
    </row>
    <row r="48" spans="1:42" ht="12.75" customHeight="1" x14ac:dyDescent="0.2">
      <c r="A48" s="125"/>
      <c r="B48" s="125"/>
      <c r="C48" s="125">
        <f>COUNTIF(C1:C36,"บุคคลภายนอก")</f>
        <v>1</v>
      </c>
      <c r="D48" s="3" t="s">
        <v>159</v>
      </c>
      <c r="E48" s="4"/>
      <c r="F48" s="5"/>
      <c r="G48" s="125"/>
      <c r="H48" s="125"/>
      <c r="I48" s="125"/>
      <c r="J48" s="125"/>
      <c r="K48" s="125"/>
      <c r="L48" s="125"/>
      <c r="M48" s="125"/>
      <c r="N48" s="125"/>
      <c r="O48" s="125"/>
      <c r="P48" s="34"/>
      <c r="Q48" s="34"/>
      <c r="R48" s="34"/>
      <c r="S48" s="35"/>
      <c r="T48" s="35"/>
      <c r="U48" s="36"/>
      <c r="V48" s="36"/>
      <c r="W48" s="36"/>
      <c r="X48" s="36"/>
      <c r="Y48" s="36"/>
      <c r="Z48" s="9"/>
      <c r="AA48" s="9"/>
      <c r="AB48" s="10"/>
      <c r="AC48" s="10"/>
      <c r="AD48" s="125"/>
      <c r="AE48" s="125"/>
      <c r="AF48" s="125"/>
      <c r="AG48" s="37"/>
      <c r="AH48" s="37"/>
      <c r="AI48" s="37"/>
      <c r="AJ48" s="125"/>
      <c r="AK48" s="12"/>
      <c r="AL48" s="12"/>
      <c r="AM48" s="12"/>
      <c r="AN48" s="12"/>
      <c r="AO48" s="12"/>
      <c r="AP48" s="125"/>
    </row>
    <row r="49" spans="1:42" ht="12.75" customHeight="1" x14ac:dyDescent="0.2">
      <c r="A49" s="125"/>
      <c r="B49" s="125"/>
      <c r="C49" s="125">
        <f>COUNTIF(C2:C37,"พยาบาลศาสตร์")</f>
        <v>0</v>
      </c>
      <c r="D49" s="3" t="s">
        <v>43</v>
      </c>
      <c r="E49" s="4"/>
      <c r="F49" s="5"/>
      <c r="G49" s="125"/>
      <c r="H49" s="125"/>
      <c r="I49" s="125"/>
      <c r="J49" s="125"/>
      <c r="K49" s="125"/>
      <c r="L49" s="125"/>
      <c r="M49" s="125"/>
      <c r="N49" s="125"/>
      <c r="O49" s="125"/>
      <c r="P49" s="34"/>
      <c r="Q49" s="34"/>
      <c r="R49" s="34"/>
      <c r="S49" s="35"/>
      <c r="T49" s="35"/>
      <c r="U49" s="36"/>
      <c r="V49" s="36"/>
      <c r="W49" s="36"/>
      <c r="X49" s="36"/>
      <c r="Y49" s="36"/>
      <c r="Z49" s="9"/>
      <c r="AA49" s="9"/>
      <c r="AB49" s="10"/>
      <c r="AC49" s="10"/>
      <c r="AD49" s="125"/>
      <c r="AE49" s="125"/>
      <c r="AF49" s="125"/>
      <c r="AG49" s="37"/>
      <c r="AH49" s="37"/>
      <c r="AI49" s="37"/>
      <c r="AJ49" s="125"/>
      <c r="AK49" s="12"/>
      <c r="AL49" s="12"/>
      <c r="AM49" s="12"/>
      <c r="AN49" s="12"/>
      <c r="AO49" s="12"/>
      <c r="AP49" s="125"/>
    </row>
    <row r="50" spans="1:42" ht="12.75" customHeight="1" x14ac:dyDescent="0.2">
      <c r="A50" s="125"/>
      <c r="B50" s="125"/>
      <c r="C50" s="125">
        <f>COUNTIF(C2:C38,"แพทยศาสตร์")</f>
        <v>0</v>
      </c>
      <c r="D50" s="3" t="s">
        <v>186</v>
      </c>
      <c r="E50" s="4"/>
      <c r="F50" s="5"/>
      <c r="G50" s="125"/>
      <c r="H50" s="125"/>
      <c r="I50" s="125"/>
      <c r="J50" s="125"/>
      <c r="K50" s="125"/>
      <c r="L50" s="125"/>
      <c r="M50" s="125"/>
      <c r="N50" s="125"/>
      <c r="O50" s="125"/>
      <c r="P50" s="34"/>
      <c r="Q50" s="34"/>
      <c r="R50" s="34"/>
      <c r="S50" s="35"/>
      <c r="T50" s="35"/>
      <c r="U50" s="36"/>
      <c r="V50" s="36"/>
      <c r="W50" s="36"/>
      <c r="X50" s="36"/>
      <c r="Y50" s="36"/>
      <c r="Z50" s="9"/>
      <c r="AA50" s="9"/>
      <c r="AB50" s="10"/>
      <c r="AC50" s="10"/>
      <c r="AD50" s="125"/>
      <c r="AE50" s="125"/>
      <c r="AF50" s="125"/>
      <c r="AG50" s="37"/>
      <c r="AH50" s="37"/>
      <c r="AI50" s="37"/>
      <c r="AJ50" s="125"/>
      <c r="AK50" s="12"/>
      <c r="AL50" s="12"/>
      <c r="AM50" s="12"/>
      <c r="AN50" s="12"/>
      <c r="AO50" s="12"/>
      <c r="AP50" s="125"/>
    </row>
    <row r="51" spans="1:42" ht="12.75" customHeight="1" x14ac:dyDescent="0.2">
      <c r="A51" s="125"/>
      <c r="B51" s="125"/>
      <c r="C51" s="125">
        <f>COUNTIF(C2:C39,"เภสัชศาสตร์")</f>
        <v>0</v>
      </c>
      <c r="D51" s="3" t="s">
        <v>92</v>
      </c>
      <c r="E51" s="4"/>
      <c r="F51" s="5"/>
      <c r="G51" s="125"/>
      <c r="H51" s="125"/>
      <c r="I51" s="125"/>
      <c r="J51" s="125"/>
      <c r="K51" s="125"/>
      <c r="L51" s="125"/>
      <c r="M51" s="125"/>
      <c r="N51" s="125"/>
      <c r="O51" s="125"/>
      <c r="P51" s="34"/>
      <c r="Q51" s="34"/>
      <c r="R51" s="34"/>
      <c r="S51" s="35"/>
      <c r="T51" s="35"/>
      <c r="U51" s="36"/>
      <c r="V51" s="36"/>
      <c r="W51" s="36"/>
      <c r="X51" s="36"/>
      <c r="Y51" s="36"/>
      <c r="Z51" s="9"/>
      <c r="AA51" s="9"/>
      <c r="AB51" s="10"/>
      <c r="AC51" s="10"/>
      <c r="AD51" s="125"/>
      <c r="AE51" s="125"/>
      <c r="AF51" s="125"/>
      <c r="AG51" s="37"/>
      <c r="AH51" s="37"/>
      <c r="AI51" s="37"/>
      <c r="AJ51" s="125"/>
      <c r="AK51" s="12"/>
      <c r="AL51" s="12"/>
      <c r="AM51" s="12"/>
      <c r="AN51" s="12"/>
      <c r="AO51" s="12"/>
      <c r="AP51" s="125"/>
    </row>
    <row r="52" spans="1:42" ht="12.75" customHeight="1" x14ac:dyDescent="0.2">
      <c r="A52" s="125"/>
      <c r="B52" s="125"/>
      <c r="C52" s="125">
        <f>COUNTIF(C2:C40,"มนุษยศาสตร์")</f>
        <v>8</v>
      </c>
      <c r="D52" s="3" t="s">
        <v>46</v>
      </c>
      <c r="E52" s="4"/>
      <c r="F52" s="5"/>
      <c r="G52" s="125"/>
      <c r="H52" s="125"/>
      <c r="I52" s="125"/>
      <c r="J52" s="125"/>
      <c r="K52" s="125"/>
      <c r="L52" s="125"/>
      <c r="M52" s="125"/>
      <c r="N52" s="125"/>
      <c r="O52" s="125"/>
      <c r="P52" s="34"/>
      <c r="Q52" s="34"/>
      <c r="R52" s="34"/>
      <c r="S52" s="35"/>
      <c r="T52" s="35"/>
      <c r="U52" s="36"/>
      <c r="V52" s="36"/>
      <c r="W52" s="36"/>
      <c r="X52" s="36"/>
      <c r="Y52" s="36"/>
      <c r="Z52" s="9"/>
      <c r="AA52" s="9"/>
      <c r="AB52" s="10"/>
      <c r="AC52" s="10"/>
      <c r="AD52" s="125"/>
      <c r="AE52" s="125"/>
      <c r="AF52" s="125"/>
      <c r="AG52" s="37"/>
      <c r="AH52" s="37"/>
      <c r="AI52" s="37"/>
      <c r="AJ52" s="125"/>
      <c r="AK52" s="12"/>
      <c r="AL52" s="12"/>
      <c r="AM52" s="12"/>
      <c r="AN52" s="12"/>
      <c r="AO52" s="12"/>
      <c r="AP52" s="125"/>
    </row>
    <row r="53" spans="1:42" ht="25.5" customHeight="1" x14ac:dyDescent="0.2">
      <c r="A53" s="125"/>
      <c r="B53" s="125"/>
      <c r="C53" s="125">
        <f>COUNTIF(C2:C41,"โรงเรียนมัธยมสาธิตฯ")</f>
        <v>1</v>
      </c>
      <c r="D53" s="3" t="s">
        <v>153</v>
      </c>
      <c r="E53" s="4"/>
      <c r="F53" s="5"/>
      <c r="G53" s="125"/>
      <c r="H53" s="125"/>
      <c r="I53" s="125"/>
      <c r="J53" s="125"/>
      <c r="K53" s="125"/>
      <c r="L53" s="125"/>
      <c r="M53" s="125"/>
      <c r="N53" s="125"/>
      <c r="O53" s="125"/>
      <c r="P53" s="34"/>
      <c r="Q53" s="34"/>
      <c r="R53" s="34"/>
      <c r="S53" s="35"/>
      <c r="T53" s="35"/>
      <c r="U53" s="36"/>
      <c r="V53" s="36"/>
      <c r="W53" s="36"/>
      <c r="X53" s="36"/>
      <c r="Y53" s="36"/>
      <c r="Z53" s="9"/>
      <c r="AA53" s="9"/>
      <c r="AB53" s="10"/>
      <c r="AC53" s="10"/>
      <c r="AD53" s="125"/>
      <c r="AE53" s="125"/>
      <c r="AF53" s="125"/>
      <c r="AG53" s="37"/>
      <c r="AH53" s="37"/>
      <c r="AI53" s="37"/>
      <c r="AJ53" s="125"/>
      <c r="AK53" s="12"/>
      <c r="AL53" s="12"/>
      <c r="AM53" s="12"/>
      <c r="AN53" s="12"/>
      <c r="AO53" s="12"/>
      <c r="AP53" s="125"/>
    </row>
    <row r="54" spans="1:42" ht="25.5" customHeight="1" x14ac:dyDescent="0.2">
      <c r="A54" s="125"/>
      <c r="B54" s="125"/>
      <c r="C54" s="125">
        <f>COUNTIF(C2:C42,"วิทยาลัยพลังงานทดแทน")</f>
        <v>0</v>
      </c>
      <c r="D54" s="3" t="s">
        <v>48</v>
      </c>
      <c r="E54" s="4"/>
      <c r="F54" s="5"/>
      <c r="G54" s="125"/>
      <c r="H54" s="125"/>
      <c r="I54" s="125"/>
      <c r="J54" s="125"/>
      <c r="K54" s="125"/>
      <c r="L54" s="125"/>
      <c r="M54" s="125"/>
      <c r="N54" s="125"/>
      <c r="O54" s="125"/>
      <c r="P54" s="34"/>
      <c r="Q54" s="34"/>
      <c r="R54" s="34"/>
      <c r="S54" s="35"/>
      <c r="T54" s="35"/>
      <c r="U54" s="36"/>
      <c r="V54" s="36"/>
      <c r="W54" s="36"/>
      <c r="X54" s="36"/>
      <c r="Y54" s="36"/>
      <c r="Z54" s="9"/>
      <c r="AA54" s="9"/>
      <c r="AB54" s="10"/>
      <c r="AC54" s="10"/>
      <c r="AD54" s="125"/>
      <c r="AE54" s="125"/>
      <c r="AF54" s="125"/>
      <c r="AG54" s="37"/>
      <c r="AH54" s="37"/>
      <c r="AI54" s="37"/>
      <c r="AJ54" s="125"/>
      <c r="AK54" s="12"/>
      <c r="AL54" s="12"/>
      <c r="AM54" s="12"/>
      <c r="AN54" s="12"/>
      <c r="AO54" s="12"/>
      <c r="AP54" s="125"/>
    </row>
    <row r="55" spans="1:42" ht="25.5" customHeight="1" x14ac:dyDescent="0.2">
      <c r="A55" s="125"/>
      <c r="B55" s="125"/>
      <c r="C55" s="125">
        <f>COUNTIF(C2:C43,"วิทยาศาสตร์การแพทย์")</f>
        <v>0</v>
      </c>
      <c r="D55" s="3" t="s">
        <v>34</v>
      </c>
      <c r="E55" s="4"/>
      <c r="F55" s="5"/>
      <c r="G55" s="125"/>
      <c r="H55" s="125"/>
      <c r="I55" s="125"/>
      <c r="J55" s="125"/>
      <c r="K55" s="125"/>
      <c r="L55" s="125"/>
      <c r="M55" s="125"/>
      <c r="N55" s="125"/>
      <c r="O55" s="125"/>
      <c r="P55" s="34"/>
      <c r="Q55" s="34"/>
      <c r="R55" s="34"/>
      <c r="S55" s="35"/>
      <c r="T55" s="35"/>
      <c r="U55" s="36"/>
      <c r="V55" s="36"/>
      <c r="W55" s="36"/>
      <c r="X55" s="36"/>
      <c r="Y55" s="36"/>
      <c r="Z55" s="9"/>
      <c r="AA55" s="9"/>
      <c r="AB55" s="10"/>
      <c r="AC55" s="10"/>
      <c r="AD55" s="125"/>
      <c r="AE55" s="125"/>
      <c r="AF55" s="125"/>
      <c r="AG55" s="37"/>
      <c r="AH55" s="37"/>
      <c r="AI55" s="37"/>
      <c r="AJ55" s="125"/>
      <c r="AK55" s="12"/>
      <c r="AL55" s="12"/>
      <c r="AM55" s="12"/>
      <c r="AN55" s="12"/>
      <c r="AO55" s="12"/>
      <c r="AP55" s="125"/>
    </row>
    <row r="56" spans="1:42" ht="12.75" customHeight="1" x14ac:dyDescent="0.2">
      <c r="A56" s="125"/>
      <c r="B56" s="125"/>
      <c r="C56" s="125">
        <f>COUNTIF(C2:C44,"วิศวกรรมศาสตร์")</f>
        <v>0</v>
      </c>
      <c r="D56" s="3" t="s">
        <v>51</v>
      </c>
      <c r="E56" s="4"/>
      <c r="F56" s="5"/>
      <c r="G56" s="125"/>
      <c r="H56" s="125"/>
      <c r="I56" s="125"/>
      <c r="J56" s="125"/>
      <c r="K56" s="125"/>
      <c r="L56" s="125"/>
      <c r="M56" s="125"/>
      <c r="N56" s="125"/>
      <c r="O56" s="125"/>
      <c r="P56" s="34"/>
      <c r="Q56" s="34"/>
      <c r="R56" s="34"/>
      <c r="S56" s="35"/>
      <c r="T56" s="35"/>
      <c r="U56" s="36"/>
      <c r="V56" s="36"/>
      <c r="W56" s="36"/>
      <c r="X56" s="36"/>
      <c r="Y56" s="36"/>
      <c r="Z56" s="9"/>
      <c r="AA56" s="9"/>
      <c r="AB56" s="10"/>
      <c r="AC56" s="10"/>
      <c r="AD56" s="125"/>
      <c r="AE56" s="125"/>
      <c r="AF56" s="125"/>
      <c r="AG56" s="37"/>
      <c r="AH56" s="37"/>
      <c r="AI56" s="37"/>
      <c r="AJ56" s="125"/>
      <c r="AK56" s="12"/>
      <c r="AL56" s="12"/>
      <c r="AM56" s="12"/>
      <c r="AN56" s="12"/>
      <c r="AO56" s="12"/>
      <c r="AP56" s="125"/>
    </row>
    <row r="57" spans="1:42" ht="12.75" customHeight="1" x14ac:dyDescent="0.2">
      <c r="A57" s="125"/>
      <c r="B57" s="125"/>
      <c r="C57" s="125">
        <f>COUNTIF(C2:C45,"ศึกษาศาสตร์")</f>
        <v>7</v>
      </c>
      <c r="D57" s="3" t="s">
        <v>47</v>
      </c>
      <c r="E57" s="4"/>
      <c r="F57" s="5"/>
      <c r="G57" s="125"/>
      <c r="H57" s="125"/>
      <c r="I57" s="125"/>
      <c r="J57" s="125"/>
      <c r="K57" s="125"/>
      <c r="L57" s="125"/>
      <c r="M57" s="125"/>
      <c r="N57" s="125"/>
      <c r="O57" s="125"/>
      <c r="P57" s="34"/>
      <c r="Q57" s="34"/>
      <c r="R57" s="34"/>
      <c r="S57" s="35"/>
      <c r="T57" s="35"/>
      <c r="U57" s="36"/>
      <c r="V57" s="36"/>
      <c r="W57" s="36"/>
      <c r="X57" s="36"/>
      <c r="Y57" s="36"/>
      <c r="Z57" s="9"/>
      <c r="AA57" s="9"/>
      <c r="AB57" s="10"/>
      <c r="AC57" s="10"/>
      <c r="AD57" s="125"/>
      <c r="AE57" s="125"/>
      <c r="AF57" s="125"/>
      <c r="AG57" s="37"/>
      <c r="AH57" s="37"/>
      <c r="AI57" s="37"/>
      <c r="AJ57" s="125"/>
      <c r="AK57" s="12"/>
      <c r="AL57" s="12"/>
      <c r="AM57" s="12"/>
      <c r="AN57" s="12"/>
      <c r="AO57" s="12"/>
      <c r="AP57" s="125"/>
    </row>
    <row r="58" spans="1:42" ht="25.5" customHeight="1" x14ac:dyDescent="0.2">
      <c r="A58" s="125"/>
      <c r="B58" s="125"/>
      <c r="C58" s="125">
        <f>COUNTIF(C2:C46,"สถาปัตยกรรมศาสตร์")</f>
        <v>2</v>
      </c>
      <c r="D58" s="3" t="s">
        <v>80</v>
      </c>
      <c r="E58" s="4"/>
      <c r="F58" s="5"/>
      <c r="G58" s="125"/>
      <c r="H58" s="125"/>
      <c r="I58" s="125"/>
      <c r="J58" s="125"/>
      <c r="K58" s="125"/>
      <c r="L58" s="125"/>
      <c r="M58" s="125"/>
      <c r="N58" s="125"/>
      <c r="O58" s="125"/>
      <c r="P58" s="34"/>
      <c r="Q58" s="34"/>
      <c r="R58" s="34"/>
      <c r="S58" s="35"/>
      <c r="T58" s="35"/>
      <c r="U58" s="36"/>
      <c r="V58" s="36"/>
      <c r="W58" s="36"/>
      <c r="X58" s="36"/>
      <c r="Y58" s="36"/>
      <c r="Z58" s="9"/>
      <c r="AA58" s="9"/>
      <c r="AB58" s="10"/>
      <c r="AC58" s="10"/>
      <c r="AD58" s="125"/>
      <c r="AE58" s="125"/>
      <c r="AF58" s="125"/>
      <c r="AG58" s="37"/>
      <c r="AH58" s="37"/>
      <c r="AI58" s="37"/>
      <c r="AJ58" s="125"/>
      <c r="AK58" s="12"/>
      <c r="AL58" s="12"/>
      <c r="AM58" s="12"/>
      <c r="AN58" s="12"/>
      <c r="AO58" s="12"/>
      <c r="AP58" s="125"/>
    </row>
    <row r="59" spans="1:42" ht="12.75" customHeight="1" x14ac:dyDescent="0.2">
      <c r="A59" s="125"/>
      <c r="B59" s="125"/>
      <c r="C59" s="125">
        <f>COUNTIF(C2:C47,"สหเวชศาสตร์")</f>
        <v>0</v>
      </c>
      <c r="D59" s="3" t="s">
        <v>32</v>
      </c>
      <c r="E59" s="4"/>
      <c r="F59" s="5"/>
      <c r="G59" s="125"/>
      <c r="H59" s="125"/>
      <c r="I59" s="125"/>
      <c r="J59" s="125"/>
      <c r="K59" s="125"/>
      <c r="L59" s="125"/>
      <c r="M59" s="125"/>
      <c r="N59" s="125"/>
      <c r="O59" s="125"/>
      <c r="P59" s="34"/>
      <c r="Q59" s="34"/>
      <c r="R59" s="34"/>
      <c r="S59" s="35"/>
      <c r="T59" s="35"/>
      <c r="U59" s="36"/>
      <c r="V59" s="36"/>
      <c r="W59" s="36"/>
      <c r="X59" s="36"/>
      <c r="Y59" s="36"/>
      <c r="Z59" s="9"/>
      <c r="AA59" s="9"/>
      <c r="AB59" s="10"/>
      <c r="AC59" s="10"/>
      <c r="AD59" s="125"/>
      <c r="AE59" s="125"/>
      <c r="AF59" s="125"/>
      <c r="AG59" s="37"/>
      <c r="AH59" s="37"/>
      <c r="AI59" s="37"/>
      <c r="AJ59" s="125"/>
      <c r="AK59" s="12"/>
      <c r="AL59" s="12"/>
      <c r="AM59" s="12"/>
      <c r="AN59" s="12"/>
      <c r="AO59" s="12"/>
      <c r="AP59" s="125"/>
    </row>
    <row r="60" spans="1:42" ht="12.75" customHeight="1" x14ac:dyDescent="0.2">
      <c r="A60" s="125"/>
      <c r="B60" s="125"/>
      <c r="C60" s="125">
        <f>COUNTIF(C2:C48,"สังคมศาสตร์")</f>
        <v>1</v>
      </c>
      <c r="D60" s="3" t="s">
        <v>165</v>
      </c>
      <c r="E60" s="4"/>
      <c r="F60" s="5"/>
      <c r="G60" s="125"/>
      <c r="H60" s="125"/>
      <c r="I60" s="125"/>
      <c r="J60" s="125"/>
      <c r="K60" s="125"/>
      <c r="L60" s="125"/>
      <c r="M60" s="125"/>
      <c r="N60" s="125"/>
      <c r="O60" s="125"/>
      <c r="P60" s="34"/>
      <c r="Q60" s="34"/>
      <c r="R60" s="34"/>
      <c r="S60" s="35"/>
      <c r="T60" s="35"/>
      <c r="U60" s="36"/>
      <c r="V60" s="36"/>
      <c r="W60" s="36"/>
      <c r="X60" s="36"/>
      <c r="Y60" s="36"/>
      <c r="Z60" s="9"/>
      <c r="AA60" s="9"/>
      <c r="AB60" s="10"/>
      <c r="AC60" s="10"/>
      <c r="AD60" s="125"/>
      <c r="AE60" s="125"/>
      <c r="AF60" s="125"/>
      <c r="AG60" s="37"/>
      <c r="AH60" s="37"/>
      <c r="AI60" s="37"/>
      <c r="AJ60" s="125"/>
      <c r="AK60" s="12"/>
      <c r="AL60" s="12"/>
      <c r="AM60" s="12"/>
      <c r="AN60" s="12"/>
      <c r="AO60" s="12"/>
      <c r="AP60" s="125"/>
    </row>
    <row r="61" spans="1:42" ht="12.75" customHeight="1" x14ac:dyDescent="0.2">
      <c r="A61" s="125"/>
      <c r="B61" s="125"/>
      <c r="C61" s="125">
        <f>COUNTIF(C2:C49,"สาธารณสุขศาสตร์")</f>
        <v>0</v>
      </c>
      <c r="D61" s="3" t="s">
        <v>39</v>
      </c>
      <c r="E61" s="4"/>
      <c r="F61" s="5"/>
      <c r="G61" s="125"/>
      <c r="H61" s="125"/>
      <c r="I61" s="125"/>
      <c r="J61" s="125"/>
      <c r="K61" s="125"/>
      <c r="L61" s="125"/>
      <c r="M61" s="125"/>
      <c r="N61" s="125"/>
      <c r="O61" s="125"/>
      <c r="P61" s="34"/>
      <c r="Q61" s="34"/>
      <c r="R61" s="34"/>
      <c r="S61" s="35"/>
      <c r="T61" s="35"/>
      <c r="U61" s="36"/>
      <c r="V61" s="36"/>
      <c r="W61" s="36"/>
      <c r="X61" s="36"/>
      <c r="Y61" s="36"/>
      <c r="Z61" s="9"/>
      <c r="AA61" s="9"/>
      <c r="AB61" s="10"/>
      <c r="AC61" s="10"/>
      <c r="AD61" s="125"/>
      <c r="AE61" s="125"/>
      <c r="AF61" s="125"/>
      <c r="AG61" s="37"/>
      <c r="AH61" s="37"/>
      <c r="AI61" s="37"/>
      <c r="AJ61" s="125"/>
      <c r="AK61" s="12"/>
      <c r="AL61" s="12"/>
      <c r="AM61" s="12"/>
      <c r="AN61" s="12"/>
      <c r="AO61" s="12"/>
      <c r="AP61" s="125"/>
    </row>
    <row r="62" spans="1:42" ht="12.75" customHeight="1" x14ac:dyDescent="0.2">
      <c r="A62" s="125"/>
      <c r="B62" s="125"/>
      <c r="C62" s="125"/>
      <c r="D62" s="3"/>
      <c r="E62" s="4"/>
      <c r="F62" s="5"/>
      <c r="G62" s="125"/>
      <c r="H62" s="125"/>
      <c r="I62" s="125"/>
      <c r="J62" s="125"/>
      <c r="K62" s="125"/>
      <c r="L62" s="125"/>
      <c r="M62" s="125"/>
      <c r="N62" s="125"/>
      <c r="O62" s="125"/>
      <c r="P62" s="34"/>
      <c r="Q62" s="34"/>
      <c r="R62" s="34"/>
      <c r="S62" s="35"/>
      <c r="T62" s="35"/>
      <c r="U62" s="36"/>
      <c r="V62" s="36"/>
      <c r="W62" s="36"/>
      <c r="X62" s="36"/>
      <c r="Y62" s="36"/>
      <c r="Z62" s="9"/>
      <c r="AA62" s="9"/>
      <c r="AB62" s="10"/>
      <c r="AC62" s="10"/>
      <c r="AD62" s="125"/>
      <c r="AE62" s="125"/>
      <c r="AF62" s="125"/>
      <c r="AG62" s="37"/>
      <c r="AH62" s="37"/>
      <c r="AI62" s="37"/>
      <c r="AJ62" s="125"/>
      <c r="AK62" s="12"/>
      <c r="AL62" s="12"/>
      <c r="AM62" s="12"/>
      <c r="AN62" s="12"/>
      <c r="AO62" s="12"/>
      <c r="AP62" s="125"/>
    </row>
  </sheetData>
  <autoFilter ref="A1:AQ3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C20" sqref="C20"/>
    </sheetView>
  </sheetViews>
  <sheetFormatPr defaultColWidth="17.28515625" defaultRowHeight="15.75" customHeight="1" x14ac:dyDescent="0.2"/>
  <cols>
    <col min="1" max="1" width="21.85546875" customWidth="1"/>
    <col min="2" max="2" width="25" customWidth="1"/>
    <col min="3" max="6" width="8.7109375" customWidth="1"/>
  </cols>
  <sheetData>
    <row r="1" spans="1:2" ht="12.75" customHeight="1" x14ac:dyDescent="0.2">
      <c r="A1" s="1"/>
      <c r="B1" s="1"/>
    </row>
    <row r="2" spans="1:2" ht="12.75" customHeight="1" x14ac:dyDescent="0.2">
      <c r="A2" s="1"/>
      <c r="B2" s="1"/>
    </row>
    <row r="3" spans="1:2" ht="12.75" customHeight="1" x14ac:dyDescent="0.2">
      <c r="A3" s="126" t="s">
        <v>588</v>
      </c>
      <c r="B3" s="127" t="s">
        <v>589</v>
      </c>
    </row>
    <row r="4" spans="1:2" ht="12.75" customHeight="1" x14ac:dyDescent="0.2">
      <c r="A4" s="128" t="s">
        <v>0</v>
      </c>
      <c r="B4" s="129">
        <v>1</v>
      </c>
    </row>
    <row r="5" spans="1:2" ht="12.75" customHeight="1" x14ac:dyDescent="0.2">
      <c r="A5" s="130" t="s">
        <v>1</v>
      </c>
      <c r="B5" s="131">
        <v>1</v>
      </c>
    </row>
    <row r="6" spans="1:2" ht="12.75" customHeight="1" x14ac:dyDescent="0.2">
      <c r="A6" s="130" t="s">
        <v>2</v>
      </c>
      <c r="B6" s="131">
        <v>34</v>
      </c>
    </row>
    <row r="7" spans="1:2" ht="12.75" customHeight="1" x14ac:dyDescent="0.2">
      <c r="A7" s="130" t="s">
        <v>3</v>
      </c>
      <c r="B7" s="131">
        <v>3</v>
      </c>
    </row>
    <row r="8" spans="1:2" ht="12.75" customHeight="1" x14ac:dyDescent="0.2">
      <c r="A8" s="130" t="s">
        <v>4</v>
      </c>
      <c r="B8" s="131">
        <v>1</v>
      </c>
    </row>
    <row r="9" spans="1:2" ht="12.75" customHeight="1" x14ac:dyDescent="0.2">
      <c r="A9" s="130" t="s">
        <v>5</v>
      </c>
      <c r="B9" s="131">
        <v>3</v>
      </c>
    </row>
    <row r="10" spans="1:2" ht="12.75" customHeight="1" x14ac:dyDescent="0.2">
      <c r="A10" s="130" t="s">
        <v>590</v>
      </c>
      <c r="B10" s="131"/>
    </row>
    <row r="11" spans="1:2" ht="12.75" customHeight="1" x14ac:dyDescent="0.2">
      <c r="A11" s="132" t="s">
        <v>591</v>
      </c>
      <c r="B11" s="133">
        <v>43</v>
      </c>
    </row>
    <row r="12" spans="1:2" ht="12.75" customHeight="1" x14ac:dyDescent="0.2">
      <c r="A12" s="1"/>
      <c r="B12" s="1"/>
    </row>
    <row r="13" spans="1:2" ht="12.75" customHeight="1" x14ac:dyDescent="0.2">
      <c r="A13" s="1"/>
      <c r="B13" s="1"/>
    </row>
    <row r="14" spans="1:2" ht="12.75" customHeight="1" x14ac:dyDescent="0.2">
      <c r="A14" s="1"/>
      <c r="B14" s="1"/>
    </row>
    <row r="15" spans="1:2" ht="12.75" customHeight="1" x14ac:dyDescent="0.2">
      <c r="A15" s="1"/>
      <c r="B15" s="1"/>
    </row>
    <row r="16" spans="1:2" ht="12.75" customHeight="1" x14ac:dyDescent="0.2">
      <c r="A16" s="1"/>
      <c r="B16" s="1"/>
    </row>
    <row r="17" spans="1:2" ht="12.75" customHeight="1" x14ac:dyDescent="0.2">
      <c r="A17" s="1"/>
      <c r="B17" s="1"/>
    </row>
    <row r="18" spans="1:2" ht="12.75" customHeight="1" x14ac:dyDescent="0.2">
      <c r="A18" s="1"/>
      <c r="B18" s="1"/>
    </row>
    <row r="19" spans="1:2" ht="12.75" customHeight="1" x14ac:dyDescent="0.2">
      <c r="A19" s="1"/>
      <c r="B19" s="1"/>
    </row>
    <row r="20" spans="1:2" ht="12.75" customHeight="1" x14ac:dyDescent="0.2">
      <c r="A20" s="1"/>
      <c r="B20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54"/>
  <sheetViews>
    <sheetView topLeftCell="D1" workbookViewId="0">
      <pane ySplit="1" topLeftCell="A116" activePane="bottomLeft" state="frozen"/>
      <selection pane="bottomLeft" activeCell="C11" sqref="C11"/>
    </sheetView>
  </sheetViews>
  <sheetFormatPr defaultColWidth="17.28515625" defaultRowHeight="15.75" customHeight="1" x14ac:dyDescent="0.2"/>
  <cols>
    <col min="1" max="1" width="4.85546875" customWidth="1"/>
    <col min="2" max="2" width="5.140625" customWidth="1"/>
    <col min="3" max="3" width="13.140625" customWidth="1"/>
    <col min="4" max="4" width="15.85546875" customWidth="1"/>
    <col min="5" max="5" width="15.42578125" customWidth="1"/>
    <col min="6" max="6" width="4.85546875" customWidth="1"/>
    <col min="7" max="7" width="3.7109375" customWidth="1"/>
    <col min="8" max="8" width="3.28515625" customWidth="1"/>
    <col min="9" max="9" width="6.42578125" customWidth="1"/>
    <col min="10" max="10" width="5.5703125" customWidth="1"/>
    <col min="11" max="11" width="4.42578125" customWidth="1"/>
    <col min="12" max="12" width="5.5703125" customWidth="1"/>
    <col min="13" max="13" width="4.42578125" customWidth="1"/>
    <col min="14" max="14" width="4.28515625" customWidth="1"/>
    <col min="15" max="15" width="4" customWidth="1"/>
    <col min="16" max="36" width="6" customWidth="1"/>
    <col min="37" max="37" width="4.7109375" customWidth="1"/>
    <col min="38" max="38" width="6.28515625" customWidth="1"/>
    <col min="39" max="39" width="5.42578125" customWidth="1"/>
    <col min="40" max="40" width="7.7109375" customWidth="1"/>
    <col min="41" max="41" width="4.7109375" customWidth="1"/>
    <col min="42" max="42" width="6.140625" customWidth="1"/>
    <col min="43" max="43" width="17.140625" customWidth="1"/>
  </cols>
  <sheetData>
    <row r="1" spans="1:42" ht="51" customHeight="1" x14ac:dyDescent="0.2">
      <c r="A1" s="1" t="s">
        <v>6</v>
      </c>
      <c r="B1" s="1" t="s">
        <v>7</v>
      </c>
      <c r="C1" s="1" t="s">
        <v>8</v>
      </c>
      <c r="D1" s="3" t="s">
        <v>9</v>
      </c>
      <c r="E1" s="4" t="s">
        <v>10</v>
      </c>
      <c r="F1" s="5" t="s">
        <v>11</v>
      </c>
      <c r="G1" s="1" t="s">
        <v>12</v>
      </c>
      <c r="H1" s="1" t="s">
        <v>13</v>
      </c>
      <c r="I1" s="1" t="s">
        <v>14</v>
      </c>
      <c r="J1" s="1" t="s">
        <v>15</v>
      </c>
      <c r="K1" s="1" t="s">
        <v>16</v>
      </c>
      <c r="L1" s="1" t="s">
        <v>17</v>
      </c>
      <c r="M1" s="1" t="s">
        <v>18</v>
      </c>
      <c r="N1" s="1" t="s">
        <v>19</v>
      </c>
      <c r="O1" s="1" t="s">
        <v>20</v>
      </c>
      <c r="P1" s="6">
        <v>1.1000000000000001</v>
      </c>
      <c r="Q1" s="6">
        <v>1.2</v>
      </c>
      <c r="R1" s="6">
        <v>1.3</v>
      </c>
      <c r="S1" s="7">
        <v>2.1</v>
      </c>
      <c r="T1" s="7">
        <v>2.2000000000000002</v>
      </c>
      <c r="U1" s="8">
        <v>3.1</v>
      </c>
      <c r="V1" s="8">
        <v>3.2</v>
      </c>
      <c r="W1" s="8">
        <v>3.3</v>
      </c>
      <c r="X1" s="8">
        <v>3.4</v>
      </c>
      <c r="Y1" s="8">
        <v>3.5</v>
      </c>
      <c r="Z1" s="9" t="s">
        <v>21</v>
      </c>
      <c r="AA1" s="9" t="s">
        <v>22</v>
      </c>
      <c r="AB1" s="10" t="s">
        <v>23</v>
      </c>
      <c r="AC1" s="10" t="s">
        <v>24</v>
      </c>
      <c r="AD1" s="2">
        <v>4.3</v>
      </c>
      <c r="AE1" s="2">
        <v>4.4000000000000004</v>
      </c>
      <c r="AF1" s="2">
        <v>4.5</v>
      </c>
      <c r="AG1" s="11">
        <v>5.0999999999999899</v>
      </c>
      <c r="AH1" s="11">
        <v>5.2</v>
      </c>
      <c r="AI1" s="11">
        <v>5.3</v>
      </c>
      <c r="AJ1" s="1" t="s">
        <v>25</v>
      </c>
      <c r="AK1" s="12" t="s">
        <v>26</v>
      </c>
      <c r="AL1" s="12" t="s">
        <v>27</v>
      </c>
      <c r="AM1" s="13" t="s">
        <v>28</v>
      </c>
      <c r="AN1" s="12" t="s">
        <v>29</v>
      </c>
      <c r="AO1" s="12" t="s">
        <v>30</v>
      </c>
      <c r="AP1" s="1" t="s">
        <v>31</v>
      </c>
    </row>
    <row r="2" spans="1:42" ht="12.75" customHeight="1" x14ac:dyDescent="0.2">
      <c r="A2" s="2">
        <v>1</v>
      </c>
      <c r="B2" s="2">
        <v>1</v>
      </c>
      <c r="C2" s="1" t="s">
        <v>32</v>
      </c>
      <c r="D2" s="3" t="s">
        <v>33</v>
      </c>
      <c r="E2" s="14">
        <v>2</v>
      </c>
      <c r="F2" s="5"/>
      <c r="G2" s="2">
        <v>1</v>
      </c>
      <c r="H2" s="1"/>
      <c r="I2" s="1"/>
      <c r="J2" s="1"/>
      <c r="K2" s="2">
        <v>1</v>
      </c>
      <c r="L2" s="1"/>
      <c r="M2" s="1"/>
      <c r="N2" s="1"/>
      <c r="O2" s="2">
        <v>1</v>
      </c>
      <c r="P2" s="6">
        <v>4</v>
      </c>
      <c r="Q2" s="6">
        <v>5</v>
      </c>
      <c r="R2" s="6">
        <v>5</v>
      </c>
      <c r="S2" s="7">
        <v>4</v>
      </c>
      <c r="T2" s="7">
        <v>5</v>
      </c>
      <c r="U2" s="8">
        <v>4</v>
      </c>
      <c r="V2" s="8">
        <v>4</v>
      </c>
      <c r="W2" s="8">
        <v>5</v>
      </c>
      <c r="X2" s="8">
        <v>5</v>
      </c>
      <c r="Y2" s="8">
        <v>5</v>
      </c>
      <c r="Z2" s="15">
        <v>3</v>
      </c>
      <c r="AA2" s="15">
        <v>3</v>
      </c>
      <c r="AB2" s="16">
        <v>4</v>
      </c>
      <c r="AC2" s="16">
        <v>4</v>
      </c>
      <c r="AD2" s="2">
        <v>4</v>
      </c>
      <c r="AE2" s="2">
        <v>5</v>
      </c>
      <c r="AF2" s="2">
        <v>4</v>
      </c>
      <c r="AG2" s="11">
        <v>4</v>
      </c>
      <c r="AH2" s="11">
        <v>4</v>
      </c>
      <c r="AI2" s="11">
        <v>5</v>
      </c>
      <c r="AJ2" s="2">
        <v>1</v>
      </c>
      <c r="AK2" s="12"/>
      <c r="AL2" s="17">
        <v>1</v>
      </c>
      <c r="AM2" s="12"/>
      <c r="AN2" s="12"/>
      <c r="AO2" s="12"/>
      <c r="AP2" s="2">
        <v>2</v>
      </c>
    </row>
    <row r="3" spans="1:42" ht="25.5" customHeight="1" x14ac:dyDescent="0.2">
      <c r="A3" s="2">
        <v>2</v>
      </c>
      <c r="B3" s="2">
        <v>1</v>
      </c>
      <c r="C3" s="1" t="s">
        <v>34</v>
      </c>
      <c r="D3" s="3"/>
      <c r="E3" s="14">
        <v>2</v>
      </c>
      <c r="F3" s="5"/>
      <c r="G3" s="1"/>
      <c r="H3" s="2">
        <v>1</v>
      </c>
      <c r="I3" s="1"/>
      <c r="J3" s="1"/>
      <c r="K3" s="2">
        <v>1</v>
      </c>
      <c r="L3" s="1"/>
      <c r="M3" s="1"/>
      <c r="N3" s="1"/>
      <c r="O3" s="1"/>
      <c r="P3" s="6">
        <v>5</v>
      </c>
      <c r="Q3" s="6">
        <v>4</v>
      </c>
      <c r="R3" s="6">
        <v>4</v>
      </c>
      <c r="S3" s="7">
        <v>5</v>
      </c>
      <c r="T3" s="7">
        <v>5</v>
      </c>
      <c r="U3" s="8">
        <v>4</v>
      </c>
      <c r="V3" s="8">
        <v>4</v>
      </c>
      <c r="W3" s="8">
        <v>4</v>
      </c>
      <c r="X3" s="8">
        <v>4</v>
      </c>
      <c r="Y3" s="8">
        <v>4</v>
      </c>
      <c r="Z3" s="15">
        <v>1</v>
      </c>
      <c r="AA3" s="15">
        <v>1</v>
      </c>
      <c r="AB3" s="16">
        <v>3</v>
      </c>
      <c r="AC3" s="16">
        <v>3</v>
      </c>
      <c r="AD3" s="2">
        <v>4</v>
      </c>
      <c r="AE3" s="2">
        <v>3</v>
      </c>
      <c r="AF3" s="2">
        <v>4</v>
      </c>
      <c r="AG3" s="11">
        <v>3</v>
      </c>
      <c r="AH3" s="11">
        <v>3</v>
      </c>
      <c r="AI3" s="11">
        <v>3</v>
      </c>
      <c r="AJ3" s="2">
        <v>1</v>
      </c>
      <c r="AK3" s="12"/>
      <c r="AL3" s="17">
        <v>1</v>
      </c>
      <c r="AM3" s="12"/>
      <c r="AN3" s="12"/>
      <c r="AO3" s="12"/>
      <c r="AP3" s="2">
        <v>4</v>
      </c>
    </row>
    <row r="4" spans="1:42" ht="25.5" customHeight="1" x14ac:dyDescent="0.2">
      <c r="A4" s="2">
        <v>3</v>
      </c>
      <c r="B4" s="2">
        <v>1</v>
      </c>
      <c r="C4" s="1" t="s">
        <v>35</v>
      </c>
      <c r="D4" s="3"/>
      <c r="E4" s="14">
        <v>2</v>
      </c>
      <c r="F4" s="5"/>
      <c r="G4" s="1"/>
      <c r="H4" s="2">
        <v>1</v>
      </c>
      <c r="I4" s="1"/>
      <c r="J4" s="1"/>
      <c r="K4" s="1"/>
      <c r="L4" s="1"/>
      <c r="M4" s="1"/>
      <c r="N4" s="1"/>
      <c r="O4" s="1"/>
      <c r="P4" s="6">
        <v>5</v>
      </c>
      <c r="Q4" s="6">
        <v>5</v>
      </c>
      <c r="R4" s="6">
        <v>4</v>
      </c>
      <c r="S4" s="7">
        <v>5</v>
      </c>
      <c r="T4" s="7">
        <v>5</v>
      </c>
      <c r="U4" s="8">
        <v>5</v>
      </c>
      <c r="V4" s="8">
        <v>4</v>
      </c>
      <c r="W4" s="8">
        <v>5</v>
      </c>
      <c r="X4" s="8">
        <v>4</v>
      </c>
      <c r="Y4" s="8">
        <v>4</v>
      </c>
      <c r="Z4" s="15">
        <v>3</v>
      </c>
      <c r="AA4" s="15">
        <v>3</v>
      </c>
      <c r="AB4" s="16">
        <v>4</v>
      </c>
      <c r="AC4" s="16">
        <v>4</v>
      </c>
      <c r="AD4" s="2">
        <v>5</v>
      </c>
      <c r="AE4" s="2">
        <v>5</v>
      </c>
      <c r="AF4" s="2">
        <v>5</v>
      </c>
      <c r="AG4" s="11">
        <v>5</v>
      </c>
      <c r="AH4" s="11">
        <v>5</v>
      </c>
      <c r="AI4" s="11">
        <v>5</v>
      </c>
      <c r="AJ4" s="2">
        <v>1</v>
      </c>
      <c r="AK4" s="12"/>
      <c r="AL4" s="17">
        <v>1</v>
      </c>
      <c r="AM4" s="12"/>
      <c r="AN4" s="17">
        <v>1</v>
      </c>
      <c r="AO4" s="12"/>
      <c r="AP4" s="2">
        <v>3</v>
      </c>
    </row>
    <row r="5" spans="1:42" ht="12.75" customHeight="1" x14ac:dyDescent="0.2">
      <c r="A5" s="2">
        <v>4</v>
      </c>
      <c r="B5" s="2">
        <v>1</v>
      </c>
      <c r="C5" s="1" t="s">
        <v>36</v>
      </c>
      <c r="D5" s="3" t="s">
        <v>37</v>
      </c>
      <c r="E5" s="14">
        <v>2</v>
      </c>
      <c r="F5" s="5"/>
      <c r="G5" s="2">
        <v>1</v>
      </c>
      <c r="H5" s="1"/>
      <c r="I5" s="1"/>
      <c r="J5" s="1"/>
      <c r="K5" s="1"/>
      <c r="L5" s="1"/>
      <c r="M5" s="1"/>
      <c r="N5" s="1"/>
      <c r="O5" s="1"/>
      <c r="P5" s="6">
        <v>4</v>
      </c>
      <c r="Q5" s="6">
        <v>4</v>
      </c>
      <c r="R5" s="6">
        <v>4</v>
      </c>
      <c r="S5" s="7">
        <v>4</v>
      </c>
      <c r="T5" s="7">
        <v>4</v>
      </c>
      <c r="U5" s="8">
        <v>4</v>
      </c>
      <c r="V5" s="8">
        <v>4</v>
      </c>
      <c r="W5" s="8">
        <v>4</v>
      </c>
      <c r="X5" s="8">
        <v>4</v>
      </c>
      <c r="Y5" s="8">
        <v>4</v>
      </c>
      <c r="Z5" s="15">
        <v>4</v>
      </c>
      <c r="AA5" s="15">
        <v>4</v>
      </c>
      <c r="AB5" s="16">
        <v>4</v>
      </c>
      <c r="AC5" s="16">
        <v>4</v>
      </c>
      <c r="AD5" s="2">
        <v>4</v>
      </c>
      <c r="AE5" s="2">
        <v>4</v>
      </c>
      <c r="AF5" s="2">
        <v>4</v>
      </c>
      <c r="AG5" s="11">
        <v>4</v>
      </c>
      <c r="AH5" s="11">
        <v>4</v>
      </c>
      <c r="AI5" s="11">
        <v>4</v>
      </c>
      <c r="AJ5" s="2">
        <v>1</v>
      </c>
      <c r="AK5" s="12"/>
      <c r="AL5" s="17">
        <v>1</v>
      </c>
      <c r="AM5" s="12"/>
      <c r="AN5" s="12"/>
      <c r="AO5" s="12"/>
      <c r="AP5" s="2">
        <v>1</v>
      </c>
    </row>
    <row r="6" spans="1:42" ht="12.75" customHeight="1" x14ac:dyDescent="0.2">
      <c r="A6" s="2">
        <v>5</v>
      </c>
      <c r="B6" s="2">
        <v>1</v>
      </c>
      <c r="C6" s="1" t="s">
        <v>38</v>
      </c>
      <c r="D6" s="3"/>
      <c r="E6" s="14">
        <v>2</v>
      </c>
      <c r="F6" s="5"/>
      <c r="G6" s="2">
        <v>1</v>
      </c>
      <c r="H6" s="1"/>
      <c r="I6" s="1"/>
      <c r="J6" s="1"/>
      <c r="K6" s="1"/>
      <c r="L6" s="1"/>
      <c r="M6" s="1"/>
      <c r="N6" s="1"/>
      <c r="O6" s="1"/>
      <c r="P6" s="6">
        <v>4</v>
      </c>
      <c r="Q6" s="6">
        <v>4</v>
      </c>
      <c r="R6" s="6">
        <v>4</v>
      </c>
      <c r="S6" s="7">
        <v>4</v>
      </c>
      <c r="T6" s="7">
        <v>4</v>
      </c>
      <c r="U6" s="8">
        <v>4</v>
      </c>
      <c r="V6" s="8">
        <v>4</v>
      </c>
      <c r="W6" s="8">
        <v>4</v>
      </c>
      <c r="X6" s="8">
        <v>4</v>
      </c>
      <c r="Y6" s="8">
        <v>4</v>
      </c>
      <c r="Z6" s="15">
        <v>3</v>
      </c>
      <c r="AA6" s="15">
        <v>4</v>
      </c>
      <c r="AB6" s="16">
        <v>4</v>
      </c>
      <c r="AC6" s="16">
        <v>4</v>
      </c>
      <c r="AD6" s="2">
        <v>4</v>
      </c>
      <c r="AE6" s="2">
        <v>4</v>
      </c>
      <c r="AF6" s="2">
        <v>4</v>
      </c>
      <c r="AG6" s="11">
        <v>4</v>
      </c>
      <c r="AH6" s="11">
        <v>4</v>
      </c>
      <c r="AI6" s="11">
        <v>4</v>
      </c>
      <c r="AJ6" s="2">
        <v>1</v>
      </c>
      <c r="AK6" s="12"/>
      <c r="AL6" s="17">
        <v>1</v>
      </c>
      <c r="AM6" s="12"/>
      <c r="AN6" s="12"/>
      <c r="AO6" s="12"/>
      <c r="AP6" s="2">
        <v>1</v>
      </c>
    </row>
    <row r="7" spans="1:42" ht="25.5" customHeight="1" x14ac:dyDescent="0.2">
      <c r="A7" s="2">
        <v>6</v>
      </c>
      <c r="B7" s="2">
        <v>1</v>
      </c>
      <c r="C7" s="1" t="s">
        <v>39</v>
      </c>
      <c r="D7" s="3" t="s">
        <v>40</v>
      </c>
      <c r="E7" s="14">
        <v>2</v>
      </c>
      <c r="F7" s="5"/>
      <c r="G7" s="2">
        <v>1</v>
      </c>
      <c r="H7" s="1"/>
      <c r="I7" s="1"/>
      <c r="J7" s="1"/>
      <c r="K7" s="1"/>
      <c r="L7" s="1"/>
      <c r="M7" s="1"/>
      <c r="N7" s="1"/>
      <c r="O7" s="1"/>
      <c r="P7" s="6">
        <v>5</v>
      </c>
      <c r="Q7" s="6">
        <v>5</v>
      </c>
      <c r="R7" s="6">
        <v>5</v>
      </c>
      <c r="S7" s="7">
        <v>5</v>
      </c>
      <c r="T7" s="7">
        <v>5</v>
      </c>
      <c r="U7" s="8">
        <v>5</v>
      </c>
      <c r="V7" s="8">
        <v>5</v>
      </c>
      <c r="W7" s="8">
        <v>5</v>
      </c>
      <c r="X7" s="8">
        <v>5</v>
      </c>
      <c r="Y7" s="8">
        <v>5</v>
      </c>
      <c r="Z7" s="15">
        <v>3</v>
      </c>
      <c r="AA7" s="15">
        <v>3</v>
      </c>
      <c r="AB7" s="16">
        <v>4</v>
      </c>
      <c r="AC7" s="16">
        <v>4</v>
      </c>
      <c r="AD7" s="2">
        <v>4</v>
      </c>
      <c r="AE7" s="2">
        <v>4</v>
      </c>
      <c r="AF7" s="2">
        <v>4</v>
      </c>
      <c r="AG7" s="11">
        <v>4</v>
      </c>
      <c r="AH7" s="11">
        <v>4</v>
      </c>
      <c r="AI7" s="11">
        <v>4</v>
      </c>
      <c r="AJ7" s="2">
        <v>1</v>
      </c>
      <c r="AK7" s="17">
        <v>1</v>
      </c>
      <c r="AL7" s="17">
        <v>1</v>
      </c>
      <c r="AM7" s="17">
        <v>1</v>
      </c>
      <c r="AN7" s="12"/>
      <c r="AO7" s="12"/>
      <c r="AP7" s="2">
        <v>1</v>
      </c>
    </row>
    <row r="8" spans="1:42" ht="25.5" customHeight="1" x14ac:dyDescent="0.2">
      <c r="A8" s="2">
        <v>7</v>
      </c>
      <c r="B8" s="2">
        <v>1</v>
      </c>
      <c r="C8" s="1" t="s">
        <v>41</v>
      </c>
      <c r="D8" s="3"/>
      <c r="E8" s="14">
        <v>2</v>
      </c>
      <c r="F8" s="5"/>
      <c r="G8" s="2">
        <v>1</v>
      </c>
      <c r="H8" s="2">
        <v>1</v>
      </c>
      <c r="I8" s="1"/>
      <c r="J8" s="1"/>
      <c r="K8" s="1"/>
      <c r="L8" s="1"/>
      <c r="M8" s="1"/>
      <c r="N8" s="1"/>
      <c r="O8" s="1"/>
      <c r="P8" s="6">
        <v>4</v>
      </c>
      <c r="Q8" s="6">
        <v>4</v>
      </c>
      <c r="R8" s="6">
        <v>4</v>
      </c>
      <c r="S8" s="7">
        <v>4</v>
      </c>
      <c r="T8" s="7">
        <v>4</v>
      </c>
      <c r="U8" s="8">
        <v>4</v>
      </c>
      <c r="V8" s="8">
        <v>4</v>
      </c>
      <c r="W8" s="8">
        <v>4</v>
      </c>
      <c r="X8" s="8">
        <v>4</v>
      </c>
      <c r="Y8" s="8">
        <v>4</v>
      </c>
      <c r="Z8" s="15">
        <v>1</v>
      </c>
      <c r="AA8" s="15">
        <v>1</v>
      </c>
      <c r="AB8" s="16">
        <v>3</v>
      </c>
      <c r="AC8" s="16">
        <v>3</v>
      </c>
      <c r="AD8" s="2">
        <v>3</v>
      </c>
      <c r="AE8" s="2">
        <v>3</v>
      </c>
      <c r="AF8" s="2">
        <v>3</v>
      </c>
      <c r="AG8" s="11">
        <v>2</v>
      </c>
      <c r="AH8" s="11">
        <v>2</v>
      </c>
      <c r="AI8" s="11">
        <v>2</v>
      </c>
      <c r="AJ8" s="2">
        <v>1</v>
      </c>
      <c r="AK8" s="12"/>
      <c r="AL8" s="12"/>
      <c r="AM8" s="17">
        <v>1</v>
      </c>
      <c r="AN8" s="12"/>
      <c r="AO8" s="12"/>
      <c r="AP8" s="2">
        <v>3</v>
      </c>
    </row>
    <row r="9" spans="1:42" ht="25.5" customHeight="1" x14ac:dyDescent="0.2">
      <c r="A9" s="2">
        <v>8</v>
      </c>
      <c r="B9" s="2">
        <v>1</v>
      </c>
      <c r="C9" s="1" t="s">
        <v>42</v>
      </c>
      <c r="D9" s="3"/>
      <c r="E9" s="14">
        <v>2</v>
      </c>
      <c r="F9" s="5"/>
      <c r="G9" s="2">
        <v>1</v>
      </c>
      <c r="H9" s="2">
        <v>1</v>
      </c>
      <c r="I9" s="1"/>
      <c r="J9" s="1"/>
      <c r="K9" s="1"/>
      <c r="L9" s="1"/>
      <c r="M9" s="1"/>
      <c r="N9" s="1"/>
      <c r="O9" s="1"/>
      <c r="P9" s="6">
        <v>5</v>
      </c>
      <c r="Q9" s="6">
        <v>4</v>
      </c>
      <c r="R9" s="6">
        <v>4</v>
      </c>
      <c r="S9" s="7">
        <v>5</v>
      </c>
      <c r="T9" s="7">
        <v>5</v>
      </c>
      <c r="U9" s="8">
        <v>4</v>
      </c>
      <c r="V9" s="8">
        <v>4</v>
      </c>
      <c r="W9" s="8">
        <v>4</v>
      </c>
      <c r="X9" s="8">
        <v>4</v>
      </c>
      <c r="Y9" s="8">
        <v>4</v>
      </c>
      <c r="Z9" s="15">
        <v>1</v>
      </c>
      <c r="AA9" s="15">
        <v>1</v>
      </c>
      <c r="AB9" s="16">
        <v>3</v>
      </c>
      <c r="AC9" s="16">
        <v>3</v>
      </c>
      <c r="AD9" s="2">
        <v>3</v>
      </c>
      <c r="AE9" s="2">
        <v>3</v>
      </c>
      <c r="AF9" s="2">
        <v>3</v>
      </c>
      <c r="AG9" s="11">
        <v>3</v>
      </c>
      <c r="AH9" s="11">
        <v>3</v>
      </c>
      <c r="AI9" s="11">
        <v>3</v>
      </c>
      <c r="AJ9" s="2">
        <v>1</v>
      </c>
      <c r="AK9" s="12"/>
      <c r="AL9" s="12"/>
      <c r="AM9" s="17">
        <v>1</v>
      </c>
      <c r="AN9" s="12"/>
      <c r="AO9" s="12"/>
      <c r="AP9" s="2">
        <v>4</v>
      </c>
    </row>
    <row r="10" spans="1:42" ht="12.75" customHeight="1" x14ac:dyDescent="0.2">
      <c r="A10" s="2">
        <v>9</v>
      </c>
      <c r="B10" s="2">
        <v>1</v>
      </c>
      <c r="C10" s="1" t="s">
        <v>43</v>
      </c>
      <c r="D10" s="3"/>
      <c r="E10" s="14">
        <v>2</v>
      </c>
      <c r="F10" s="5"/>
      <c r="G10" s="1"/>
      <c r="H10" s="2">
        <v>1</v>
      </c>
      <c r="I10" s="1"/>
      <c r="J10" s="1"/>
      <c r="K10" s="1"/>
      <c r="L10" s="1"/>
      <c r="M10" s="1"/>
      <c r="N10" s="1"/>
      <c r="O10" s="1"/>
      <c r="P10" s="6">
        <v>4</v>
      </c>
      <c r="Q10" s="6">
        <v>3</v>
      </c>
      <c r="R10" s="6">
        <v>4</v>
      </c>
      <c r="S10" s="7">
        <v>4</v>
      </c>
      <c r="T10" s="7">
        <v>4</v>
      </c>
      <c r="U10" s="8">
        <v>4</v>
      </c>
      <c r="V10" s="8">
        <v>4</v>
      </c>
      <c r="W10" s="8">
        <v>4</v>
      </c>
      <c r="X10" s="8">
        <v>4</v>
      </c>
      <c r="Y10" s="8">
        <v>4</v>
      </c>
      <c r="Z10" s="15">
        <v>2</v>
      </c>
      <c r="AA10" s="15">
        <v>3</v>
      </c>
      <c r="AB10" s="16">
        <v>3</v>
      </c>
      <c r="AC10" s="16">
        <v>3</v>
      </c>
      <c r="AD10" s="2">
        <v>4</v>
      </c>
      <c r="AE10" s="2">
        <v>4</v>
      </c>
      <c r="AF10" s="2">
        <v>3</v>
      </c>
      <c r="AG10" s="11">
        <v>2</v>
      </c>
      <c r="AH10" s="11">
        <v>2</v>
      </c>
      <c r="AI10" s="11">
        <v>2</v>
      </c>
      <c r="AJ10" s="2">
        <v>1</v>
      </c>
      <c r="AK10" s="12"/>
      <c r="AL10" s="17">
        <v>1</v>
      </c>
      <c r="AM10" s="12"/>
      <c r="AN10" s="12"/>
      <c r="AO10" s="12"/>
      <c r="AP10" s="2">
        <v>3</v>
      </c>
    </row>
    <row r="11" spans="1:42" ht="12.75" customHeight="1" x14ac:dyDescent="0.2">
      <c r="A11" s="2">
        <v>10</v>
      </c>
      <c r="B11" s="2">
        <v>1</v>
      </c>
      <c r="C11" s="1" t="s">
        <v>44</v>
      </c>
      <c r="D11" s="3"/>
      <c r="E11" s="14">
        <v>2</v>
      </c>
      <c r="F11" s="5"/>
      <c r="G11" s="2">
        <v>1</v>
      </c>
      <c r="H11" s="2">
        <v>1</v>
      </c>
      <c r="I11" s="1"/>
      <c r="J11" s="1"/>
      <c r="K11" s="1"/>
      <c r="L11" s="1"/>
      <c r="M11" s="1"/>
      <c r="N11" s="1"/>
      <c r="O11" s="1"/>
      <c r="P11" s="6">
        <v>5</v>
      </c>
      <c r="Q11" s="6">
        <v>5</v>
      </c>
      <c r="R11" s="6">
        <v>5</v>
      </c>
      <c r="S11" s="7">
        <v>5</v>
      </c>
      <c r="T11" s="7">
        <v>5</v>
      </c>
      <c r="U11" s="8">
        <v>5</v>
      </c>
      <c r="V11" s="8">
        <v>5</v>
      </c>
      <c r="W11" s="8">
        <v>5</v>
      </c>
      <c r="X11" s="8">
        <v>4</v>
      </c>
      <c r="Y11" s="8">
        <v>4</v>
      </c>
      <c r="Z11" s="15">
        <v>3</v>
      </c>
      <c r="AA11" s="15">
        <v>2</v>
      </c>
      <c r="AB11" s="16">
        <v>4</v>
      </c>
      <c r="AC11" s="16">
        <v>4</v>
      </c>
      <c r="AD11" s="2">
        <v>4</v>
      </c>
      <c r="AE11" s="2">
        <v>3</v>
      </c>
      <c r="AF11" s="2">
        <v>3</v>
      </c>
      <c r="AG11" s="11">
        <v>2</v>
      </c>
      <c r="AH11" s="11">
        <v>2</v>
      </c>
      <c r="AI11" s="11">
        <v>2</v>
      </c>
      <c r="AJ11" s="2">
        <v>1</v>
      </c>
      <c r="AK11" s="12"/>
      <c r="AL11" s="12"/>
      <c r="AM11" s="12"/>
      <c r="AN11" s="12"/>
      <c r="AO11" s="17">
        <v>1</v>
      </c>
      <c r="AP11" s="2">
        <v>3</v>
      </c>
    </row>
    <row r="12" spans="1:42" ht="12.75" customHeight="1" x14ac:dyDescent="0.2">
      <c r="A12" s="2">
        <v>11</v>
      </c>
      <c r="B12" s="2">
        <v>1</v>
      </c>
      <c r="C12" s="1" t="s">
        <v>45</v>
      </c>
      <c r="D12" s="3"/>
      <c r="E12" s="14">
        <v>2</v>
      </c>
      <c r="F12" s="5"/>
      <c r="G12" s="2">
        <v>1</v>
      </c>
      <c r="H12" s="1"/>
      <c r="I12" s="1"/>
      <c r="J12" s="1"/>
      <c r="K12" s="1"/>
      <c r="L12" s="1"/>
      <c r="M12" s="1"/>
      <c r="N12" s="1"/>
      <c r="O12" s="1"/>
      <c r="P12" s="6">
        <v>4</v>
      </c>
      <c r="Q12" s="6">
        <v>4</v>
      </c>
      <c r="R12" s="6">
        <v>4</v>
      </c>
      <c r="S12" s="7">
        <v>5</v>
      </c>
      <c r="T12" s="7">
        <v>5</v>
      </c>
      <c r="U12" s="8">
        <v>4</v>
      </c>
      <c r="V12" s="8">
        <v>4</v>
      </c>
      <c r="W12" s="8">
        <v>4</v>
      </c>
      <c r="X12" s="8">
        <v>4</v>
      </c>
      <c r="Y12" s="8">
        <v>4</v>
      </c>
      <c r="Z12" s="15">
        <v>3</v>
      </c>
      <c r="AA12" s="15">
        <v>3</v>
      </c>
      <c r="AB12" s="16">
        <v>2</v>
      </c>
      <c r="AC12" s="16">
        <v>2</v>
      </c>
      <c r="AD12" s="2">
        <v>3</v>
      </c>
      <c r="AE12" s="2">
        <v>2</v>
      </c>
      <c r="AF12" s="2">
        <v>2</v>
      </c>
      <c r="AG12" s="11">
        <v>2</v>
      </c>
      <c r="AH12" s="11">
        <v>2</v>
      </c>
      <c r="AI12" s="11">
        <v>2</v>
      </c>
      <c r="AJ12" s="2">
        <v>1</v>
      </c>
      <c r="AK12" s="17">
        <v>1</v>
      </c>
      <c r="AL12" s="17">
        <v>1</v>
      </c>
      <c r="AM12" s="12"/>
      <c r="AN12" s="12"/>
      <c r="AO12" s="12"/>
      <c r="AP12" s="2">
        <v>1</v>
      </c>
    </row>
    <row r="13" spans="1:42" ht="12.75" customHeight="1" x14ac:dyDescent="0.2">
      <c r="A13" s="2">
        <v>12</v>
      </c>
      <c r="B13" s="2">
        <v>1</v>
      </c>
      <c r="C13" s="1" t="s">
        <v>46</v>
      </c>
      <c r="D13" s="3"/>
      <c r="E13" s="14">
        <v>3</v>
      </c>
      <c r="F13" s="5"/>
      <c r="G13" s="1"/>
      <c r="H13" s="1"/>
      <c r="I13" s="1"/>
      <c r="J13" s="2">
        <v>1</v>
      </c>
      <c r="K13" s="1"/>
      <c r="L13" s="1"/>
      <c r="M13" s="1"/>
      <c r="N13" s="1"/>
      <c r="O13" s="1"/>
      <c r="P13" s="6">
        <v>5</v>
      </c>
      <c r="Q13" s="6">
        <v>5</v>
      </c>
      <c r="R13" s="6">
        <v>5</v>
      </c>
      <c r="S13" s="7">
        <v>5</v>
      </c>
      <c r="T13" s="7">
        <v>5</v>
      </c>
      <c r="U13" s="8">
        <v>5</v>
      </c>
      <c r="V13" s="8">
        <v>5</v>
      </c>
      <c r="W13" s="8">
        <v>5</v>
      </c>
      <c r="X13" s="8">
        <v>5</v>
      </c>
      <c r="Y13" s="8">
        <v>5</v>
      </c>
      <c r="Z13" s="15">
        <v>3</v>
      </c>
      <c r="AA13" s="15">
        <v>3</v>
      </c>
      <c r="AB13" s="16">
        <v>4</v>
      </c>
      <c r="AC13" s="16">
        <v>4</v>
      </c>
      <c r="AD13" s="2">
        <v>4</v>
      </c>
      <c r="AE13" s="2">
        <v>5</v>
      </c>
      <c r="AF13" s="2">
        <v>5</v>
      </c>
      <c r="AG13" s="11">
        <v>4</v>
      </c>
      <c r="AH13" s="11">
        <v>5</v>
      </c>
      <c r="AI13" s="11">
        <v>5</v>
      </c>
      <c r="AJ13" s="2">
        <v>1</v>
      </c>
      <c r="AK13" s="17">
        <v>1</v>
      </c>
      <c r="AL13" s="12"/>
      <c r="AM13" s="17">
        <v>1</v>
      </c>
      <c r="AN13" s="12"/>
      <c r="AO13" s="17">
        <v>1</v>
      </c>
      <c r="AP13" s="2">
        <v>2</v>
      </c>
    </row>
    <row r="14" spans="1:42" ht="12.75" customHeight="1" x14ac:dyDescent="0.2">
      <c r="A14" s="2">
        <v>13</v>
      </c>
      <c r="B14" s="18">
        <v>2</v>
      </c>
      <c r="C14" s="1"/>
      <c r="D14" s="3"/>
      <c r="E14" s="14">
        <v>1</v>
      </c>
      <c r="F14" s="5"/>
      <c r="G14" s="2">
        <v>1</v>
      </c>
      <c r="H14" s="1"/>
      <c r="I14" s="1"/>
      <c r="J14" s="1"/>
      <c r="K14" s="1"/>
      <c r="L14" s="1"/>
      <c r="M14" s="1"/>
      <c r="N14" s="1"/>
      <c r="O14" s="1"/>
      <c r="P14" s="6">
        <v>5</v>
      </c>
      <c r="Q14" s="6">
        <v>4</v>
      </c>
      <c r="R14" s="6">
        <v>4</v>
      </c>
      <c r="S14" s="7">
        <v>4</v>
      </c>
      <c r="T14" s="7">
        <v>4</v>
      </c>
      <c r="U14" s="8">
        <v>4</v>
      </c>
      <c r="V14" s="8">
        <v>4</v>
      </c>
      <c r="W14" s="8">
        <v>4</v>
      </c>
      <c r="X14" s="8">
        <v>4</v>
      </c>
      <c r="Y14" s="8">
        <v>4</v>
      </c>
      <c r="Z14" s="15">
        <v>3</v>
      </c>
      <c r="AA14" s="15">
        <v>4</v>
      </c>
      <c r="AB14" s="16">
        <v>4</v>
      </c>
      <c r="AC14" s="16">
        <v>4</v>
      </c>
      <c r="AD14" s="2">
        <v>4</v>
      </c>
      <c r="AE14" s="2">
        <v>4</v>
      </c>
      <c r="AF14" s="2">
        <v>4</v>
      </c>
      <c r="AG14" s="11">
        <v>4</v>
      </c>
      <c r="AH14" s="11">
        <v>4</v>
      </c>
      <c r="AI14" s="11">
        <v>4</v>
      </c>
      <c r="AJ14" s="2">
        <v>1</v>
      </c>
      <c r="AK14" s="17">
        <v>1</v>
      </c>
      <c r="AL14" s="17">
        <v>1</v>
      </c>
      <c r="AM14" s="12"/>
      <c r="AN14" s="12"/>
      <c r="AO14" s="12"/>
      <c r="AP14" s="2">
        <v>1</v>
      </c>
    </row>
    <row r="15" spans="1:42" ht="12.75" customHeight="1" x14ac:dyDescent="0.2">
      <c r="A15" s="2">
        <v>14</v>
      </c>
      <c r="B15" s="2">
        <v>1</v>
      </c>
      <c r="C15" s="1" t="s">
        <v>47</v>
      </c>
      <c r="D15" s="3"/>
      <c r="E15" s="14">
        <v>3</v>
      </c>
      <c r="F15" s="5"/>
      <c r="G15" s="2">
        <v>1</v>
      </c>
      <c r="H15" s="1"/>
      <c r="I15" s="1"/>
      <c r="J15" s="1"/>
      <c r="K15" s="1"/>
      <c r="L15" s="1"/>
      <c r="M15" s="1"/>
      <c r="N15" s="1"/>
      <c r="O15" s="1"/>
      <c r="P15" s="6">
        <v>5</v>
      </c>
      <c r="Q15" s="6">
        <v>5</v>
      </c>
      <c r="R15" s="6">
        <v>5</v>
      </c>
      <c r="S15" s="7">
        <v>5</v>
      </c>
      <c r="T15" s="7">
        <v>5</v>
      </c>
      <c r="U15" s="8">
        <v>5</v>
      </c>
      <c r="V15" s="8">
        <v>4</v>
      </c>
      <c r="W15" s="8">
        <v>4</v>
      </c>
      <c r="X15" s="8">
        <v>4</v>
      </c>
      <c r="Y15" s="8">
        <v>5</v>
      </c>
      <c r="Z15" s="15">
        <v>3</v>
      </c>
      <c r="AA15" s="15">
        <v>2</v>
      </c>
      <c r="AB15" s="16">
        <v>4</v>
      </c>
      <c r="AC15" s="16">
        <v>3</v>
      </c>
      <c r="AD15" s="2">
        <v>5</v>
      </c>
      <c r="AE15" s="2">
        <v>5</v>
      </c>
      <c r="AF15" s="2">
        <v>5</v>
      </c>
      <c r="AG15" s="11">
        <v>5</v>
      </c>
      <c r="AH15" s="11">
        <v>5</v>
      </c>
      <c r="AI15" s="11">
        <v>5</v>
      </c>
      <c r="AJ15" s="2">
        <v>1</v>
      </c>
      <c r="AK15" s="17">
        <v>1</v>
      </c>
      <c r="AL15" s="17">
        <v>1</v>
      </c>
      <c r="AM15" s="17">
        <v>1</v>
      </c>
      <c r="AN15" s="12"/>
      <c r="AO15" s="12"/>
      <c r="AP15" s="2">
        <v>1</v>
      </c>
    </row>
    <row r="16" spans="1:42" ht="38.25" customHeight="1" x14ac:dyDescent="0.2">
      <c r="A16" s="2">
        <v>15</v>
      </c>
      <c r="B16" s="2">
        <v>1</v>
      </c>
      <c r="C16" s="1" t="s">
        <v>48</v>
      </c>
      <c r="D16" s="3"/>
      <c r="E16" s="14">
        <v>1</v>
      </c>
      <c r="F16" s="5"/>
      <c r="G16" s="2">
        <v>1</v>
      </c>
      <c r="H16" s="2">
        <v>1</v>
      </c>
      <c r="I16" s="1"/>
      <c r="J16" s="1"/>
      <c r="K16" s="1"/>
      <c r="L16" s="1"/>
      <c r="M16" s="1"/>
      <c r="N16" s="1"/>
      <c r="O16" s="2">
        <v>1</v>
      </c>
      <c r="P16" s="6">
        <v>5</v>
      </c>
      <c r="Q16" s="6">
        <v>5</v>
      </c>
      <c r="R16" s="6">
        <v>5</v>
      </c>
      <c r="S16" s="7">
        <v>5</v>
      </c>
      <c r="T16" s="7">
        <v>5</v>
      </c>
      <c r="U16" s="8">
        <v>5</v>
      </c>
      <c r="V16" s="8">
        <v>5</v>
      </c>
      <c r="W16" s="8">
        <v>3</v>
      </c>
      <c r="X16" s="8">
        <v>5</v>
      </c>
      <c r="Y16" s="8">
        <v>5</v>
      </c>
      <c r="Z16" s="15">
        <v>3</v>
      </c>
      <c r="AA16" s="15">
        <v>3</v>
      </c>
      <c r="AB16" s="16">
        <v>5</v>
      </c>
      <c r="AC16" s="16">
        <v>2</v>
      </c>
      <c r="AD16" s="2">
        <v>5</v>
      </c>
      <c r="AE16" s="2">
        <v>5</v>
      </c>
      <c r="AF16" s="2">
        <v>5</v>
      </c>
      <c r="AG16" s="11">
        <v>5</v>
      </c>
      <c r="AH16" s="11">
        <v>5</v>
      </c>
      <c r="AI16" s="11">
        <v>5</v>
      </c>
      <c r="AJ16" s="2">
        <v>1</v>
      </c>
      <c r="AK16" s="12"/>
      <c r="AL16" s="12"/>
      <c r="AM16" s="12"/>
      <c r="AN16" s="17">
        <v>1</v>
      </c>
      <c r="AO16" s="12"/>
      <c r="AP16" s="2">
        <v>1</v>
      </c>
    </row>
    <row r="17" spans="1:43" ht="25.5" customHeight="1" x14ac:dyDescent="0.2">
      <c r="A17" s="2">
        <v>16</v>
      </c>
      <c r="B17" s="2">
        <v>1</v>
      </c>
      <c r="C17" s="1" t="s">
        <v>49</v>
      </c>
      <c r="D17" s="3"/>
      <c r="E17" s="14">
        <v>1</v>
      </c>
      <c r="F17" s="5"/>
      <c r="G17" s="1"/>
      <c r="H17" s="2">
        <v>1</v>
      </c>
      <c r="I17" s="1"/>
      <c r="J17" s="1"/>
      <c r="K17" s="1"/>
      <c r="L17" s="1"/>
      <c r="M17" s="1"/>
      <c r="N17" s="1"/>
      <c r="O17" s="1"/>
      <c r="P17" s="6">
        <v>4</v>
      </c>
      <c r="Q17" s="6">
        <v>4</v>
      </c>
      <c r="R17" s="6">
        <v>3</v>
      </c>
      <c r="S17" s="7">
        <v>5</v>
      </c>
      <c r="T17" s="7">
        <v>5</v>
      </c>
      <c r="U17" s="8">
        <v>5</v>
      </c>
      <c r="V17" s="8">
        <v>4</v>
      </c>
      <c r="W17" s="8">
        <v>4</v>
      </c>
      <c r="X17" s="8">
        <v>4</v>
      </c>
      <c r="Y17" s="8">
        <v>4</v>
      </c>
      <c r="Z17" s="15">
        <v>3</v>
      </c>
      <c r="AA17" s="15">
        <v>3</v>
      </c>
      <c r="AB17" s="16">
        <v>4</v>
      </c>
      <c r="AC17" s="16">
        <v>3</v>
      </c>
      <c r="AD17" s="2">
        <v>4</v>
      </c>
      <c r="AE17" s="2">
        <v>4</v>
      </c>
      <c r="AF17" s="2">
        <v>4</v>
      </c>
      <c r="AG17" s="11">
        <v>4</v>
      </c>
      <c r="AH17" s="11">
        <v>3</v>
      </c>
      <c r="AI17" s="11">
        <v>4</v>
      </c>
      <c r="AJ17" s="2">
        <v>2</v>
      </c>
      <c r="AK17" s="12"/>
      <c r="AL17" s="12"/>
      <c r="AM17" s="17">
        <v>1</v>
      </c>
      <c r="AN17" s="12"/>
      <c r="AO17" s="12"/>
      <c r="AP17" s="2">
        <v>3</v>
      </c>
    </row>
    <row r="18" spans="1:43" ht="25.5" customHeight="1" x14ac:dyDescent="0.2">
      <c r="A18" s="2">
        <v>17</v>
      </c>
      <c r="B18" s="2">
        <v>1</v>
      </c>
      <c r="C18" s="1" t="s">
        <v>50</v>
      </c>
      <c r="D18" s="3"/>
      <c r="E18" s="14">
        <v>1</v>
      </c>
      <c r="F18" s="5"/>
      <c r="G18" s="1"/>
      <c r="H18" s="2">
        <v>1</v>
      </c>
      <c r="I18" s="1"/>
      <c r="J18" s="1"/>
      <c r="K18" s="1"/>
      <c r="L18" s="1"/>
      <c r="M18" s="1"/>
      <c r="N18" s="1"/>
      <c r="O18" s="1"/>
      <c r="P18" s="6">
        <v>4</v>
      </c>
      <c r="Q18" s="6">
        <v>4</v>
      </c>
      <c r="R18" s="6">
        <v>4</v>
      </c>
      <c r="S18" s="7">
        <v>4</v>
      </c>
      <c r="T18" s="7">
        <v>4</v>
      </c>
      <c r="U18" s="8">
        <v>4</v>
      </c>
      <c r="V18" s="8">
        <v>3</v>
      </c>
      <c r="W18" s="8">
        <v>3</v>
      </c>
      <c r="X18" s="8">
        <v>4</v>
      </c>
      <c r="Y18" s="8">
        <v>4</v>
      </c>
      <c r="Z18" s="15">
        <v>3</v>
      </c>
      <c r="AA18" s="15">
        <v>2</v>
      </c>
      <c r="AB18" s="16">
        <v>4</v>
      </c>
      <c r="AC18" s="16">
        <v>4</v>
      </c>
      <c r="AD18" s="2">
        <v>5</v>
      </c>
      <c r="AE18" s="2">
        <v>5</v>
      </c>
      <c r="AF18" s="2">
        <v>5</v>
      </c>
      <c r="AG18" s="11">
        <v>4</v>
      </c>
      <c r="AH18" s="11">
        <v>3</v>
      </c>
      <c r="AI18" s="11">
        <v>3</v>
      </c>
      <c r="AJ18" s="2">
        <v>2</v>
      </c>
      <c r="AK18" s="12"/>
      <c r="AL18" s="12"/>
      <c r="AM18" s="12"/>
      <c r="AN18" s="12"/>
      <c r="AO18" s="12"/>
      <c r="AP18" s="1"/>
    </row>
    <row r="19" spans="1:43" ht="12.75" customHeight="1" x14ac:dyDescent="0.2">
      <c r="A19" s="2">
        <v>18</v>
      </c>
      <c r="B19" s="2">
        <v>1</v>
      </c>
      <c r="C19" s="1" t="s">
        <v>51</v>
      </c>
      <c r="D19" s="3"/>
      <c r="E19" s="14">
        <v>1</v>
      </c>
      <c r="F19" s="5"/>
      <c r="G19" s="1"/>
      <c r="H19" s="1"/>
      <c r="I19" s="1"/>
      <c r="J19" s="2">
        <v>1</v>
      </c>
      <c r="K19" s="1"/>
      <c r="L19" s="1"/>
      <c r="M19" s="1"/>
      <c r="N19" s="1"/>
      <c r="O19" s="1"/>
      <c r="P19" s="6">
        <v>5</v>
      </c>
      <c r="Q19" s="6">
        <v>5</v>
      </c>
      <c r="R19" s="6">
        <v>5</v>
      </c>
      <c r="S19" s="7">
        <v>5</v>
      </c>
      <c r="T19" s="7">
        <v>5</v>
      </c>
      <c r="U19" s="8">
        <v>5</v>
      </c>
      <c r="V19" s="8">
        <v>4</v>
      </c>
      <c r="W19" s="8">
        <v>4</v>
      </c>
      <c r="X19" s="8">
        <v>5</v>
      </c>
      <c r="Y19" s="8">
        <v>5</v>
      </c>
      <c r="Z19" s="15">
        <v>3</v>
      </c>
      <c r="AA19" s="15">
        <v>3</v>
      </c>
      <c r="AB19" s="16">
        <v>4</v>
      </c>
      <c r="AC19" s="16">
        <v>5</v>
      </c>
      <c r="AD19" s="2">
        <v>5</v>
      </c>
      <c r="AE19" s="2">
        <v>5</v>
      </c>
      <c r="AF19" s="2">
        <v>5</v>
      </c>
      <c r="AG19" s="11">
        <v>4</v>
      </c>
      <c r="AH19" s="11">
        <v>4</v>
      </c>
      <c r="AI19" s="11">
        <v>4</v>
      </c>
      <c r="AJ19" s="2">
        <v>1</v>
      </c>
      <c r="AK19" s="17">
        <v>1</v>
      </c>
      <c r="AL19" s="17">
        <v>1</v>
      </c>
      <c r="AM19" s="17">
        <v>1</v>
      </c>
      <c r="AN19" s="17">
        <v>1</v>
      </c>
      <c r="AO19" s="17">
        <v>1</v>
      </c>
      <c r="AP19" s="2">
        <v>2</v>
      </c>
    </row>
    <row r="20" spans="1:43" ht="89.25" customHeight="1" x14ac:dyDescent="0.2">
      <c r="A20" s="2">
        <v>19</v>
      </c>
      <c r="B20" s="2">
        <v>1</v>
      </c>
      <c r="C20" s="1" t="s">
        <v>52</v>
      </c>
      <c r="D20" s="3" t="s">
        <v>53</v>
      </c>
      <c r="E20" s="14">
        <v>1</v>
      </c>
      <c r="F20" s="5"/>
      <c r="G20" s="1"/>
      <c r="H20" s="1"/>
      <c r="I20" s="1"/>
      <c r="J20" s="2">
        <v>1</v>
      </c>
      <c r="K20" s="1"/>
      <c r="L20" s="1"/>
      <c r="M20" s="1"/>
      <c r="N20" s="1"/>
      <c r="O20" s="1"/>
      <c r="P20" s="6">
        <v>5</v>
      </c>
      <c r="Q20" s="6">
        <v>5</v>
      </c>
      <c r="R20" s="6">
        <v>5</v>
      </c>
      <c r="S20" s="7">
        <v>5</v>
      </c>
      <c r="T20" s="7">
        <v>5</v>
      </c>
      <c r="U20" s="8">
        <v>5</v>
      </c>
      <c r="V20" s="8">
        <v>5</v>
      </c>
      <c r="W20" s="8">
        <v>5</v>
      </c>
      <c r="X20" s="8">
        <v>5</v>
      </c>
      <c r="Y20" s="8">
        <v>5</v>
      </c>
      <c r="Z20" s="15">
        <v>4</v>
      </c>
      <c r="AA20" s="15">
        <v>3</v>
      </c>
      <c r="AB20" s="16">
        <v>4</v>
      </c>
      <c r="AC20" s="16">
        <v>3</v>
      </c>
      <c r="AD20" s="2">
        <v>4</v>
      </c>
      <c r="AE20" s="2">
        <v>3</v>
      </c>
      <c r="AF20" s="2">
        <v>4</v>
      </c>
      <c r="AG20" s="11">
        <v>4</v>
      </c>
      <c r="AH20" s="11">
        <v>4</v>
      </c>
      <c r="AI20" s="11">
        <v>3</v>
      </c>
      <c r="AJ20" s="2">
        <v>2</v>
      </c>
      <c r="AK20" s="12"/>
      <c r="AL20" s="17">
        <v>1</v>
      </c>
      <c r="AM20" s="12"/>
      <c r="AN20" s="12"/>
      <c r="AO20" s="12"/>
      <c r="AP20" s="1"/>
      <c r="AQ20" s="1" t="s">
        <v>54</v>
      </c>
    </row>
    <row r="21" spans="1:43" ht="12.75" customHeight="1" x14ac:dyDescent="0.2">
      <c r="A21" s="2">
        <v>20</v>
      </c>
      <c r="B21" s="2">
        <v>1</v>
      </c>
      <c r="C21" s="1" t="s">
        <v>55</v>
      </c>
      <c r="D21" s="3"/>
      <c r="E21" s="14">
        <v>1</v>
      </c>
      <c r="F21" s="5"/>
      <c r="G21" s="2">
        <v>1</v>
      </c>
      <c r="H21" s="1"/>
      <c r="I21" s="1"/>
      <c r="J21" s="1"/>
      <c r="K21" s="1"/>
      <c r="L21" s="1"/>
      <c r="M21" s="1"/>
      <c r="N21" s="1"/>
      <c r="O21" s="1"/>
      <c r="P21" s="6">
        <v>4</v>
      </c>
      <c r="Q21" s="6">
        <v>4</v>
      </c>
      <c r="R21" s="6">
        <v>3</v>
      </c>
      <c r="S21" s="7">
        <v>4</v>
      </c>
      <c r="T21" s="7">
        <v>4</v>
      </c>
      <c r="U21" s="8">
        <v>3</v>
      </c>
      <c r="V21" s="8">
        <v>3</v>
      </c>
      <c r="W21" s="8">
        <v>2</v>
      </c>
      <c r="X21" s="8">
        <v>3</v>
      </c>
      <c r="Y21" s="8">
        <v>4</v>
      </c>
      <c r="Z21" s="15">
        <v>2</v>
      </c>
      <c r="AA21" s="15">
        <v>2</v>
      </c>
      <c r="AB21" s="16">
        <v>4</v>
      </c>
      <c r="AC21" s="16">
        <v>4</v>
      </c>
      <c r="AD21" s="2">
        <v>4</v>
      </c>
      <c r="AE21" s="2">
        <v>4</v>
      </c>
      <c r="AF21" s="2">
        <v>4</v>
      </c>
      <c r="AG21" s="11">
        <v>4</v>
      </c>
      <c r="AH21" s="11">
        <v>4</v>
      </c>
      <c r="AI21" s="11">
        <v>4</v>
      </c>
      <c r="AJ21" s="2">
        <v>1</v>
      </c>
      <c r="AK21" s="17">
        <v>1</v>
      </c>
      <c r="AL21" s="17">
        <v>1</v>
      </c>
      <c r="AM21" s="17">
        <v>1</v>
      </c>
      <c r="AN21" s="17">
        <v>1</v>
      </c>
      <c r="AO21" s="12"/>
      <c r="AP21" s="2">
        <v>2</v>
      </c>
    </row>
    <row r="22" spans="1:43" ht="12.75" customHeight="1" x14ac:dyDescent="0.2">
      <c r="A22" s="2">
        <v>21</v>
      </c>
      <c r="B22" s="2">
        <v>1</v>
      </c>
      <c r="C22" s="1" t="s">
        <v>56</v>
      </c>
      <c r="D22" s="3"/>
      <c r="E22" s="14">
        <v>1</v>
      </c>
      <c r="F22" s="5"/>
      <c r="G22" s="2">
        <v>1</v>
      </c>
      <c r="H22" s="1"/>
      <c r="I22" s="1"/>
      <c r="J22" s="1"/>
      <c r="K22" s="1"/>
      <c r="L22" s="1"/>
      <c r="M22" s="1"/>
      <c r="N22" s="1"/>
      <c r="O22" s="1"/>
      <c r="P22" s="6">
        <v>4</v>
      </c>
      <c r="Q22" s="6">
        <v>4</v>
      </c>
      <c r="R22" s="6">
        <v>4</v>
      </c>
      <c r="S22" s="7">
        <v>5</v>
      </c>
      <c r="T22" s="7">
        <v>4</v>
      </c>
      <c r="U22" s="8">
        <v>4</v>
      </c>
      <c r="V22" s="8">
        <v>4</v>
      </c>
      <c r="W22" s="8">
        <v>4</v>
      </c>
      <c r="X22" s="8">
        <v>4</v>
      </c>
      <c r="Y22" s="8">
        <v>3</v>
      </c>
      <c r="Z22" s="15">
        <v>2</v>
      </c>
      <c r="AA22" s="15">
        <v>3</v>
      </c>
      <c r="AB22" s="16">
        <v>3</v>
      </c>
      <c r="AC22" s="16">
        <v>3</v>
      </c>
      <c r="AD22" s="2">
        <v>4</v>
      </c>
      <c r="AE22" s="2">
        <v>4</v>
      </c>
      <c r="AF22" s="2">
        <v>4</v>
      </c>
      <c r="AG22" s="11">
        <v>4</v>
      </c>
      <c r="AH22" s="11">
        <v>4</v>
      </c>
      <c r="AI22" s="11">
        <v>4</v>
      </c>
      <c r="AJ22" s="2">
        <v>1</v>
      </c>
      <c r="AK22" s="12"/>
      <c r="AL22" s="17">
        <v>1</v>
      </c>
      <c r="AM22" s="12"/>
      <c r="AN22" s="12"/>
      <c r="AO22" s="12"/>
      <c r="AP22" s="2">
        <v>3</v>
      </c>
    </row>
    <row r="23" spans="1:43" ht="12.75" customHeight="1" x14ac:dyDescent="0.2">
      <c r="A23" s="2">
        <v>22</v>
      </c>
      <c r="B23" s="2">
        <v>1</v>
      </c>
      <c r="C23" s="1" t="s">
        <v>57</v>
      </c>
      <c r="D23" s="3"/>
      <c r="E23" s="14">
        <v>1</v>
      </c>
      <c r="F23" s="5"/>
      <c r="G23" s="1"/>
      <c r="H23" s="1"/>
      <c r="I23" s="1"/>
      <c r="J23" s="2">
        <v>1</v>
      </c>
      <c r="K23" s="1"/>
      <c r="L23" s="1"/>
      <c r="M23" s="1"/>
      <c r="N23" s="1"/>
      <c r="O23" s="1"/>
      <c r="P23" s="6">
        <v>5</v>
      </c>
      <c r="Q23" s="6">
        <v>5</v>
      </c>
      <c r="R23" s="6">
        <v>5</v>
      </c>
      <c r="S23" s="7">
        <v>5</v>
      </c>
      <c r="T23" s="7">
        <v>5</v>
      </c>
      <c r="U23" s="8">
        <v>5</v>
      </c>
      <c r="V23" s="8">
        <v>5</v>
      </c>
      <c r="W23" s="8">
        <v>5</v>
      </c>
      <c r="X23" s="8">
        <v>5</v>
      </c>
      <c r="Y23" s="8">
        <v>4</v>
      </c>
      <c r="Z23" s="15">
        <v>3</v>
      </c>
      <c r="AA23" s="15">
        <v>3</v>
      </c>
      <c r="AB23" s="16">
        <v>4</v>
      </c>
      <c r="AC23" s="16">
        <v>4</v>
      </c>
      <c r="AD23" s="2">
        <v>5</v>
      </c>
      <c r="AE23" s="2">
        <v>4</v>
      </c>
      <c r="AF23" s="2">
        <v>4</v>
      </c>
      <c r="AG23" s="11">
        <v>5</v>
      </c>
      <c r="AH23" s="11">
        <v>5</v>
      </c>
      <c r="AI23" s="11">
        <v>4</v>
      </c>
      <c r="AJ23" s="2">
        <v>1</v>
      </c>
      <c r="AK23" s="12"/>
      <c r="AL23" s="12"/>
      <c r="AM23" s="12"/>
      <c r="AN23" s="17">
        <v>1</v>
      </c>
      <c r="AO23" s="12"/>
      <c r="AP23" s="2">
        <v>2</v>
      </c>
    </row>
    <row r="24" spans="1:43" ht="12.75" customHeight="1" x14ac:dyDescent="0.2">
      <c r="A24" s="2">
        <v>23</v>
      </c>
      <c r="B24" s="2">
        <v>1</v>
      </c>
      <c r="C24" s="1" t="s">
        <v>58</v>
      </c>
      <c r="D24" s="3" t="s">
        <v>59</v>
      </c>
      <c r="E24" s="14">
        <v>1</v>
      </c>
      <c r="F24" s="5"/>
      <c r="G24" s="2">
        <v>1</v>
      </c>
      <c r="H24" s="1"/>
      <c r="I24" s="1"/>
      <c r="J24" s="2">
        <v>1</v>
      </c>
      <c r="K24" s="2">
        <v>1</v>
      </c>
      <c r="L24" s="1"/>
      <c r="M24" s="1"/>
      <c r="N24" s="1"/>
      <c r="O24" s="1"/>
      <c r="P24" s="6">
        <v>4</v>
      </c>
      <c r="Q24" s="6">
        <v>4</v>
      </c>
      <c r="R24" s="6">
        <v>4</v>
      </c>
      <c r="S24" s="7">
        <v>5</v>
      </c>
      <c r="T24" s="7">
        <v>5</v>
      </c>
      <c r="U24" s="8">
        <v>4</v>
      </c>
      <c r="V24" s="8">
        <v>4</v>
      </c>
      <c r="W24" s="8">
        <v>3</v>
      </c>
      <c r="X24" s="8">
        <v>4</v>
      </c>
      <c r="Y24" s="8">
        <v>3</v>
      </c>
      <c r="Z24" s="15">
        <v>3</v>
      </c>
      <c r="AA24" s="15">
        <v>3</v>
      </c>
      <c r="AB24" s="16">
        <v>4</v>
      </c>
      <c r="AC24" s="16">
        <v>4</v>
      </c>
      <c r="AD24" s="2">
        <v>5</v>
      </c>
      <c r="AE24" s="2">
        <v>4</v>
      </c>
      <c r="AF24" s="2">
        <v>5</v>
      </c>
      <c r="AG24" s="11">
        <v>4</v>
      </c>
      <c r="AH24" s="11">
        <v>5</v>
      </c>
      <c r="AI24" s="11">
        <v>5</v>
      </c>
      <c r="AJ24" s="2">
        <v>1</v>
      </c>
      <c r="AK24" s="12"/>
      <c r="AL24" s="17">
        <v>1</v>
      </c>
      <c r="AM24" s="12"/>
      <c r="AN24" s="12"/>
      <c r="AO24" s="12"/>
      <c r="AP24" s="2">
        <v>3</v>
      </c>
    </row>
    <row r="25" spans="1:43" ht="12.75" customHeight="1" x14ac:dyDescent="0.2">
      <c r="A25" s="2">
        <v>24</v>
      </c>
      <c r="B25" s="2">
        <v>1</v>
      </c>
      <c r="C25" s="1" t="s">
        <v>60</v>
      </c>
      <c r="D25" s="3" t="s">
        <v>61</v>
      </c>
      <c r="E25" s="14">
        <v>1</v>
      </c>
      <c r="F25" s="5"/>
      <c r="G25" s="1"/>
      <c r="H25" s="2">
        <v>1</v>
      </c>
      <c r="I25" s="1"/>
      <c r="J25" s="1"/>
      <c r="K25" s="1"/>
      <c r="L25" s="1"/>
      <c r="M25" s="1"/>
      <c r="N25" s="1"/>
      <c r="O25" s="1"/>
      <c r="P25" s="6">
        <v>4</v>
      </c>
      <c r="Q25" s="6">
        <v>4</v>
      </c>
      <c r="R25" s="6">
        <v>4</v>
      </c>
      <c r="S25" s="7">
        <v>4</v>
      </c>
      <c r="T25" s="7">
        <v>4</v>
      </c>
      <c r="U25" s="8">
        <v>4</v>
      </c>
      <c r="V25" s="8">
        <v>4</v>
      </c>
      <c r="W25" s="8">
        <v>4</v>
      </c>
      <c r="X25" s="8">
        <v>4</v>
      </c>
      <c r="Y25" s="8">
        <v>4</v>
      </c>
      <c r="Z25" s="15">
        <v>4</v>
      </c>
      <c r="AA25" s="15">
        <v>3</v>
      </c>
      <c r="AB25" s="16">
        <v>5</v>
      </c>
      <c r="AC25" s="16">
        <v>4</v>
      </c>
      <c r="AD25" s="2">
        <v>4</v>
      </c>
      <c r="AE25" s="2">
        <v>4</v>
      </c>
      <c r="AF25" s="2">
        <v>4</v>
      </c>
      <c r="AG25" s="11">
        <v>4</v>
      </c>
      <c r="AH25" s="11">
        <v>4</v>
      </c>
      <c r="AI25" s="11">
        <v>4</v>
      </c>
      <c r="AJ25" s="2">
        <v>1</v>
      </c>
      <c r="AK25" s="12"/>
      <c r="AL25" s="17">
        <v>1</v>
      </c>
      <c r="AM25" s="12"/>
      <c r="AN25" s="12"/>
      <c r="AO25" s="12"/>
      <c r="AP25" s="2">
        <v>3</v>
      </c>
    </row>
    <row r="26" spans="1:43" ht="12.75" customHeight="1" x14ac:dyDescent="0.2">
      <c r="A26" s="2">
        <v>25</v>
      </c>
      <c r="B26" s="2">
        <v>1</v>
      </c>
      <c r="C26" s="1" t="s">
        <v>62</v>
      </c>
      <c r="D26" s="3"/>
      <c r="E26" s="14">
        <v>1</v>
      </c>
      <c r="F26" s="5"/>
      <c r="G26" s="2">
        <v>1</v>
      </c>
      <c r="H26" s="1"/>
      <c r="I26" s="1"/>
      <c r="J26" s="1"/>
      <c r="K26" s="1"/>
      <c r="L26" s="1"/>
      <c r="M26" s="1"/>
      <c r="N26" s="1"/>
      <c r="O26" s="1"/>
      <c r="P26" s="6">
        <v>5</v>
      </c>
      <c r="Q26" s="6">
        <v>5</v>
      </c>
      <c r="R26" s="6">
        <v>5</v>
      </c>
      <c r="S26" s="7">
        <v>5</v>
      </c>
      <c r="T26" s="7">
        <v>5</v>
      </c>
      <c r="U26" s="8">
        <v>5</v>
      </c>
      <c r="V26" s="8">
        <v>3</v>
      </c>
      <c r="W26" s="8">
        <v>4</v>
      </c>
      <c r="X26" s="8">
        <v>4</v>
      </c>
      <c r="Y26" s="8">
        <v>5</v>
      </c>
      <c r="Z26" s="15">
        <v>3</v>
      </c>
      <c r="AA26" s="15">
        <v>3</v>
      </c>
      <c r="AB26" s="16">
        <v>4</v>
      </c>
      <c r="AC26" s="16">
        <v>4</v>
      </c>
      <c r="AD26" s="2">
        <v>5</v>
      </c>
      <c r="AE26" s="2">
        <v>5</v>
      </c>
      <c r="AF26" s="2">
        <v>5</v>
      </c>
      <c r="AG26" s="11">
        <v>4</v>
      </c>
      <c r="AH26" s="11">
        <v>5</v>
      </c>
      <c r="AI26" s="11">
        <v>5</v>
      </c>
      <c r="AJ26" s="2">
        <v>1</v>
      </c>
      <c r="AK26" s="12"/>
      <c r="AL26" s="17">
        <v>1</v>
      </c>
      <c r="AM26" s="12"/>
      <c r="AN26" s="12"/>
      <c r="AO26" s="12"/>
      <c r="AP26" s="2">
        <v>4</v>
      </c>
    </row>
    <row r="27" spans="1:43" ht="38.25" customHeight="1" x14ac:dyDescent="0.2">
      <c r="A27" s="2">
        <v>26</v>
      </c>
      <c r="B27" s="2">
        <v>1</v>
      </c>
      <c r="C27" s="1" t="s">
        <v>63</v>
      </c>
      <c r="D27" s="3" t="s">
        <v>64</v>
      </c>
      <c r="E27" s="14">
        <v>1</v>
      </c>
      <c r="F27" s="5"/>
      <c r="G27" s="2">
        <v>1</v>
      </c>
      <c r="H27" s="1"/>
      <c r="I27" s="1"/>
      <c r="J27" s="2">
        <v>1</v>
      </c>
      <c r="K27" s="1"/>
      <c r="L27" s="1"/>
      <c r="M27" s="1"/>
      <c r="N27" s="1"/>
      <c r="O27" s="1"/>
      <c r="P27" s="6">
        <v>5</v>
      </c>
      <c r="Q27" s="6">
        <v>5</v>
      </c>
      <c r="R27" s="6">
        <v>4</v>
      </c>
      <c r="S27" s="7">
        <v>5</v>
      </c>
      <c r="T27" s="7">
        <v>5</v>
      </c>
      <c r="U27" s="8">
        <v>5</v>
      </c>
      <c r="V27" s="8">
        <v>5</v>
      </c>
      <c r="W27" s="8">
        <v>3</v>
      </c>
      <c r="X27" s="8">
        <v>4</v>
      </c>
      <c r="Y27" s="8">
        <v>4</v>
      </c>
      <c r="Z27" s="15">
        <v>2</v>
      </c>
      <c r="AA27" s="15">
        <v>2</v>
      </c>
      <c r="AB27" s="16">
        <v>5</v>
      </c>
      <c r="AC27" s="16">
        <v>5</v>
      </c>
      <c r="AD27" s="2">
        <v>5</v>
      </c>
      <c r="AE27" s="2">
        <v>5</v>
      </c>
      <c r="AF27" s="2">
        <v>5</v>
      </c>
      <c r="AG27" s="11">
        <v>5</v>
      </c>
      <c r="AH27" s="11">
        <v>5</v>
      </c>
      <c r="AI27" s="11">
        <v>5</v>
      </c>
      <c r="AJ27" s="2">
        <v>1</v>
      </c>
      <c r="AK27" s="17">
        <v>1</v>
      </c>
      <c r="AL27" s="12"/>
      <c r="AM27" s="17">
        <v>1</v>
      </c>
      <c r="AN27" s="12"/>
      <c r="AO27" s="12"/>
      <c r="AP27" s="2">
        <v>2</v>
      </c>
    </row>
    <row r="28" spans="1:43" ht="12.75" customHeight="1" x14ac:dyDescent="0.2">
      <c r="A28" s="2">
        <v>27</v>
      </c>
      <c r="B28" s="2">
        <v>1</v>
      </c>
      <c r="C28" s="1" t="s">
        <v>65</v>
      </c>
      <c r="D28" s="3" t="s">
        <v>66</v>
      </c>
      <c r="E28" s="14">
        <v>1</v>
      </c>
      <c r="F28" s="5"/>
      <c r="G28" s="1"/>
      <c r="H28" s="2">
        <v>1</v>
      </c>
      <c r="I28" s="1"/>
      <c r="J28" s="1"/>
      <c r="K28" s="1"/>
      <c r="L28" s="1"/>
      <c r="M28" s="1"/>
      <c r="N28" s="1"/>
      <c r="O28" s="1"/>
      <c r="P28" s="6">
        <v>5</v>
      </c>
      <c r="Q28" s="6">
        <v>4</v>
      </c>
      <c r="R28" s="6">
        <v>4</v>
      </c>
      <c r="S28" s="7">
        <v>5</v>
      </c>
      <c r="T28" s="7">
        <v>5</v>
      </c>
      <c r="U28" s="8">
        <v>5</v>
      </c>
      <c r="V28" s="8">
        <v>4</v>
      </c>
      <c r="W28" s="8">
        <v>4</v>
      </c>
      <c r="X28" s="8">
        <v>4</v>
      </c>
      <c r="Y28" s="8">
        <v>4</v>
      </c>
      <c r="Z28" s="15">
        <v>4</v>
      </c>
      <c r="AA28" s="15">
        <v>4</v>
      </c>
      <c r="AB28" s="16">
        <v>4</v>
      </c>
      <c r="AC28" s="16">
        <v>4</v>
      </c>
      <c r="AD28" s="2">
        <v>4</v>
      </c>
      <c r="AE28" s="2">
        <v>4</v>
      </c>
      <c r="AF28" s="2">
        <v>4</v>
      </c>
      <c r="AG28" s="11">
        <v>4</v>
      </c>
      <c r="AH28" s="11">
        <v>4</v>
      </c>
      <c r="AI28" s="11">
        <v>4</v>
      </c>
      <c r="AJ28" s="2">
        <v>1</v>
      </c>
      <c r="AK28" s="12"/>
      <c r="AL28" s="17">
        <v>1</v>
      </c>
      <c r="AM28" s="12"/>
      <c r="AN28" s="12"/>
      <c r="AO28" s="12"/>
      <c r="AP28" s="2">
        <v>3</v>
      </c>
    </row>
    <row r="29" spans="1:43" ht="12.75" customHeight="1" x14ac:dyDescent="0.2">
      <c r="A29" s="2">
        <v>28</v>
      </c>
      <c r="B29" s="2">
        <v>1</v>
      </c>
      <c r="C29" s="1" t="s">
        <v>67</v>
      </c>
      <c r="D29" s="3" t="s">
        <v>68</v>
      </c>
      <c r="E29" s="14">
        <v>1</v>
      </c>
      <c r="F29" s="5"/>
      <c r="G29" s="2">
        <v>1</v>
      </c>
      <c r="H29" s="1"/>
      <c r="I29" s="1"/>
      <c r="J29" s="1"/>
      <c r="K29" s="1"/>
      <c r="L29" s="1"/>
      <c r="M29" s="1"/>
      <c r="N29" s="1"/>
      <c r="O29" s="1"/>
      <c r="P29" s="6">
        <v>5</v>
      </c>
      <c r="Q29" s="6">
        <v>5</v>
      </c>
      <c r="R29" s="6">
        <v>4</v>
      </c>
      <c r="S29" s="7">
        <v>5</v>
      </c>
      <c r="T29" s="7">
        <v>5</v>
      </c>
      <c r="U29" s="8">
        <v>5</v>
      </c>
      <c r="V29" s="8">
        <v>4</v>
      </c>
      <c r="W29" s="8">
        <v>4</v>
      </c>
      <c r="X29" s="8">
        <v>4</v>
      </c>
      <c r="Y29" s="8">
        <v>4</v>
      </c>
      <c r="Z29" s="15">
        <v>4</v>
      </c>
      <c r="AA29" s="15">
        <v>4</v>
      </c>
      <c r="AB29" s="16">
        <v>4</v>
      </c>
      <c r="AC29" s="16">
        <v>4</v>
      </c>
      <c r="AD29" s="2">
        <v>3</v>
      </c>
      <c r="AE29" s="2">
        <v>2</v>
      </c>
      <c r="AF29" s="2">
        <v>2</v>
      </c>
      <c r="AG29" s="11">
        <v>2</v>
      </c>
      <c r="AH29" s="11">
        <v>2</v>
      </c>
      <c r="AI29" s="11">
        <v>2</v>
      </c>
      <c r="AJ29" s="2">
        <v>1</v>
      </c>
      <c r="AK29" s="17">
        <v>1</v>
      </c>
      <c r="AL29" s="12"/>
      <c r="AM29" s="17">
        <v>1</v>
      </c>
      <c r="AN29" s="12"/>
      <c r="AO29" s="12"/>
      <c r="AP29" s="2">
        <v>1</v>
      </c>
    </row>
    <row r="30" spans="1:43" ht="12.75" customHeight="1" x14ac:dyDescent="0.2">
      <c r="A30" s="2">
        <v>29</v>
      </c>
      <c r="B30" s="2">
        <v>1</v>
      </c>
      <c r="C30" s="1" t="s">
        <v>69</v>
      </c>
      <c r="D30" s="3" t="s">
        <v>70</v>
      </c>
      <c r="E30" s="14">
        <v>1</v>
      </c>
      <c r="F30" s="5"/>
      <c r="G30" s="1"/>
      <c r="H30" s="1"/>
      <c r="I30" s="1"/>
      <c r="J30" s="2">
        <v>1</v>
      </c>
      <c r="K30" s="1"/>
      <c r="L30" s="1"/>
      <c r="M30" s="1"/>
      <c r="N30" s="1"/>
      <c r="O30" s="1"/>
      <c r="P30" s="6">
        <v>4</v>
      </c>
      <c r="Q30" s="6">
        <v>5</v>
      </c>
      <c r="R30" s="6">
        <v>4</v>
      </c>
      <c r="S30" s="7">
        <v>4</v>
      </c>
      <c r="T30" s="7">
        <v>4</v>
      </c>
      <c r="U30" s="8">
        <v>4</v>
      </c>
      <c r="V30" s="8">
        <v>4</v>
      </c>
      <c r="W30" s="8">
        <v>3</v>
      </c>
      <c r="X30" s="8">
        <v>2</v>
      </c>
      <c r="Y30" s="8">
        <v>4</v>
      </c>
      <c r="Z30" s="15">
        <v>4</v>
      </c>
      <c r="AA30" s="15">
        <v>4</v>
      </c>
      <c r="AB30" s="16">
        <v>4</v>
      </c>
      <c r="AC30" s="16">
        <v>4</v>
      </c>
      <c r="AD30" s="2">
        <v>4</v>
      </c>
      <c r="AE30" s="2">
        <v>4</v>
      </c>
      <c r="AF30" s="2">
        <v>3</v>
      </c>
      <c r="AG30" s="11">
        <v>4</v>
      </c>
      <c r="AH30" s="11">
        <v>4</v>
      </c>
      <c r="AI30" s="11">
        <v>4</v>
      </c>
      <c r="AJ30" s="2">
        <v>1</v>
      </c>
      <c r="AK30" s="12"/>
      <c r="AL30" s="12"/>
      <c r="AM30" s="12"/>
      <c r="AN30" s="17">
        <v>1</v>
      </c>
      <c r="AO30" s="12"/>
      <c r="AP30" s="2">
        <v>3</v>
      </c>
    </row>
    <row r="31" spans="1:43" ht="12.75" customHeight="1" x14ac:dyDescent="0.2">
      <c r="A31" s="2">
        <v>30</v>
      </c>
      <c r="B31" s="2">
        <v>1</v>
      </c>
      <c r="C31" s="1" t="s">
        <v>71</v>
      </c>
      <c r="D31" s="3" t="s">
        <v>72</v>
      </c>
      <c r="E31" s="14">
        <v>1</v>
      </c>
      <c r="F31" s="5"/>
      <c r="G31" s="1"/>
      <c r="H31" s="1"/>
      <c r="I31" s="1"/>
      <c r="J31" s="1"/>
      <c r="K31" s="1"/>
      <c r="L31" s="1"/>
      <c r="M31" s="1"/>
      <c r="N31" s="1"/>
      <c r="O31" s="1"/>
      <c r="P31" s="6">
        <v>5</v>
      </c>
      <c r="Q31" s="6">
        <v>5</v>
      </c>
      <c r="R31" s="6">
        <v>4</v>
      </c>
      <c r="S31" s="7">
        <v>4</v>
      </c>
      <c r="T31" s="7">
        <v>4</v>
      </c>
      <c r="U31" s="8">
        <v>4</v>
      </c>
      <c r="V31" s="8">
        <v>4</v>
      </c>
      <c r="W31" s="8">
        <v>4</v>
      </c>
      <c r="X31" s="8">
        <v>4</v>
      </c>
      <c r="Y31" s="8">
        <v>4</v>
      </c>
      <c r="Z31" s="15">
        <v>3</v>
      </c>
      <c r="AA31" s="15">
        <v>3</v>
      </c>
      <c r="AB31" s="16">
        <v>4</v>
      </c>
      <c r="AC31" s="16">
        <v>4</v>
      </c>
      <c r="AD31" s="2">
        <v>4</v>
      </c>
      <c r="AE31" s="2">
        <v>4</v>
      </c>
      <c r="AF31" s="2">
        <v>4</v>
      </c>
      <c r="AG31" s="11">
        <v>3</v>
      </c>
      <c r="AH31" s="11">
        <v>3</v>
      </c>
      <c r="AI31" s="11">
        <v>3</v>
      </c>
      <c r="AJ31" s="2">
        <v>1</v>
      </c>
      <c r="AK31" s="12"/>
      <c r="AL31" s="17">
        <v>1</v>
      </c>
      <c r="AM31" s="12"/>
      <c r="AN31" s="12"/>
      <c r="AO31" s="12"/>
      <c r="AP31" s="2">
        <v>3</v>
      </c>
    </row>
    <row r="32" spans="1:43" ht="12.75" customHeight="1" x14ac:dyDescent="0.2">
      <c r="A32" s="2">
        <v>31</v>
      </c>
      <c r="B32" s="2">
        <v>1</v>
      </c>
      <c r="C32" s="1" t="s">
        <v>73</v>
      </c>
      <c r="D32" s="3"/>
      <c r="E32" s="14">
        <v>1</v>
      </c>
      <c r="F32" s="5"/>
      <c r="G32" s="1"/>
      <c r="H32" s="1"/>
      <c r="I32" s="1"/>
      <c r="J32" s="2">
        <v>1</v>
      </c>
      <c r="K32" s="1"/>
      <c r="L32" s="1"/>
      <c r="M32" s="1"/>
      <c r="N32" s="1"/>
      <c r="O32" s="1"/>
      <c r="P32" s="6">
        <v>5</v>
      </c>
      <c r="Q32" s="6">
        <v>5</v>
      </c>
      <c r="R32" s="6">
        <v>4</v>
      </c>
      <c r="S32" s="7">
        <v>5</v>
      </c>
      <c r="T32" s="7">
        <v>5</v>
      </c>
      <c r="U32" s="8">
        <v>5</v>
      </c>
      <c r="V32" s="8">
        <v>5</v>
      </c>
      <c r="W32" s="8">
        <v>5</v>
      </c>
      <c r="X32" s="8">
        <v>5</v>
      </c>
      <c r="Y32" s="8">
        <v>5</v>
      </c>
      <c r="Z32" s="15">
        <v>5</v>
      </c>
      <c r="AA32" s="15">
        <v>5</v>
      </c>
      <c r="AB32" s="16">
        <v>5</v>
      </c>
      <c r="AC32" s="16">
        <v>5</v>
      </c>
      <c r="AD32" s="2">
        <v>5</v>
      </c>
      <c r="AE32" s="2">
        <v>5</v>
      </c>
      <c r="AF32" s="2">
        <v>3</v>
      </c>
      <c r="AG32" s="11">
        <v>3</v>
      </c>
      <c r="AH32" s="11">
        <v>4</v>
      </c>
      <c r="AI32" s="11">
        <v>3</v>
      </c>
      <c r="AJ32" s="2">
        <v>1</v>
      </c>
      <c r="AK32" s="12"/>
      <c r="AL32" s="17">
        <v>1</v>
      </c>
      <c r="AM32" s="17">
        <v>1</v>
      </c>
      <c r="AN32" s="12"/>
      <c r="AO32" s="12"/>
      <c r="AP32" s="1"/>
    </row>
    <row r="33" spans="1:42" ht="25.5" customHeight="1" x14ac:dyDescent="0.2">
      <c r="A33" s="2">
        <v>32</v>
      </c>
      <c r="B33" s="2">
        <v>1</v>
      </c>
      <c r="C33" s="1" t="s">
        <v>74</v>
      </c>
      <c r="D33" s="3" t="s">
        <v>75</v>
      </c>
      <c r="E33" s="14">
        <v>1</v>
      </c>
      <c r="F33" s="5"/>
      <c r="G33" s="2">
        <v>1</v>
      </c>
      <c r="H33" s="1"/>
      <c r="I33" s="1"/>
      <c r="J33" s="1"/>
      <c r="K33" s="2">
        <v>1</v>
      </c>
      <c r="L33" s="1"/>
      <c r="M33" s="1"/>
      <c r="N33" s="1"/>
      <c r="O33" s="1"/>
      <c r="P33" s="6">
        <v>4</v>
      </c>
      <c r="Q33" s="6">
        <v>4</v>
      </c>
      <c r="R33" s="6">
        <v>3</v>
      </c>
      <c r="S33" s="7">
        <v>4</v>
      </c>
      <c r="T33" s="7">
        <v>4</v>
      </c>
      <c r="U33" s="8">
        <v>4</v>
      </c>
      <c r="V33" s="8">
        <v>4</v>
      </c>
      <c r="W33" s="8">
        <v>3</v>
      </c>
      <c r="X33" s="8">
        <v>4</v>
      </c>
      <c r="Y33" s="8">
        <v>4</v>
      </c>
      <c r="Z33" s="15">
        <v>3</v>
      </c>
      <c r="AA33" s="15">
        <v>3</v>
      </c>
      <c r="AB33" s="16">
        <v>4</v>
      </c>
      <c r="AC33" s="16">
        <v>4</v>
      </c>
      <c r="AD33" s="2">
        <v>4</v>
      </c>
      <c r="AE33" s="2">
        <v>4</v>
      </c>
      <c r="AF33" s="2">
        <v>4</v>
      </c>
      <c r="AG33" s="11">
        <v>3</v>
      </c>
      <c r="AH33" s="11">
        <v>4</v>
      </c>
      <c r="AI33" s="11">
        <v>4</v>
      </c>
      <c r="AJ33" s="2">
        <v>1</v>
      </c>
      <c r="AK33" s="17">
        <v>1</v>
      </c>
      <c r="AL33" s="17">
        <v>1</v>
      </c>
      <c r="AM33" s="17">
        <v>1</v>
      </c>
      <c r="AN33" s="17">
        <v>1</v>
      </c>
      <c r="AO33" s="12"/>
      <c r="AP33" s="2">
        <v>2</v>
      </c>
    </row>
    <row r="34" spans="1:42" ht="12.75" customHeight="1" x14ac:dyDescent="0.2">
      <c r="A34" s="2">
        <v>33</v>
      </c>
      <c r="B34" s="2">
        <v>1</v>
      </c>
      <c r="C34" s="1" t="s">
        <v>76</v>
      </c>
      <c r="D34" s="3"/>
      <c r="E34" s="14">
        <v>1</v>
      </c>
      <c r="F34" s="5"/>
      <c r="G34" s="1"/>
      <c r="H34" s="2">
        <v>1</v>
      </c>
      <c r="I34" s="1"/>
      <c r="J34" s="1"/>
      <c r="K34" s="1"/>
      <c r="L34" s="1"/>
      <c r="M34" s="1"/>
      <c r="N34" s="1"/>
      <c r="O34" s="1"/>
      <c r="P34" s="6">
        <v>4</v>
      </c>
      <c r="Q34" s="6">
        <v>4</v>
      </c>
      <c r="R34" s="6">
        <v>4</v>
      </c>
      <c r="S34" s="7">
        <v>4</v>
      </c>
      <c r="T34" s="7">
        <v>4</v>
      </c>
      <c r="U34" s="8">
        <v>4</v>
      </c>
      <c r="V34" s="8">
        <v>4</v>
      </c>
      <c r="W34" s="8">
        <v>4</v>
      </c>
      <c r="X34" s="8">
        <v>4</v>
      </c>
      <c r="Y34" s="8">
        <v>4</v>
      </c>
      <c r="Z34" s="15">
        <v>4</v>
      </c>
      <c r="AA34" s="15">
        <v>4</v>
      </c>
      <c r="AB34" s="16">
        <v>4</v>
      </c>
      <c r="AC34" s="16">
        <v>4</v>
      </c>
      <c r="AD34" s="2">
        <v>4</v>
      </c>
      <c r="AE34" s="2">
        <v>4</v>
      </c>
      <c r="AF34" s="2">
        <v>3</v>
      </c>
      <c r="AG34" s="11">
        <v>4</v>
      </c>
      <c r="AH34" s="11">
        <v>3</v>
      </c>
      <c r="AI34" s="11">
        <v>3</v>
      </c>
      <c r="AJ34" s="2">
        <v>1</v>
      </c>
      <c r="AK34" s="12"/>
      <c r="AL34" s="17">
        <v>1</v>
      </c>
      <c r="AM34" s="12"/>
      <c r="AN34" s="12"/>
      <c r="AO34" s="12"/>
      <c r="AP34" s="2">
        <v>2</v>
      </c>
    </row>
    <row r="35" spans="1:42" ht="12.75" customHeight="1" x14ac:dyDescent="0.2">
      <c r="A35" s="2">
        <v>34</v>
      </c>
      <c r="B35" s="2">
        <v>1</v>
      </c>
      <c r="C35" s="1" t="s">
        <v>77</v>
      </c>
      <c r="D35" s="3"/>
      <c r="E35" s="14">
        <v>1</v>
      </c>
      <c r="F35" s="5"/>
      <c r="G35" s="2">
        <v>1</v>
      </c>
      <c r="H35" s="1"/>
      <c r="I35" s="1"/>
      <c r="J35" s="1"/>
      <c r="K35" s="1"/>
      <c r="L35" s="1"/>
      <c r="M35" s="1"/>
      <c r="N35" s="1"/>
      <c r="O35" s="1"/>
      <c r="P35" s="6">
        <v>5</v>
      </c>
      <c r="Q35" s="6">
        <v>5</v>
      </c>
      <c r="R35" s="6">
        <v>5</v>
      </c>
      <c r="S35" s="7">
        <v>5</v>
      </c>
      <c r="T35" s="7">
        <v>5</v>
      </c>
      <c r="U35" s="8">
        <v>5</v>
      </c>
      <c r="V35" s="8">
        <v>5</v>
      </c>
      <c r="W35" s="8">
        <v>5</v>
      </c>
      <c r="X35" s="8">
        <v>5</v>
      </c>
      <c r="Y35" s="8">
        <v>5</v>
      </c>
      <c r="Z35" s="15">
        <v>3</v>
      </c>
      <c r="AA35" s="15">
        <v>3</v>
      </c>
      <c r="AB35" s="16">
        <v>4</v>
      </c>
      <c r="AC35" s="16">
        <v>4</v>
      </c>
      <c r="AD35" s="2">
        <v>4</v>
      </c>
      <c r="AE35" s="2">
        <v>4</v>
      </c>
      <c r="AF35" s="2">
        <v>4</v>
      </c>
      <c r="AG35" s="11">
        <v>4</v>
      </c>
      <c r="AH35" s="11">
        <v>4</v>
      </c>
      <c r="AI35" s="11">
        <v>4</v>
      </c>
      <c r="AJ35" s="2">
        <v>1</v>
      </c>
      <c r="AK35" s="12"/>
      <c r="AL35" s="17">
        <v>1</v>
      </c>
      <c r="AM35" s="12"/>
      <c r="AN35" s="17">
        <v>1</v>
      </c>
      <c r="AO35" s="12"/>
      <c r="AP35" s="2">
        <v>4</v>
      </c>
    </row>
    <row r="36" spans="1:42" ht="12.75" customHeight="1" x14ac:dyDescent="0.2">
      <c r="A36" s="2">
        <v>35</v>
      </c>
      <c r="B36" s="2">
        <v>1</v>
      </c>
      <c r="C36" s="1" t="s">
        <v>78</v>
      </c>
      <c r="D36" s="3" t="s">
        <v>79</v>
      </c>
      <c r="E36" s="14">
        <v>1</v>
      </c>
      <c r="F36" s="5"/>
      <c r="G36" s="1"/>
      <c r="H36" s="2">
        <v>1</v>
      </c>
      <c r="I36" s="1"/>
      <c r="J36" s="1"/>
      <c r="K36" s="1"/>
      <c r="L36" s="2">
        <v>1</v>
      </c>
      <c r="M36" s="1"/>
      <c r="N36" s="1"/>
      <c r="O36" s="1"/>
      <c r="P36" s="6">
        <v>5</v>
      </c>
      <c r="Q36" s="6">
        <v>5</v>
      </c>
      <c r="R36" s="6">
        <v>4</v>
      </c>
      <c r="S36" s="7">
        <v>5</v>
      </c>
      <c r="T36" s="7">
        <v>5</v>
      </c>
      <c r="U36" s="8">
        <v>4</v>
      </c>
      <c r="V36" s="8">
        <v>5</v>
      </c>
      <c r="W36" s="8">
        <v>4</v>
      </c>
      <c r="X36" s="8">
        <v>4</v>
      </c>
      <c r="Y36" s="8">
        <v>4</v>
      </c>
      <c r="Z36" s="15">
        <v>3</v>
      </c>
      <c r="AA36" s="15">
        <v>3</v>
      </c>
      <c r="AB36" s="16">
        <v>4</v>
      </c>
      <c r="AC36" s="16">
        <v>4</v>
      </c>
      <c r="AD36" s="2">
        <v>4</v>
      </c>
      <c r="AE36" s="2">
        <v>4</v>
      </c>
      <c r="AF36" s="2">
        <v>4</v>
      </c>
      <c r="AG36" s="11">
        <v>4</v>
      </c>
      <c r="AH36" s="11">
        <v>4</v>
      </c>
      <c r="AI36" s="11">
        <v>4</v>
      </c>
      <c r="AJ36" s="2">
        <v>1</v>
      </c>
      <c r="AK36" s="17">
        <v>1</v>
      </c>
      <c r="AL36" s="12"/>
      <c r="AM36" s="12"/>
      <c r="AN36" s="12"/>
      <c r="AO36" s="12"/>
      <c r="AP36" s="2">
        <v>3</v>
      </c>
    </row>
    <row r="37" spans="1:42" ht="12.75" customHeight="1" x14ac:dyDescent="0.2">
      <c r="A37" s="2">
        <v>36</v>
      </c>
      <c r="B37" s="2">
        <v>1</v>
      </c>
      <c r="C37" s="1"/>
      <c r="D37" s="3"/>
      <c r="E37" s="14">
        <v>1</v>
      </c>
      <c r="F37" s="5"/>
      <c r="G37" s="2">
        <v>1</v>
      </c>
      <c r="H37" s="2">
        <v>1</v>
      </c>
      <c r="I37" s="1"/>
      <c r="J37" s="1"/>
      <c r="K37" s="1"/>
      <c r="L37" s="1"/>
      <c r="M37" s="1"/>
      <c r="N37" s="1"/>
      <c r="O37" s="1"/>
      <c r="P37" s="6">
        <v>4</v>
      </c>
      <c r="Q37" s="6">
        <v>4</v>
      </c>
      <c r="R37" s="6">
        <v>4</v>
      </c>
      <c r="S37" s="7">
        <v>4</v>
      </c>
      <c r="T37" s="7">
        <v>4</v>
      </c>
      <c r="U37" s="8">
        <v>4</v>
      </c>
      <c r="V37" s="8">
        <v>4</v>
      </c>
      <c r="W37" s="8">
        <v>3</v>
      </c>
      <c r="X37" s="8">
        <v>4</v>
      </c>
      <c r="Y37" s="8">
        <v>4</v>
      </c>
      <c r="Z37" s="15">
        <v>3</v>
      </c>
      <c r="AA37" s="15">
        <v>3</v>
      </c>
      <c r="AB37" s="16">
        <v>4</v>
      </c>
      <c r="AC37" s="16">
        <v>4</v>
      </c>
      <c r="AD37" s="2">
        <v>5</v>
      </c>
      <c r="AE37" s="2">
        <v>5</v>
      </c>
      <c r="AF37" s="2">
        <v>4</v>
      </c>
      <c r="AG37" s="11">
        <v>4</v>
      </c>
      <c r="AH37" s="11">
        <v>4</v>
      </c>
      <c r="AI37" s="11">
        <v>4</v>
      </c>
      <c r="AJ37" s="2">
        <v>1</v>
      </c>
      <c r="AK37" s="17">
        <v>1</v>
      </c>
      <c r="AL37" s="12"/>
      <c r="AM37" s="12"/>
      <c r="AN37" s="12"/>
      <c r="AO37" s="12"/>
      <c r="AP37" s="2">
        <v>2</v>
      </c>
    </row>
    <row r="38" spans="1:42" ht="25.5" customHeight="1" x14ac:dyDescent="0.2">
      <c r="A38" s="2">
        <v>37</v>
      </c>
      <c r="B38" s="2">
        <v>1</v>
      </c>
      <c r="C38" s="1" t="s">
        <v>80</v>
      </c>
      <c r="D38" s="3"/>
      <c r="E38" s="14">
        <v>1</v>
      </c>
      <c r="F38" s="5"/>
      <c r="G38" s="2">
        <v>1</v>
      </c>
      <c r="H38" s="2">
        <v>1</v>
      </c>
      <c r="I38" s="1"/>
      <c r="J38" s="1"/>
      <c r="K38" s="1"/>
      <c r="L38" s="1"/>
      <c r="M38" s="1"/>
      <c r="N38" s="1"/>
      <c r="O38" s="1"/>
      <c r="P38" s="6">
        <v>4</v>
      </c>
      <c r="Q38" s="6">
        <v>3</v>
      </c>
      <c r="R38" s="6">
        <v>4</v>
      </c>
      <c r="S38" s="7">
        <v>5</v>
      </c>
      <c r="T38" s="7">
        <v>5</v>
      </c>
      <c r="U38" s="8">
        <v>3</v>
      </c>
      <c r="V38" s="8">
        <v>3</v>
      </c>
      <c r="W38" s="8">
        <v>4</v>
      </c>
      <c r="X38" s="8">
        <v>3</v>
      </c>
      <c r="Y38" s="8">
        <v>4</v>
      </c>
      <c r="Z38" s="15">
        <v>2</v>
      </c>
      <c r="AA38" s="15">
        <v>4</v>
      </c>
      <c r="AB38" s="16">
        <v>4</v>
      </c>
      <c r="AC38" s="16">
        <v>4</v>
      </c>
      <c r="AD38" s="2">
        <v>4</v>
      </c>
      <c r="AE38" s="2">
        <v>4</v>
      </c>
      <c r="AF38" s="2">
        <v>4</v>
      </c>
      <c r="AG38" s="11">
        <v>3</v>
      </c>
      <c r="AH38" s="11">
        <v>4</v>
      </c>
      <c r="AI38" s="11">
        <v>4</v>
      </c>
      <c r="AJ38" s="2">
        <v>1</v>
      </c>
      <c r="AK38" s="12"/>
      <c r="AL38" s="17">
        <v>1</v>
      </c>
      <c r="AM38" s="12"/>
      <c r="AN38" s="12"/>
      <c r="AO38" s="12"/>
      <c r="AP38" s="2">
        <v>3</v>
      </c>
    </row>
    <row r="39" spans="1:42" ht="25.5" customHeight="1" x14ac:dyDescent="0.2">
      <c r="A39" s="2">
        <v>38</v>
      </c>
      <c r="B39" s="2">
        <v>1</v>
      </c>
      <c r="C39" s="1" t="s">
        <v>81</v>
      </c>
      <c r="D39" s="3"/>
      <c r="E39" s="14">
        <v>2</v>
      </c>
      <c r="F39" s="5"/>
      <c r="G39" s="2">
        <v>1</v>
      </c>
      <c r="H39" s="1"/>
      <c r="I39" s="1"/>
      <c r="J39" s="1"/>
      <c r="K39" s="1"/>
      <c r="L39" s="1"/>
      <c r="M39" s="1"/>
      <c r="N39" s="1"/>
      <c r="O39" s="1"/>
      <c r="P39" s="6">
        <v>4</v>
      </c>
      <c r="Q39" s="6">
        <v>4</v>
      </c>
      <c r="R39" s="6">
        <v>4</v>
      </c>
      <c r="S39" s="7">
        <v>5</v>
      </c>
      <c r="T39" s="7">
        <v>5</v>
      </c>
      <c r="U39" s="8">
        <v>5</v>
      </c>
      <c r="V39" s="8">
        <v>4</v>
      </c>
      <c r="W39" s="8">
        <v>4</v>
      </c>
      <c r="X39" s="8">
        <v>4</v>
      </c>
      <c r="Y39" s="8">
        <v>5</v>
      </c>
      <c r="Z39" s="15">
        <v>3</v>
      </c>
      <c r="AA39" s="15">
        <v>3</v>
      </c>
      <c r="AB39" s="16">
        <v>4</v>
      </c>
      <c r="AC39" s="16">
        <v>4</v>
      </c>
      <c r="AD39" s="2">
        <v>4</v>
      </c>
      <c r="AE39" s="2">
        <v>4</v>
      </c>
      <c r="AF39" s="2">
        <v>4</v>
      </c>
      <c r="AG39" s="11">
        <v>4</v>
      </c>
      <c r="AH39" s="11">
        <v>4</v>
      </c>
      <c r="AI39" s="11">
        <v>4</v>
      </c>
      <c r="AJ39" s="2">
        <v>1</v>
      </c>
      <c r="AK39" s="17">
        <v>1</v>
      </c>
      <c r="AL39" s="12"/>
      <c r="AM39" s="12"/>
      <c r="AN39" s="12"/>
      <c r="AO39" s="12"/>
      <c r="AP39" s="2">
        <v>2</v>
      </c>
    </row>
    <row r="40" spans="1:42" ht="12.75" customHeight="1" x14ac:dyDescent="0.2">
      <c r="A40" s="2">
        <v>39</v>
      </c>
      <c r="B40" s="2">
        <v>1</v>
      </c>
      <c r="C40" s="1" t="s">
        <v>82</v>
      </c>
      <c r="D40" s="3" t="s">
        <v>83</v>
      </c>
      <c r="E40" s="14">
        <v>1</v>
      </c>
      <c r="F40" s="5"/>
      <c r="G40" s="1"/>
      <c r="H40" s="2">
        <v>1</v>
      </c>
      <c r="I40" s="1"/>
      <c r="J40" s="1"/>
      <c r="K40" s="1"/>
      <c r="L40" s="1"/>
      <c r="M40" s="1"/>
      <c r="N40" s="1"/>
      <c r="O40" s="1"/>
      <c r="P40" s="6">
        <v>5</v>
      </c>
      <c r="Q40" s="6">
        <v>5</v>
      </c>
      <c r="R40" s="6">
        <v>4</v>
      </c>
      <c r="S40" s="7">
        <v>5</v>
      </c>
      <c r="T40" s="7">
        <v>5</v>
      </c>
      <c r="U40" s="8">
        <v>4</v>
      </c>
      <c r="V40" s="8">
        <v>3</v>
      </c>
      <c r="W40" s="8">
        <v>5</v>
      </c>
      <c r="X40" s="8">
        <v>4</v>
      </c>
      <c r="Y40" s="8">
        <v>4</v>
      </c>
      <c r="Z40" s="15">
        <v>3</v>
      </c>
      <c r="AA40" s="15">
        <v>3</v>
      </c>
      <c r="AB40" s="16">
        <v>2</v>
      </c>
      <c r="AC40" s="16">
        <v>2</v>
      </c>
      <c r="AD40" s="2">
        <v>3</v>
      </c>
      <c r="AE40" s="2">
        <v>2</v>
      </c>
      <c r="AF40" s="2">
        <v>3</v>
      </c>
      <c r="AG40" s="11">
        <v>3</v>
      </c>
      <c r="AH40" s="11">
        <v>2</v>
      </c>
      <c r="AI40" s="11">
        <v>2</v>
      </c>
      <c r="AJ40" s="2">
        <v>1</v>
      </c>
      <c r="AK40" s="17">
        <v>1</v>
      </c>
      <c r="AL40" s="12"/>
      <c r="AM40" s="12"/>
      <c r="AN40" s="12"/>
      <c r="AO40" s="12"/>
      <c r="AP40" s="2">
        <v>1</v>
      </c>
    </row>
    <row r="41" spans="1:42" ht="12.75" customHeight="1" x14ac:dyDescent="0.2">
      <c r="A41" s="2">
        <v>40</v>
      </c>
      <c r="B41" s="2">
        <v>1</v>
      </c>
      <c r="C41" s="1" t="s">
        <v>84</v>
      </c>
      <c r="D41" s="3"/>
      <c r="E41" s="14">
        <v>1</v>
      </c>
      <c r="F41" s="5"/>
      <c r="G41" s="1"/>
      <c r="H41" s="1"/>
      <c r="I41" s="1"/>
      <c r="J41" s="2">
        <v>1</v>
      </c>
      <c r="K41" s="1"/>
      <c r="L41" s="1"/>
      <c r="M41" s="1"/>
      <c r="N41" s="1"/>
      <c r="O41" s="1"/>
      <c r="P41" s="6">
        <v>4</v>
      </c>
      <c r="Q41" s="6">
        <v>4</v>
      </c>
      <c r="R41" s="6">
        <v>4</v>
      </c>
      <c r="S41" s="7">
        <v>4</v>
      </c>
      <c r="T41" s="7">
        <v>4</v>
      </c>
      <c r="U41" s="8">
        <v>4</v>
      </c>
      <c r="V41" s="8">
        <v>4</v>
      </c>
      <c r="W41" s="8">
        <v>4</v>
      </c>
      <c r="X41" s="8">
        <v>4</v>
      </c>
      <c r="Y41" s="8">
        <v>4</v>
      </c>
      <c r="Z41" s="15">
        <v>3</v>
      </c>
      <c r="AA41" s="15">
        <v>3</v>
      </c>
      <c r="AB41" s="16">
        <v>4</v>
      </c>
      <c r="AC41" s="16">
        <v>4</v>
      </c>
      <c r="AD41" s="2">
        <v>5</v>
      </c>
      <c r="AE41" s="2">
        <v>4</v>
      </c>
      <c r="AF41" s="2">
        <v>4</v>
      </c>
      <c r="AG41" s="11">
        <v>4</v>
      </c>
      <c r="AH41" s="11">
        <v>4</v>
      </c>
      <c r="AI41" s="11">
        <v>4</v>
      </c>
      <c r="AJ41" s="2">
        <v>1</v>
      </c>
      <c r="AK41" s="17">
        <v>1</v>
      </c>
      <c r="AL41" s="12"/>
      <c r="AM41" s="12"/>
      <c r="AN41" s="12"/>
      <c r="AO41" s="12"/>
      <c r="AP41" s="2">
        <v>3</v>
      </c>
    </row>
    <row r="42" spans="1:42" ht="12.75" customHeight="1" x14ac:dyDescent="0.2">
      <c r="A42" s="2">
        <v>41</v>
      </c>
      <c r="B42" s="2">
        <v>1</v>
      </c>
      <c r="C42" s="1" t="s">
        <v>85</v>
      </c>
      <c r="D42" s="3" t="s">
        <v>86</v>
      </c>
      <c r="E42" s="14">
        <v>1</v>
      </c>
      <c r="F42" s="5"/>
      <c r="G42" s="2">
        <v>1</v>
      </c>
      <c r="H42" s="1"/>
      <c r="I42" s="1"/>
      <c r="J42" s="1"/>
      <c r="K42" s="1"/>
      <c r="L42" s="1"/>
      <c r="M42" s="1"/>
      <c r="N42" s="1"/>
      <c r="O42" s="1"/>
      <c r="P42" s="6">
        <v>4</v>
      </c>
      <c r="Q42" s="6">
        <v>4</v>
      </c>
      <c r="R42" s="6">
        <v>4</v>
      </c>
      <c r="S42" s="7">
        <v>4</v>
      </c>
      <c r="T42" s="7">
        <v>5</v>
      </c>
      <c r="U42" s="8">
        <v>4</v>
      </c>
      <c r="V42" s="8">
        <v>4</v>
      </c>
      <c r="W42" s="8">
        <v>4</v>
      </c>
      <c r="X42" s="8">
        <v>4</v>
      </c>
      <c r="Y42" s="8">
        <v>5</v>
      </c>
      <c r="Z42" s="15">
        <v>3</v>
      </c>
      <c r="AA42" s="15">
        <v>3</v>
      </c>
      <c r="AB42" s="16">
        <v>4</v>
      </c>
      <c r="AC42" s="16">
        <v>4</v>
      </c>
      <c r="AD42" s="2">
        <v>4</v>
      </c>
      <c r="AE42" s="2">
        <v>4</v>
      </c>
      <c r="AF42" s="2">
        <v>4</v>
      </c>
      <c r="AG42" s="11">
        <v>4</v>
      </c>
      <c r="AH42" s="11">
        <v>4</v>
      </c>
      <c r="AI42" s="11">
        <v>5</v>
      </c>
      <c r="AJ42" s="1"/>
      <c r="AK42" s="12"/>
      <c r="AL42" s="12"/>
      <c r="AM42" s="12"/>
      <c r="AN42" s="12"/>
      <c r="AO42" s="12"/>
      <c r="AP42" s="1"/>
    </row>
    <row r="43" spans="1:42" ht="12.75" customHeight="1" x14ac:dyDescent="0.2">
      <c r="A43" s="2">
        <v>42</v>
      </c>
      <c r="B43" s="2">
        <v>1</v>
      </c>
      <c r="C43" s="1" t="s">
        <v>87</v>
      </c>
      <c r="D43" s="3"/>
      <c r="E43" s="14">
        <v>1</v>
      </c>
      <c r="F43" s="5"/>
      <c r="G43" s="1"/>
      <c r="H43" s="1"/>
      <c r="I43" s="1"/>
      <c r="J43" s="1"/>
      <c r="K43" s="1"/>
      <c r="L43" s="1"/>
      <c r="M43" s="2">
        <v>1</v>
      </c>
      <c r="N43" s="1"/>
      <c r="O43" s="1"/>
      <c r="P43" s="6">
        <v>4</v>
      </c>
      <c r="Q43" s="6">
        <v>4</v>
      </c>
      <c r="R43" s="6">
        <v>4</v>
      </c>
      <c r="S43" s="7">
        <v>4</v>
      </c>
      <c r="T43" s="7">
        <v>4</v>
      </c>
      <c r="U43" s="8">
        <v>4</v>
      </c>
      <c r="V43" s="8">
        <v>4</v>
      </c>
      <c r="W43" s="8">
        <v>3</v>
      </c>
      <c r="X43" s="8">
        <v>4</v>
      </c>
      <c r="Y43" s="8">
        <v>4</v>
      </c>
      <c r="Z43" s="15">
        <v>2</v>
      </c>
      <c r="AA43" s="15">
        <v>2</v>
      </c>
      <c r="AB43" s="16">
        <v>4</v>
      </c>
      <c r="AC43" s="16">
        <v>4</v>
      </c>
      <c r="AD43" s="2">
        <v>4</v>
      </c>
      <c r="AE43" s="2">
        <v>4</v>
      </c>
      <c r="AF43" s="2">
        <v>4</v>
      </c>
      <c r="AG43" s="11">
        <v>5</v>
      </c>
      <c r="AH43" s="11">
        <v>5</v>
      </c>
      <c r="AI43" s="11">
        <v>5</v>
      </c>
      <c r="AJ43" s="2">
        <v>1</v>
      </c>
      <c r="AK43" s="12"/>
      <c r="AL43" s="12"/>
      <c r="AM43" s="17">
        <v>1</v>
      </c>
      <c r="AN43" s="12"/>
      <c r="AO43" s="12"/>
      <c r="AP43" s="2">
        <v>1</v>
      </c>
    </row>
    <row r="44" spans="1:42" ht="25.5" customHeight="1" x14ac:dyDescent="0.2">
      <c r="A44" s="2">
        <v>43</v>
      </c>
      <c r="B44" s="2">
        <v>1</v>
      </c>
      <c r="C44" s="1" t="s">
        <v>88</v>
      </c>
      <c r="D44" s="3" t="s">
        <v>89</v>
      </c>
      <c r="E44" s="4" t="s">
        <v>90</v>
      </c>
      <c r="F44" s="5"/>
      <c r="G44" s="1"/>
      <c r="H44" s="2">
        <v>1</v>
      </c>
      <c r="I44" s="1"/>
      <c r="J44" s="1"/>
      <c r="K44" s="1"/>
      <c r="L44" s="1"/>
      <c r="M44" s="1"/>
      <c r="N44" s="1"/>
      <c r="O44" s="1"/>
      <c r="P44" s="6">
        <v>5</v>
      </c>
      <c r="Q44" s="6">
        <v>5</v>
      </c>
      <c r="R44" s="6">
        <v>4</v>
      </c>
      <c r="S44" s="7">
        <v>5</v>
      </c>
      <c r="T44" s="7">
        <v>5</v>
      </c>
      <c r="U44" s="8">
        <v>5</v>
      </c>
      <c r="V44" s="8">
        <v>5</v>
      </c>
      <c r="W44" s="8">
        <v>5</v>
      </c>
      <c r="X44" s="8">
        <v>4</v>
      </c>
      <c r="Y44" s="8">
        <v>5</v>
      </c>
      <c r="Z44" s="15">
        <v>4</v>
      </c>
      <c r="AA44" s="15">
        <v>4</v>
      </c>
      <c r="AB44" s="16">
        <v>4</v>
      </c>
      <c r="AC44" s="16">
        <v>4</v>
      </c>
      <c r="AD44" s="2">
        <v>4</v>
      </c>
      <c r="AE44" s="2">
        <v>4</v>
      </c>
      <c r="AF44" s="2">
        <v>4</v>
      </c>
      <c r="AG44" s="11">
        <v>3</v>
      </c>
      <c r="AH44" s="11">
        <v>3</v>
      </c>
      <c r="AI44" s="11">
        <v>4</v>
      </c>
      <c r="AJ44" s="2">
        <v>1</v>
      </c>
      <c r="AK44" s="17">
        <v>1</v>
      </c>
      <c r="AL44" s="17">
        <v>1</v>
      </c>
      <c r="AM44" s="12"/>
      <c r="AN44" s="12"/>
      <c r="AO44" s="12"/>
      <c r="AP44" s="2">
        <v>4</v>
      </c>
    </row>
    <row r="45" spans="1:42" ht="25.5" customHeight="1" x14ac:dyDescent="0.2">
      <c r="A45" s="2">
        <v>44</v>
      </c>
      <c r="B45" s="2">
        <v>1</v>
      </c>
      <c r="C45" s="1" t="s">
        <v>91</v>
      </c>
      <c r="D45" s="3"/>
      <c r="E45" s="14">
        <v>1</v>
      </c>
      <c r="F45" s="5"/>
      <c r="G45" s="1"/>
      <c r="H45" s="2">
        <v>1</v>
      </c>
      <c r="I45" s="1"/>
      <c r="J45" s="1"/>
      <c r="K45" s="1"/>
      <c r="L45" s="1"/>
      <c r="M45" s="1"/>
      <c r="N45" s="1"/>
      <c r="O45" s="1"/>
      <c r="P45" s="6">
        <v>5</v>
      </c>
      <c r="Q45" s="6">
        <v>4</v>
      </c>
      <c r="R45" s="6">
        <v>3</v>
      </c>
      <c r="S45" s="7">
        <v>5</v>
      </c>
      <c r="T45" s="7">
        <v>5</v>
      </c>
      <c r="U45" s="8">
        <v>5</v>
      </c>
      <c r="V45" s="8">
        <v>5</v>
      </c>
      <c r="W45" s="8">
        <v>4</v>
      </c>
      <c r="X45" s="8">
        <v>5</v>
      </c>
      <c r="Y45" s="8">
        <v>5</v>
      </c>
      <c r="Z45" s="15">
        <v>3</v>
      </c>
      <c r="AA45" s="15">
        <v>4</v>
      </c>
      <c r="AB45" s="16">
        <v>3</v>
      </c>
      <c r="AC45" s="16">
        <v>3</v>
      </c>
      <c r="AD45" s="2">
        <v>3</v>
      </c>
      <c r="AE45" s="2">
        <v>3</v>
      </c>
      <c r="AF45" s="2">
        <v>2</v>
      </c>
      <c r="AG45" s="11">
        <v>3</v>
      </c>
      <c r="AH45" s="11">
        <v>2</v>
      </c>
      <c r="AI45" s="11">
        <v>3</v>
      </c>
      <c r="AJ45" s="2">
        <v>1</v>
      </c>
      <c r="AK45" s="17">
        <v>1</v>
      </c>
      <c r="AL45" s="12"/>
      <c r="AM45" s="12"/>
      <c r="AN45" s="12"/>
      <c r="AO45" s="12"/>
      <c r="AP45" s="2">
        <v>1</v>
      </c>
    </row>
    <row r="46" spans="1:42" ht="12.75" customHeight="1" x14ac:dyDescent="0.2">
      <c r="A46" s="2">
        <v>45</v>
      </c>
      <c r="B46" s="2">
        <v>1</v>
      </c>
      <c r="C46" s="1" t="s">
        <v>92</v>
      </c>
      <c r="D46" s="3" t="s">
        <v>93</v>
      </c>
      <c r="E46" s="14">
        <v>1</v>
      </c>
      <c r="F46" s="5"/>
      <c r="G46" s="1"/>
      <c r="H46" s="1"/>
      <c r="I46" s="1"/>
      <c r="J46" s="1"/>
      <c r="K46" s="2">
        <v>1</v>
      </c>
      <c r="L46" s="1"/>
      <c r="M46" s="1"/>
      <c r="N46" s="1"/>
      <c r="O46" s="1"/>
      <c r="P46" s="6">
        <v>4</v>
      </c>
      <c r="Q46" s="6">
        <v>4</v>
      </c>
      <c r="R46" s="6">
        <v>4</v>
      </c>
      <c r="S46" s="7">
        <v>4</v>
      </c>
      <c r="T46" s="7">
        <v>4</v>
      </c>
      <c r="U46" s="8">
        <v>4</v>
      </c>
      <c r="V46" s="8">
        <v>2</v>
      </c>
      <c r="W46" s="8">
        <v>3</v>
      </c>
      <c r="X46" s="8">
        <v>4</v>
      </c>
      <c r="Y46" s="8">
        <v>4</v>
      </c>
      <c r="Z46" s="15">
        <v>3</v>
      </c>
      <c r="AA46" s="15">
        <v>3</v>
      </c>
      <c r="AB46" s="16">
        <v>4</v>
      </c>
      <c r="AC46" s="16">
        <v>4</v>
      </c>
      <c r="AD46" s="2">
        <v>4</v>
      </c>
      <c r="AE46" s="2">
        <v>4</v>
      </c>
      <c r="AF46" s="2">
        <v>4</v>
      </c>
      <c r="AG46" s="11">
        <v>4</v>
      </c>
      <c r="AH46" s="11">
        <v>4</v>
      </c>
      <c r="AI46" s="11">
        <v>4</v>
      </c>
      <c r="AJ46" s="2">
        <v>1</v>
      </c>
      <c r="AK46" s="12"/>
      <c r="AL46" s="17">
        <v>1</v>
      </c>
      <c r="AM46" s="12"/>
      <c r="AN46" s="12"/>
      <c r="AO46" s="12"/>
      <c r="AP46" s="2">
        <v>2</v>
      </c>
    </row>
    <row r="47" spans="1:42" ht="25.5" customHeight="1" x14ac:dyDescent="0.2">
      <c r="A47" s="2">
        <v>46</v>
      </c>
      <c r="B47" s="2">
        <v>1</v>
      </c>
      <c r="C47" s="1" t="s">
        <v>94</v>
      </c>
      <c r="D47" s="3" t="s">
        <v>95</v>
      </c>
      <c r="E47" s="4" t="s">
        <v>96</v>
      </c>
      <c r="F47" s="5"/>
      <c r="G47" s="2">
        <v>1</v>
      </c>
      <c r="H47" s="2">
        <v>1</v>
      </c>
      <c r="I47" s="1"/>
      <c r="J47" s="1"/>
      <c r="K47" s="1"/>
      <c r="L47" s="1"/>
      <c r="M47" s="1"/>
      <c r="N47" s="1"/>
      <c r="O47" s="1"/>
      <c r="P47" s="6">
        <v>5</v>
      </c>
      <c r="Q47" s="6">
        <v>5</v>
      </c>
      <c r="R47" s="6">
        <v>5</v>
      </c>
      <c r="S47" s="7">
        <v>5</v>
      </c>
      <c r="T47" s="7">
        <v>5</v>
      </c>
      <c r="U47" s="8">
        <v>5</v>
      </c>
      <c r="V47" s="8">
        <v>5</v>
      </c>
      <c r="W47" s="8">
        <v>5</v>
      </c>
      <c r="X47" s="8">
        <v>5</v>
      </c>
      <c r="Y47" s="8">
        <v>5</v>
      </c>
      <c r="Z47" s="15">
        <v>5</v>
      </c>
      <c r="AA47" s="15">
        <v>5</v>
      </c>
      <c r="AB47" s="16">
        <v>5</v>
      </c>
      <c r="AC47" s="16">
        <v>5</v>
      </c>
      <c r="AD47" s="2">
        <v>5</v>
      </c>
      <c r="AE47" s="2">
        <v>5</v>
      </c>
      <c r="AF47" s="2">
        <v>5</v>
      </c>
      <c r="AG47" s="11">
        <v>5</v>
      </c>
      <c r="AH47" s="11">
        <v>5</v>
      </c>
      <c r="AI47" s="11">
        <v>5</v>
      </c>
      <c r="AJ47" s="2">
        <v>1</v>
      </c>
      <c r="AK47" s="12"/>
      <c r="AL47" s="17">
        <v>1</v>
      </c>
      <c r="AM47" s="12"/>
      <c r="AN47" s="12"/>
      <c r="AO47" s="12"/>
      <c r="AP47" s="2">
        <v>3</v>
      </c>
    </row>
    <row r="48" spans="1:42" ht="25.5" customHeight="1" x14ac:dyDescent="0.2">
      <c r="A48" s="2">
        <v>47</v>
      </c>
      <c r="B48" s="2">
        <v>1</v>
      </c>
      <c r="C48" s="1" t="s">
        <v>97</v>
      </c>
      <c r="D48" s="3" t="s">
        <v>98</v>
      </c>
      <c r="E48" s="14">
        <v>1</v>
      </c>
      <c r="F48" s="5"/>
      <c r="G48" s="2">
        <v>1</v>
      </c>
      <c r="H48" s="2">
        <v>1</v>
      </c>
      <c r="I48" s="1"/>
      <c r="J48" s="1"/>
      <c r="K48" s="1"/>
      <c r="L48" s="1"/>
      <c r="M48" s="1"/>
      <c r="N48" s="1"/>
      <c r="O48" s="1"/>
      <c r="P48" s="6">
        <v>4</v>
      </c>
      <c r="Q48" s="6">
        <v>5</v>
      </c>
      <c r="R48" s="6">
        <v>4</v>
      </c>
      <c r="S48" s="7">
        <v>5</v>
      </c>
      <c r="T48" s="7">
        <v>5</v>
      </c>
      <c r="U48" s="8">
        <v>4</v>
      </c>
      <c r="V48" s="8">
        <v>4</v>
      </c>
      <c r="W48" s="8">
        <v>4</v>
      </c>
      <c r="X48" s="8">
        <v>4</v>
      </c>
      <c r="Y48" s="8">
        <v>4</v>
      </c>
      <c r="Z48" s="15">
        <v>4</v>
      </c>
      <c r="AA48" s="15">
        <v>4</v>
      </c>
      <c r="AB48" s="16">
        <v>4</v>
      </c>
      <c r="AC48" s="16">
        <v>4</v>
      </c>
      <c r="AD48" s="2">
        <v>4</v>
      </c>
      <c r="AE48" s="2">
        <v>4</v>
      </c>
      <c r="AF48" s="2">
        <v>4</v>
      </c>
      <c r="AG48" s="11">
        <v>4</v>
      </c>
      <c r="AH48" s="11">
        <v>4</v>
      </c>
      <c r="AI48" s="11">
        <v>4</v>
      </c>
      <c r="AJ48" s="2">
        <v>1</v>
      </c>
      <c r="AK48" s="12"/>
      <c r="AL48" s="17">
        <v>1</v>
      </c>
      <c r="AM48" s="12"/>
      <c r="AN48" s="12"/>
      <c r="AO48" s="12"/>
      <c r="AP48" s="2">
        <v>3</v>
      </c>
    </row>
    <row r="49" spans="1:42" ht="12.75" customHeight="1" x14ac:dyDescent="0.2">
      <c r="A49" s="2">
        <v>48</v>
      </c>
      <c r="B49" s="2">
        <v>1</v>
      </c>
      <c r="C49" s="1"/>
      <c r="D49" s="3"/>
      <c r="E49" s="14">
        <v>1</v>
      </c>
      <c r="F49" s="5"/>
      <c r="G49" s="2">
        <v>1</v>
      </c>
      <c r="H49" s="1"/>
      <c r="I49" s="1"/>
      <c r="J49" s="1"/>
      <c r="K49" s="1"/>
      <c r="L49" s="2">
        <v>1</v>
      </c>
      <c r="M49" s="1"/>
      <c r="N49" s="1"/>
      <c r="O49" s="1"/>
      <c r="P49" s="6">
        <v>4</v>
      </c>
      <c r="Q49" s="6">
        <v>3</v>
      </c>
      <c r="R49" s="6">
        <v>3</v>
      </c>
      <c r="S49" s="7">
        <v>3</v>
      </c>
      <c r="T49" s="7">
        <v>3</v>
      </c>
      <c r="U49" s="8">
        <v>4</v>
      </c>
      <c r="V49" s="8">
        <v>3</v>
      </c>
      <c r="W49" s="8">
        <v>2</v>
      </c>
      <c r="X49" s="8">
        <v>4</v>
      </c>
      <c r="Y49" s="8">
        <v>3</v>
      </c>
      <c r="Z49" s="15">
        <v>3</v>
      </c>
      <c r="AA49" s="15">
        <v>3</v>
      </c>
      <c r="AB49" s="16">
        <v>4</v>
      </c>
      <c r="AC49" s="16">
        <v>4</v>
      </c>
      <c r="AD49" s="2">
        <v>4</v>
      </c>
      <c r="AE49" s="2">
        <v>4</v>
      </c>
      <c r="AF49" s="2">
        <v>4</v>
      </c>
      <c r="AG49" s="11">
        <v>4</v>
      </c>
      <c r="AH49" s="11">
        <v>4</v>
      </c>
      <c r="AI49" s="11">
        <v>4</v>
      </c>
      <c r="AJ49" s="2">
        <v>1</v>
      </c>
      <c r="AK49" s="12"/>
      <c r="AL49" s="17">
        <v>1</v>
      </c>
      <c r="AM49" s="17">
        <v>1</v>
      </c>
      <c r="AN49" s="12"/>
      <c r="AO49" s="12"/>
      <c r="AP49" s="2">
        <v>2</v>
      </c>
    </row>
    <row r="50" spans="1:42" ht="25.5" customHeight="1" x14ac:dyDescent="0.2">
      <c r="A50" s="2">
        <v>49</v>
      </c>
      <c r="B50" s="2">
        <v>1</v>
      </c>
      <c r="C50" s="1" t="s">
        <v>99</v>
      </c>
      <c r="D50" s="3"/>
      <c r="E50" s="14">
        <v>1</v>
      </c>
      <c r="F50" s="5"/>
      <c r="G50" s="1"/>
      <c r="H50" s="2">
        <v>1</v>
      </c>
      <c r="I50" s="1"/>
      <c r="J50" s="1"/>
      <c r="K50" s="1"/>
      <c r="L50" s="2">
        <v>1</v>
      </c>
      <c r="M50" s="1"/>
      <c r="N50" s="1"/>
      <c r="O50" s="1"/>
      <c r="P50" s="6">
        <v>4</v>
      </c>
      <c r="Q50" s="6">
        <v>4</v>
      </c>
      <c r="R50" s="6">
        <v>4</v>
      </c>
      <c r="S50" s="7">
        <v>5</v>
      </c>
      <c r="T50" s="7">
        <v>5</v>
      </c>
      <c r="U50" s="8">
        <v>5</v>
      </c>
      <c r="V50" s="8">
        <v>4</v>
      </c>
      <c r="W50" s="8">
        <v>3</v>
      </c>
      <c r="X50" s="8">
        <v>3</v>
      </c>
      <c r="Y50" s="8">
        <v>3</v>
      </c>
      <c r="Z50" s="15">
        <v>3</v>
      </c>
      <c r="AA50" s="15">
        <v>3</v>
      </c>
      <c r="AB50" s="16">
        <v>4</v>
      </c>
      <c r="AC50" s="16">
        <v>4</v>
      </c>
      <c r="AD50" s="2">
        <v>4</v>
      </c>
      <c r="AE50" s="2">
        <v>4</v>
      </c>
      <c r="AF50" s="2">
        <v>4</v>
      </c>
      <c r="AG50" s="11">
        <v>4</v>
      </c>
      <c r="AH50" s="11">
        <v>4</v>
      </c>
      <c r="AI50" s="11">
        <v>4</v>
      </c>
      <c r="AJ50" s="2">
        <v>1</v>
      </c>
      <c r="AK50" s="12"/>
      <c r="AL50" s="12"/>
      <c r="AM50" s="17">
        <v>1</v>
      </c>
      <c r="AN50" s="12"/>
      <c r="AO50" s="12"/>
      <c r="AP50" s="2">
        <v>2</v>
      </c>
    </row>
    <row r="51" spans="1:42" ht="25.5" customHeight="1" x14ac:dyDescent="0.2">
      <c r="A51" s="2">
        <v>50</v>
      </c>
      <c r="B51" s="2">
        <v>1</v>
      </c>
      <c r="C51" s="1" t="s">
        <v>100</v>
      </c>
      <c r="D51" s="3"/>
      <c r="E51" s="14">
        <v>1</v>
      </c>
      <c r="F51" s="5"/>
      <c r="G51" s="1"/>
      <c r="H51" s="2">
        <v>1</v>
      </c>
      <c r="I51" s="1"/>
      <c r="J51" s="2">
        <v>1</v>
      </c>
      <c r="K51" s="1"/>
      <c r="L51" s="1"/>
      <c r="M51" s="1"/>
      <c r="N51" s="1"/>
      <c r="O51" s="1"/>
      <c r="P51" s="6">
        <v>4</v>
      </c>
      <c r="Q51" s="6">
        <v>3</v>
      </c>
      <c r="R51" s="6">
        <v>3</v>
      </c>
      <c r="S51" s="7">
        <v>4</v>
      </c>
      <c r="T51" s="7">
        <v>4</v>
      </c>
      <c r="U51" s="8">
        <v>4</v>
      </c>
      <c r="V51" s="8">
        <v>4</v>
      </c>
      <c r="W51" s="8">
        <v>4</v>
      </c>
      <c r="X51" s="8">
        <v>4</v>
      </c>
      <c r="Y51" s="8">
        <v>4</v>
      </c>
      <c r="Z51" s="15">
        <v>3</v>
      </c>
      <c r="AA51" s="15">
        <v>3</v>
      </c>
      <c r="AB51" s="16">
        <v>3</v>
      </c>
      <c r="AC51" s="16">
        <v>3</v>
      </c>
      <c r="AD51" s="2">
        <v>3</v>
      </c>
      <c r="AE51" s="2">
        <v>3</v>
      </c>
      <c r="AF51" s="2">
        <v>3</v>
      </c>
      <c r="AG51" s="11">
        <v>3</v>
      </c>
      <c r="AH51" s="11">
        <v>3</v>
      </c>
      <c r="AI51" s="11">
        <v>3</v>
      </c>
      <c r="AJ51" s="2">
        <v>1</v>
      </c>
      <c r="AK51" s="12"/>
      <c r="AL51" s="17">
        <v>1</v>
      </c>
      <c r="AM51" s="12"/>
      <c r="AN51" s="17">
        <v>1</v>
      </c>
      <c r="AO51" s="12"/>
      <c r="AP51" s="2">
        <v>3</v>
      </c>
    </row>
    <row r="52" spans="1:42" ht="12.75" customHeight="1" x14ac:dyDescent="0.2">
      <c r="A52" s="2">
        <v>51</v>
      </c>
      <c r="B52" s="2">
        <v>1</v>
      </c>
      <c r="C52" s="1"/>
      <c r="D52" s="3" t="s">
        <v>101</v>
      </c>
      <c r="E52" s="14">
        <v>1</v>
      </c>
      <c r="F52" s="5"/>
      <c r="G52" s="1"/>
      <c r="H52" s="1"/>
      <c r="I52" s="1"/>
      <c r="J52" s="2">
        <v>1</v>
      </c>
      <c r="K52" s="1"/>
      <c r="L52" s="1"/>
      <c r="M52" s="1"/>
      <c r="N52" s="1"/>
      <c r="O52" s="1"/>
      <c r="P52" s="6">
        <v>5</v>
      </c>
      <c r="Q52" s="6">
        <v>4</v>
      </c>
      <c r="R52" s="6">
        <v>4</v>
      </c>
      <c r="S52" s="7">
        <v>5</v>
      </c>
      <c r="T52" s="7">
        <v>5</v>
      </c>
      <c r="U52" s="8">
        <v>4</v>
      </c>
      <c r="V52" s="8">
        <v>3</v>
      </c>
      <c r="W52" s="8">
        <v>2</v>
      </c>
      <c r="X52" s="8">
        <v>5</v>
      </c>
      <c r="Y52" s="8">
        <v>5</v>
      </c>
      <c r="Z52" s="15">
        <v>3</v>
      </c>
      <c r="AA52" s="15">
        <v>2</v>
      </c>
      <c r="AB52" s="16">
        <v>3</v>
      </c>
      <c r="AC52" s="16">
        <v>3</v>
      </c>
      <c r="AD52" s="2">
        <v>3</v>
      </c>
      <c r="AE52" s="2">
        <v>3</v>
      </c>
      <c r="AF52" s="2">
        <v>2</v>
      </c>
      <c r="AG52" s="11">
        <v>2</v>
      </c>
      <c r="AH52" s="11">
        <v>2</v>
      </c>
      <c r="AI52" s="11">
        <v>2</v>
      </c>
      <c r="AJ52" s="2">
        <v>1</v>
      </c>
      <c r="AK52" s="12"/>
      <c r="AL52" s="17">
        <v>1</v>
      </c>
      <c r="AM52" s="12"/>
      <c r="AN52" s="12"/>
      <c r="AO52" s="12"/>
      <c r="AP52" s="2">
        <v>2</v>
      </c>
    </row>
    <row r="53" spans="1:42" ht="25.5" customHeight="1" x14ac:dyDescent="0.2">
      <c r="A53" s="2">
        <v>52</v>
      </c>
      <c r="B53" s="2">
        <v>1</v>
      </c>
      <c r="C53" s="1" t="s">
        <v>102</v>
      </c>
      <c r="D53" s="3"/>
      <c r="E53" s="14">
        <v>1</v>
      </c>
      <c r="F53" s="5"/>
      <c r="G53" s="1"/>
      <c r="H53" s="1"/>
      <c r="I53" s="1"/>
      <c r="J53" s="2">
        <v>1</v>
      </c>
      <c r="K53" s="1"/>
      <c r="L53" s="1"/>
      <c r="M53" s="1"/>
      <c r="N53" s="1"/>
      <c r="O53" s="1"/>
      <c r="P53" s="6">
        <v>5</v>
      </c>
      <c r="Q53" s="6">
        <v>5</v>
      </c>
      <c r="R53" s="6">
        <v>5</v>
      </c>
      <c r="S53" s="7">
        <v>5</v>
      </c>
      <c r="T53" s="7">
        <v>5</v>
      </c>
      <c r="U53" s="8">
        <v>5</v>
      </c>
      <c r="V53" s="8">
        <v>5</v>
      </c>
      <c r="W53" s="8">
        <v>4</v>
      </c>
      <c r="X53" s="8">
        <v>5</v>
      </c>
      <c r="Y53" s="8">
        <v>5</v>
      </c>
      <c r="Z53" s="15">
        <v>2</v>
      </c>
      <c r="AA53" s="15">
        <v>2</v>
      </c>
      <c r="AB53" s="16">
        <v>2</v>
      </c>
      <c r="AC53" s="16">
        <v>2</v>
      </c>
      <c r="AD53" s="2">
        <v>1</v>
      </c>
      <c r="AE53" s="2">
        <v>1</v>
      </c>
      <c r="AF53" s="2">
        <v>1</v>
      </c>
      <c r="AG53" s="11">
        <v>2</v>
      </c>
      <c r="AH53" s="11">
        <v>2</v>
      </c>
      <c r="AI53" s="11">
        <v>2</v>
      </c>
      <c r="AJ53" s="2">
        <v>1</v>
      </c>
      <c r="AK53" s="12"/>
      <c r="AL53" s="12"/>
      <c r="AM53" s="12"/>
      <c r="AN53" s="17">
        <v>1</v>
      </c>
      <c r="AO53" s="12"/>
      <c r="AP53" s="2">
        <v>4</v>
      </c>
    </row>
    <row r="54" spans="1:42" ht="12.75" customHeight="1" x14ac:dyDescent="0.2">
      <c r="A54" s="2">
        <v>53</v>
      </c>
      <c r="B54" s="2">
        <v>1</v>
      </c>
      <c r="C54" s="1" t="s">
        <v>103</v>
      </c>
      <c r="D54" s="3"/>
      <c r="E54" s="14">
        <v>1</v>
      </c>
      <c r="F54" s="5"/>
      <c r="G54" s="2">
        <v>1</v>
      </c>
      <c r="H54" s="2">
        <v>1</v>
      </c>
      <c r="I54" s="1"/>
      <c r="J54" s="1"/>
      <c r="K54" s="2">
        <v>1</v>
      </c>
      <c r="L54" s="2">
        <v>1</v>
      </c>
      <c r="M54" s="1"/>
      <c r="N54" s="1"/>
      <c r="O54" s="1"/>
      <c r="P54" s="6">
        <v>5</v>
      </c>
      <c r="Q54" s="6">
        <v>5</v>
      </c>
      <c r="R54" s="6">
        <v>5</v>
      </c>
      <c r="S54" s="7">
        <v>5</v>
      </c>
      <c r="T54" s="7">
        <v>5</v>
      </c>
      <c r="U54" s="8">
        <v>5</v>
      </c>
      <c r="V54" s="8">
        <v>5</v>
      </c>
      <c r="W54" s="8">
        <v>5</v>
      </c>
      <c r="X54" s="8">
        <v>5</v>
      </c>
      <c r="Y54" s="8">
        <v>5</v>
      </c>
      <c r="Z54" s="15">
        <v>2</v>
      </c>
      <c r="AA54" s="15">
        <v>3</v>
      </c>
      <c r="AB54" s="16">
        <v>4</v>
      </c>
      <c r="AC54" s="16">
        <v>2</v>
      </c>
      <c r="AD54" s="2">
        <v>5</v>
      </c>
      <c r="AE54" s="2">
        <v>5</v>
      </c>
      <c r="AF54" s="2">
        <v>5</v>
      </c>
      <c r="AG54" s="11">
        <v>5</v>
      </c>
      <c r="AH54" s="11">
        <v>5</v>
      </c>
      <c r="AI54" s="11">
        <v>5</v>
      </c>
      <c r="AJ54" s="2">
        <v>1</v>
      </c>
      <c r="AK54" s="12"/>
      <c r="AL54" s="17">
        <v>1</v>
      </c>
      <c r="AM54" s="17">
        <v>1</v>
      </c>
      <c r="AN54" s="12"/>
      <c r="AO54" s="12"/>
      <c r="AP54" s="2">
        <v>3</v>
      </c>
    </row>
    <row r="55" spans="1:42" ht="12.75" customHeight="1" x14ac:dyDescent="0.2">
      <c r="A55" s="2">
        <v>54</v>
      </c>
      <c r="B55" s="2">
        <v>1</v>
      </c>
      <c r="C55" s="1" t="s">
        <v>104</v>
      </c>
      <c r="D55" s="3"/>
      <c r="E55" s="14">
        <v>1</v>
      </c>
      <c r="F55" s="5"/>
      <c r="G55" s="1"/>
      <c r="H55" s="2">
        <v>1</v>
      </c>
      <c r="I55" s="1"/>
      <c r="J55" s="2">
        <v>1</v>
      </c>
      <c r="K55" s="1"/>
      <c r="L55" s="1"/>
      <c r="M55" s="1"/>
      <c r="N55" s="1"/>
      <c r="O55" s="1"/>
      <c r="P55" s="6">
        <v>5</v>
      </c>
      <c r="Q55" s="6">
        <v>5</v>
      </c>
      <c r="R55" s="6">
        <v>4</v>
      </c>
      <c r="S55" s="7">
        <v>5</v>
      </c>
      <c r="T55" s="7">
        <v>5</v>
      </c>
      <c r="U55" s="8">
        <v>5</v>
      </c>
      <c r="V55" s="8">
        <v>4</v>
      </c>
      <c r="W55" s="8">
        <v>5</v>
      </c>
      <c r="X55" s="8">
        <v>4</v>
      </c>
      <c r="Y55" s="8">
        <v>4</v>
      </c>
      <c r="Z55" s="15">
        <v>1</v>
      </c>
      <c r="AA55" s="15">
        <v>1</v>
      </c>
      <c r="AB55" s="16">
        <v>4</v>
      </c>
      <c r="AC55" s="16">
        <v>4</v>
      </c>
      <c r="AD55" s="2">
        <v>5</v>
      </c>
      <c r="AE55" s="2">
        <v>4</v>
      </c>
      <c r="AF55" s="2">
        <v>4</v>
      </c>
      <c r="AG55" s="11">
        <v>4</v>
      </c>
      <c r="AH55" s="11">
        <v>4</v>
      </c>
      <c r="AI55" s="11">
        <v>4</v>
      </c>
      <c r="AJ55" s="2">
        <v>1</v>
      </c>
      <c r="AK55" s="12"/>
      <c r="AL55" s="12"/>
      <c r="AM55" s="12"/>
      <c r="AN55" s="17">
        <v>1</v>
      </c>
      <c r="AO55" s="12"/>
      <c r="AP55" s="2">
        <v>2</v>
      </c>
    </row>
    <row r="56" spans="1:42" ht="12.75" customHeight="1" x14ac:dyDescent="0.2">
      <c r="A56" s="2">
        <v>55</v>
      </c>
      <c r="B56" s="2">
        <v>1</v>
      </c>
      <c r="C56" s="1" t="s">
        <v>105</v>
      </c>
      <c r="D56" s="3"/>
      <c r="E56" s="14">
        <v>1</v>
      </c>
      <c r="F56" s="5"/>
      <c r="G56" s="1"/>
      <c r="H56" s="1"/>
      <c r="I56" s="1"/>
      <c r="J56" s="2">
        <v>1</v>
      </c>
      <c r="K56" s="2">
        <v>1</v>
      </c>
      <c r="L56" s="1"/>
      <c r="M56" s="1"/>
      <c r="N56" s="1"/>
      <c r="O56" s="1"/>
      <c r="P56" s="6">
        <v>5</v>
      </c>
      <c r="Q56" s="6">
        <v>4</v>
      </c>
      <c r="R56" s="6">
        <v>4</v>
      </c>
      <c r="S56" s="7">
        <v>5</v>
      </c>
      <c r="T56" s="7">
        <v>5</v>
      </c>
      <c r="U56" s="8">
        <v>4</v>
      </c>
      <c r="V56" s="8">
        <v>4</v>
      </c>
      <c r="W56" s="8">
        <v>3</v>
      </c>
      <c r="X56" s="8">
        <v>4</v>
      </c>
      <c r="Y56" s="8">
        <v>4</v>
      </c>
      <c r="Z56" s="15">
        <v>3</v>
      </c>
      <c r="AA56" s="15">
        <v>2</v>
      </c>
      <c r="AB56" s="16">
        <v>4</v>
      </c>
      <c r="AC56" s="16">
        <v>4</v>
      </c>
      <c r="AD56" s="2">
        <v>5</v>
      </c>
      <c r="AE56" s="2">
        <v>4</v>
      </c>
      <c r="AF56" s="2">
        <v>4</v>
      </c>
      <c r="AG56" s="11">
        <v>4</v>
      </c>
      <c r="AH56" s="11">
        <v>3</v>
      </c>
      <c r="AI56" s="11">
        <v>3</v>
      </c>
      <c r="AJ56" s="2">
        <v>1</v>
      </c>
      <c r="AK56" s="12"/>
      <c r="AL56" s="12"/>
      <c r="AM56" s="12"/>
      <c r="AN56" s="17">
        <v>1</v>
      </c>
      <c r="AO56" s="12"/>
      <c r="AP56" s="2">
        <v>4</v>
      </c>
    </row>
    <row r="57" spans="1:42" ht="12.75" customHeight="1" x14ac:dyDescent="0.2">
      <c r="A57" s="2">
        <v>56</v>
      </c>
      <c r="B57" s="2">
        <v>1</v>
      </c>
      <c r="C57" s="1" t="s">
        <v>106</v>
      </c>
      <c r="D57" s="3"/>
      <c r="E57" s="14">
        <v>1</v>
      </c>
      <c r="F57" s="5"/>
      <c r="G57" s="2">
        <v>1</v>
      </c>
      <c r="H57" s="1"/>
      <c r="I57" s="1"/>
      <c r="J57" s="1"/>
      <c r="K57" s="1"/>
      <c r="L57" s="1"/>
      <c r="M57" s="1"/>
      <c r="N57" s="1"/>
      <c r="O57" s="1"/>
      <c r="P57" s="6">
        <v>5</v>
      </c>
      <c r="Q57" s="6">
        <v>4</v>
      </c>
      <c r="R57" s="6">
        <v>2</v>
      </c>
      <c r="S57" s="7">
        <v>5</v>
      </c>
      <c r="T57" s="7">
        <v>5</v>
      </c>
      <c r="U57" s="8">
        <v>5</v>
      </c>
      <c r="V57" s="8">
        <v>4</v>
      </c>
      <c r="W57" s="8">
        <v>3</v>
      </c>
      <c r="X57" s="8">
        <v>5</v>
      </c>
      <c r="Y57" s="8">
        <v>5</v>
      </c>
      <c r="Z57" s="15">
        <v>3</v>
      </c>
      <c r="AA57" s="15">
        <v>4</v>
      </c>
      <c r="AB57" s="16">
        <v>4</v>
      </c>
      <c r="AC57" s="16">
        <v>4</v>
      </c>
      <c r="AD57" s="2">
        <v>5</v>
      </c>
      <c r="AE57" s="2">
        <v>4</v>
      </c>
      <c r="AF57" s="2">
        <v>3</v>
      </c>
      <c r="AG57" s="11">
        <v>5</v>
      </c>
      <c r="AH57" s="11">
        <v>5</v>
      </c>
      <c r="AI57" s="11">
        <v>5</v>
      </c>
      <c r="AJ57" s="2">
        <v>1</v>
      </c>
      <c r="AK57" s="12"/>
      <c r="AL57" s="17">
        <v>1</v>
      </c>
      <c r="AM57" s="12"/>
      <c r="AN57" s="12"/>
      <c r="AO57" s="12"/>
      <c r="AP57" s="2">
        <v>2</v>
      </c>
    </row>
    <row r="58" spans="1:42" ht="12.75" customHeight="1" x14ac:dyDescent="0.2">
      <c r="A58" s="2">
        <v>57</v>
      </c>
      <c r="B58" s="2">
        <v>1</v>
      </c>
      <c r="C58" s="1" t="s">
        <v>107</v>
      </c>
      <c r="D58" s="3" t="s">
        <v>108</v>
      </c>
      <c r="E58" s="14">
        <v>1</v>
      </c>
      <c r="F58" s="5"/>
      <c r="G58" s="1"/>
      <c r="H58" s="2">
        <v>1</v>
      </c>
      <c r="I58" s="1"/>
      <c r="J58" s="1"/>
      <c r="K58" s="1"/>
      <c r="L58" s="1"/>
      <c r="M58" s="1"/>
      <c r="N58" s="1"/>
      <c r="O58" s="1"/>
      <c r="P58" s="6">
        <v>4</v>
      </c>
      <c r="Q58" s="6">
        <v>4</v>
      </c>
      <c r="R58" s="6">
        <v>4</v>
      </c>
      <c r="S58" s="7">
        <v>4</v>
      </c>
      <c r="T58" s="7">
        <v>4</v>
      </c>
      <c r="U58" s="8">
        <v>4</v>
      </c>
      <c r="V58" s="8">
        <v>4</v>
      </c>
      <c r="W58" s="8">
        <v>4</v>
      </c>
      <c r="X58" s="8">
        <v>4</v>
      </c>
      <c r="Y58" s="8">
        <v>4</v>
      </c>
      <c r="Z58" s="15">
        <v>3</v>
      </c>
      <c r="AA58" s="15">
        <v>4</v>
      </c>
      <c r="AB58" s="16">
        <v>4</v>
      </c>
      <c r="AC58" s="16">
        <v>4</v>
      </c>
      <c r="AD58" s="2">
        <v>5</v>
      </c>
      <c r="AE58" s="2">
        <v>5</v>
      </c>
      <c r="AF58" s="2">
        <v>3</v>
      </c>
      <c r="AG58" s="11">
        <v>5</v>
      </c>
      <c r="AH58" s="11">
        <v>5</v>
      </c>
      <c r="AI58" s="11">
        <v>5</v>
      </c>
      <c r="AJ58" s="2">
        <v>1</v>
      </c>
      <c r="AK58" s="12"/>
      <c r="AL58" s="17">
        <v>1</v>
      </c>
      <c r="AM58" s="12"/>
      <c r="AN58" s="12"/>
      <c r="AO58" s="12"/>
      <c r="AP58" s="2">
        <v>2</v>
      </c>
    </row>
    <row r="59" spans="1:42" ht="12.75" customHeight="1" x14ac:dyDescent="0.2">
      <c r="A59" s="2">
        <v>58</v>
      </c>
      <c r="B59" s="2">
        <v>1</v>
      </c>
      <c r="C59" s="1" t="s">
        <v>109</v>
      </c>
      <c r="D59" s="3" t="s">
        <v>110</v>
      </c>
      <c r="E59" s="14">
        <v>1</v>
      </c>
      <c r="F59" s="5"/>
      <c r="G59" s="2">
        <v>1</v>
      </c>
      <c r="H59" s="1"/>
      <c r="I59" s="1"/>
      <c r="J59" s="1"/>
      <c r="K59" s="1"/>
      <c r="L59" s="1"/>
      <c r="M59" s="1"/>
      <c r="N59" s="1"/>
      <c r="O59" s="1"/>
      <c r="P59" s="6">
        <v>4</v>
      </c>
      <c r="Q59" s="6">
        <v>4</v>
      </c>
      <c r="R59" s="6">
        <v>3</v>
      </c>
      <c r="S59" s="7">
        <v>5</v>
      </c>
      <c r="T59" s="7">
        <v>4</v>
      </c>
      <c r="U59" s="8">
        <v>4</v>
      </c>
      <c r="V59" s="8">
        <v>4</v>
      </c>
      <c r="W59" s="8">
        <v>4</v>
      </c>
      <c r="X59" s="8">
        <v>4</v>
      </c>
      <c r="Y59" s="8">
        <v>4</v>
      </c>
      <c r="Z59" s="15">
        <v>4</v>
      </c>
      <c r="AA59" s="15">
        <v>4</v>
      </c>
      <c r="AB59" s="16">
        <v>4</v>
      </c>
      <c r="AC59" s="16">
        <v>4</v>
      </c>
      <c r="AD59" s="2">
        <v>4</v>
      </c>
      <c r="AE59" s="2">
        <v>4</v>
      </c>
      <c r="AF59" s="2">
        <v>4</v>
      </c>
      <c r="AG59" s="11">
        <v>4</v>
      </c>
      <c r="AH59" s="11">
        <v>4</v>
      </c>
      <c r="AI59" s="11">
        <v>4</v>
      </c>
      <c r="AJ59" s="2">
        <v>1</v>
      </c>
      <c r="AK59" s="17">
        <v>1</v>
      </c>
      <c r="AL59" s="17">
        <v>1</v>
      </c>
      <c r="AM59" s="12"/>
      <c r="AN59" s="12"/>
      <c r="AO59" s="12"/>
      <c r="AP59" s="2">
        <v>1</v>
      </c>
    </row>
    <row r="60" spans="1:42" ht="12.75" customHeight="1" x14ac:dyDescent="0.2">
      <c r="A60" s="2">
        <v>59</v>
      </c>
      <c r="B60" s="2">
        <v>1</v>
      </c>
      <c r="C60" s="1" t="s">
        <v>111</v>
      </c>
      <c r="D60" s="3" t="s">
        <v>112</v>
      </c>
      <c r="E60" s="14">
        <v>1</v>
      </c>
      <c r="F60" s="5"/>
      <c r="G60" s="2">
        <v>1</v>
      </c>
      <c r="H60" s="2">
        <v>1</v>
      </c>
      <c r="I60" s="1"/>
      <c r="J60" s="1"/>
      <c r="K60" s="1"/>
      <c r="L60" s="1"/>
      <c r="M60" s="1"/>
      <c r="N60" s="1"/>
      <c r="O60" s="1"/>
      <c r="P60" s="6">
        <v>5</v>
      </c>
      <c r="Q60" s="6">
        <v>5</v>
      </c>
      <c r="R60" s="6">
        <v>4</v>
      </c>
      <c r="S60" s="7">
        <v>5</v>
      </c>
      <c r="T60" s="7">
        <v>5</v>
      </c>
      <c r="U60" s="8">
        <v>5</v>
      </c>
      <c r="V60" s="8">
        <v>3</v>
      </c>
      <c r="W60" s="8">
        <v>4</v>
      </c>
      <c r="X60" s="8">
        <v>4</v>
      </c>
      <c r="Y60" s="8">
        <v>4</v>
      </c>
      <c r="Z60" s="15">
        <v>3</v>
      </c>
      <c r="AA60" s="15">
        <v>4</v>
      </c>
      <c r="AB60" s="16">
        <v>4</v>
      </c>
      <c r="AC60" s="16">
        <v>3</v>
      </c>
      <c r="AD60" s="2">
        <v>4</v>
      </c>
      <c r="AE60" s="2">
        <v>4</v>
      </c>
      <c r="AF60" s="2">
        <v>4</v>
      </c>
      <c r="AG60" s="11">
        <v>4</v>
      </c>
      <c r="AH60" s="11">
        <v>4</v>
      </c>
      <c r="AI60" s="11">
        <v>4</v>
      </c>
      <c r="AJ60" s="2">
        <v>1</v>
      </c>
      <c r="AK60" s="17">
        <v>1</v>
      </c>
      <c r="AL60" s="12"/>
      <c r="AM60" s="17">
        <v>1</v>
      </c>
      <c r="AN60" s="17">
        <v>1</v>
      </c>
      <c r="AO60" s="12"/>
      <c r="AP60" s="2">
        <v>3</v>
      </c>
    </row>
    <row r="61" spans="1:42" ht="12.75" customHeight="1" x14ac:dyDescent="0.2">
      <c r="A61" s="2">
        <v>60</v>
      </c>
      <c r="B61" s="2">
        <v>1</v>
      </c>
      <c r="C61" s="1" t="s">
        <v>113</v>
      </c>
      <c r="D61" s="3" t="s">
        <v>114</v>
      </c>
      <c r="E61" s="14">
        <v>1</v>
      </c>
      <c r="F61" s="5"/>
      <c r="G61" s="1"/>
      <c r="H61" s="2">
        <v>1</v>
      </c>
      <c r="I61" s="1"/>
      <c r="J61" s="2">
        <v>1</v>
      </c>
      <c r="K61" s="2">
        <v>1</v>
      </c>
      <c r="L61" s="1"/>
      <c r="M61" s="1"/>
      <c r="N61" s="1"/>
      <c r="O61" s="1"/>
      <c r="P61" s="6">
        <v>4</v>
      </c>
      <c r="Q61" s="6">
        <v>4</v>
      </c>
      <c r="R61" s="6">
        <v>4</v>
      </c>
      <c r="S61" s="7">
        <v>4</v>
      </c>
      <c r="T61" s="7">
        <v>4</v>
      </c>
      <c r="U61" s="8">
        <v>4</v>
      </c>
      <c r="V61" s="8">
        <v>4</v>
      </c>
      <c r="W61" s="8">
        <v>4</v>
      </c>
      <c r="X61" s="8">
        <v>4</v>
      </c>
      <c r="Y61" s="8">
        <v>4</v>
      </c>
      <c r="Z61" s="15">
        <v>4</v>
      </c>
      <c r="AA61" s="15">
        <v>4</v>
      </c>
      <c r="AB61" s="16">
        <v>5</v>
      </c>
      <c r="AC61" s="16">
        <v>5</v>
      </c>
      <c r="AD61" s="2">
        <v>5</v>
      </c>
      <c r="AE61" s="2">
        <v>5</v>
      </c>
      <c r="AF61" s="2">
        <v>5</v>
      </c>
      <c r="AG61" s="11">
        <v>5</v>
      </c>
      <c r="AH61" s="11">
        <v>5</v>
      </c>
      <c r="AI61" s="11">
        <v>5</v>
      </c>
      <c r="AJ61" s="2">
        <v>1</v>
      </c>
      <c r="AK61" s="12"/>
      <c r="AL61" s="17">
        <v>1</v>
      </c>
      <c r="AM61" s="12"/>
      <c r="AN61" s="12"/>
      <c r="AO61" s="12"/>
      <c r="AP61" s="2">
        <v>1</v>
      </c>
    </row>
    <row r="62" spans="1:42" ht="12.75" customHeight="1" x14ac:dyDescent="0.2">
      <c r="A62" s="2">
        <v>61</v>
      </c>
      <c r="B62" s="2">
        <v>1</v>
      </c>
      <c r="C62" s="1" t="s">
        <v>115</v>
      </c>
      <c r="D62" s="3" t="s">
        <v>116</v>
      </c>
      <c r="E62" s="14">
        <v>1</v>
      </c>
      <c r="F62" s="5"/>
      <c r="G62" s="2">
        <v>1</v>
      </c>
      <c r="H62" s="2">
        <v>1</v>
      </c>
      <c r="I62" s="1"/>
      <c r="J62" s="1"/>
      <c r="K62" s="2">
        <v>1</v>
      </c>
      <c r="L62" s="1"/>
      <c r="M62" s="1"/>
      <c r="N62" s="1"/>
      <c r="O62" s="1"/>
      <c r="P62" s="6">
        <v>5</v>
      </c>
      <c r="Q62" s="6">
        <v>5</v>
      </c>
      <c r="R62" s="6">
        <v>5</v>
      </c>
      <c r="S62" s="7">
        <v>5</v>
      </c>
      <c r="T62" s="7">
        <v>5</v>
      </c>
      <c r="U62" s="8">
        <v>5</v>
      </c>
      <c r="V62" s="8">
        <v>5</v>
      </c>
      <c r="W62" s="8">
        <v>4</v>
      </c>
      <c r="X62" s="8">
        <v>5</v>
      </c>
      <c r="Y62" s="8">
        <v>5</v>
      </c>
      <c r="Z62" s="15">
        <v>3</v>
      </c>
      <c r="AA62" s="15">
        <v>3</v>
      </c>
      <c r="AB62" s="16">
        <v>4</v>
      </c>
      <c r="AC62" s="16">
        <v>4</v>
      </c>
      <c r="AD62" s="2">
        <v>5</v>
      </c>
      <c r="AE62" s="2">
        <v>5</v>
      </c>
      <c r="AF62" s="2">
        <v>5</v>
      </c>
      <c r="AG62" s="11">
        <v>5</v>
      </c>
      <c r="AH62" s="11">
        <v>5</v>
      </c>
      <c r="AI62" s="11">
        <v>5</v>
      </c>
      <c r="AJ62" s="2">
        <v>1</v>
      </c>
      <c r="AK62" s="12"/>
      <c r="AL62" s="17">
        <v>1</v>
      </c>
      <c r="AM62" s="12"/>
      <c r="AN62" s="17">
        <v>1</v>
      </c>
      <c r="AO62" s="12"/>
      <c r="AP62" s="2">
        <v>1</v>
      </c>
    </row>
    <row r="63" spans="1:42" ht="12.75" customHeight="1" x14ac:dyDescent="0.2">
      <c r="A63" s="2">
        <v>62</v>
      </c>
      <c r="B63" s="2">
        <v>1</v>
      </c>
      <c r="C63" s="1" t="s">
        <v>117</v>
      </c>
      <c r="D63" s="3"/>
      <c r="E63" s="14">
        <v>1</v>
      </c>
      <c r="F63" s="5"/>
      <c r="G63" s="1"/>
      <c r="H63" s="2">
        <v>1</v>
      </c>
      <c r="I63" s="1"/>
      <c r="J63" s="1"/>
      <c r="K63" s="1"/>
      <c r="L63" s="1"/>
      <c r="M63" s="1"/>
      <c r="N63" s="1"/>
      <c r="O63" s="1"/>
      <c r="P63" s="6">
        <v>5</v>
      </c>
      <c r="Q63" s="6">
        <v>5</v>
      </c>
      <c r="R63" s="6">
        <v>5</v>
      </c>
      <c r="S63" s="7">
        <v>5</v>
      </c>
      <c r="T63" s="7">
        <v>5</v>
      </c>
      <c r="U63" s="8">
        <v>5</v>
      </c>
      <c r="V63" s="8">
        <v>5</v>
      </c>
      <c r="W63" s="8">
        <v>5</v>
      </c>
      <c r="X63" s="8">
        <v>5</v>
      </c>
      <c r="Y63" s="8">
        <v>5</v>
      </c>
      <c r="Z63" s="15">
        <v>3</v>
      </c>
      <c r="AA63" s="15">
        <v>3</v>
      </c>
      <c r="AB63" s="16">
        <v>4</v>
      </c>
      <c r="AC63" s="16">
        <v>4</v>
      </c>
      <c r="AD63" s="2">
        <v>4</v>
      </c>
      <c r="AE63" s="2">
        <v>4</v>
      </c>
      <c r="AF63" s="2">
        <v>4</v>
      </c>
      <c r="AG63" s="11">
        <v>4</v>
      </c>
      <c r="AH63" s="11">
        <v>4</v>
      </c>
      <c r="AI63" s="11">
        <v>4</v>
      </c>
      <c r="AJ63" s="2">
        <v>1</v>
      </c>
      <c r="AK63" s="17">
        <v>1</v>
      </c>
      <c r="AL63" s="17">
        <v>1</v>
      </c>
      <c r="AM63" s="17">
        <v>1</v>
      </c>
      <c r="AN63" s="12"/>
      <c r="AO63" s="12"/>
      <c r="AP63" s="2">
        <v>2</v>
      </c>
    </row>
    <row r="64" spans="1:42" ht="12.75" customHeight="1" x14ac:dyDescent="0.2">
      <c r="A64" s="2">
        <v>63</v>
      </c>
      <c r="B64" s="2">
        <v>1</v>
      </c>
      <c r="C64" s="1" t="s">
        <v>118</v>
      </c>
      <c r="D64" s="3"/>
      <c r="E64" s="14">
        <v>1</v>
      </c>
      <c r="F64" s="5"/>
      <c r="G64" s="1"/>
      <c r="H64" s="1"/>
      <c r="I64" s="1"/>
      <c r="J64" s="1"/>
      <c r="K64" s="2">
        <v>1</v>
      </c>
      <c r="L64" s="1"/>
      <c r="M64" s="1"/>
      <c r="N64" s="1"/>
      <c r="O64" s="1"/>
      <c r="P64" s="6">
        <v>5</v>
      </c>
      <c r="Q64" s="6">
        <v>5</v>
      </c>
      <c r="R64" s="6">
        <v>5</v>
      </c>
      <c r="S64" s="7">
        <v>5</v>
      </c>
      <c r="T64" s="7">
        <v>5</v>
      </c>
      <c r="U64" s="8">
        <v>5</v>
      </c>
      <c r="V64" s="8">
        <v>3</v>
      </c>
      <c r="W64" s="8">
        <v>3</v>
      </c>
      <c r="X64" s="8">
        <v>3</v>
      </c>
      <c r="Y64" s="8">
        <v>5</v>
      </c>
      <c r="Z64" s="15">
        <v>3</v>
      </c>
      <c r="AA64" s="15">
        <v>3</v>
      </c>
      <c r="AB64" s="16">
        <v>4</v>
      </c>
      <c r="AC64" s="16">
        <v>4</v>
      </c>
      <c r="AD64" s="2">
        <v>5</v>
      </c>
      <c r="AE64" s="2">
        <v>5</v>
      </c>
      <c r="AF64" s="2">
        <v>5</v>
      </c>
      <c r="AG64" s="11">
        <v>4</v>
      </c>
      <c r="AH64" s="11">
        <v>4</v>
      </c>
      <c r="AI64" s="11">
        <v>4</v>
      </c>
      <c r="AJ64" s="2">
        <v>1</v>
      </c>
      <c r="AK64" s="17">
        <v>1</v>
      </c>
      <c r="AL64" s="12"/>
      <c r="AM64" s="12"/>
      <c r="AN64" s="12"/>
      <c r="AO64" s="12"/>
      <c r="AP64" s="2">
        <v>1</v>
      </c>
    </row>
    <row r="65" spans="1:42" ht="25.5" customHeight="1" x14ac:dyDescent="0.2">
      <c r="A65" s="2">
        <v>64</v>
      </c>
      <c r="B65" s="2">
        <v>1</v>
      </c>
      <c r="C65" s="1" t="s">
        <v>119</v>
      </c>
      <c r="D65" s="3"/>
      <c r="E65" s="14">
        <v>1</v>
      </c>
      <c r="F65" s="5"/>
      <c r="G65" s="2">
        <v>1</v>
      </c>
      <c r="H65" s="2">
        <v>1</v>
      </c>
      <c r="I65" s="1"/>
      <c r="J65" s="1"/>
      <c r="K65" s="2">
        <v>1</v>
      </c>
      <c r="L65" s="1"/>
      <c r="M65" s="1"/>
      <c r="N65" s="1"/>
      <c r="O65" s="1"/>
      <c r="P65" s="6">
        <v>5</v>
      </c>
      <c r="Q65" s="6">
        <v>5</v>
      </c>
      <c r="R65" s="6">
        <v>5</v>
      </c>
      <c r="S65" s="7">
        <v>5</v>
      </c>
      <c r="T65" s="7">
        <v>5</v>
      </c>
      <c r="U65" s="8">
        <v>5</v>
      </c>
      <c r="V65" s="8">
        <v>4</v>
      </c>
      <c r="W65" s="8">
        <v>5</v>
      </c>
      <c r="X65" s="8">
        <v>5</v>
      </c>
      <c r="Y65" s="8">
        <v>5</v>
      </c>
      <c r="Z65" s="15">
        <v>2</v>
      </c>
      <c r="AA65" s="15">
        <v>2</v>
      </c>
      <c r="AB65" s="16">
        <v>4</v>
      </c>
      <c r="AC65" s="16">
        <v>4</v>
      </c>
      <c r="AD65" s="2">
        <v>4</v>
      </c>
      <c r="AE65" s="2">
        <v>5</v>
      </c>
      <c r="AF65" s="2">
        <v>5</v>
      </c>
      <c r="AG65" s="11">
        <v>5</v>
      </c>
      <c r="AH65" s="11">
        <v>5</v>
      </c>
      <c r="AI65" s="11">
        <v>5</v>
      </c>
      <c r="AJ65" s="2">
        <v>1</v>
      </c>
      <c r="AK65" s="17">
        <v>1</v>
      </c>
      <c r="AL65" s="17">
        <v>1</v>
      </c>
      <c r="AM65" s="12"/>
      <c r="AN65" s="17">
        <v>1</v>
      </c>
      <c r="AO65" s="17">
        <v>1</v>
      </c>
      <c r="AP65" s="2">
        <v>3</v>
      </c>
    </row>
    <row r="66" spans="1:42" ht="25.5" customHeight="1" x14ac:dyDescent="0.2">
      <c r="A66" s="2">
        <v>65</v>
      </c>
      <c r="B66" s="2">
        <v>1</v>
      </c>
      <c r="C66" s="1" t="s">
        <v>120</v>
      </c>
      <c r="D66" s="3"/>
      <c r="E66" s="14">
        <v>1</v>
      </c>
      <c r="F66" s="5"/>
      <c r="G66" s="1"/>
      <c r="H66" s="2">
        <v>1</v>
      </c>
      <c r="I66" s="1"/>
      <c r="J66" s="1"/>
      <c r="K66" s="1"/>
      <c r="L66" s="1"/>
      <c r="M66" s="1"/>
      <c r="N66" s="1"/>
      <c r="O66" s="1"/>
      <c r="P66" s="6">
        <v>5</v>
      </c>
      <c r="Q66" s="6">
        <v>5</v>
      </c>
      <c r="R66" s="6">
        <v>5</v>
      </c>
      <c r="S66" s="7">
        <v>5</v>
      </c>
      <c r="T66" s="7">
        <v>5</v>
      </c>
      <c r="U66" s="8">
        <v>5</v>
      </c>
      <c r="V66" s="8">
        <v>5</v>
      </c>
      <c r="W66" s="8">
        <v>5</v>
      </c>
      <c r="X66" s="8">
        <v>5</v>
      </c>
      <c r="Y66" s="8">
        <v>5</v>
      </c>
      <c r="Z66" s="15">
        <v>3</v>
      </c>
      <c r="AA66" s="15">
        <v>3</v>
      </c>
      <c r="AB66" s="16">
        <v>4</v>
      </c>
      <c r="AC66" s="16">
        <v>4</v>
      </c>
      <c r="AD66" s="2">
        <v>4</v>
      </c>
      <c r="AE66" s="2">
        <v>4</v>
      </c>
      <c r="AF66" s="2">
        <v>4</v>
      </c>
      <c r="AG66" s="11">
        <v>4</v>
      </c>
      <c r="AH66" s="11">
        <v>4</v>
      </c>
      <c r="AI66" s="11">
        <v>4</v>
      </c>
      <c r="AJ66" s="2">
        <v>1</v>
      </c>
      <c r="AK66" s="12"/>
      <c r="AL66" s="17">
        <v>1</v>
      </c>
      <c r="AM66" s="12"/>
      <c r="AN66" s="12"/>
      <c r="AO66" s="17">
        <v>1</v>
      </c>
      <c r="AP66" s="2">
        <v>2</v>
      </c>
    </row>
    <row r="67" spans="1:42" ht="12.75" customHeight="1" x14ac:dyDescent="0.2">
      <c r="A67" s="2">
        <v>66</v>
      </c>
      <c r="B67" s="2">
        <v>1</v>
      </c>
      <c r="C67" s="1" t="s">
        <v>121</v>
      </c>
      <c r="D67" s="3"/>
      <c r="E67" s="14">
        <v>1</v>
      </c>
      <c r="F67" s="5"/>
      <c r="G67" s="2">
        <v>1</v>
      </c>
      <c r="H67" s="1"/>
      <c r="I67" s="1"/>
      <c r="J67" s="2">
        <v>1</v>
      </c>
      <c r="K67" s="1"/>
      <c r="L67" s="1"/>
      <c r="M67" s="1"/>
      <c r="N67" s="1"/>
      <c r="O67" s="1"/>
      <c r="P67" s="6">
        <v>5</v>
      </c>
      <c r="Q67" s="6">
        <v>4</v>
      </c>
      <c r="R67" s="6">
        <v>3</v>
      </c>
      <c r="S67" s="7">
        <v>4</v>
      </c>
      <c r="T67" s="7">
        <v>4</v>
      </c>
      <c r="U67" s="8">
        <v>4</v>
      </c>
      <c r="V67" s="8">
        <v>3</v>
      </c>
      <c r="W67" s="8">
        <v>4</v>
      </c>
      <c r="X67" s="8">
        <v>4</v>
      </c>
      <c r="Y67" s="8">
        <v>4</v>
      </c>
      <c r="Z67" s="15">
        <v>2</v>
      </c>
      <c r="AA67" s="15">
        <v>2</v>
      </c>
      <c r="AB67" s="16">
        <v>3</v>
      </c>
      <c r="AC67" s="16">
        <v>3</v>
      </c>
      <c r="AD67" s="2">
        <v>3</v>
      </c>
      <c r="AE67" s="2">
        <v>3</v>
      </c>
      <c r="AF67" s="2">
        <v>3</v>
      </c>
      <c r="AG67" s="11">
        <v>3</v>
      </c>
      <c r="AH67" s="11">
        <v>3</v>
      </c>
      <c r="AI67" s="11">
        <v>3</v>
      </c>
      <c r="AJ67" s="1"/>
      <c r="AK67" s="12"/>
      <c r="AL67" s="12"/>
      <c r="AM67" s="12"/>
      <c r="AN67" s="12"/>
      <c r="AO67" s="12"/>
      <c r="AP67" s="1"/>
    </row>
    <row r="68" spans="1:42" ht="12.75" customHeight="1" x14ac:dyDescent="0.2">
      <c r="A68" s="2">
        <v>67</v>
      </c>
      <c r="B68" s="2">
        <v>1</v>
      </c>
      <c r="C68" s="1" t="s">
        <v>122</v>
      </c>
      <c r="D68" s="3" t="s">
        <v>123</v>
      </c>
      <c r="E68" s="14">
        <v>1</v>
      </c>
      <c r="F68" s="5"/>
      <c r="G68" s="1"/>
      <c r="H68" s="2">
        <v>1</v>
      </c>
      <c r="I68" s="1"/>
      <c r="J68" s="1"/>
      <c r="K68" s="1"/>
      <c r="L68" s="2">
        <v>1</v>
      </c>
      <c r="M68" s="1"/>
      <c r="N68" s="1"/>
      <c r="O68" s="1"/>
      <c r="P68" s="6">
        <v>4</v>
      </c>
      <c r="Q68" s="6">
        <v>4</v>
      </c>
      <c r="R68" s="6">
        <v>3</v>
      </c>
      <c r="S68" s="7">
        <v>5</v>
      </c>
      <c r="T68" s="7">
        <v>5</v>
      </c>
      <c r="U68" s="8">
        <v>5</v>
      </c>
      <c r="V68" s="8">
        <v>5</v>
      </c>
      <c r="W68" s="8">
        <v>5</v>
      </c>
      <c r="X68" s="8">
        <v>5</v>
      </c>
      <c r="Y68" s="8">
        <v>5</v>
      </c>
      <c r="Z68" s="15">
        <v>2</v>
      </c>
      <c r="AA68" s="15">
        <v>2</v>
      </c>
      <c r="AB68" s="16">
        <v>4</v>
      </c>
      <c r="AC68" s="16">
        <v>4</v>
      </c>
      <c r="AD68" s="2">
        <v>5</v>
      </c>
      <c r="AE68" s="2">
        <v>4</v>
      </c>
      <c r="AF68" s="2">
        <v>4</v>
      </c>
      <c r="AG68" s="11">
        <v>4</v>
      </c>
      <c r="AH68" s="11">
        <v>4</v>
      </c>
      <c r="AI68" s="11">
        <v>4</v>
      </c>
      <c r="AJ68" s="2">
        <v>1</v>
      </c>
      <c r="AK68" s="17">
        <v>1</v>
      </c>
      <c r="AL68" s="12"/>
      <c r="AM68" s="17">
        <v>1</v>
      </c>
      <c r="AN68" s="17">
        <v>1</v>
      </c>
      <c r="AO68" s="12"/>
      <c r="AP68" s="2">
        <v>3</v>
      </c>
    </row>
    <row r="69" spans="1:42" ht="12.75" customHeight="1" x14ac:dyDescent="0.2">
      <c r="A69" s="2">
        <v>68</v>
      </c>
      <c r="B69" s="2">
        <v>1</v>
      </c>
      <c r="C69" s="1" t="s">
        <v>124</v>
      </c>
      <c r="D69" s="3"/>
      <c r="E69" s="14">
        <v>1</v>
      </c>
      <c r="F69" s="5"/>
      <c r="G69" s="2">
        <v>1</v>
      </c>
      <c r="H69" s="1"/>
      <c r="I69" s="1"/>
      <c r="J69" s="1"/>
      <c r="K69" s="1"/>
      <c r="L69" s="1"/>
      <c r="M69" s="1"/>
      <c r="N69" s="1"/>
      <c r="O69" s="1"/>
      <c r="P69" s="6">
        <v>5</v>
      </c>
      <c r="Q69" s="6">
        <v>5</v>
      </c>
      <c r="R69" s="6">
        <v>5</v>
      </c>
      <c r="S69" s="7">
        <v>5</v>
      </c>
      <c r="T69" s="7">
        <v>5</v>
      </c>
      <c r="U69" s="8">
        <v>5</v>
      </c>
      <c r="V69" s="8">
        <v>5</v>
      </c>
      <c r="W69" s="8">
        <v>5</v>
      </c>
      <c r="X69" s="8">
        <v>5</v>
      </c>
      <c r="Y69" s="8">
        <v>5</v>
      </c>
      <c r="Z69" s="15">
        <v>3</v>
      </c>
      <c r="AA69" s="15">
        <v>3</v>
      </c>
      <c r="AB69" s="16">
        <v>5</v>
      </c>
      <c r="AC69" s="16">
        <v>4</v>
      </c>
      <c r="AD69" s="2">
        <v>5</v>
      </c>
      <c r="AE69" s="2">
        <v>4</v>
      </c>
      <c r="AF69" s="2">
        <v>4</v>
      </c>
      <c r="AG69" s="11">
        <v>4</v>
      </c>
      <c r="AH69" s="11">
        <v>4</v>
      </c>
      <c r="AI69" s="11">
        <v>4</v>
      </c>
      <c r="AJ69" s="2">
        <v>1</v>
      </c>
      <c r="AK69" s="12"/>
      <c r="AL69" s="12"/>
      <c r="AM69" s="12"/>
      <c r="AN69" s="17">
        <v>1</v>
      </c>
      <c r="AO69" s="12"/>
      <c r="AP69" s="2">
        <v>2</v>
      </c>
    </row>
    <row r="70" spans="1:42" ht="25.5" customHeight="1" x14ac:dyDescent="0.2">
      <c r="A70" s="2">
        <v>69</v>
      </c>
      <c r="B70" s="2">
        <v>1</v>
      </c>
      <c r="C70" s="1" t="s">
        <v>125</v>
      </c>
      <c r="D70" s="3"/>
      <c r="E70" s="14">
        <v>2</v>
      </c>
      <c r="F70" s="5"/>
      <c r="G70" s="2">
        <v>1</v>
      </c>
      <c r="H70" s="2">
        <v>1</v>
      </c>
      <c r="I70" s="1"/>
      <c r="J70" s="1"/>
      <c r="K70" s="2">
        <v>1</v>
      </c>
      <c r="L70" s="1"/>
      <c r="M70" s="1"/>
      <c r="N70" s="1"/>
      <c r="O70" s="1"/>
      <c r="P70" s="6">
        <v>5</v>
      </c>
      <c r="Q70" s="6">
        <v>5</v>
      </c>
      <c r="R70" s="6">
        <v>5</v>
      </c>
      <c r="S70" s="7">
        <v>5</v>
      </c>
      <c r="T70" s="7">
        <v>5</v>
      </c>
      <c r="U70" s="8">
        <v>5</v>
      </c>
      <c r="V70" s="8">
        <v>4</v>
      </c>
      <c r="W70" s="8">
        <v>5</v>
      </c>
      <c r="X70" s="8">
        <v>5</v>
      </c>
      <c r="Y70" s="8">
        <v>5</v>
      </c>
      <c r="Z70" s="15">
        <v>2</v>
      </c>
      <c r="AA70" s="15">
        <v>1</v>
      </c>
      <c r="AB70" s="16">
        <v>3</v>
      </c>
      <c r="AC70" s="16">
        <v>3</v>
      </c>
      <c r="AD70" s="2">
        <v>3</v>
      </c>
      <c r="AE70" s="2">
        <v>4</v>
      </c>
      <c r="AF70" s="2">
        <v>4</v>
      </c>
      <c r="AG70" s="11">
        <v>4</v>
      </c>
      <c r="AH70" s="11">
        <v>3</v>
      </c>
      <c r="AI70" s="11">
        <v>3</v>
      </c>
      <c r="AJ70" s="1"/>
      <c r="AK70" s="12"/>
      <c r="AL70" s="12"/>
      <c r="AM70" s="12"/>
      <c r="AN70" s="12"/>
      <c r="AO70" s="12"/>
      <c r="AP70" s="1"/>
    </row>
    <row r="71" spans="1:42" ht="12.75" customHeight="1" x14ac:dyDescent="0.2">
      <c r="A71" s="2">
        <v>70</v>
      </c>
      <c r="B71" s="2">
        <v>1</v>
      </c>
      <c r="C71" s="1" t="s">
        <v>126</v>
      </c>
      <c r="D71" s="3" t="s">
        <v>127</v>
      </c>
      <c r="E71" s="14">
        <v>1</v>
      </c>
      <c r="F71" s="5"/>
      <c r="G71" s="2">
        <v>1</v>
      </c>
      <c r="H71" s="2">
        <v>1</v>
      </c>
      <c r="I71" s="1"/>
      <c r="J71" s="1"/>
      <c r="K71" s="2">
        <v>1</v>
      </c>
      <c r="L71" s="2">
        <v>1</v>
      </c>
      <c r="M71" s="1"/>
      <c r="N71" s="1"/>
      <c r="O71" s="1"/>
      <c r="P71" s="6">
        <v>4</v>
      </c>
      <c r="Q71" s="6">
        <v>4</v>
      </c>
      <c r="R71" s="6">
        <v>4</v>
      </c>
      <c r="S71" s="7">
        <v>5</v>
      </c>
      <c r="T71" s="7">
        <v>5</v>
      </c>
      <c r="U71" s="8">
        <v>5</v>
      </c>
      <c r="V71" s="8">
        <v>4</v>
      </c>
      <c r="W71" s="8">
        <v>4</v>
      </c>
      <c r="X71" s="8">
        <v>4</v>
      </c>
      <c r="Y71" s="8">
        <v>4</v>
      </c>
      <c r="Z71" s="15">
        <v>3</v>
      </c>
      <c r="AA71" s="15">
        <v>3</v>
      </c>
      <c r="AB71" s="16">
        <v>4</v>
      </c>
      <c r="AC71" s="16">
        <v>4</v>
      </c>
      <c r="AD71" s="2">
        <v>4</v>
      </c>
      <c r="AE71" s="2">
        <v>4</v>
      </c>
      <c r="AF71" s="2">
        <v>4</v>
      </c>
      <c r="AG71" s="11">
        <v>3</v>
      </c>
      <c r="AH71" s="11">
        <v>3</v>
      </c>
      <c r="AI71" s="11">
        <v>4</v>
      </c>
      <c r="AJ71" s="2">
        <v>1</v>
      </c>
      <c r="AK71" s="12"/>
      <c r="AL71" s="17">
        <v>1</v>
      </c>
      <c r="AM71" s="12"/>
      <c r="AN71" s="12"/>
      <c r="AO71" s="12"/>
      <c r="AP71" s="2">
        <v>3</v>
      </c>
    </row>
    <row r="72" spans="1:42" ht="12.75" customHeight="1" x14ac:dyDescent="0.2">
      <c r="A72" s="2">
        <v>71</v>
      </c>
      <c r="B72" s="2">
        <v>1</v>
      </c>
      <c r="C72" s="1" t="s">
        <v>128</v>
      </c>
      <c r="D72" s="3"/>
      <c r="E72" s="14">
        <v>1</v>
      </c>
      <c r="F72" s="5"/>
      <c r="G72" s="2">
        <v>1</v>
      </c>
      <c r="H72" s="1"/>
      <c r="I72" s="1"/>
      <c r="J72" s="1"/>
      <c r="K72" s="2">
        <v>1</v>
      </c>
      <c r="L72" s="1"/>
      <c r="M72" s="1"/>
      <c r="N72" s="1"/>
      <c r="O72" s="1"/>
      <c r="P72" s="6">
        <v>4</v>
      </c>
      <c r="Q72" s="6">
        <v>4</v>
      </c>
      <c r="R72" s="6">
        <v>5</v>
      </c>
      <c r="S72" s="7">
        <v>5</v>
      </c>
      <c r="T72" s="7">
        <v>5</v>
      </c>
      <c r="U72" s="8">
        <v>4</v>
      </c>
      <c r="V72" s="8">
        <v>5</v>
      </c>
      <c r="W72" s="8">
        <v>5</v>
      </c>
      <c r="X72" s="8">
        <v>5</v>
      </c>
      <c r="Y72" s="8">
        <v>5</v>
      </c>
      <c r="Z72" s="15">
        <v>2</v>
      </c>
      <c r="AA72" s="15">
        <v>5</v>
      </c>
      <c r="AB72" s="16">
        <v>5</v>
      </c>
      <c r="AC72" s="16">
        <v>5</v>
      </c>
      <c r="AD72" s="2">
        <v>5</v>
      </c>
      <c r="AE72" s="2">
        <v>5</v>
      </c>
      <c r="AF72" s="2">
        <v>5</v>
      </c>
      <c r="AG72" s="11">
        <v>5</v>
      </c>
      <c r="AH72" s="11">
        <v>5</v>
      </c>
      <c r="AI72" s="11">
        <v>5</v>
      </c>
      <c r="AJ72" s="2">
        <v>1</v>
      </c>
      <c r="AK72" s="12"/>
      <c r="AL72" s="12"/>
      <c r="AM72" s="12"/>
      <c r="AN72" s="12"/>
      <c r="AO72" s="12"/>
      <c r="AP72" s="2">
        <v>1</v>
      </c>
    </row>
    <row r="73" spans="1:42" ht="12.75" customHeight="1" x14ac:dyDescent="0.2">
      <c r="A73" s="2">
        <v>72</v>
      </c>
      <c r="B73" s="18">
        <v>2</v>
      </c>
      <c r="C73" s="1" t="s">
        <v>129</v>
      </c>
      <c r="D73" s="3" t="s">
        <v>130</v>
      </c>
      <c r="E73" s="14">
        <v>1</v>
      </c>
      <c r="F73" s="5"/>
      <c r="G73" s="2">
        <v>1</v>
      </c>
      <c r="H73" s="1"/>
      <c r="I73" s="1"/>
      <c r="J73" s="1"/>
      <c r="K73" s="2">
        <v>1</v>
      </c>
      <c r="L73" s="1"/>
      <c r="M73" s="1"/>
      <c r="N73" s="1"/>
      <c r="O73" s="1"/>
      <c r="P73" s="6">
        <v>5</v>
      </c>
      <c r="Q73" s="6">
        <v>5</v>
      </c>
      <c r="R73" s="6">
        <v>5</v>
      </c>
      <c r="S73" s="7">
        <v>5</v>
      </c>
      <c r="T73" s="7">
        <v>5</v>
      </c>
      <c r="U73" s="8">
        <v>5</v>
      </c>
      <c r="V73" s="8">
        <v>5</v>
      </c>
      <c r="W73" s="8">
        <v>5</v>
      </c>
      <c r="X73" s="8">
        <v>5</v>
      </c>
      <c r="Y73" s="8">
        <v>5</v>
      </c>
      <c r="Z73" s="15">
        <v>3</v>
      </c>
      <c r="AA73" s="15">
        <v>4</v>
      </c>
      <c r="AB73" s="16">
        <v>4</v>
      </c>
      <c r="AC73" s="16">
        <v>4</v>
      </c>
      <c r="AD73" s="2">
        <v>4</v>
      </c>
      <c r="AE73" s="2">
        <v>4</v>
      </c>
      <c r="AF73" s="2">
        <v>4</v>
      </c>
      <c r="AG73" s="11">
        <v>4</v>
      </c>
      <c r="AH73" s="11">
        <v>4</v>
      </c>
      <c r="AI73" s="11">
        <v>4</v>
      </c>
      <c r="AJ73" s="2">
        <v>1</v>
      </c>
      <c r="AK73" s="12"/>
      <c r="AL73" s="12"/>
      <c r="AM73" s="12"/>
      <c r="AN73" s="17">
        <v>1</v>
      </c>
      <c r="AO73" s="12"/>
      <c r="AP73" s="2">
        <v>2</v>
      </c>
    </row>
    <row r="74" spans="1:42" ht="12.75" customHeight="1" x14ac:dyDescent="0.2">
      <c r="A74" s="2">
        <v>73</v>
      </c>
      <c r="B74" s="2">
        <v>1</v>
      </c>
      <c r="C74" s="1" t="s">
        <v>131</v>
      </c>
      <c r="D74" s="3" t="s">
        <v>132</v>
      </c>
      <c r="E74" s="14">
        <v>1</v>
      </c>
      <c r="F74" s="5"/>
      <c r="G74" s="1"/>
      <c r="H74" s="1"/>
      <c r="I74" s="1"/>
      <c r="J74" s="2">
        <v>1</v>
      </c>
      <c r="K74" s="1"/>
      <c r="L74" s="1"/>
      <c r="M74" s="1"/>
      <c r="N74" s="1"/>
      <c r="O74" s="1"/>
      <c r="P74" s="6">
        <v>5</v>
      </c>
      <c r="Q74" s="6">
        <v>5</v>
      </c>
      <c r="R74" s="6">
        <v>5</v>
      </c>
      <c r="S74" s="7">
        <v>5</v>
      </c>
      <c r="T74" s="7">
        <v>5</v>
      </c>
      <c r="U74" s="8">
        <v>5</v>
      </c>
      <c r="V74" s="8">
        <v>5</v>
      </c>
      <c r="W74" s="8">
        <v>5</v>
      </c>
      <c r="X74" s="8">
        <v>5</v>
      </c>
      <c r="Y74" s="8">
        <v>5</v>
      </c>
      <c r="Z74" s="15">
        <v>3</v>
      </c>
      <c r="AA74" s="15">
        <v>3</v>
      </c>
      <c r="AB74" s="16">
        <v>4</v>
      </c>
      <c r="AC74" s="16">
        <v>4</v>
      </c>
      <c r="AD74" s="2">
        <v>4</v>
      </c>
      <c r="AE74" s="2">
        <v>4</v>
      </c>
      <c r="AF74" s="2">
        <v>4</v>
      </c>
      <c r="AG74" s="11">
        <v>3</v>
      </c>
      <c r="AH74" s="11">
        <v>3</v>
      </c>
      <c r="AI74" s="11">
        <v>3</v>
      </c>
      <c r="AJ74" s="2">
        <v>1</v>
      </c>
      <c r="AK74" s="12"/>
      <c r="AL74" s="17">
        <v>1</v>
      </c>
      <c r="AM74" s="12"/>
      <c r="AN74" s="12"/>
      <c r="AO74" s="12"/>
      <c r="AP74" s="2">
        <v>2</v>
      </c>
    </row>
    <row r="75" spans="1:42" ht="25.5" customHeight="1" x14ac:dyDescent="0.2">
      <c r="A75" s="2">
        <v>74</v>
      </c>
      <c r="B75" s="2">
        <v>1</v>
      </c>
      <c r="C75" s="1" t="s">
        <v>133</v>
      </c>
      <c r="D75" s="3"/>
      <c r="E75" s="14">
        <v>1</v>
      </c>
      <c r="F75" s="5"/>
      <c r="G75" s="1"/>
      <c r="H75" s="1"/>
      <c r="I75" s="1"/>
      <c r="J75" s="1"/>
      <c r="K75" s="1"/>
      <c r="L75" s="1"/>
      <c r="M75" s="2">
        <v>1</v>
      </c>
      <c r="N75" s="1"/>
      <c r="O75" s="1"/>
      <c r="P75" s="6">
        <v>5</v>
      </c>
      <c r="Q75" s="6">
        <v>5</v>
      </c>
      <c r="R75" s="6">
        <v>5</v>
      </c>
      <c r="S75" s="7">
        <v>5</v>
      </c>
      <c r="T75" s="7">
        <v>5</v>
      </c>
      <c r="U75" s="8">
        <v>5</v>
      </c>
      <c r="V75" s="8">
        <v>5</v>
      </c>
      <c r="W75" s="8">
        <v>5</v>
      </c>
      <c r="X75" s="8">
        <v>5</v>
      </c>
      <c r="Y75" s="8">
        <v>5</v>
      </c>
      <c r="Z75" s="15">
        <v>3</v>
      </c>
      <c r="AA75" s="15">
        <v>3</v>
      </c>
      <c r="AB75" s="16">
        <v>4</v>
      </c>
      <c r="AC75" s="16">
        <v>4</v>
      </c>
      <c r="AD75" s="2">
        <v>5</v>
      </c>
      <c r="AE75" s="2">
        <v>5</v>
      </c>
      <c r="AF75" s="2">
        <v>5</v>
      </c>
      <c r="AG75" s="11">
        <v>5</v>
      </c>
      <c r="AH75" s="11">
        <v>5</v>
      </c>
      <c r="AI75" s="11">
        <v>5</v>
      </c>
      <c r="AJ75" s="2">
        <v>1</v>
      </c>
      <c r="AK75" s="17">
        <v>1</v>
      </c>
      <c r="AL75" s="17">
        <v>1</v>
      </c>
      <c r="AM75" s="17">
        <v>1</v>
      </c>
      <c r="AN75" s="12"/>
      <c r="AO75" s="12"/>
      <c r="AP75" s="2">
        <v>1</v>
      </c>
    </row>
    <row r="76" spans="1:42" ht="12.75" customHeight="1" x14ac:dyDescent="0.2">
      <c r="A76" s="2">
        <v>75</v>
      </c>
      <c r="B76" s="2">
        <v>1</v>
      </c>
      <c r="C76" s="1" t="s">
        <v>134</v>
      </c>
      <c r="D76" s="3" t="s">
        <v>135</v>
      </c>
      <c r="E76" s="14">
        <v>1</v>
      </c>
      <c r="F76" s="5"/>
      <c r="G76" s="1"/>
      <c r="H76" s="1"/>
      <c r="I76" s="1"/>
      <c r="J76" s="1"/>
      <c r="K76" s="2">
        <v>1</v>
      </c>
      <c r="L76" s="1"/>
      <c r="M76" s="1"/>
      <c r="N76" s="1"/>
      <c r="O76" s="1"/>
      <c r="P76" s="6">
        <v>5</v>
      </c>
      <c r="Q76" s="6">
        <v>5</v>
      </c>
      <c r="R76" s="6">
        <v>4</v>
      </c>
      <c r="S76" s="7">
        <v>5</v>
      </c>
      <c r="T76" s="7">
        <v>5</v>
      </c>
      <c r="U76" s="8">
        <v>4</v>
      </c>
      <c r="V76" s="8">
        <v>4</v>
      </c>
      <c r="W76" s="8">
        <v>4</v>
      </c>
      <c r="X76" s="8">
        <v>4</v>
      </c>
      <c r="Y76" s="8">
        <v>4</v>
      </c>
      <c r="Z76" s="15">
        <v>4</v>
      </c>
      <c r="AA76" s="15">
        <v>4</v>
      </c>
      <c r="AB76" s="16">
        <v>5</v>
      </c>
      <c r="AC76" s="16">
        <v>5</v>
      </c>
      <c r="AD76" s="2">
        <v>5</v>
      </c>
      <c r="AE76" s="2">
        <v>4</v>
      </c>
      <c r="AF76" s="2">
        <v>5</v>
      </c>
      <c r="AG76" s="11">
        <v>5</v>
      </c>
      <c r="AH76" s="11">
        <v>5</v>
      </c>
      <c r="AI76" s="11">
        <v>5</v>
      </c>
      <c r="AJ76" s="2">
        <v>1</v>
      </c>
      <c r="AK76" s="12"/>
      <c r="AL76" s="17">
        <v>1</v>
      </c>
      <c r="AM76" s="12"/>
      <c r="AN76" s="12"/>
      <c r="AO76" s="12"/>
      <c r="AP76" s="2">
        <v>2</v>
      </c>
    </row>
    <row r="77" spans="1:42" ht="12.75" customHeight="1" x14ac:dyDescent="0.2">
      <c r="A77" s="2">
        <v>76</v>
      </c>
      <c r="B77" s="2">
        <v>1</v>
      </c>
      <c r="C77" s="1" t="s">
        <v>136</v>
      </c>
      <c r="D77" s="3" t="s">
        <v>137</v>
      </c>
      <c r="E77" s="14">
        <v>2</v>
      </c>
      <c r="F77" s="5"/>
      <c r="G77" s="2">
        <v>1</v>
      </c>
      <c r="H77" s="2">
        <v>1</v>
      </c>
      <c r="I77" s="1"/>
      <c r="J77" s="1"/>
      <c r="K77" s="2">
        <v>1</v>
      </c>
      <c r="L77" s="1"/>
      <c r="M77" s="1"/>
      <c r="N77" s="1"/>
      <c r="O77" s="1"/>
      <c r="P77" s="6">
        <v>5</v>
      </c>
      <c r="Q77" s="6">
        <v>5</v>
      </c>
      <c r="R77" s="6">
        <v>5</v>
      </c>
      <c r="S77" s="7">
        <v>5</v>
      </c>
      <c r="T77" s="7">
        <v>5</v>
      </c>
      <c r="U77" s="8">
        <v>5</v>
      </c>
      <c r="V77" s="8">
        <v>4</v>
      </c>
      <c r="W77" s="8">
        <v>5</v>
      </c>
      <c r="X77" s="8">
        <v>5</v>
      </c>
      <c r="Y77" s="8">
        <v>5</v>
      </c>
      <c r="Z77" s="15">
        <v>3</v>
      </c>
      <c r="AA77" s="15">
        <v>3</v>
      </c>
      <c r="AB77" s="16">
        <v>4</v>
      </c>
      <c r="AC77" s="16">
        <v>4</v>
      </c>
      <c r="AD77" s="2">
        <v>4</v>
      </c>
      <c r="AE77" s="2">
        <v>4</v>
      </c>
      <c r="AF77" s="2">
        <v>4</v>
      </c>
      <c r="AG77" s="11">
        <v>5</v>
      </c>
      <c r="AH77" s="11">
        <v>5</v>
      </c>
      <c r="AI77" s="11">
        <v>5</v>
      </c>
      <c r="AJ77" s="2">
        <v>1</v>
      </c>
      <c r="AK77" s="12"/>
      <c r="AL77" s="17">
        <v>1</v>
      </c>
      <c r="AM77" s="12"/>
      <c r="AN77" s="12"/>
      <c r="AO77" s="12"/>
      <c r="AP77" s="2">
        <v>3</v>
      </c>
    </row>
    <row r="78" spans="1:42" ht="12.75" customHeight="1" x14ac:dyDescent="0.2">
      <c r="A78" s="2">
        <v>77</v>
      </c>
      <c r="B78" s="2">
        <v>1</v>
      </c>
      <c r="C78" s="1" t="s">
        <v>138</v>
      </c>
      <c r="D78" s="3"/>
      <c r="E78" s="14">
        <v>2</v>
      </c>
      <c r="F78" s="5"/>
      <c r="G78" s="1"/>
      <c r="H78" s="2">
        <v>1</v>
      </c>
      <c r="I78" s="1"/>
      <c r="J78" s="1"/>
      <c r="K78" s="1"/>
      <c r="L78" s="2">
        <v>1</v>
      </c>
      <c r="M78" s="1"/>
      <c r="N78" s="1"/>
      <c r="O78" s="1"/>
      <c r="P78" s="6">
        <v>5</v>
      </c>
      <c r="Q78" s="6">
        <v>5</v>
      </c>
      <c r="R78" s="6">
        <v>4</v>
      </c>
      <c r="S78" s="7">
        <v>5</v>
      </c>
      <c r="T78" s="7">
        <v>5</v>
      </c>
      <c r="U78" s="8">
        <v>5</v>
      </c>
      <c r="V78" s="8">
        <v>3</v>
      </c>
      <c r="W78" s="8">
        <v>3</v>
      </c>
      <c r="X78" s="8">
        <v>4</v>
      </c>
      <c r="Y78" s="8">
        <v>4</v>
      </c>
      <c r="Z78" s="15">
        <v>2</v>
      </c>
      <c r="AA78" s="15">
        <v>2</v>
      </c>
      <c r="AB78" s="16">
        <v>3</v>
      </c>
      <c r="AC78" s="16">
        <v>3</v>
      </c>
      <c r="AD78" s="2">
        <v>3</v>
      </c>
      <c r="AE78" s="2">
        <v>3</v>
      </c>
      <c r="AF78" s="2">
        <v>3</v>
      </c>
      <c r="AG78" s="11">
        <v>2</v>
      </c>
      <c r="AH78" s="11">
        <v>2</v>
      </c>
      <c r="AI78" s="11">
        <v>2</v>
      </c>
      <c r="AJ78" s="2">
        <v>1</v>
      </c>
      <c r="AK78" s="12"/>
      <c r="AL78" s="17">
        <v>1</v>
      </c>
      <c r="AM78" s="12"/>
      <c r="AN78" s="12"/>
      <c r="AO78" s="12"/>
      <c r="AP78" s="2">
        <v>1</v>
      </c>
    </row>
    <row r="79" spans="1:42" ht="12.75" customHeight="1" x14ac:dyDescent="0.2">
      <c r="A79" s="2">
        <v>78</v>
      </c>
      <c r="B79" s="2">
        <v>1</v>
      </c>
      <c r="C79" s="1" t="s">
        <v>139</v>
      </c>
      <c r="D79" s="3"/>
      <c r="E79" s="14">
        <v>2</v>
      </c>
      <c r="F79" s="5"/>
      <c r="G79" s="1"/>
      <c r="H79" s="1"/>
      <c r="I79" s="1"/>
      <c r="J79" s="2">
        <v>1</v>
      </c>
      <c r="K79" s="1"/>
      <c r="L79" s="1"/>
      <c r="M79" s="1"/>
      <c r="N79" s="1"/>
      <c r="O79" s="1"/>
      <c r="P79" s="6">
        <v>4</v>
      </c>
      <c r="Q79" s="6">
        <v>4</v>
      </c>
      <c r="R79" s="6">
        <v>4</v>
      </c>
      <c r="S79" s="7">
        <v>4</v>
      </c>
      <c r="T79" s="7">
        <v>4</v>
      </c>
      <c r="U79" s="8">
        <v>4</v>
      </c>
      <c r="V79" s="8">
        <v>2</v>
      </c>
      <c r="W79" s="8">
        <v>3</v>
      </c>
      <c r="X79" s="8">
        <v>3</v>
      </c>
      <c r="Y79" s="8">
        <v>4</v>
      </c>
      <c r="Z79" s="15">
        <v>3</v>
      </c>
      <c r="AA79" s="15">
        <v>3</v>
      </c>
      <c r="AB79" s="16">
        <v>4</v>
      </c>
      <c r="AC79" s="16">
        <v>4</v>
      </c>
      <c r="AD79" s="2">
        <v>4</v>
      </c>
      <c r="AE79" s="2">
        <v>4</v>
      </c>
      <c r="AF79" s="2">
        <v>4</v>
      </c>
      <c r="AG79" s="11">
        <v>2</v>
      </c>
      <c r="AH79" s="11">
        <v>2</v>
      </c>
      <c r="AI79" s="11">
        <v>3</v>
      </c>
      <c r="AJ79" s="2">
        <v>1</v>
      </c>
      <c r="AK79" s="12"/>
      <c r="AL79" s="17">
        <v>1</v>
      </c>
      <c r="AM79" s="12"/>
      <c r="AN79" s="12"/>
      <c r="AO79" s="12"/>
      <c r="AP79" s="2">
        <v>1</v>
      </c>
    </row>
    <row r="80" spans="1:42" ht="25.5" customHeight="1" x14ac:dyDescent="0.2">
      <c r="A80" s="2">
        <v>79</v>
      </c>
      <c r="B80" s="2">
        <v>1</v>
      </c>
      <c r="C80" s="1" t="s">
        <v>140</v>
      </c>
      <c r="D80" s="3"/>
      <c r="E80" s="14">
        <v>2</v>
      </c>
      <c r="F80" s="5"/>
      <c r="G80" s="1"/>
      <c r="H80" s="1"/>
      <c r="I80" s="1"/>
      <c r="J80" s="2">
        <v>1</v>
      </c>
      <c r="K80" s="1"/>
      <c r="L80" s="1"/>
      <c r="M80" s="1"/>
      <c r="N80" s="1"/>
      <c r="O80" s="1"/>
      <c r="P80" s="6">
        <v>4</v>
      </c>
      <c r="Q80" s="6">
        <v>4</v>
      </c>
      <c r="R80" s="6">
        <v>3</v>
      </c>
      <c r="S80" s="7">
        <v>5</v>
      </c>
      <c r="T80" s="7">
        <v>5</v>
      </c>
      <c r="U80" s="8">
        <v>4</v>
      </c>
      <c r="V80" s="8">
        <v>4</v>
      </c>
      <c r="W80" s="8">
        <v>4</v>
      </c>
      <c r="X80" s="8">
        <v>4</v>
      </c>
      <c r="Y80" s="8">
        <v>4</v>
      </c>
      <c r="Z80" s="15">
        <v>4</v>
      </c>
      <c r="AA80" s="15">
        <v>3</v>
      </c>
      <c r="AB80" s="16">
        <v>4</v>
      </c>
      <c r="AC80" s="16">
        <v>4</v>
      </c>
      <c r="AD80" s="2">
        <v>4</v>
      </c>
      <c r="AE80" s="2">
        <v>4</v>
      </c>
      <c r="AF80" s="2">
        <v>4</v>
      </c>
      <c r="AG80" s="11">
        <v>3</v>
      </c>
      <c r="AH80" s="11">
        <v>3</v>
      </c>
      <c r="AI80" s="11">
        <v>4</v>
      </c>
      <c r="AJ80" s="2">
        <v>1</v>
      </c>
      <c r="AK80" s="12"/>
      <c r="AL80" s="17">
        <v>1</v>
      </c>
      <c r="AM80" s="12"/>
      <c r="AN80" s="12"/>
      <c r="AO80" s="12"/>
      <c r="AP80" s="2">
        <v>1</v>
      </c>
    </row>
    <row r="81" spans="1:42" ht="12.75" customHeight="1" x14ac:dyDescent="0.2">
      <c r="A81" s="2">
        <v>80</v>
      </c>
      <c r="B81" s="2">
        <v>1</v>
      </c>
      <c r="C81" s="1" t="s">
        <v>141</v>
      </c>
      <c r="D81" s="3" t="s">
        <v>142</v>
      </c>
      <c r="E81" s="14">
        <v>2</v>
      </c>
      <c r="F81" s="5"/>
      <c r="G81" s="1"/>
      <c r="H81" s="1"/>
      <c r="I81" s="1"/>
      <c r="J81" s="1"/>
      <c r="K81" s="1"/>
      <c r="L81" s="1"/>
      <c r="M81" s="2">
        <v>1</v>
      </c>
      <c r="N81" s="1"/>
      <c r="O81" s="1"/>
      <c r="P81" s="6">
        <v>4</v>
      </c>
      <c r="Q81" s="6">
        <v>5</v>
      </c>
      <c r="R81" s="6">
        <v>3</v>
      </c>
      <c r="S81" s="7">
        <v>5</v>
      </c>
      <c r="T81" s="7">
        <v>5</v>
      </c>
      <c r="U81" s="8">
        <v>5</v>
      </c>
      <c r="V81" s="8">
        <v>5</v>
      </c>
      <c r="W81" s="8">
        <v>5</v>
      </c>
      <c r="X81" s="8">
        <v>5</v>
      </c>
      <c r="Y81" s="8">
        <v>5</v>
      </c>
      <c r="Z81" s="15">
        <v>3</v>
      </c>
      <c r="AA81" s="15">
        <v>4</v>
      </c>
      <c r="AB81" s="16">
        <v>4</v>
      </c>
      <c r="AC81" s="16">
        <v>4</v>
      </c>
      <c r="AD81" s="2">
        <v>4</v>
      </c>
      <c r="AE81" s="2">
        <v>4</v>
      </c>
      <c r="AF81" s="2">
        <v>4</v>
      </c>
      <c r="AG81" s="11">
        <v>4</v>
      </c>
      <c r="AH81" s="11">
        <v>4</v>
      </c>
      <c r="AI81" s="11">
        <v>4</v>
      </c>
      <c r="AJ81" s="2">
        <v>1</v>
      </c>
      <c r="AK81" s="12"/>
      <c r="AL81" s="17">
        <v>1</v>
      </c>
      <c r="AM81" s="12"/>
      <c r="AN81" s="12"/>
      <c r="AO81" s="12"/>
      <c r="AP81" s="2">
        <v>1</v>
      </c>
    </row>
    <row r="82" spans="1:42" ht="12.75" customHeight="1" x14ac:dyDescent="0.2">
      <c r="A82" s="2">
        <v>81</v>
      </c>
      <c r="B82" s="2">
        <v>1</v>
      </c>
      <c r="C82" s="1"/>
      <c r="D82" s="3"/>
      <c r="E82" s="14">
        <v>2</v>
      </c>
      <c r="F82" s="5"/>
      <c r="G82" s="2">
        <v>1</v>
      </c>
      <c r="H82" s="1"/>
      <c r="I82" s="1"/>
      <c r="J82" s="1"/>
      <c r="K82" s="1"/>
      <c r="L82" s="1"/>
      <c r="M82" s="1"/>
      <c r="N82" s="1"/>
      <c r="O82" s="1"/>
      <c r="P82" s="6">
        <v>5</v>
      </c>
      <c r="Q82" s="6">
        <v>5</v>
      </c>
      <c r="R82" s="6">
        <v>3</v>
      </c>
      <c r="S82" s="7">
        <v>4</v>
      </c>
      <c r="T82" s="7">
        <v>4</v>
      </c>
      <c r="U82" s="8">
        <v>4</v>
      </c>
      <c r="V82" s="8">
        <v>3</v>
      </c>
      <c r="W82" s="8">
        <v>5</v>
      </c>
      <c r="X82" s="8">
        <v>5</v>
      </c>
      <c r="Y82" s="8">
        <v>5</v>
      </c>
      <c r="Z82" s="15">
        <v>3</v>
      </c>
      <c r="AA82" s="15">
        <v>3</v>
      </c>
      <c r="AB82" s="16">
        <v>4</v>
      </c>
      <c r="AC82" s="16">
        <v>4</v>
      </c>
      <c r="AD82" s="2">
        <v>4</v>
      </c>
      <c r="AE82" s="2">
        <v>4</v>
      </c>
      <c r="AF82" s="2">
        <v>4</v>
      </c>
      <c r="AG82" s="11">
        <v>4</v>
      </c>
      <c r="AH82" s="11">
        <v>4</v>
      </c>
      <c r="AI82" s="11">
        <v>4</v>
      </c>
      <c r="AJ82" s="2">
        <v>1</v>
      </c>
      <c r="AK82" s="12"/>
      <c r="AL82" s="17">
        <v>1</v>
      </c>
      <c r="AM82" s="17">
        <v>1</v>
      </c>
      <c r="AN82" s="17">
        <v>1</v>
      </c>
      <c r="AO82" s="12"/>
      <c r="AP82" s="2">
        <v>3</v>
      </c>
    </row>
    <row r="83" spans="1:42" ht="12.75" customHeight="1" x14ac:dyDescent="0.2">
      <c r="A83" s="2">
        <v>82</v>
      </c>
      <c r="B83" s="2">
        <v>1</v>
      </c>
      <c r="C83" s="1"/>
      <c r="D83" s="3" t="s">
        <v>143</v>
      </c>
      <c r="E83" s="14">
        <v>2</v>
      </c>
      <c r="F83" s="5"/>
      <c r="G83" s="1"/>
      <c r="H83" s="2">
        <v>1</v>
      </c>
      <c r="I83" s="1"/>
      <c r="J83" s="1"/>
      <c r="K83" s="1"/>
      <c r="L83" s="1"/>
      <c r="M83" s="1"/>
      <c r="N83" s="1"/>
      <c r="O83" s="1"/>
      <c r="P83" s="6">
        <v>5</v>
      </c>
      <c r="Q83" s="6">
        <v>4</v>
      </c>
      <c r="R83" s="6">
        <v>3</v>
      </c>
      <c r="S83" s="7">
        <v>5</v>
      </c>
      <c r="T83" s="7">
        <v>5</v>
      </c>
      <c r="U83" s="8">
        <v>5</v>
      </c>
      <c r="V83" s="8">
        <v>3</v>
      </c>
      <c r="W83" s="8">
        <v>5</v>
      </c>
      <c r="X83" s="8">
        <v>5</v>
      </c>
      <c r="Y83" s="8">
        <v>5</v>
      </c>
      <c r="Z83" s="15">
        <v>3</v>
      </c>
      <c r="AA83" s="15">
        <v>3</v>
      </c>
      <c r="AB83" s="16">
        <v>3</v>
      </c>
      <c r="AC83" s="16">
        <v>3</v>
      </c>
      <c r="AD83" s="2">
        <v>4</v>
      </c>
      <c r="AE83" s="2">
        <v>4</v>
      </c>
      <c r="AF83" s="2">
        <v>4</v>
      </c>
      <c r="AG83" s="11">
        <v>3</v>
      </c>
      <c r="AH83" s="11">
        <v>4</v>
      </c>
      <c r="AI83" s="11">
        <v>4</v>
      </c>
      <c r="AJ83" s="2">
        <v>1</v>
      </c>
      <c r="AK83" s="12"/>
      <c r="AL83" s="17">
        <v>1</v>
      </c>
      <c r="AM83" s="12"/>
      <c r="AN83" s="12"/>
      <c r="AO83" s="12"/>
      <c r="AP83" s="2">
        <v>1</v>
      </c>
    </row>
    <row r="84" spans="1:42" ht="25.5" customHeight="1" x14ac:dyDescent="0.2">
      <c r="A84" s="2">
        <v>83</v>
      </c>
      <c r="B84" s="2">
        <v>1</v>
      </c>
      <c r="C84" s="1" t="s">
        <v>144</v>
      </c>
      <c r="D84" s="3"/>
      <c r="E84" s="14">
        <v>2</v>
      </c>
      <c r="F84" s="5"/>
      <c r="G84" s="1"/>
      <c r="H84" s="2">
        <v>1</v>
      </c>
      <c r="I84" s="1"/>
      <c r="J84" s="1"/>
      <c r="K84" s="1"/>
      <c r="L84" s="2">
        <v>1</v>
      </c>
      <c r="M84" s="1"/>
      <c r="N84" s="1"/>
      <c r="O84" s="1"/>
      <c r="P84" s="6">
        <v>5</v>
      </c>
      <c r="Q84" s="6">
        <v>5</v>
      </c>
      <c r="R84" s="6">
        <v>5</v>
      </c>
      <c r="S84" s="7">
        <v>5</v>
      </c>
      <c r="T84" s="7">
        <v>5</v>
      </c>
      <c r="U84" s="8">
        <v>5</v>
      </c>
      <c r="V84" s="8">
        <v>5</v>
      </c>
      <c r="W84" s="8">
        <v>5</v>
      </c>
      <c r="X84" s="8">
        <v>5</v>
      </c>
      <c r="Y84" s="8">
        <v>5</v>
      </c>
      <c r="Z84" s="15">
        <v>4</v>
      </c>
      <c r="AA84" s="15">
        <v>4</v>
      </c>
      <c r="AB84" s="16">
        <v>4</v>
      </c>
      <c r="AC84" s="16">
        <v>4</v>
      </c>
      <c r="AD84" s="2">
        <v>4</v>
      </c>
      <c r="AE84" s="2">
        <v>4</v>
      </c>
      <c r="AF84" s="2">
        <v>4</v>
      </c>
      <c r="AG84" s="11">
        <v>5</v>
      </c>
      <c r="AH84" s="11">
        <v>4</v>
      </c>
      <c r="AI84" s="11">
        <v>4</v>
      </c>
      <c r="AJ84" s="2">
        <v>1</v>
      </c>
      <c r="AK84" s="17">
        <v>1</v>
      </c>
      <c r="AL84" s="17">
        <v>1</v>
      </c>
      <c r="AM84" s="12"/>
      <c r="AN84" s="12"/>
      <c r="AO84" s="12"/>
      <c r="AP84" s="2">
        <v>2</v>
      </c>
    </row>
    <row r="85" spans="1:42" ht="12.75" customHeight="1" x14ac:dyDescent="0.2">
      <c r="A85" s="2">
        <v>84</v>
      </c>
      <c r="B85" s="2">
        <v>1</v>
      </c>
      <c r="C85" s="1" t="s">
        <v>145</v>
      </c>
      <c r="D85" s="3"/>
      <c r="E85" s="14">
        <v>3</v>
      </c>
      <c r="F85" s="5"/>
      <c r="G85" s="1"/>
      <c r="H85" s="1"/>
      <c r="I85" s="1"/>
      <c r="J85" s="1"/>
      <c r="K85" s="1"/>
      <c r="L85" s="1"/>
      <c r="M85" s="2">
        <v>1</v>
      </c>
      <c r="N85" s="1"/>
      <c r="O85" s="1"/>
      <c r="P85" s="6">
        <v>5</v>
      </c>
      <c r="Q85" s="6">
        <v>4</v>
      </c>
      <c r="R85" s="6">
        <v>4</v>
      </c>
      <c r="S85" s="7">
        <v>5</v>
      </c>
      <c r="T85" s="7">
        <v>5</v>
      </c>
      <c r="U85" s="8">
        <v>4</v>
      </c>
      <c r="V85" s="8">
        <v>4</v>
      </c>
      <c r="W85" s="8">
        <v>4</v>
      </c>
      <c r="X85" s="8">
        <v>4</v>
      </c>
      <c r="Y85" s="8">
        <v>5</v>
      </c>
      <c r="Z85" s="15">
        <v>4</v>
      </c>
      <c r="AA85" s="15">
        <v>4</v>
      </c>
      <c r="AB85" s="16">
        <v>4</v>
      </c>
      <c r="AC85" s="16">
        <v>4</v>
      </c>
      <c r="AD85" s="2">
        <v>4</v>
      </c>
      <c r="AE85" s="2">
        <v>4</v>
      </c>
      <c r="AF85" s="2">
        <v>4</v>
      </c>
      <c r="AG85" s="11">
        <v>4</v>
      </c>
      <c r="AH85" s="11">
        <v>4</v>
      </c>
      <c r="AI85" s="11">
        <v>4</v>
      </c>
      <c r="AJ85" s="2">
        <v>1</v>
      </c>
      <c r="AK85" s="12"/>
      <c r="AL85" s="17">
        <v>1</v>
      </c>
      <c r="AM85" s="12"/>
      <c r="AN85" s="12"/>
      <c r="AO85" s="12"/>
      <c r="AP85" s="2">
        <v>3</v>
      </c>
    </row>
    <row r="86" spans="1:42" ht="12.75" customHeight="1" x14ac:dyDescent="0.2">
      <c r="A86" s="2">
        <v>85</v>
      </c>
      <c r="B86" s="2">
        <v>1</v>
      </c>
      <c r="C86" s="1" t="s">
        <v>146</v>
      </c>
      <c r="D86" s="3"/>
      <c r="E86" s="14">
        <v>3</v>
      </c>
      <c r="F86" s="5"/>
      <c r="G86" s="2">
        <v>1</v>
      </c>
      <c r="H86" s="1"/>
      <c r="I86" s="1"/>
      <c r="J86" s="2">
        <v>1</v>
      </c>
      <c r="K86" s="1"/>
      <c r="L86" s="1"/>
      <c r="M86" s="1"/>
      <c r="N86" s="1"/>
      <c r="O86" s="1"/>
      <c r="P86" s="6">
        <v>5</v>
      </c>
      <c r="Q86" s="6">
        <v>5</v>
      </c>
      <c r="R86" s="6">
        <v>5</v>
      </c>
      <c r="S86" s="7">
        <v>5</v>
      </c>
      <c r="T86" s="7">
        <v>5</v>
      </c>
      <c r="U86" s="8">
        <v>5</v>
      </c>
      <c r="V86" s="8">
        <v>5</v>
      </c>
      <c r="W86" s="8">
        <v>5</v>
      </c>
      <c r="X86" s="8">
        <v>5</v>
      </c>
      <c r="Y86" s="8">
        <v>5</v>
      </c>
      <c r="Z86" s="15">
        <v>3</v>
      </c>
      <c r="AA86" s="15">
        <v>3</v>
      </c>
      <c r="AB86" s="16">
        <v>4</v>
      </c>
      <c r="AC86" s="16">
        <v>4</v>
      </c>
      <c r="AD86" s="2">
        <v>5</v>
      </c>
      <c r="AE86" s="2">
        <v>5</v>
      </c>
      <c r="AF86" s="2">
        <v>5</v>
      </c>
      <c r="AG86" s="11">
        <v>4</v>
      </c>
      <c r="AH86" s="11">
        <v>4</v>
      </c>
      <c r="AI86" s="11">
        <v>4</v>
      </c>
      <c r="AJ86" s="2">
        <v>1</v>
      </c>
      <c r="AK86" s="17">
        <v>1</v>
      </c>
      <c r="AL86" s="12"/>
      <c r="AM86" s="12"/>
      <c r="AN86" s="17">
        <v>1</v>
      </c>
      <c r="AO86" s="12"/>
      <c r="AP86" s="2">
        <v>2</v>
      </c>
    </row>
    <row r="87" spans="1:42" ht="12.75" customHeight="1" x14ac:dyDescent="0.2">
      <c r="A87" s="2">
        <v>86</v>
      </c>
      <c r="B87" s="2">
        <v>1</v>
      </c>
      <c r="C87" s="1" t="s">
        <v>147</v>
      </c>
      <c r="D87" s="3"/>
      <c r="E87" s="14">
        <v>3</v>
      </c>
      <c r="F87" s="5"/>
      <c r="G87" s="2">
        <v>1</v>
      </c>
      <c r="H87" s="1"/>
      <c r="I87" s="1"/>
      <c r="J87" s="1"/>
      <c r="K87" s="1"/>
      <c r="L87" s="1"/>
      <c r="M87" s="1"/>
      <c r="N87" s="1"/>
      <c r="O87" s="1"/>
      <c r="P87" s="6">
        <v>5</v>
      </c>
      <c r="Q87" s="6">
        <v>5</v>
      </c>
      <c r="R87" s="6">
        <v>5</v>
      </c>
      <c r="S87" s="7">
        <v>5</v>
      </c>
      <c r="T87" s="7">
        <v>5</v>
      </c>
      <c r="U87" s="8">
        <v>5</v>
      </c>
      <c r="V87" s="8">
        <v>4</v>
      </c>
      <c r="W87" s="8">
        <v>5</v>
      </c>
      <c r="X87" s="8">
        <v>5</v>
      </c>
      <c r="Y87" s="8">
        <v>5</v>
      </c>
      <c r="Z87" s="15">
        <v>3</v>
      </c>
      <c r="AA87" s="15">
        <v>3</v>
      </c>
      <c r="AB87" s="16">
        <v>5</v>
      </c>
      <c r="AC87" s="16">
        <v>5</v>
      </c>
      <c r="AD87" s="2">
        <v>5</v>
      </c>
      <c r="AE87" s="2">
        <v>5</v>
      </c>
      <c r="AF87" s="2">
        <v>4</v>
      </c>
      <c r="AG87" s="11">
        <v>4</v>
      </c>
      <c r="AH87" s="11">
        <v>4</v>
      </c>
      <c r="AI87" s="11">
        <v>4</v>
      </c>
      <c r="AJ87" s="2">
        <v>1</v>
      </c>
      <c r="AK87" s="12"/>
      <c r="AL87" s="12"/>
      <c r="AM87" s="17">
        <v>1</v>
      </c>
      <c r="AN87" s="12"/>
      <c r="AO87" s="12"/>
      <c r="AP87" s="2">
        <v>2</v>
      </c>
    </row>
    <row r="88" spans="1:42" ht="12.75" customHeight="1" x14ac:dyDescent="0.2">
      <c r="A88" s="2">
        <v>87</v>
      </c>
      <c r="B88" s="2">
        <v>1</v>
      </c>
      <c r="C88" s="1" t="s">
        <v>148</v>
      </c>
      <c r="D88" s="3"/>
      <c r="E88" s="14">
        <v>3</v>
      </c>
      <c r="F88" s="5"/>
      <c r="G88" s="1"/>
      <c r="H88" s="2">
        <v>1</v>
      </c>
      <c r="I88" s="1"/>
      <c r="J88" s="1"/>
      <c r="K88" s="1"/>
      <c r="L88" s="1"/>
      <c r="M88" s="1"/>
      <c r="N88" s="1"/>
      <c r="O88" s="1"/>
      <c r="P88" s="6">
        <v>5</v>
      </c>
      <c r="Q88" s="6">
        <v>5</v>
      </c>
      <c r="R88" s="6">
        <v>4</v>
      </c>
      <c r="S88" s="7">
        <v>4</v>
      </c>
      <c r="T88" s="7">
        <v>4</v>
      </c>
      <c r="U88" s="8">
        <v>4</v>
      </c>
      <c r="V88" s="8">
        <v>4</v>
      </c>
      <c r="W88" s="8">
        <v>4</v>
      </c>
      <c r="X88" s="8">
        <v>4</v>
      </c>
      <c r="Y88" s="8">
        <v>4</v>
      </c>
      <c r="Z88" s="15">
        <v>3</v>
      </c>
      <c r="AA88" s="15">
        <v>3</v>
      </c>
      <c r="AB88" s="16">
        <v>3</v>
      </c>
      <c r="AC88" s="16">
        <v>3</v>
      </c>
      <c r="AD88" s="2">
        <v>4</v>
      </c>
      <c r="AE88" s="2">
        <v>4</v>
      </c>
      <c r="AF88" s="2">
        <v>3</v>
      </c>
      <c r="AG88" s="11">
        <v>4</v>
      </c>
      <c r="AH88" s="11">
        <v>3</v>
      </c>
      <c r="AI88" s="11">
        <v>3</v>
      </c>
      <c r="AJ88" s="2">
        <v>1</v>
      </c>
      <c r="AK88" s="12"/>
      <c r="AL88" s="12"/>
      <c r="AM88" s="12"/>
      <c r="AN88" s="17">
        <v>1</v>
      </c>
      <c r="AO88" s="12"/>
      <c r="AP88" s="2">
        <v>3</v>
      </c>
    </row>
    <row r="89" spans="1:42" ht="12.75" customHeight="1" x14ac:dyDescent="0.2">
      <c r="A89" s="2">
        <v>88</v>
      </c>
      <c r="B89" s="2">
        <v>1</v>
      </c>
      <c r="C89" s="1"/>
      <c r="D89" s="3"/>
      <c r="E89" s="14">
        <v>2</v>
      </c>
      <c r="F89" s="5"/>
      <c r="G89" s="1"/>
      <c r="H89" s="1"/>
      <c r="I89" s="1"/>
      <c r="J89" s="1"/>
      <c r="K89" s="2">
        <v>1</v>
      </c>
      <c r="L89" s="1"/>
      <c r="M89" s="1"/>
      <c r="N89" s="1"/>
      <c r="O89" s="2">
        <v>1</v>
      </c>
      <c r="P89" s="6">
        <v>4</v>
      </c>
      <c r="Q89" s="6">
        <v>4</v>
      </c>
      <c r="R89" s="6">
        <v>4</v>
      </c>
      <c r="S89" s="7">
        <v>4</v>
      </c>
      <c r="T89" s="7">
        <v>4</v>
      </c>
      <c r="U89" s="8">
        <v>4</v>
      </c>
      <c r="V89" s="8">
        <v>4</v>
      </c>
      <c r="W89" s="8">
        <v>4</v>
      </c>
      <c r="X89" s="8">
        <v>4</v>
      </c>
      <c r="Y89" s="8">
        <v>4</v>
      </c>
      <c r="Z89" s="15">
        <v>3</v>
      </c>
      <c r="AA89" s="15">
        <v>3</v>
      </c>
      <c r="AB89" s="16">
        <v>3</v>
      </c>
      <c r="AC89" s="16">
        <v>3</v>
      </c>
      <c r="AD89" s="2">
        <v>2</v>
      </c>
      <c r="AE89" s="2">
        <v>3</v>
      </c>
      <c r="AF89" s="2">
        <v>3</v>
      </c>
      <c r="AG89" s="11">
        <v>4</v>
      </c>
      <c r="AH89" s="11">
        <v>4</v>
      </c>
      <c r="AI89" s="11">
        <v>4</v>
      </c>
      <c r="AJ89" s="1"/>
      <c r="AK89" s="12"/>
      <c r="AL89" s="12"/>
      <c r="AM89" s="12"/>
      <c r="AN89" s="12"/>
      <c r="AO89" s="12"/>
      <c r="AP89" s="1"/>
    </row>
    <row r="90" spans="1:42" ht="12.75" customHeight="1" x14ac:dyDescent="0.2">
      <c r="A90" s="2">
        <v>89</v>
      </c>
      <c r="B90" s="2">
        <v>1</v>
      </c>
      <c r="C90" s="1" t="s">
        <v>149</v>
      </c>
      <c r="D90" s="3"/>
      <c r="E90" s="14">
        <v>3</v>
      </c>
      <c r="F90" s="5"/>
      <c r="G90" s="1"/>
      <c r="H90" s="2">
        <v>1</v>
      </c>
      <c r="I90" s="1"/>
      <c r="J90" s="1"/>
      <c r="K90" s="1"/>
      <c r="L90" s="1"/>
      <c r="M90" s="1"/>
      <c r="N90" s="1"/>
      <c r="O90" s="1"/>
      <c r="P90" s="6">
        <v>5</v>
      </c>
      <c r="Q90" s="6">
        <v>5</v>
      </c>
      <c r="R90" s="6">
        <v>5</v>
      </c>
      <c r="S90" s="7">
        <v>5</v>
      </c>
      <c r="T90" s="7">
        <v>5</v>
      </c>
      <c r="U90" s="8">
        <v>5</v>
      </c>
      <c r="V90" s="8">
        <v>3</v>
      </c>
      <c r="W90" s="8">
        <v>4</v>
      </c>
      <c r="X90" s="8">
        <v>4</v>
      </c>
      <c r="Y90" s="8">
        <v>4</v>
      </c>
      <c r="Z90" s="15">
        <v>3</v>
      </c>
      <c r="AA90" s="15">
        <v>3</v>
      </c>
      <c r="AB90" s="16">
        <v>4</v>
      </c>
      <c r="AC90" s="16">
        <v>3</v>
      </c>
      <c r="AD90" s="2">
        <v>4</v>
      </c>
      <c r="AE90" s="2">
        <v>3</v>
      </c>
      <c r="AF90" s="2">
        <v>3</v>
      </c>
      <c r="AG90" s="11">
        <v>4</v>
      </c>
      <c r="AH90" s="11">
        <v>4</v>
      </c>
      <c r="AI90" s="11">
        <v>4</v>
      </c>
      <c r="AJ90" s="2">
        <v>1</v>
      </c>
      <c r="AK90" s="17">
        <v>1</v>
      </c>
      <c r="AL90" s="17">
        <v>1</v>
      </c>
      <c r="AM90" s="12"/>
      <c r="AN90" s="17">
        <v>1</v>
      </c>
      <c r="AO90" s="12"/>
      <c r="AP90" s="2">
        <v>3</v>
      </c>
    </row>
    <row r="91" spans="1:42" ht="12.75" customHeight="1" x14ac:dyDescent="0.2">
      <c r="A91" s="2">
        <v>90</v>
      </c>
      <c r="B91" s="2">
        <v>1</v>
      </c>
      <c r="C91" s="1"/>
      <c r="D91" s="3" t="s">
        <v>150</v>
      </c>
      <c r="E91" s="14">
        <v>3</v>
      </c>
      <c r="F91" s="5"/>
      <c r="G91" s="1"/>
      <c r="H91" s="2">
        <v>1</v>
      </c>
      <c r="I91" s="1"/>
      <c r="J91" s="1"/>
      <c r="K91" s="2">
        <v>1</v>
      </c>
      <c r="L91" s="1"/>
      <c r="M91" s="1"/>
      <c r="N91" s="1"/>
      <c r="O91" s="1"/>
      <c r="P91" s="6">
        <v>5</v>
      </c>
      <c r="Q91" s="6">
        <v>5</v>
      </c>
      <c r="R91" s="6">
        <v>5</v>
      </c>
      <c r="S91" s="7">
        <v>5</v>
      </c>
      <c r="T91" s="7">
        <v>5</v>
      </c>
      <c r="U91" s="8">
        <v>5</v>
      </c>
      <c r="V91" s="8">
        <v>5</v>
      </c>
      <c r="W91" s="8">
        <v>5</v>
      </c>
      <c r="X91" s="8">
        <v>5</v>
      </c>
      <c r="Y91" s="8">
        <v>5</v>
      </c>
      <c r="Z91" s="15">
        <v>3</v>
      </c>
      <c r="AA91" s="15">
        <v>3</v>
      </c>
      <c r="AB91" s="16">
        <v>3</v>
      </c>
      <c r="AC91" s="16">
        <v>3</v>
      </c>
      <c r="AD91" s="2">
        <v>4</v>
      </c>
      <c r="AE91" s="2">
        <v>3</v>
      </c>
      <c r="AF91" s="2">
        <v>3</v>
      </c>
      <c r="AG91" s="11">
        <v>3</v>
      </c>
      <c r="AH91" s="11">
        <v>2</v>
      </c>
      <c r="AI91" s="11">
        <v>3</v>
      </c>
      <c r="AJ91" s="2">
        <v>1</v>
      </c>
      <c r="AK91" s="17">
        <v>1</v>
      </c>
      <c r="AL91" s="12"/>
      <c r="AM91" s="17">
        <v>1</v>
      </c>
      <c r="AN91" s="12"/>
      <c r="AO91" s="12"/>
      <c r="AP91" s="2">
        <v>2</v>
      </c>
    </row>
    <row r="92" spans="1:42" ht="12.75" customHeight="1" x14ac:dyDescent="0.2">
      <c r="A92" s="2">
        <v>91</v>
      </c>
      <c r="B92" s="2">
        <v>1</v>
      </c>
      <c r="C92" s="1" t="s">
        <v>151</v>
      </c>
      <c r="D92" s="3" t="s">
        <v>152</v>
      </c>
      <c r="E92" s="14">
        <v>3</v>
      </c>
      <c r="F92" s="5"/>
      <c r="G92" s="2">
        <v>1</v>
      </c>
      <c r="H92" s="1"/>
      <c r="I92" s="1"/>
      <c r="J92" s="1"/>
      <c r="K92" s="1"/>
      <c r="L92" s="1"/>
      <c r="M92" s="1"/>
      <c r="N92" s="1"/>
      <c r="O92" s="1"/>
      <c r="P92" s="6">
        <v>5</v>
      </c>
      <c r="Q92" s="6">
        <v>5</v>
      </c>
      <c r="R92" s="6">
        <v>4</v>
      </c>
      <c r="S92" s="7">
        <v>5</v>
      </c>
      <c r="T92" s="7">
        <v>5</v>
      </c>
      <c r="U92" s="8">
        <v>5</v>
      </c>
      <c r="V92" s="8">
        <v>4</v>
      </c>
      <c r="W92" s="8">
        <v>5</v>
      </c>
      <c r="X92" s="8">
        <v>5</v>
      </c>
      <c r="Y92" s="8">
        <v>5</v>
      </c>
      <c r="Z92" s="15">
        <v>3</v>
      </c>
      <c r="AA92" s="15">
        <v>2</v>
      </c>
      <c r="AB92" s="16">
        <v>4</v>
      </c>
      <c r="AC92" s="16">
        <v>5</v>
      </c>
      <c r="AD92" s="2">
        <v>5</v>
      </c>
      <c r="AE92" s="2">
        <v>5</v>
      </c>
      <c r="AF92" s="2">
        <v>5</v>
      </c>
      <c r="AG92" s="11">
        <v>4</v>
      </c>
      <c r="AH92" s="11">
        <v>5</v>
      </c>
      <c r="AI92" s="11">
        <v>5</v>
      </c>
      <c r="AJ92" s="2">
        <v>1</v>
      </c>
      <c r="AK92" s="12"/>
      <c r="AL92" s="12"/>
      <c r="AM92" s="12"/>
      <c r="AN92" s="17">
        <v>1</v>
      </c>
      <c r="AO92" s="12"/>
      <c r="AP92" s="2">
        <v>1</v>
      </c>
    </row>
    <row r="93" spans="1:42" ht="25.5" customHeight="1" x14ac:dyDescent="0.2">
      <c r="A93" s="2">
        <v>92</v>
      </c>
      <c r="B93" s="2">
        <v>1</v>
      </c>
      <c r="C93" s="1" t="s">
        <v>153</v>
      </c>
      <c r="D93" s="3"/>
      <c r="E93" s="14">
        <v>3</v>
      </c>
      <c r="F93" s="5"/>
      <c r="G93" s="2">
        <v>1</v>
      </c>
      <c r="H93" s="1"/>
      <c r="I93" s="1"/>
      <c r="J93" s="1"/>
      <c r="K93" s="1"/>
      <c r="L93" s="1"/>
      <c r="M93" s="1"/>
      <c r="N93" s="1"/>
      <c r="O93" s="2">
        <v>1</v>
      </c>
      <c r="P93" s="6">
        <v>5</v>
      </c>
      <c r="Q93" s="6">
        <v>5</v>
      </c>
      <c r="R93" s="6">
        <v>5</v>
      </c>
      <c r="S93" s="7">
        <v>5</v>
      </c>
      <c r="T93" s="7">
        <v>5</v>
      </c>
      <c r="U93" s="8">
        <v>5</v>
      </c>
      <c r="V93" s="8">
        <v>5</v>
      </c>
      <c r="W93" s="8">
        <v>5</v>
      </c>
      <c r="X93" s="8">
        <v>5</v>
      </c>
      <c r="Y93" s="8">
        <v>5</v>
      </c>
      <c r="Z93" s="15">
        <v>1</v>
      </c>
      <c r="AA93" s="15">
        <v>4</v>
      </c>
      <c r="AB93" s="16">
        <v>4</v>
      </c>
      <c r="AC93" s="16">
        <v>2</v>
      </c>
      <c r="AD93" s="2">
        <v>3</v>
      </c>
      <c r="AE93" s="2">
        <v>5</v>
      </c>
      <c r="AF93" s="2">
        <v>5</v>
      </c>
      <c r="AG93" s="11">
        <v>4</v>
      </c>
      <c r="AH93" s="11">
        <v>4</v>
      </c>
      <c r="AI93" s="11">
        <v>4</v>
      </c>
      <c r="AJ93" s="2">
        <v>1</v>
      </c>
      <c r="AK93" s="17">
        <v>1</v>
      </c>
      <c r="AL93" s="17">
        <v>1</v>
      </c>
      <c r="AM93" s="17">
        <v>1</v>
      </c>
      <c r="AN93" s="17">
        <v>1</v>
      </c>
      <c r="AO93" s="12"/>
      <c r="AP93" s="2">
        <v>2</v>
      </c>
    </row>
    <row r="94" spans="1:42" ht="12.75" customHeight="1" x14ac:dyDescent="0.2">
      <c r="A94" s="2">
        <v>93</v>
      </c>
      <c r="B94" s="2">
        <v>1</v>
      </c>
      <c r="C94" s="1" t="s">
        <v>154</v>
      </c>
      <c r="D94" s="3" t="s">
        <v>155</v>
      </c>
      <c r="E94" s="14">
        <v>3</v>
      </c>
      <c r="F94" s="5"/>
      <c r="G94" s="1"/>
      <c r="H94" s="2">
        <v>1</v>
      </c>
      <c r="I94" s="1"/>
      <c r="J94" s="1"/>
      <c r="K94" s="1"/>
      <c r="L94" s="1"/>
      <c r="M94" s="1"/>
      <c r="N94" s="1"/>
      <c r="O94" s="1"/>
      <c r="P94" s="6">
        <v>5</v>
      </c>
      <c r="Q94" s="6">
        <v>5</v>
      </c>
      <c r="R94" s="6">
        <v>5</v>
      </c>
      <c r="S94" s="7">
        <v>5</v>
      </c>
      <c r="T94" s="7">
        <v>5</v>
      </c>
      <c r="U94" s="8">
        <v>5</v>
      </c>
      <c r="V94" s="8">
        <v>5</v>
      </c>
      <c r="W94" s="8">
        <v>5</v>
      </c>
      <c r="X94" s="8">
        <v>5</v>
      </c>
      <c r="Y94" s="8">
        <v>5</v>
      </c>
      <c r="Z94" s="15">
        <v>3</v>
      </c>
      <c r="AA94" s="15">
        <v>3</v>
      </c>
      <c r="AB94" s="16">
        <v>4</v>
      </c>
      <c r="AC94" s="16">
        <v>4</v>
      </c>
      <c r="AD94" s="2">
        <v>5</v>
      </c>
      <c r="AE94" s="2">
        <v>5</v>
      </c>
      <c r="AF94" s="2">
        <v>3</v>
      </c>
      <c r="AG94" s="11">
        <v>4</v>
      </c>
      <c r="AH94" s="11">
        <v>5</v>
      </c>
      <c r="AI94" s="11">
        <v>5</v>
      </c>
      <c r="AJ94" s="2">
        <v>1</v>
      </c>
      <c r="AK94" s="12"/>
      <c r="AL94" s="12"/>
      <c r="AM94" s="17">
        <v>1</v>
      </c>
      <c r="AN94" s="12"/>
      <c r="AO94" s="12"/>
      <c r="AP94" s="2">
        <v>3</v>
      </c>
    </row>
    <row r="95" spans="1:42" ht="12.75" customHeight="1" x14ac:dyDescent="0.2">
      <c r="A95" s="2">
        <v>94</v>
      </c>
      <c r="B95" s="2">
        <v>1</v>
      </c>
      <c r="C95" s="1" t="s">
        <v>156</v>
      </c>
      <c r="D95" s="3" t="s">
        <v>157</v>
      </c>
      <c r="E95" s="14">
        <v>3</v>
      </c>
      <c r="F95" s="5"/>
      <c r="G95" s="1"/>
      <c r="H95" s="1"/>
      <c r="I95" s="1"/>
      <c r="J95" s="1"/>
      <c r="K95" s="2">
        <v>1</v>
      </c>
      <c r="L95" s="1"/>
      <c r="M95" s="1"/>
      <c r="N95" s="1"/>
      <c r="O95" s="1"/>
      <c r="P95" s="6">
        <v>4</v>
      </c>
      <c r="Q95" s="6">
        <v>4</v>
      </c>
      <c r="R95" s="6">
        <v>4</v>
      </c>
      <c r="S95" s="7">
        <v>4</v>
      </c>
      <c r="T95" s="7">
        <v>4</v>
      </c>
      <c r="U95" s="8">
        <v>4</v>
      </c>
      <c r="V95" s="8">
        <v>4</v>
      </c>
      <c r="W95" s="8">
        <v>4</v>
      </c>
      <c r="X95" s="8">
        <v>4</v>
      </c>
      <c r="Y95" s="8">
        <v>4</v>
      </c>
      <c r="Z95" s="15">
        <v>4</v>
      </c>
      <c r="AA95" s="15">
        <v>4</v>
      </c>
      <c r="AB95" s="16">
        <v>4</v>
      </c>
      <c r="AC95" s="16">
        <v>4</v>
      </c>
      <c r="AD95" s="2">
        <v>4</v>
      </c>
      <c r="AE95" s="2">
        <v>4</v>
      </c>
      <c r="AF95" s="2">
        <v>4</v>
      </c>
      <c r="AG95" s="11">
        <v>4</v>
      </c>
      <c r="AH95" s="11">
        <v>4</v>
      </c>
      <c r="AI95" s="11">
        <v>4</v>
      </c>
      <c r="AJ95" s="2">
        <v>1</v>
      </c>
      <c r="AK95" s="17">
        <v>1</v>
      </c>
      <c r="AL95" s="12"/>
      <c r="AM95" s="12"/>
      <c r="AN95" s="12"/>
      <c r="AO95" s="12"/>
      <c r="AP95" s="2">
        <v>2</v>
      </c>
    </row>
    <row r="96" spans="1:42" ht="12.75" customHeight="1" x14ac:dyDescent="0.2">
      <c r="A96" s="2">
        <v>95</v>
      </c>
      <c r="B96" s="2">
        <v>1</v>
      </c>
      <c r="C96" s="1" t="s">
        <v>158</v>
      </c>
      <c r="D96" s="3"/>
      <c r="E96" s="14">
        <v>3</v>
      </c>
      <c r="F96" s="5"/>
      <c r="G96" s="1"/>
      <c r="H96" s="2">
        <v>1</v>
      </c>
      <c r="I96" s="1"/>
      <c r="J96" s="1"/>
      <c r="K96" s="1"/>
      <c r="L96" s="1"/>
      <c r="M96" s="1"/>
      <c r="N96" s="1"/>
      <c r="O96" s="1"/>
      <c r="P96" s="6">
        <v>5</v>
      </c>
      <c r="Q96" s="6">
        <v>3</v>
      </c>
      <c r="R96" s="6">
        <v>3</v>
      </c>
      <c r="S96" s="7">
        <v>5</v>
      </c>
      <c r="T96" s="7">
        <v>4</v>
      </c>
      <c r="U96" s="8">
        <v>4</v>
      </c>
      <c r="V96" s="8">
        <v>4</v>
      </c>
      <c r="W96" s="8">
        <v>4</v>
      </c>
      <c r="X96" s="8">
        <v>4</v>
      </c>
      <c r="Y96" s="8">
        <v>4</v>
      </c>
      <c r="Z96" s="15">
        <v>2</v>
      </c>
      <c r="AA96" s="15">
        <v>2</v>
      </c>
      <c r="AB96" s="16">
        <v>4</v>
      </c>
      <c r="AC96" s="16">
        <v>3</v>
      </c>
      <c r="AD96" s="2">
        <v>4</v>
      </c>
      <c r="AE96" s="2">
        <v>3</v>
      </c>
      <c r="AF96" s="2">
        <v>3</v>
      </c>
      <c r="AG96" s="11">
        <v>3</v>
      </c>
      <c r="AH96" s="11">
        <v>3</v>
      </c>
      <c r="AI96" s="11">
        <v>3</v>
      </c>
      <c r="AJ96" s="2">
        <v>1</v>
      </c>
      <c r="AK96" s="17">
        <v>1</v>
      </c>
      <c r="AL96" s="12"/>
      <c r="AM96" s="12"/>
      <c r="AN96" s="12"/>
      <c r="AO96" s="12"/>
      <c r="AP96" s="2">
        <v>2</v>
      </c>
    </row>
    <row r="97" spans="1:42" ht="12.75" customHeight="1" x14ac:dyDescent="0.2">
      <c r="A97" s="2">
        <v>96</v>
      </c>
      <c r="B97" s="18">
        <v>2</v>
      </c>
      <c r="C97" s="1" t="s">
        <v>159</v>
      </c>
      <c r="D97" s="3"/>
      <c r="E97" s="14">
        <v>3</v>
      </c>
      <c r="F97" s="5"/>
      <c r="G97" s="1"/>
      <c r="H97" s="1"/>
      <c r="I97" s="1"/>
      <c r="J97" s="1"/>
      <c r="K97" s="1"/>
      <c r="L97" s="1"/>
      <c r="M97" s="2">
        <v>1</v>
      </c>
      <c r="N97" s="1"/>
      <c r="O97" s="1"/>
      <c r="P97" s="6">
        <v>5</v>
      </c>
      <c r="Q97" s="6">
        <v>5</v>
      </c>
      <c r="R97" s="6">
        <v>5</v>
      </c>
      <c r="S97" s="7">
        <v>5</v>
      </c>
      <c r="T97" s="7">
        <v>5</v>
      </c>
      <c r="U97" s="8">
        <v>5</v>
      </c>
      <c r="V97" s="8">
        <v>5</v>
      </c>
      <c r="W97" s="8">
        <v>5</v>
      </c>
      <c r="X97" s="8">
        <v>5</v>
      </c>
      <c r="Y97" s="8">
        <v>5</v>
      </c>
      <c r="Z97" s="15">
        <v>1</v>
      </c>
      <c r="AA97" s="15">
        <v>1</v>
      </c>
      <c r="AB97" s="16">
        <v>3</v>
      </c>
      <c r="AC97" s="16">
        <v>3</v>
      </c>
      <c r="AD97" s="2">
        <v>5</v>
      </c>
      <c r="AE97" s="2">
        <v>5</v>
      </c>
      <c r="AF97" s="2">
        <v>5</v>
      </c>
      <c r="AG97" s="11">
        <v>4</v>
      </c>
      <c r="AH97" s="11">
        <v>4</v>
      </c>
      <c r="AI97" s="11">
        <v>4</v>
      </c>
      <c r="AJ97" s="2">
        <v>1</v>
      </c>
      <c r="AK97" s="12"/>
      <c r="AL97" s="17">
        <v>1</v>
      </c>
      <c r="AM97" s="12"/>
      <c r="AN97" s="12"/>
      <c r="AO97" s="12"/>
      <c r="AP97" s="2">
        <v>3</v>
      </c>
    </row>
    <row r="98" spans="1:42" ht="38.25" customHeight="1" x14ac:dyDescent="0.2">
      <c r="A98" s="2">
        <v>97</v>
      </c>
      <c r="B98" s="18">
        <v>2</v>
      </c>
      <c r="C98" s="1" t="s">
        <v>160</v>
      </c>
      <c r="D98" s="3" t="s">
        <v>161</v>
      </c>
      <c r="E98" s="14">
        <v>3</v>
      </c>
      <c r="F98" s="5"/>
      <c r="G98" s="1"/>
      <c r="H98" s="1"/>
      <c r="I98" s="1"/>
      <c r="J98" s="1"/>
      <c r="K98" s="1"/>
      <c r="L98" s="1"/>
      <c r="M98" s="2">
        <v>1</v>
      </c>
      <c r="N98" s="1"/>
      <c r="O98" s="1"/>
      <c r="P98" s="6">
        <v>5</v>
      </c>
      <c r="Q98" s="6">
        <v>5</v>
      </c>
      <c r="R98" s="6">
        <v>5</v>
      </c>
      <c r="S98" s="7">
        <v>5</v>
      </c>
      <c r="T98" s="7">
        <v>5</v>
      </c>
      <c r="U98" s="8">
        <v>5</v>
      </c>
      <c r="V98" s="8">
        <v>5</v>
      </c>
      <c r="W98" s="8">
        <v>5</v>
      </c>
      <c r="X98" s="8">
        <v>5</v>
      </c>
      <c r="Y98" s="8">
        <v>5</v>
      </c>
      <c r="Z98" s="15">
        <v>5</v>
      </c>
      <c r="AA98" s="15">
        <v>5</v>
      </c>
      <c r="AB98" s="16">
        <v>5</v>
      </c>
      <c r="AC98" s="16">
        <v>5</v>
      </c>
      <c r="AD98" s="2">
        <v>5</v>
      </c>
      <c r="AE98" s="2">
        <v>5</v>
      </c>
      <c r="AF98" s="2">
        <v>5</v>
      </c>
      <c r="AG98" s="11">
        <v>5</v>
      </c>
      <c r="AH98" s="11">
        <v>5</v>
      </c>
      <c r="AI98" s="11">
        <v>5</v>
      </c>
      <c r="AJ98" s="2">
        <v>2</v>
      </c>
      <c r="AK98" s="17">
        <v>1</v>
      </c>
      <c r="AL98" s="17">
        <v>1</v>
      </c>
      <c r="AM98" s="17">
        <v>1</v>
      </c>
      <c r="AN98" s="17">
        <v>1</v>
      </c>
      <c r="AO98" s="12"/>
      <c r="AP98" s="2">
        <v>1</v>
      </c>
    </row>
    <row r="99" spans="1:42" ht="25.5" customHeight="1" x14ac:dyDescent="0.2">
      <c r="A99" s="2">
        <v>98</v>
      </c>
      <c r="B99" s="2">
        <v>1</v>
      </c>
      <c r="C99" s="1" t="s">
        <v>162</v>
      </c>
      <c r="D99" s="3" t="s">
        <v>163</v>
      </c>
      <c r="E99" s="14">
        <v>3</v>
      </c>
      <c r="F99" s="5"/>
      <c r="G99" s="2">
        <v>1</v>
      </c>
      <c r="H99" s="2">
        <v>1</v>
      </c>
      <c r="I99" s="1"/>
      <c r="J99" s="1"/>
      <c r="K99" s="1"/>
      <c r="L99" s="1"/>
      <c r="M99" s="1"/>
      <c r="N99" s="1"/>
      <c r="O99" s="1"/>
      <c r="P99" s="6">
        <v>5</v>
      </c>
      <c r="Q99" s="6">
        <v>5</v>
      </c>
      <c r="R99" s="6">
        <v>5</v>
      </c>
      <c r="S99" s="7">
        <v>5</v>
      </c>
      <c r="T99" s="7">
        <v>5</v>
      </c>
      <c r="U99" s="8">
        <v>5</v>
      </c>
      <c r="V99" s="8">
        <v>3</v>
      </c>
      <c r="W99" s="8">
        <v>5</v>
      </c>
      <c r="X99" s="8">
        <v>3</v>
      </c>
      <c r="Y99" s="8">
        <v>4</v>
      </c>
      <c r="Z99" s="15">
        <v>2</v>
      </c>
      <c r="AA99" s="15">
        <v>2</v>
      </c>
      <c r="AB99" s="16">
        <v>3</v>
      </c>
      <c r="AC99" s="16">
        <v>3</v>
      </c>
      <c r="AD99" s="2">
        <v>4</v>
      </c>
      <c r="AE99" s="2">
        <v>4</v>
      </c>
      <c r="AF99" s="2">
        <v>4</v>
      </c>
      <c r="AG99" s="11">
        <v>3</v>
      </c>
      <c r="AH99" s="11">
        <v>4</v>
      </c>
      <c r="AI99" s="11">
        <v>4</v>
      </c>
      <c r="AJ99" s="2">
        <v>1</v>
      </c>
      <c r="AK99" s="17">
        <v>1</v>
      </c>
      <c r="AL99" s="12"/>
      <c r="AM99" s="12"/>
      <c r="AN99" s="12"/>
      <c r="AO99" s="12"/>
      <c r="AP99" s="2">
        <v>3</v>
      </c>
    </row>
    <row r="100" spans="1:42" ht="12.75" customHeight="1" x14ac:dyDescent="0.2">
      <c r="A100" s="2">
        <v>99</v>
      </c>
      <c r="B100" s="2">
        <v>1</v>
      </c>
      <c r="C100" s="1" t="s">
        <v>164</v>
      </c>
      <c r="D100" s="3"/>
      <c r="E100" s="14">
        <v>3</v>
      </c>
      <c r="F100" s="5"/>
      <c r="G100" s="1"/>
      <c r="H100" s="2">
        <v>1</v>
      </c>
      <c r="I100" s="1"/>
      <c r="J100" s="1"/>
      <c r="K100" s="1"/>
      <c r="L100" s="1"/>
      <c r="M100" s="1"/>
      <c r="N100" s="1"/>
      <c r="O100" s="1"/>
      <c r="P100" s="6">
        <v>5</v>
      </c>
      <c r="Q100" s="6">
        <v>4</v>
      </c>
      <c r="R100" s="6">
        <v>3</v>
      </c>
      <c r="S100" s="7">
        <v>5</v>
      </c>
      <c r="T100" s="7">
        <v>4</v>
      </c>
      <c r="U100" s="8">
        <v>4</v>
      </c>
      <c r="V100" s="8">
        <v>3</v>
      </c>
      <c r="W100" s="8">
        <v>4</v>
      </c>
      <c r="X100" s="8">
        <v>4</v>
      </c>
      <c r="Y100" s="8">
        <v>4</v>
      </c>
      <c r="Z100" s="15">
        <v>3</v>
      </c>
      <c r="AA100" s="15">
        <v>3</v>
      </c>
      <c r="AB100" s="16">
        <v>4</v>
      </c>
      <c r="AC100" s="16">
        <v>4</v>
      </c>
      <c r="AD100" s="2">
        <v>4</v>
      </c>
      <c r="AE100" s="2">
        <v>4</v>
      </c>
      <c r="AF100" s="2">
        <v>4</v>
      </c>
      <c r="AG100" s="11">
        <v>2</v>
      </c>
      <c r="AH100" s="11">
        <v>3</v>
      </c>
      <c r="AI100" s="11">
        <v>3</v>
      </c>
      <c r="AJ100" s="1"/>
      <c r="AK100" s="12"/>
      <c r="AL100" s="12"/>
      <c r="AM100" s="12"/>
      <c r="AN100" s="12"/>
      <c r="AO100" s="12"/>
      <c r="AP100" s="1"/>
    </row>
    <row r="101" spans="1:42" ht="12.75" customHeight="1" x14ac:dyDescent="0.2">
      <c r="A101" s="2">
        <v>100</v>
      </c>
      <c r="B101" s="2">
        <v>1</v>
      </c>
      <c r="C101" s="1" t="s">
        <v>165</v>
      </c>
      <c r="D101" s="3"/>
      <c r="E101" s="14">
        <v>3</v>
      </c>
      <c r="F101" s="5"/>
      <c r="G101" s="1"/>
      <c r="H101" s="2">
        <v>1</v>
      </c>
      <c r="I101" s="1"/>
      <c r="J101" s="1"/>
      <c r="K101" s="1"/>
      <c r="L101" s="1"/>
      <c r="M101" s="1"/>
      <c r="N101" s="1"/>
      <c r="O101" s="1"/>
      <c r="P101" s="6">
        <v>5</v>
      </c>
      <c r="Q101" s="6">
        <v>5</v>
      </c>
      <c r="R101" s="6">
        <v>4</v>
      </c>
      <c r="S101" s="7">
        <v>4</v>
      </c>
      <c r="T101" s="7">
        <v>4</v>
      </c>
      <c r="U101" s="8">
        <v>5</v>
      </c>
      <c r="V101" s="8">
        <v>4</v>
      </c>
      <c r="W101" s="8">
        <v>4</v>
      </c>
      <c r="X101" s="8">
        <v>4</v>
      </c>
      <c r="Y101" s="8">
        <v>4</v>
      </c>
      <c r="Z101" s="15">
        <v>3</v>
      </c>
      <c r="AA101" s="15">
        <v>2</v>
      </c>
      <c r="AB101" s="16">
        <v>4</v>
      </c>
      <c r="AC101" s="16">
        <v>4</v>
      </c>
      <c r="AD101" s="2">
        <v>4</v>
      </c>
      <c r="AE101" s="2">
        <v>4</v>
      </c>
      <c r="AF101" s="2">
        <v>4</v>
      </c>
      <c r="AG101" s="11">
        <v>4</v>
      </c>
      <c r="AH101" s="11">
        <v>4</v>
      </c>
      <c r="AI101" s="11">
        <v>5</v>
      </c>
      <c r="AJ101" s="2">
        <v>1</v>
      </c>
      <c r="AK101" s="12"/>
      <c r="AL101" s="17">
        <v>2</v>
      </c>
      <c r="AM101" s="12"/>
      <c r="AN101" s="12"/>
      <c r="AO101" s="12"/>
      <c r="AP101" s="2">
        <v>2</v>
      </c>
    </row>
    <row r="102" spans="1:42" ht="12.75" customHeight="1" x14ac:dyDescent="0.2">
      <c r="A102" s="2">
        <v>101</v>
      </c>
      <c r="B102" s="2">
        <v>1</v>
      </c>
      <c r="C102" s="1" t="s">
        <v>166</v>
      </c>
      <c r="D102" s="3"/>
      <c r="E102" s="14">
        <v>3</v>
      </c>
      <c r="F102" s="5"/>
      <c r="G102" s="1"/>
      <c r="H102" s="2">
        <v>1</v>
      </c>
      <c r="I102" s="1"/>
      <c r="J102" s="1"/>
      <c r="K102" s="1"/>
      <c r="L102" s="1"/>
      <c r="M102" s="1"/>
      <c r="N102" s="1"/>
      <c r="O102" s="1"/>
      <c r="P102" s="6">
        <v>4</v>
      </c>
      <c r="Q102" s="6">
        <v>4</v>
      </c>
      <c r="R102" s="6">
        <v>4</v>
      </c>
      <c r="S102" s="7">
        <v>5</v>
      </c>
      <c r="T102" s="7">
        <v>5</v>
      </c>
      <c r="U102" s="8">
        <v>4</v>
      </c>
      <c r="V102" s="8">
        <v>3</v>
      </c>
      <c r="W102" s="8">
        <v>3</v>
      </c>
      <c r="X102" s="8">
        <v>4</v>
      </c>
      <c r="Y102" s="8">
        <v>4</v>
      </c>
      <c r="Z102" s="15">
        <v>2</v>
      </c>
      <c r="AA102" s="15">
        <v>2</v>
      </c>
      <c r="AB102" s="16">
        <v>4</v>
      </c>
      <c r="AC102" s="16">
        <v>3</v>
      </c>
      <c r="AD102" s="2">
        <v>4</v>
      </c>
      <c r="AE102" s="2">
        <v>4</v>
      </c>
      <c r="AF102" s="2">
        <v>4</v>
      </c>
      <c r="AG102" s="11">
        <v>1</v>
      </c>
      <c r="AH102" s="11">
        <v>4</v>
      </c>
      <c r="AI102" s="11">
        <v>4</v>
      </c>
      <c r="AJ102" s="2">
        <v>1</v>
      </c>
      <c r="AK102" s="12"/>
      <c r="AL102" s="12"/>
      <c r="AM102" s="12"/>
      <c r="AN102" s="12"/>
      <c r="AO102" s="17">
        <v>1</v>
      </c>
      <c r="AP102" s="2">
        <v>2</v>
      </c>
    </row>
    <row r="103" spans="1:42" ht="12.75" customHeight="1" x14ac:dyDescent="0.2">
      <c r="A103" s="2">
        <v>102</v>
      </c>
      <c r="B103" s="2">
        <v>1</v>
      </c>
      <c r="C103" s="1" t="s">
        <v>167</v>
      </c>
      <c r="D103" s="3" t="s">
        <v>168</v>
      </c>
      <c r="E103" s="14">
        <v>3</v>
      </c>
      <c r="F103" s="5"/>
      <c r="G103" s="1"/>
      <c r="H103" s="1"/>
      <c r="I103" s="1"/>
      <c r="J103" s="1"/>
      <c r="K103" s="2">
        <v>1</v>
      </c>
      <c r="L103" s="2">
        <v>1</v>
      </c>
      <c r="M103" s="1"/>
      <c r="N103" s="1"/>
      <c r="O103" s="1"/>
      <c r="P103" s="6">
        <v>4</v>
      </c>
      <c r="Q103" s="6">
        <v>4</v>
      </c>
      <c r="R103" s="6">
        <v>5</v>
      </c>
      <c r="S103" s="7">
        <v>5</v>
      </c>
      <c r="T103" s="7">
        <v>4</v>
      </c>
      <c r="U103" s="8">
        <v>5</v>
      </c>
      <c r="V103" s="8">
        <v>3</v>
      </c>
      <c r="W103" s="8">
        <v>5</v>
      </c>
      <c r="X103" s="8">
        <v>3</v>
      </c>
      <c r="Y103" s="8">
        <v>5</v>
      </c>
      <c r="Z103" s="15">
        <v>3</v>
      </c>
      <c r="AA103" s="15">
        <v>4</v>
      </c>
      <c r="AB103" s="16">
        <v>4</v>
      </c>
      <c r="AC103" s="16">
        <v>5</v>
      </c>
      <c r="AD103" s="2">
        <v>5</v>
      </c>
      <c r="AE103" s="2">
        <v>5</v>
      </c>
      <c r="AF103" s="2">
        <v>5</v>
      </c>
      <c r="AG103" s="11">
        <v>5</v>
      </c>
      <c r="AH103" s="11">
        <v>5</v>
      </c>
      <c r="AI103" s="11">
        <v>4</v>
      </c>
      <c r="AJ103" s="2">
        <v>1</v>
      </c>
      <c r="AK103" s="12"/>
      <c r="AL103" s="12"/>
      <c r="AM103" s="12"/>
      <c r="AN103" s="17">
        <v>1</v>
      </c>
      <c r="AO103" s="12"/>
      <c r="AP103" s="2">
        <v>3</v>
      </c>
    </row>
    <row r="104" spans="1:42" ht="12.75" customHeight="1" x14ac:dyDescent="0.2">
      <c r="A104" s="2">
        <v>103</v>
      </c>
      <c r="B104" s="2">
        <v>1</v>
      </c>
      <c r="C104" s="1" t="s">
        <v>169</v>
      </c>
      <c r="D104" s="3"/>
      <c r="E104" s="14">
        <v>3</v>
      </c>
      <c r="F104" s="5"/>
      <c r="G104" s="1"/>
      <c r="H104" s="1"/>
      <c r="I104" s="1"/>
      <c r="J104" s="2">
        <v>1</v>
      </c>
      <c r="K104" s="1"/>
      <c r="L104" s="1"/>
      <c r="M104" s="1"/>
      <c r="N104" s="1"/>
      <c r="O104" s="1"/>
      <c r="P104" s="6">
        <v>5</v>
      </c>
      <c r="Q104" s="6">
        <v>4</v>
      </c>
      <c r="R104" s="6">
        <v>4</v>
      </c>
      <c r="S104" s="7">
        <v>5</v>
      </c>
      <c r="T104" s="7">
        <v>5</v>
      </c>
      <c r="U104" s="8">
        <v>5</v>
      </c>
      <c r="V104" s="8">
        <v>3</v>
      </c>
      <c r="W104" s="8">
        <v>4</v>
      </c>
      <c r="X104" s="8">
        <v>5</v>
      </c>
      <c r="Y104" s="8">
        <v>4</v>
      </c>
      <c r="Z104" s="15">
        <v>3</v>
      </c>
      <c r="AA104" s="15">
        <v>3</v>
      </c>
      <c r="AB104" s="16">
        <v>4</v>
      </c>
      <c r="AC104" s="16">
        <v>4</v>
      </c>
      <c r="AD104" s="2">
        <v>4</v>
      </c>
      <c r="AE104" s="2">
        <v>4</v>
      </c>
      <c r="AF104" s="2">
        <v>5</v>
      </c>
      <c r="AG104" s="11">
        <v>4</v>
      </c>
      <c r="AH104" s="11">
        <v>5</v>
      </c>
      <c r="AI104" s="11">
        <v>4</v>
      </c>
      <c r="AJ104" s="2">
        <v>1</v>
      </c>
      <c r="AK104" s="12"/>
      <c r="AL104" s="17">
        <v>1</v>
      </c>
      <c r="AM104" s="12"/>
      <c r="AN104" s="17">
        <v>1</v>
      </c>
      <c r="AO104" s="12"/>
      <c r="AP104" s="2">
        <v>2</v>
      </c>
    </row>
    <row r="105" spans="1:42" ht="12.75" customHeight="1" x14ac:dyDescent="0.2">
      <c r="A105" s="2">
        <v>104</v>
      </c>
      <c r="B105" s="2">
        <v>1</v>
      </c>
      <c r="C105" s="1" t="s">
        <v>170</v>
      </c>
      <c r="D105" s="3"/>
      <c r="E105" s="14">
        <v>3</v>
      </c>
      <c r="F105" s="5"/>
      <c r="G105" s="1"/>
      <c r="H105" s="1"/>
      <c r="I105" s="1"/>
      <c r="J105" s="2">
        <v>1</v>
      </c>
      <c r="K105" s="1"/>
      <c r="L105" s="1"/>
      <c r="M105" s="1"/>
      <c r="N105" s="1"/>
      <c r="O105" s="1"/>
      <c r="P105" s="6">
        <v>5</v>
      </c>
      <c r="Q105" s="6">
        <v>5</v>
      </c>
      <c r="R105" s="6">
        <v>5</v>
      </c>
      <c r="S105" s="7">
        <v>5</v>
      </c>
      <c r="T105" s="7">
        <v>5</v>
      </c>
      <c r="U105" s="8">
        <v>5</v>
      </c>
      <c r="V105" s="8">
        <v>3</v>
      </c>
      <c r="W105" s="8">
        <v>5</v>
      </c>
      <c r="X105" s="8">
        <v>5</v>
      </c>
      <c r="Y105" s="8">
        <v>5</v>
      </c>
      <c r="Z105" s="15">
        <v>4</v>
      </c>
      <c r="AA105" s="15">
        <v>3</v>
      </c>
      <c r="AB105" s="16">
        <v>5</v>
      </c>
      <c r="AC105" s="16">
        <v>4</v>
      </c>
      <c r="AD105" s="2">
        <v>4</v>
      </c>
      <c r="AE105" s="2">
        <v>5</v>
      </c>
      <c r="AF105" s="2">
        <v>5</v>
      </c>
      <c r="AG105" s="11">
        <v>5</v>
      </c>
      <c r="AH105" s="11">
        <v>5</v>
      </c>
      <c r="AI105" s="11">
        <v>5</v>
      </c>
      <c r="AJ105" s="2">
        <v>1</v>
      </c>
      <c r="AK105" s="12"/>
      <c r="AL105" s="12"/>
      <c r="AM105" s="12"/>
      <c r="AN105" s="17">
        <v>1</v>
      </c>
      <c r="AO105" s="12"/>
      <c r="AP105" s="2">
        <v>1</v>
      </c>
    </row>
    <row r="106" spans="1:42" ht="12.75" customHeight="1" x14ac:dyDescent="0.2">
      <c r="A106" s="2">
        <v>105</v>
      </c>
      <c r="B106" s="2">
        <v>1</v>
      </c>
      <c r="C106" s="1" t="s">
        <v>171</v>
      </c>
      <c r="D106" s="3"/>
      <c r="E106" s="14">
        <v>3</v>
      </c>
      <c r="F106" s="5"/>
      <c r="G106" s="1"/>
      <c r="H106" s="1"/>
      <c r="I106" s="1"/>
      <c r="J106" s="1"/>
      <c r="K106" s="2">
        <v>1</v>
      </c>
      <c r="L106" s="1"/>
      <c r="M106" s="1"/>
      <c r="N106" s="1"/>
      <c r="O106" s="1"/>
      <c r="P106" s="6">
        <v>4</v>
      </c>
      <c r="Q106" s="6">
        <v>4</v>
      </c>
      <c r="R106" s="6">
        <v>4</v>
      </c>
      <c r="S106" s="7">
        <v>4</v>
      </c>
      <c r="T106" s="7">
        <v>4</v>
      </c>
      <c r="U106" s="8">
        <v>3</v>
      </c>
      <c r="V106" s="8">
        <v>3</v>
      </c>
      <c r="W106" s="8">
        <v>3</v>
      </c>
      <c r="X106" s="8">
        <v>4</v>
      </c>
      <c r="Y106" s="8">
        <v>4</v>
      </c>
      <c r="Z106" s="15">
        <v>3</v>
      </c>
      <c r="AA106" s="15">
        <v>3</v>
      </c>
      <c r="AB106" s="16">
        <v>3</v>
      </c>
      <c r="AC106" s="16">
        <v>3</v>
      </c>
      <c r="AD106" s="2">
        <v>3</v>
      </c>
      <c r="AE106" s="2">
        <v>3</v>
      </c>
      <c r="AF106" s="2">
        <v>3</v>
      </c>
      <c r="AG106" s="11">
        <v>3</v>
      </c>
      <c r="AH106" s="11">
        <v>3</v>
      </c>
      <c r="AI106" s="11">
        <v>3</v>
      </c>
      <c r="AJ106" s="2">
        <v>1</v>
      </c>
      <c r="AK106" s="12"/>
      <c r="AL106" s="12"/>
      <c r="AM106" s="12"/>
      <c r="AN106" s="17">
        <v>1</v>
      </c>
      <c r="AO106" s="12"/>
      <c r="AP106" s="2">
        <v>3</v>
      </c>
    </row>
    <row r="107" spans="1:42" ht="12.75" customHeight="1" x14ac:dyDescent="0.2">
      <c r="A107" s="2">
        <v>106</v>
      </c>
      <c r="B107" s="2">
        <v>1</v>
      </c>
      <c r="C107" s="1" t="s">
        <v>172</v>
      </c>
      <c r="D107" s="3"/>
      <c r="E107" s="14">
        <v>3</v>
      </c>
      <c r="F107" s="5"/>
      <c r="G107" s="1"/>
      <c r="H107" s="2">
        <v>1</v>
      </c>
      <c r="I107" s="1"/>
      <c r="J107" s="1"/>
      <c r="K107" s="1"/>
      <c r="L107" s="1"/>
      <c r="M107" s="1"/>
      <c r="N107" s="1"/>
      <c r="O107" s="2">
        <v>1</v>
      </c>
      <c r="P107" s="6">
        <v>5</v>
      </c>
      <c r="Q107" s="6">
        <v>5</v>
      </c>
      <c r="R107" s="6">
        <v>5</v>
      </c>
      <c r="S107" s="7">
        <v>5</v>
      </c>
      <c r="T107" s="7">
        <v>5</v>
      </c>
      <c r="U107" s="8">
        <v>5</v>
      </c>
      <c r="V107" s="8">
        <v>5</v>
      </c>
      <c r="W107" s="8">
        <v>5</v>
      </c>
      <c r="X107" s="8">
        <v>5</v>
      </c>
      <c r="Y107" s="8">
        <v>5</v>
      </c>
      <c r="Z107" s="15">
        <v>5</v>
      </c>
      <c r="AA107" s="15">
        <v>5</v>
      </c>
      <c r="AB107" s="16">
        <v>5</v>
      </c>
      <c r="AC107" s="16">
        <v>5</v>
      </c>
      <c r="AD107" s="2">
        <v>5</v>
      </c>
      <c r="AE107" s="2">
        <v>5</v>
      </c>
      <c r="AF107" s="2">
        <v>5</v>
      </c>
      <c r="AG107" s="11">
        <v>5</v>
      </c>
      <c r="AH107" s="11">
        <v>5</v>
      </c>
      <c r="AI107" s="11">
        <v>5</v>
      </c>
      <c r="AJ107" s="2">
        <v>1</v>
      </c>
      <c r="AK107" s="17">
        <v>1</v>
      </c>
      <c r="AL107" s="12"/>
      <c r="AM107" s="12"/>
      <c r="AN107" s="12"/>
      <c r="AO107" s="12"/>
      <c r="AP107" s="2">
        <v>1</v>
      </c>
    </row>
    <row r="108" spans="1:42" ht="25.5" customHeight="1" x14ac:dyDescent="0.2">
      <c r="A108" s="2">
        <v>107</v>
      </c>
      <c r="B108" s="2">
        <v>1</v>
      </c>
      <c r="C108" s="1" t="s">
        <v>173</v>
      </c>
      <c r="D108" s="3"/>
      <c r="E108" s="14">
        <v>3</v>
      </c>
      <c r="F108" s="5"/>
      <c r="G108" s="2">
        <v>1</v>
      </c>
      <c r="H108" s="2">
        <v>1</v>
      </c>
      <c r="I108" s="1"/>
      <c r="J108" s="1"/>
      <c r="K108" s="1"/>
      <c r="L108" s="1"/>
      <c r="M108" s="1"/>
      <c r="N108" s="1"/>
      <c r="O108" s="1"/>
      <c r="P108" s="6">
        <v>5</v>
      </c>
      <c r="Q108" s="6">
        <v>5</v>
      </c>
      <c r="R108" s="6">
        <v>5</v>
      </c>
      <c r="S108" s="7">
        <v>5</v>
      </c>
      <c r="T108" s="7">
        <v>5</v>
      </c>
      <c r="U108" s="8">
        <v>4</v>
      </c>
      <c r="V108" s="8">
        <v>3</v>
      </c>
      <c r="W108" s="8">
        <v>4</v>
      </c>
      <c r="X108" s="8">
        <v>4</v>
      </c>
      <c r="Y108" s="8">
        <v>5</v>
      </c>
      <c r="Z108" s="15">
        <v>3</v>
      </c>
      <c r="AA108" s="15">
        <v>3</v>
      </c>
      <c r="AB108" s="16">
        <v>4</v>
      </c>
      <c r="AC108" s="16">
        <v>4</v>
      </c>
      <c r="AD108" s="2">
        <v>5</v>
      </c>
      <c r="AE108" s="2">
        <v>5</v>
      </c>
      <c r="AF108" s="2">
        <v>5</v>
      </c>
      <c r="AG108" s="11">
        <v>5</v>
      </c>
      <c r="AH108" s="11">
        <v>5</v>
      </c>
      <c r="AI108" s="11">
        <v>5</v>
      </c>
      <c r="AJ108" s="2">
        <v>1</v>
      </c>
      <c r="AK108" s="17">
        <v>1</v>
      </c>
      <c r="AL108" s="12"/>
      <c r="AM108" s="12"/>
      <c r="AN108" s="12"/>
      <c r="AO108" s="12"/>
      <c r="AP108" s="2">
        <v>2</v>
      </c>
    </row>
    <row r="109" spans="1:42" ht="12.75" customHeight="1" x14ac:dyDescent="0.2">
      <c r="A109" s="2">
        <v>108</v>
      </c>
      <c r="B109" s="19">
        <v>3</v>
      </c>
      <c r="C109" s="1"/>
      <c r="D109" s="3"/>
      <c r="E109" s="4"/>
      <c r="F109" s="5"/>
      <c r="G109" s="1"/>
      <c r="H109" s="1"/>
      <c r="I109" s="1"/>
      <c r="J109" s="1"/>
      <c r="K109" s="1"/>
      <c r="L109" s="1"/>
      <c r="M109" s="1"/>
      <c r="N109" s="1"/>
      <c r="O109" s="1"/>
      <c r="P109" s="6">
        <v>5</v>
      </c>
      <c r="Q109" s="6">
        <v>5</v>
      </c>
      <c r="R109" s="6">
        <v>5</v>
      </c>
      <c r="S109" s="7">
        <v>5</v>
      </c>
      <c r="T109" s="7">
        <v>5</v>
      </c>
      <c r="U109" s="8">
        <v>5</v>
      </c>
      <c r="V109" s="8">
        <v>5</v>
      </c>
      <c r="W109" s="8">
        <v>5</v>
      </c>
      <c r="X109" s="8">
        <v>5</v>
      </c>
      <c r="Y109" s="8">
        <v>5</v>
      </c>
      <c r="Z109" s="15">
        <v>5</v>
      </c>
      <c r="AA109" s="15">
        <v>5</v>
      </c>
      <c r="AB109" s="16">
        <v>5</v>
      </c>
      <c r="AC109" s="16">
        <v>5</v>
      </c>
      <c r="AD109" s="2">
        <v>5</v>
      </c>
      <c r="AE109" s="2">
        <v>5</v>
      </c>
      <c r="AF109" s="2">
        <v>5</v>
      </c>
      <c r="AG109" s="11">
        <v>5</v>
      </c>
      <c r="AH109" s="11">
        <v>5</v>
      </c>
      <c r="AI109" s="11">
        <v>5</v>
      </c>
      <c r="AJ109" s="2">
        <v>1</v>
      </c>
      <c r="AK109" s="17">
        <v>1</v>
      </c>
      <c r="AL109" s="12"/>
      <c r="AM109" s="12"/>
      <c r="AN109" s="12"/>
      <c r="AO109" s="12"/>
      <c r="AP109" s="2">
        <v>1</v>
      </c>
    </row>
    <row r="110" spans="1:42" ht="12.75" customHeight="1" x14ac:dyDescent="0.2">
      <c r="A110" s="2">
        <v>109</v>
      </c>
      <c r="B110" s="2">
        <v>1</v>
      </c>
      <c r="C110" s="1" t="s">
        <v>174</v>
      </c>
      <c r="D110" s="3"/>
      <c r="E110" s="14">
        <v>3</v>
      </c>
      <c r="F110" s="5"/>
      <c r="G110" s="1"/>
      <c r="H110" s="2">
        <v>1</v>
      </c>
      <c r="I110" s="1"/>
      <c r="J110" s="1"/>
      <c r="K110" s="1"/>
      <c r="L110" s="1"/>
      <c r="M110" s="1"/>
      <c r="N110" s="1"/>
      <c r="O110" s="1"/>
      <c r="P110" s="6">
        <v>5</v>
      </c>
      <c r="Q110" s="6">
        <v>5</v>
      </c>
      <c r="R110" s="6">
        <v>5</v>
      </c>
      <c r="S110" s="7">
        <v>5</v>
      </c>
      <c r="T110" s="7">
        <v>5</v>
      </c>
      <c r="U110" s="8">
        <v>5</v>
      </c>
      <c r="V110" s="8">
        <v>4</v>
      </c>
      <c r="W110" s="8">
        <v>5</v>
      </c>
      <c r="X110" s="8">
        <v>5</v>
      </c>
      <c r="Y110" s="8">
        <v>5</v>
      </c>
      <c r="Z110" s="15">
        <v>3</v>
      </c>
      <c r="AA110" s="15">
        <v>3</v>
      </c>
      <c r="AB110" s="16">
        <v>5</v>
      </c>
      <c r="AC110" s="16">
        <v>5</v>
      </c>
      <c r="AD110" s="2">
        <v>5</v>
      </c>
      <c r="AE110" s="2">
        <v>5</v>
      </c>
      <c r="AF110" s="2">
        <v>5</v>
      </c>
      <c r="AG110" s="11">
        <v>4</v>
      </c>
      <c r="AH110" s="11">
        <v>4</v>
      </c>
      <c r="AI110" s="11">
        <v>5</v>
      </c>
      <c r="AJ110" s="2">
        <v>1</v>
      </c>
      <c r="AK110" s="17">
        <v>1</v>
      </c>
      <c r="AL110" s="17">
        <v>1</v>
      </c>
      <c r="AM110" s="12"/>
      <c r="AN110" s="17">
        <v>1</v>
      </c>
      <c r="AO110" s="12"/>
      <c r="AP110" s="2">
        <v>2</v>
      </c>
    </row>
    <row r="111" spans="1:42" ht="12.75" customHeight="1" x14ac:dyDescent="0.2">
      <c r="A111" s="2">
        <v>110</v>
      </c>
      <c r="B111" s="2">
        <v>1</v>
      </c>
      <c r="C111" s="1" t="s">
        <v>175</v>
      </c>
      <c r="D111" s="3" t="s">
        <v>176</v>
      </c>
      <c r="E111" s="14">
        <v>3</v>
      </c>
      <c r="F111" s="5"/>
      <c r="G111" s="1"/>
      <c r="H111" s="2">
        <v>1</v>
      </c>
      <c r="I111" s="1"/>
      <c r="J111" s="1"/>
      <c r="K111" s="1"/>
      <c r="L111" s="1"/>
      <c r="M111" s="1"/>
      <c r="N111" s="1"/>
      <c r="O111" s="2">
        <v>1</v>
      </c>
      <c r="P111" s="6">
        <v>5</v>
      </c>
      <c r="Q111" s="6">
        <v>5</v>
      </c>
      <c r="R111" s="6">
        <v>5</v>
      </c>
      <c r="S111" s="7">
        <v>5</v>
      </c>
      <c r="T111" s="7">
        <v>5</v>
      </c>
      <c r="U111" s="8">
        <v>5</v>
      </c>
      <c r="V111" s="8">
        <v>4</v>
      </c>
      <c r="W111" s="8">
        <v>5</v>
      </c>
      <c r="X111" s="8">
        <v>5</v>
      </c>
      <c r="Y111" s="8">
        <v>5</v>
      </c>
      <c r="Z111" s="15">
        <v>3</v>
      </c>
      <c r="AA111" s="15">
        <v>4</v>
      </c>
      <c r="AB111" s="16">
        <v>4</v>
      </c>
      <c r="AC111" s="16">
        <v>5</v>
      </c>
      <c r="AD111" s="2">
        <v>4</v>
      </c>
      <c r="AE111" s="2">
        <v>5</v>
      </c>
      <c r="AF111" s="2">
        <v>5</v>
      </c>
      <c r="AG111" s="11">
        <v>5</v>
      </c>
      <c r="AH111" s="11">
        <v>5</v>
      </c>
      <c r="AI111" s="11">
        <v>5</v>
      </c>
      <c r="AJ111" s="2">
        <v>1</v>
      </c>
      <c r="AK111" s="12"/>
      <c r="AL111" s="17">
        <v>1</v>
      </c>
      <c r="AM111" s="12"/>
      <c r="AN111" s="12"/>
      <c r="AO111" s="12"/>
      <c r="AP111" s="2">
        <v>2</v>
      </c>
    </row>
    <row r="112" spans="1:42" ht="12.75" customHeight="1" x14ac:dyDescent="0.2">
      <c r="A112" s="2">
        <v>111</v>
      </c>
      <c r="B112" s="2">
        <v>1</v>
      </c>
      <c r="C112" s="1" t="s">
        <v>177</v>
      </c>
      <c r="D112" s="3"/>
      <c r="E112" s="14">
        <v>3</v>
      </c>
      <c r="F112" s="5"/>
      <c r="G112" s="2">
        <v>1</v>
      </c>
      <c r="H112" s="2">
        <v>1</v>
      </c>
      <c r="I112" s="1"/>
      <c r="J112" s="1"/>
      <c r="K112" s="1"/>
      <c r="L112" s="1"/>
      <c r="M112" s="1"/>
      <c r="N112" s="1"/>
      <c r="O112" s="1"/>
      <c r="P112" s="6">
        <v>4</v>
      </c>
      <c r="Q112" s="6">
        <v>4</v>
      </c>
      <c r="R112" s="6">
        <v>4</v>
      </c>
      <c r="S112" s="7">
        <v>4</v>
      </c>
      <c r="T112" s="7">
        <v>4</v>
      </c>
      <c r="U112" s="8">
        <v>5</v>
      </c>
      <c r="V112" s="8">
        <v>4</v>
      </c>
      <c r="W112" s="8">
        <v>4</v>
      </c>
      <c r="X112" s="8">
        <v>4</v>
      </c>
      <c r="Y112" s="8">
        <v>4</v>
      </c>
      <c r="Z112" s="15">
        <v>3</v>
      </c>
      <c r="AA112" s="15">
        <v>3</v>
      </c>
      <c r="AB112" s="16">
        <v>4</v>
      </c>
      <c r="AC112" s="16">
        <v>4</v>
      </c>
      <c r="AD112" s="2">
        <v>4</v>
      </c>
      <c r="AE112" s="2">
        <v>4</v>
      </c>
      <c r="AF112" s="2">
        <v>5</v>
      </c>
      <c r="AG112" s="11">
        <v>4</v>
      </c>
      <c r="AH112" s="11">
        <v>4</v>
      </c>
      <c r="AI112" s="11">
        <v>5</v>
      </c>
      <c r="AJ112" s="2">
        <v>1</v>
      </c>
      <c r="AK112" s="12"/>
      <c r="AL112" s="12"/>
      <c r="AM112" s="12"/>
      <c r="AN112" s="17">
        <v>1</v>
      </c>
      <c r="AO112" s="12"/>
      <c r="AP112" s="2">
        <v>1</v>
      </c>
    </row>
    <row r="113" spans="1:43" ht="12.75" customHeight="1" x14ac:dyDescent="0.2">
      <c r="A113" s="2">
        <v>112</v>
      </c>
      <c r="B113" s="2">
        <v>1</v>
      </c>
      <c r="C113" s="1" t="s">
        <v>178</v>
      </c>
      <c r="D113" s="3"/>
      <c r="E113" s="14">
        <v>3</v>
      </c>
      <c r="F113" s="5"/>
      <c r="G113" s="2">
        <v>1</v>
      </c>
      <c r="H113" s="1"/>
      <c r="I113" s="1"/>
      <c r="J113" s="1"/>
      <c r="K113" s="1"/>
      <c r="L113" s="1"/>
      <c r="M113" s="1"/>
      <c r="N113" s="1"/>
      <c r="O113" s="1"/>
      <c r="P113" s="6">
        <v>4</v>
      </c>
      <c r="Q113" s="6">
        <v>4</v>
      </c>
      <c r="R113" s="6">
        <v>4</v>
      </c>
      <c r="S113" s="7">
        <v>5</v>
      </c>
      <c r="T113" s="7">
        <v>4</v>
      </c>
      <c r="U113" s="8">
        <v>5</v>
      </c>
      <c r="V113" s="8">
        <v>4</v>
      </c>
      <c r="W113" s="8">
        <v>4</v>
      </c>
      <c r="X113" s="8">
        <v>4</v>
      </c>
      <c r="Y113" s="8">
        <v>5</v>
      </c>
      <c r="Z113" s="15">
        <v>2</v>
      </c>
      <c r="AA113" s="15">
        <v>3</v>
      </c>
      <c r="AB113" s="16">
        <v>4</v>
      </c>
      <c r="AC113" s="16">
        <v>4</v>
      </c>
      <c r="AD113" s="2">
        <v>4</v>
      </c>
      <c r="AE113" s="2">
        <v>4</v>
      </c>
      <c r="AF113" s="2">
        <v>4</v>
      </c>
      <c r="AG113" s="11">
        <v>4</v>
      </c>
      <c r="AH113" s="11">
        <v>4</v>
      </c>
      <c r="AI113" s="11">
        <v>4</v>
      </c>
      <c r="AJ113" s="2">
        <v>1</v>
      </c>
      <c r="AK113" s="17">
        <v>1</v>
      </c>
      <c r="AL113" s="12"/>
      <c r="AM113" s="17">
        <v>1</v>
      </c>
      <c r="AN113" s="12"/>
      <c r="AO113" s="12"/>
      <c r="AP113" s="2">
        <v>3</v>
      </c>
    </row>
    <row r="114" spans="1:43" ht="12.75" customHeight="1" x14ac:dyDescent="0.2">
      <c r="A114" s="2">
        <v>113</v>
      </c>
      <c r="B114" s="2">
        <v>1</v>
      </c>
      <c r="C114" s="1" t="s">
        <v>179</v>
      </c>
      <c r="D114" s="3"/>
      <c r="E114" s="14">
        <v>2</v>
      </c>
      <c r="F114" s="5"/>
      <c r="G114" s="1"/>
      <c r="H114" s="1"/>
      <c r="I114" s="1"/>
      <c r="J114" s="2">
        <v>1</v>
      </c>
      <c r="K114" s="1"/>
      <c r="L114" s="1"/>
      <c r="M114" s="1"/>
      <c r="N114" s="1"/>
      <c r="O114" s="1"/>
      <c r="P114" s="6">
        <v>5</v>
      </c>
      <c r="Q114" s="6">
        <v>4</v>
      </c>
      <c r="R114" s="6">
        <v>4</v>
      </c>
      <c r="S114" s="7">
        <v>5</v>
      </c>
      <c r="T114" s="7">
        <v>5</v>
      </c>
      <c r="U114" s="8">
        <v>4</v>
      </c>
      <c r="V114" s="8">
        <v>4</v>
      </c>
      <c r="W114" s="8">
        <v>4</v>
      </c>
      <c r="X114" s="8">
        <v>4</v>
      </c>
      <c r="Y114" s="8">
        <v>4</v>
      </c>
      <c r="Z114" s="15">
        <v>3</v>
      </c>
      <c r="AA114" s="15">
        <v>3</v>
      </c>
      <c r="AB114" s="16">
        <v>4</v>
      </c>
      <c r="AC114" s="16">
        <v>4</v>
      </c>
      <c r="AD114" s="2">
        <v>4</v>
      </c>
      <c r="AE114" s="2">
        <v>4</v>
      </c>
      <c r="AF114" s="2">
        <v>4</v>
      </c>
      <c r="AG114" s="11">
        <v>4</v>
      </c>
      <c r="AH114" s="11">
        <v>4</v>
      </c>
      <c r="AI114" s="11">
        <v>4</v>
      </c>
      <c r="AJ114" s="2">
        <v>1</v>
      </c>
      <c r="AK114" s="12"/>
      <c r="AL114" s="17">
        <v>1</v>
      </c>
      <c r="AM114" s="12"/>
      <c r="AN114" s="12"/>
      <c r="AO114" s="12"/>
      <c r="AP114" s="2">
        <v>3</v>
      </c>
    </row>
    <row r="115" spans="1:43" ht="12.75" customHeight="1" x14ac:dyDescent="0.2">
      <c r="A115" s="2">
        <v>114</v>
      </c>
      <c r="B115" s="2">
        <v>1</v>
      </c>
      <c r="C115" s="1" t="s">
        <v>180</v>
      </c>
      <c r="D115" s="3"/>
      <c r="E115" s="14">
        <v>2</v>
      </c>
      <c r="F115" s="5"/>
      <c r="G115" s="1"/>
      <c r="H115" s="2">
        <v>1</v>
      </c>
      <c r="I115" s="1"/>
      <c r="J115" s="1"/>
      <c r="K115" s="1"/>
      <c r="L115" s="1"/>
      <c r="M115" s="1"/>
      <c r="N115" s="1"/>
      <c r="O115" s="1"/>
      <c r="P115" s="6">
        <v>5</v>
      </c>
      <c r="Q115" s="6">
        <v>5</v>
      </c>
      <c r="R115" s="6">
        <v>4</v>
      </c>
      <c r="S115" s="7">
        <v>4</v>
      </c>
      <c r="T115" s="7">
        <v>4</v>
      </c>
      <c r="U115" s="8">
        <v>5</v>
      </c>
      <c r="V115" s="8">
        <v>5</v>
      </c>
      <c r="W115" s="8">
        <v>5</v>
      </c>
      <c r="X115" s="8">
        <v>5</v>
      </c>
      <c r="Y115" s="8">
        <v>5</v>
      </c>
      <c r="Z115" s="15">
        <v>3</v>
      </c>
      <c r="AA115" s="15">
        <v>3</v>
      </c>
      <c r="AB115" s="16">
        <v>3</v>
      </c>
      <c r="AC115" s="16">
        <v>3</v>
      </c>
      <c r="AD115" s="2">
        <v>3</v>
      </c>
      <c r="AE115" s="2">
        <v>2</v>
      </c>
      <c r="AF115" s="2">
        <v>2</v>
      </c>
      <c r="AG115" s="11">
        <v>2</v>
      </c>
      <c r="AH115" s="11">
        <v>1</v>
      </c>
      <c r="AI115" s="11">
        <v>2</v>
      </c>
      <c r="AJ115" s="1"/>
      <c r="AK115" s="12"/>
      <c r="AL115" s="17">
        <v>1</v>
      </c>
      <c r="AM115" s="12"/>
      <c r="AN115" s="12"/>
      <c r="AO115" s="12"/>
      <c r="AP115" s="1"/>
    </row>
    <row r="116" spans="1:43" ht="12.75" customHeight="1" x14ac:dyDescent="0.2">
      <c r="A116" s="2">
        <v>115</v>
      </c>
      <c r="B116" s="2">
        <v>1</v>
      </c>
      <c r="C116" s="1" t="s">
        <v>181</v>
      </c>
      <c r="D116" s="3" t="s">
        <v>182</v>
      </c>
      <c r="E116" s="14">
        <v>2</v>
      </c>
      <c r="F116" s="5"/>
      <c r="G116" s="1"/>
      <c r="H116" s="1"/>
      <c r="I116" s="1"/>
      <c r="J116" s="2">
        <v>1</v>
      </c>
      <c r="K116" s="1"/>
      <c r="L116" s="1"/>
      <c r="M116" s="1"/>
      <c r="N116" s="1"/>
      <c r="O116" s="1"/>
      <c r="P116" s="6">
        <v>5</v>
      </c>
      <c r="Q116" s="6">
        <v>5</v>
      </c>
      <c r="R116" s="6">
        <v>5</v>
      </c>
      <c r="S116" s="7">
        <v>5</v>
      </c>
      <c r="T116" s="7">
        <v>5</v>
      </c>
      <c r="U116" s="8">
        <v>5</v>
      </c>
      <c r="V116" s="8">
        <v>5</v>
      </c>
      <c r="W116" s="8">
        <v>5</v>
      </c>
      <c r="X116" s="8">
        <v>5</v>
      </c>
      <c r="Y116" s="8">
        <v>5</v>
      </c>
      <c r="Z116" s="15">
        <v>2</v>
      </c>
      <c r="AA116" s="15">
        <v>2</v>
      </c>
      <c r="AB116" s="16">
        <v>3</v>
      </c>
      <c r="AC116" s="16">
        <v>3</v>
      </c>
      <c r="AD116" s="2">
        <v>5</v>
      </c>
      <c r="AE116" s="2">
        <v>5</v>
      </c>
      <c r="AF116" s="2">
        <v>5</v>
      </c>
      <c r="AG116" s="11">
        <v>3</v>
      </c>
      <c r="AH116" s="11">
        <v>3</v>
      </c>
      <c r="AI116" s="11">
        <v>3</v>
      </c>
      <c r="AJ116" s="2">
        <v>1</v>
      </c>
      <c r="AK116" s="12"/>
      <c r="AL116" s="17">
        <v>1</v>
      </c>
      <c r="AM116" s="17">
        <v>1</v>
      </c>
      <c r="AN116" s="12"/>
      <c r="AO116" s="12"/>
      <c r="AP116" s="2">
        <v>2</v>
      </c>
    </row>
    <row r="117" spans="1:43" ht="12.75" customHeight="1" x14ac:dyDescent="0.2">
      <c r="A117" s="2">
        <v>116</v>
      </c>
      <c r="B117" s="2">
        <v>1</v>
      </c>
      <c r="C117" s="1" t="s">
        <v>183</v>
      </c>
      <c r="D117" s="3"/>
      <c r="E117" s="14">
        <v>2</v>
      </c>
      <c r="F117" s="5"/>
      <c r="G117" s="2">
        <v>1</v>
      </c>
      <c r="H117" s="2">
        <v>1</v>
      </c>
      <c r="I117" s="1"/>
      <c r="J117" s="1"/>
      <c r="K117" s="1"/>
      <c r="L117" s="1"/>
      <c r="M117" s="1"/>
      <c r="N117" s="1"/>
      <c r="O117" s="1"/>
      <c r="P117" s="6">
        <v>5</v>
      </c>
      <c r="Q117" s="6">
        <v>5</v>
      </c>
      <c r="R117" s="6">
        <v>5</v>
      </c>
      <c r="S117" s="7">
        <v>5</v>
      </c>
      <c r="T117" s="7">
        <v>5</v>
      </c>
      <c r="U117" s="8">
        <v>5</v>
      </c>
      <c r="V117" s="8">
        <v>5</v>
      </c>
      <c r="W117" s="8">
        <v>5</v>
      </c>
      <c r="X117" s="8">
        <v>4</v>
      </c>
      <c r="Y117" s="8">
        <v>5</v>
      </c>
      <c r="Z117" s="15">
        <v>2</v>
      </c>
      <c r="AA117" s="15">
        <v>2</v>
      </c>
      <c r="AB117" s="16">
        <v>4</v>
      </c>
      <c r="AC117" s="16">
        <v>4</v>
      </c>
      <c r="AD117" s="2">
        <v>5</v>
      </c>
      <c r="AE117" s="2">
        <v>4</v>
      </c>
      <c r="AF117" s="2">
        <v>4</v>
      </c>
      <c r="AG117" s="11">
        <v>4</v>
      </c>
      <c r="AH117" s="11">
        <v>4</v>
      </c>
      <c r="AI117" s="11">
        <v>4</v>
      </c>
      <c r="AJ117" s="2">
        <v>1</v>
      </c>
      <c r="AK117" s="12"/>
      <c r="AL117" s="17">
        <v>1</v>
      </c>
      <c r="AM117" s="17">
        <v>1</v>
      </c>
      <c r="AN117" s="12"/>
      <c r="AO117" s="17">
        <v>1</v>
      </c>
      <c r="AP117" s="2">
        <v>3</v>
      </c>
    </row>
    <row r="118" spans="1:43" ht="12.75" customHeight="1" x14ac:dyDescent="0.2">
      <c r="A118" s="2">
        <v>117</v>
      </c>
      <c r="B118" s="2">
        <v>1</v>
      </c>
      <c r="C118" s="1" t="s">
        <v>184</v>
      </c>
      <c r="D118" s="3"/>
      <c r="E118" s="14">
        <v>2</v>
      </c>
      <c r="F118" s="5"/>
      <c r="G118" s="1"/>
      <c r="H118" s="1"/>
      <c r="I118" s="1"/>
      <c r="J118" s="2">
        <v>1</v>
      </c>
      <c r="K118" s="2">
        <v>1</v>
      </c>
      <c r="L118" s="1"/>
      <c r="M118" s="1"/>
      <c r="N118" s="1"/>
      <c r="O118" s="1"/>
      <c r="P118" s="6">
        <v>4</v>
      </c>
      <c r="Q118" s="6">
        <v>4</v>
      </c>
      <c r="R118" s="6">
        <v>4</v>
      </c>
      <c r="S118" s="7">
        <v>5</v>
      </c>
      <c r="T118" s="7">
        <v>5</v>
      </c>
      <c r="U118" s="8">
        <v>5</v>
      </c>
      <c r="V118" s="8">
        <v>2</v>
      </c>
      <c r="W118" s="8">
        <v>3</v>
      </c>
      <c r="X118" s="8">
        <v>3</v>
      </c>
      <c r="Y118" s="8">
        <v>4</v>
      </c>
      <c r="Z118" s="15">
        <v>2</v>
      </c>
      <c r="AA118" s="15">
        <v>2</v>
      </c>
      <c r="AB118" s="16">
        <v>3</v>
      </c>
      <c r="AC118" s="16">
        <v>3</v>
      </c>
      <c r="AD118" s="2">
        <v>3</v>
      </c>
      <c r="AE118" s="2">
        <v>4</v>
      </c>
      <c r="AF118" s="2">
        <v>4</v>
      </c>
      <c r="AG118" s="11">
        <v>3</v>
      </c>
      <c r="AH118" s="11">
        <v>3</v>
      </c>
      <c r="AI118" s="11">
        <v>3</v>
      </c>
      <c r="AJ118" s="2">
        <v>1</v>
      </c>
      <c r="AK118" s="17">
        <v>1</v>
      </c>
      <c r="AL118" s="17">
        <v>1</v>
      </c>
      <c r="AM118" s="12"/>
      <c r="AN118" s="12"/>
      <c r="AO118" s="12"/>
      <c r="AP118" s="2">
        <v>3</v>
      </c>
    </row>
    <row r="119" spans="1:43" ht="25.5" customHeight="1" x14ac:dyDescent="0.2">
      <c r="A119" s="2">
        <v>118</v>
      </c>
      <c r="B119" s="2">
        <v>1</v>
      </c>
      <c r="C119" s="1" t="s">
        <v>185</v>
      </c>
      <c r="D119" s="3"/>
      <c r="E119" s="14">
        <v>2</v>
      </c>
      <c r="F119" s="5"/>
      <c r="G119" s="1"/>
      <c r="H119" s="2">
        <v>1</v>
      </c>
      <c r="I119" s="1"/>
      <c r="J119" s="1"/>
      <c r="K119" s="2">
        <v>1</v>
      </c>
      <c r="L119" s="2">
        <v>1</v>
      </c>
      <c r="M119" s="1"/>
      <c r="N119" s="1"/>
      <c r="O119" s="1"/>
      <c r="P119" s="6">
        <v>5</v>
      </c>
      <c r="Q119" s="6">
        <v>5</v>
      </c>
      <c r="R119" s="6">
        <v>4</v>
      </c>
      <c r="S119" s="7">
        <v>5</v>
      </c>
      <c r="T119" s="7">
        <v>5</v>
      </c>
      <c r="U119" s="8">
        <v>5</v>
      </c>
      <c r="V119" s="8">
        <v>5</v>
      </c>
      <c r="W119" s="8">
        <v>5</v>
      </c>
      <c r="X119" s="8">
        <v>5</v>
      </c>
      <c r="Y119" s="8">
        <v>5</v>
      </c>
      <c r="Z119" s="15">
        <v>3</v>
      </c>
      <c r="AA119" s="15">
        <v>3</v>
      </c>
      <c r="AB119" s="16">
        <v>4</v>
      </c>
      <c r="AC119" s="16">
        <v>4</v>
      </c>
      <c r="AD119" s="2">
        <v>3</v>
      </c>
      <c r="AE119" s="2">
        <v>4</v>
      </c>
      <c r="AF119" s="2">
        <v>4</v>
      </c>
      <c r="AG119" s="11">
        <v>3</v>
      </c>
      <c r="AH119" s="11">
        <v>4</v>
      </c>
      <c r="AI119" s="11">
        <v>3</v>
      </c>
      <c r="AJ119" s="2">
        <v>1</v>
      </c>
      <c r="AK119" s="12"/>
      <c r="AL119" s="17">
        <v>1</v>
      </c>
      <c r="AM119" s="17">
        <v>1</v>
      </c>
      <c r="AN119" s="12"/>
      <c r="AO119" s="12"/>
      <c r="AP119" s="2">
        <v>3</v>
      </c>
    </row>
    <row r="120" spans="1:43" ht="12.75" customHeight="1" x14ac:dyDescent="0.2">
      <c r="A120" s="2">
        <v>119</v>
      </c>
      <c r="B120" s="2">
        <v>1</v>
      </c>
      <c r="C120" s="1" t="s">
        <v>186</v>
      </c>
      <c r="D120" s="3"/>
      <c r="E120" s="14">
        <v>2</v>
      </c>
      <c r="F120" s="5"/>
      <c r="G120" s="1"/>
      <c r="H120" s="1"/>
      <c r="I120" s="1"/>
      <c r="J120" s="1"/>
      <c r="K120" s="2">
        <v>1</v>
      </c>
      <c r="L120" s="2">
        <v>1</v>
      </c>
      <c r="M120" s="1"/>
      <c r="N120" s="1"/>
      <c r="O120" s="1"/>
      <c r="P120" s="6">
        <v>4</v>
      </c>
      <c r="Q120" s="6">
        <v>5</v>
      </c>
      <c r="R120" s="6">
        <v>4</v>
      </c>
      <c r="S120" s="7">
        <v>5</v>
      </c>
      <c r="T120" s="7">
        <v>5</v>
      </c>
      <c r="U120" s="8">
        <v>5</v>
      </c>
      <c r="V120" s="8">
        <v>3</v>
      </c>
      <c r="W120" s="8">
        <v>4</v>
      </c>
      <c r="X120" s="8">
        <v>5</v>
      </c>
      <c r="Y120" s="8">
        <v>4</v>
      </c>
      <c r="Z120" s="15">
        <v>3</v>
      </c>
      <c r="AA120" s="15">
        <v>3</v>
      </c>
      <c r="AB120" s="16">
        <v>4</v>
      </c>
      <c r="AC120" s="16">
        <v>4</v>
      </c>
      <c r="AD120" s="2">
        <v>5</v>
      </c>
      <c r="AE120" s="2">
        <v>4</v>
      </c>
      <c r="AF120" s="2">
        <v>4</v>
      </c>
      <c r="AG120" s="11">
        <v>3</v>
      </c>
      <c r="AH120" s="11">
        <v>3</v>
      </c>
      <c r="AI120" s="11">
        <v>3</v>
      </c>
      <c r="AJ120" s="2">
        <v>1</v>
      </c>
      <c r="AK120" s="12"/>
      <c r="AL120" s="17">
        <v>1</v>
      </c>
      <c r="AM120" s="12"/>
      <c r="AN120" s="12"/>
      <c r="AO120" s="12"/>
      <c r="AP120" s="2">
        <v>4</v>
      </c>
    </row>
    <row r="121" spans="1:43" ht="12.75" customHeight="1" x14ac:dyDescent="0.2">
      <c r="A121" s="2">
        <v>120</v>
      </c>
      <c r="B121" s="2">
        <v>1</v>
      </c>
      <c r="C121" s="1" t="s">
        <v>187</v>
      </c>
      <c r="D121" s="3"/>
      <c r="E121" s="14">
        <v>2</v>
      </c>
      <c r="F121" s="5"/>
      <c r="G121" s="1"/>
      <c r="H121" s="1"/>
      <c r="I121" s="1"/>
      <c r="J121" s="1"/>
      <c r="K121" s="1"/>
      <c r="L121" s="2">
        <v>1</v>
      </c>
      <c r="M121" s="1"/>
      <c r="N121" s="1"/>
      <c r="O121" s="1"/>
      <c r="P121" s="6">
        <v>5</v>
      </c>
      <c r="Q121" s="6">
        <v>4</v>
      </c>
      <c r="R121" s="6">
        <v>3</v>
      </c>
      <c r="S121" s="7">
        <v>5</v>
      </c>
      <c r="T121" s="7">
        <v>5</v>
      </c>
      <c r="U121" s="8">
        <v>5</v>
      </c>
      <c r="V121" s="8">
        <v>5</v>
      </c>
      <c r="W121" s="8">
        <v>5</v>
      </c>
      <c r="X121" s="8">
        <v>5</v>
      </c>
      <c r="Y121" s="8">
        <v>5</v>
      </c>
      <c r="Z121" s="15">
        <v>2</v>
      </c>
      <c r="AA121" s="15">
        <v>2</v>
      </c>
      <c r="AB121" s="16">
        <v>4</v>
      </c>
      <c r="AC121" s="16">
        <v>4</v>
      </c>
      <c r="AD121" s="2">
        <v>5</v>
      </c>
      <c r="AE121" s="2">
        <v>5</v>
      </c>
      <c r="AF121" s="2">
        <v>4</v>
      </c>
      <c r="AG121" s="11">
        <v>3</v>
      </c>
      <c r="AH121" s="11">
        <v>3</v>
      </c>
      <c r="AI121" s="11">
        <v>3</v>
      </c>
      <c r="AJ121" s="2">
        <v>1</v>
      </c>
      <c r="AK121" s="12"/>
      <c r="AL121" s="17">
        <v>1</v>
      </c>
      <c r="AM121" s="12"/>
      <c r="AN121" s="12"/>
      <c r="AO121" s="12"/>
      <c r="AP121" s="2">
        <v>2</v>
      </c>
    </row>
    <row r="122" spans="1:43" ht="12.75" customHeight="1" x14ac:dyDescent="0.2">
      <c r="A122" s="2">
        <v>121</v>
      </c>
      <c r="B122" s="18">
        <v>2</v>
      </c>
      <c r="C122" s="1"/>
      <c r="D122" s="3" t="s">
        <v>188</v>
      </c>
      <c r="E122" s="14">
        <v>2</v>
      </c>
      <c r="F122" s="5"/>
      <c r="G122" s="1"/>
      <c r="H122" s="1"/>
      <c r="I122" s="1"/>
      <c r="J122" s="1"/>
      <c r="K122" s="2">
        <v>1</v>
      </c>
      <c r="L122" s="1"/>
      <c r="M122" s="2">
        <v>1</v>
      </c>
      <c r="N122" s="1"/>
      <c r="O122" s="1"/>
      <c r="P122" s="6">
        <v>5</v>
      </c>
      <c r="Q122" s="6">
        <v>5</v>
      </c>
      <c r="R122" s="6">
        <v>5</v>
      </c>
      <c r="S122" s="7">
        <v>5</v>
      </c>
      <c r="T122" s="7">
        <v>5</v>
      </c>
      <c r="U122" s="8">
        <v>5</v>
      </c>
      <c r="V122" s="8">
        <v>5</v>
      </c>
      <c r="W122" s="8">
        <v>5</v>
      </c>
      <c r="X122" s="8">
        <v>5</v>
      </c>
      <c r="Y122" s="8">
        <v>5</v>
      </c>
      <c r="Z122" s="15">
        <v>5</v>
      </c>
      <c r="AA122" s="15">
        <v>5</v>
      </c>
      <c r="AB122" s="16">
        <v>5</v>
      </c>
      <c r="AC122" s="16">
        <v>5</v>
      </c>
      <c r="AD122" s="2">
        <v>5</v>
      </c>
      <c r="AE122" s="2">
        <v>5</v>
      </c>
      <c r="AF122" s="2">
        <v>5</v>
      </c>
      <c r="AG122" s="11">
        <v>5</v>
      </c>
      <c r="AH122" s="11">
        <v>5</v>
      </c>
      <c r="AI122" s="11">
        <v>5</v>
      </c>
      <c r="AJ122" s="1"/>
      <c r="AK122" s="12"/>
      <c r="AL122" s="12"/>
      <c r="AM122" s="12"/>
      <c r="AN122" s="12"/>
      <c r="AO122" s="12"/>
      <c r="AP122" s="1"/>
    </row>
    <row r="123" spans="1:43" ht="12.75" customHeight="1" x14ac:dyDescent="0.2">
      <c r="A123" s="2">
        <v>122</v>
      </c>
      <c r="B123" s="20">
        <v>1</v>
      </c>
      <c r="C123" s="21" t="s">
        <v>189</v>
      </c>
      <c r="D123" s="22"/>
      <c r="E123" s="23">
        <v>2</v>
      </c>
      <c r="F123" s="24"/>
      <c r="G123" s="21"/>
      <c r="H123" s="20">
        <v>1</v>
      </c>
      <c r="I123" s="21"/>
      <c r="J123" s="21"/>
      <c r="K123" s="21"/>
      <c r="L123" s="21"/>
      <c r="M123" s="21"/>
      <c r="N123" s="21"/>
      <c r="O123" s="21"/>
      <c r="P123" s="25">
        <v>4</v>
      </c>
      <c r="Q123" s="25">
        <v>4</v>
      </c>
      <c r="R123" s="25">
        <v>4</v>
      </c>
      <c r="S123" s="26">
        <v>4</v>
      </c>
      <c r="T123" s="26">
        <v>4</v>
      </c>
      <c r="U123" s="27">
        <v>4</v>
      </c>
      <c r="V123" s="27">
        <v>4</v>
      </c>
      <c r="W123" s="27">
        <v>4</v>
      </c>
      <c r="X123" s="27">
        <v>4</v>
      </c>
      <c r="Y123" s="27">
        <v>4</v>
      </c>
      <c r="Z123" s="28">
        <v>3</v>
      </c>
      <c r="AA123" s="28">
        <v>3</v>
      </c>
      <c r="AB123" s="29">
        <v>4</v>
      </c>
      <c r="AC123" s="29">
        <v>4</v>
      </c>
      <c r="AD123" s="20">
        <v>3</v>
      </c>
      <c r="AE123" s="20">
        <v>3</v>
      </c>
      <c r="AF123" s="20">
        <v>4</v>
      </c>
      <c r="AG123" s="30">
        <v>3</v>
      </c>
      <c r="AH123" s="30">
        <v>3</v>
      </c>
      <c r="AI123" s="30">
        <v>4</v>
      </c>
      <c r="AJ123" s="20">
        <v>2</v>
      </c>
      <c r="AK123" s="31"/>
      <c r="AL123" s="32">
        <v>1</v>
      </c>
      <c r="AM123" s="31"/>
      <c r="AN123" s="31"/>
      <c r="AO123" s="31"/>
      <c r="AP123" s="20">
        <v>3</v>
      </c>
      <c r="AQ123" s="33"/>
    </row>
    <row r="124" spans="1:43" ht="12.75" customHeight="1" x14ac:dyDescent="0.2">
      <c r="A124" s="1"/>
      <c r="B124" s="1"/>
      <c r="C124" s="1"/>
      <c r="D124" s="3"/>
      <c r="E124" s="4"/>
      <c r="F124" s="5"/>
      <c r="G124" s="1"/>
      <c r="H124" s="1"/>
      <c r="I124" s="1"/>
      <c r="J124" s="1"/>
      <c r="K124" s="1"/>
      <c r="L124" s="1"/>
      <c r="M124" s="1"/>
      <c r="N124" s="1"/>
      <c r="O124" s="1"/>
      <c r="P124" s="34"/>
      <c r="Q124" s="34"/>
      <c r="R124" s="34"/>
      <c r="S124" s="35"/>
      <c r="T124" s="35"/>
      <c r="U124" s="36"/>
      <c r="V124" s="36"/>
      <c r="W124" s="36"/>
      <c r="X124" s="36"/>
      <c r="Y124" s="36"/>
      <c r="Z124" s="9"/>
      <c r="AA124" s="9"/>
      <c r="AB124" s="10"/>
      <c r="AC124" s="10"/>
      <c r="AD124" s="1"/>
      <c r="AE124" s="1"/>
      <c r="AF124" s="1"/>
      <c r="AG124" s="37"/>
      <c r="AH124" s="37"/>
      <c r="AI124" s="37"/>
      <c r="AJ124" s="1"/>
      <c r="AK124" s="12"/>
      <c r="AL124" s="12"/>
      <c r="AM124" s="12"/>
      <c r="AN124" s="12"/>
      <c r="AO124" s="12"/>
      <c r="AP124" s="1"/>
    </row>
    <row r="125" spans="1:43" ht="12.75" customHeight="1" x14ac:dyDescent="0.2">
      <c r="A125" s="1"/>
      <c r="B125" s="1"/>
      <c r="C125" s="1"/>
      <c r="D125" s="3"/>
      <c r="E125" s="4"/>
      <c r="F125" s="5"/>
      <c r="G125" s="1"/>
      <c r="H125" s="1"/>
      <c r="I125" s="1"/>
      <c r="J125" s="1"/>
      <c r="K125" s="1"/>
      <c r="L125" s="1"/>
      <c r="M125" s="1"/>
      <c r="N125" s="1"/>
      <c r="O125" s="1"/>
      <c r="P125" s="34"/>
      <c r="Q125" s="34"/>
      <c r="R125" s="34"/>
      <c r="S125" s="35"/>
      <c r="T125" s="35"/>
      <c r="U125" s="36"/>
      <c r="V125" s="36"/>
      <c r="W125" s="36"/>
      <c r="X125" s="36"/>
      <c r="Y125" s="36"/>
      <c r="Z125" s="9"/>
      <c r="AA125" s="9"/>
      <c r="AB125" s="10"/>
      <c r="AC125" s="10"/>
      <c r="AD125" s="1"/>
      <c r="AE125" s="1"/>
      <c r="AF125" s="1"/>
      <c r="AG125" s="37"/>
      <c r="AH125" s="37"/>
      <c r="AI125" s="37"/>
      <c r="AJ125" s="1"/>
      <c r="AK125" s="12"/>
      <c r="AL125" s="12"/>
      <c r="AM125" s="12"/>
      <c r="AN125" s="12"/>
      <c r="AO125" s="12"/>
      <c r="AP125" s="1"/>
    </row>
    <row r="126" spans="1:43" ht="32.25" customHeight="1" x14ac:dyDescent="0.2">
      <c r="A126" s="1"/>
      <c r="B126" s="1"/>
      <c r="C126" s="1"/>
      <c r="D126" s="3"/>
      <c r="E126" s="4"/>
      <c r="F126" s="5" t="s">
        <v>190</v>
      </c>
      <c r="G126" s="1" t="s">
        <v>191</v>
      </c>
      <c r="H126" s="1" t="s">
        <v>192</v>
      </c>
      <c r="I126" s="1" t="s">
        <v>193</v>
      </c>
      <c r="J126" s="1" t="s">
        <v>194</v>
      </c>
      <c r="K126" s="1" t="s">
        <v>195</v>
      </c>
      <c r="L126" s="1" t="s">
        <v>196</v>
      </c>
      <c r="M126" s="1" t="s">
        <v>197</v>
      </c>
      <c r="N126" s="38" t="s">
        <v>198</v>
      </c>
      <c r="O126" s="1" t="s">
        <v>199</v>
      </c>
      <c r="P126" s="34">
        <f t="shared" ref="P126:AP126" si="0">AVERAGE(P2:P123)</f>
        <v>4.6311475409836067</v>
      </c>
      <c r="Q126" s="34">
        <f t="shared" si="0"/>
        <v>4.5</v>
      </c>
      <c r="R126" s="34">
        <f t="shared" si="0"/>
        <v>4.2295081967213113</v>
      </c>
      <c r="S126" s="34">
        <f t="shared" si="0"/>
        <v>4.721311475409836</v>
      </c>
      <c r="T126" s="34">
        <f t="shared" si="0"/>
        <v>4.6885245901639347</v>
      </c>
      <c r="U126" s="34">
        <f t="shared" si="0"/>
        <v>4.557377049180328</v>
      </c>
      <c r="V126" s="34">
        <f t="shared" si="0"/>
        <v>4.0901639344262293</v>
      </c>
      <c r="W126" s="34">
        <f t="shared" si="0"/>
        <v>4.2131147540983607</v>
      </c>
      <c r="X126" s="34">
        <f t="shared" si="0"/>
        <v>4.3360655737704921</v>
      </c>
      <c r="Y126" s="34">
        <f t="shared" si="0"/>
        <v>4.4508196721311473</v>
      </c>
      <c r="Z126" s="34">
        <f t="shared" si="0"/>
        <v>2.959016393442623</v>
      </c>
      <c r="AA126" s="34">
        <f t="shared" si="0"/>
        <v>3.040983606557377</v>
      </c>
      <c r="AB126" s="34">
        <f t="shared" si="0"/>
        <v>3.9098360655737703</v>
      </c>
      <c r="AC126" s="34">
        <f t="shared" si="0"/>
        <v>3.8032786885245899</v>
      </c>
      <c r="AD126" s="34">
        <f t="shared" si="0"/>
        <v>4.1639344262295079</v>
      </c>
      <c r="AE126" s="34">
        <f t="shared" si="0"/>
        <v>4.081967213114754</v>
      </c>
      <c r="AF126" s="34">
        <f t="shared" si="0"/>
        <v>4.0081967213114753</v>
      </c>
      <c r="AG126" s="34">
        <f t="shared" si="0"/>
        <v>3.8032786885245899</v>
      </c>
      <c r="AH126" s="34">
        <f t="shared" si="0"/>
        <v>3.8442622950819674</v>
      </c>
      <c r="AI126" s="34">
        <f t="shared" si="0"/>
        <v>3.9098360655737703</v>
      </c>
      <c r="AJ126" s="34">
        <f t="shared" si="0"/>
        <v>1.0434782608695652</v>
      </c>
      <c r="AK126" s="34">
        <f t="shared" si="0"/>
        <v>1</v>
      </c>
      <c r="AL126" s="34">
        <f t="shared" si="0"/>
        <v>1.0142857142857142</v>
      </c>
      <c r="AM126" s="34">
        <f t="shared" si="0"/>
        <v>1</v>
      </c>
      <c r="AN126" s="34">
        <f t="shared" si="0"/>
        <v>1</v>
      </c>
      <c r="AO126" s="34">
        <f t="shared" si="0"/>
        <v>1</v>
      </c>
      <c r="AP126" s="34">
        <f t="shared" si="0"/>
        <v>2.2321428571428572</v>
      </c>
    </row>
    <row r="127" spans="1:43" ht="32.25" customHeight="1" x14ac:dyDescent="0.2">
      <c r="A127" s="1"/>
      <c r="B127" s="1">
        <f>COUNTIF(B2:B123,1)</f>
        <v>116</v>
      </c>
      <c r="C127" s="1" t="s">
        <v>200</v>
      </c>
      <c r="D127" s="1"/>
      <c r="E127" s="4"/>
      <c r="F127" s="1">
        <f t="shared" ref="F127:O127" si="1">COUNTIF(F2:F123,1)</f>
        <v>0</v>
      </c>
      <c r="G127" s="1">
        <f t="shared" si="1"/>
        <v>49</v>
      </c>
      <c r="H127" s="1">
        <f t="shared" si="1"/>
        <v>56</v>
      </c>
      <c r="I127" s="1">
        <f t="shared" si="1"/>
        <v>0</v>
      </c>
      <c r="J127" s="1">
        <f t="shared" si="1"/>
        <v>25</v>
      </c>
      <c r="K127" s="1">
        <f t="shared" si="1"/>
        <v>26</v>
      </c>
      <c r="L127" s="1">
        <f t="shared" si="1"/>
        <v>12</v>
      </c>
      <c r="M127" s="1">
        <f t="shared" si="1"/>
        <v>7</v>
      </c>
      <c r="N127" s="1">
        <f t="shared" si="1"/>
        <v>0</v>
      </c>
      <c r="O127" s="1">
        <f t="shared" si="1"/>
        <v>6</v>
      </c>
      <c r="P127" s="34">
        <f t="shared" ref="P127:AP127" si="2">STDEVA(P2:P123)</f>
        <v>0.48448353130043503</v>
      </c>
      <c r="Q127" s="34">
        <f t="shared" si="2"/>
        <v>0.57854191187990256</v>
      </c>
      <c r="R127" s="34">
        <f t="shared" si="2"/>
        <v>0.70167315088726356</v>
      </c>
      <c r="S127" s="34">
        <f t="shared" si="2"/>
        <v>0.46820026586721936</v>
      </c>
      <c r="T127" s="34">
        <f t="shared" si="2"/>
        <v>0.48245185111731503</v>
      </c>
      <c r="U127" s="34">
        <f t="shared" si="2"/>
        <v>0.54619919364489167</v>
      </c>
      <c r="V127" s="34">
        <f t="shared" si="2"/>
        <v>0.78207287987266594</v>
      </c>
      <c r="W127" s="34">
        <f t="shared" si="2"/>
        <v>0.78445125523937653</v>
      </c>
      <c r="X127" s="34">
        <f t="shared" si="2"/>
        <v>0.63779910484719549</v>
      </c>
      <c r="Y127" s="34">
        <f t="shared" si="2"/>
        <v>0.56191024571358983</v>
      </c>
      <c r="Z127" s="34">
        <f t="shared" si="2"/>
        <v>0.84694434705106836</v>
      </c>
      <c r="AA127" s="34">
        <f t="shared" si="2"/>
        <v>0.90359741075368782</v>
      </c>
      <c r="AB127" s="34">
        <f t="shared" si="2"/>
        <v>0.62989043203915573</v>
      </c>
      <c r="AC127" s="34">
        <f t="shared" si="2"/>
        <v>0.72316275344615111</v>
      </c>
      <c r="AD127" s="34">
        <f t="shared" si="2"/>
        <v>0.75362107384100685</v>
      </c>
      <c r="AE127" s="34">
        <f t="shared" si="2"/>
        <v>0.79865759204389863</v>
      </c>
      <c r="AF127" s="34">
        <f t="shared" si="2"/>
        <v>0.82818033768298271</v>
      </c>
      <c r="AG127" s="34">
        <f t="shared" si="2"/>
        <v>0.905806286757187</v>
      </c>
      <c r="AH127" s="34">
        <f t="shared" si="2"/>
        <v>0.9449342257338782</v>
      </c>
      <c r="AI127" s="34">
        <f t="shared" si="2"/>
        <v>0.89076156812612162</v>
      </c>
      <c r="AJ127" s="34">
        <f t="shared" si="2"/>
        <v>0.20482360180554876</v>
      </c>
      <c r="AK127" s="34">
        <f t="shared" si="2"/>
        <v>0</v>
      </c>
      <c r="AL127" s="34">
        <f t="shared" si="2"/>
        <v>0.11952286093343904</v>
      </c>
      <c r="AM127" s="34">
        <f t="shared" si="2"/>
        <v>0</v>
      </c>
      <c r="AN127" s="34">
        <f t="shared" si="2"/>
        <v>0</v>
      </c>
      <c r="AO127" s="34">
        <f t="shared" si="2"/>
        <v>0</v>
      </c>
      <c r="AP127" s="34">
        <f t="shared" si="2"/>
        <v>0.9102236420281985</v>
      </c>
    </row>
    <row r="128" spans="1:43" ht="32.25" customHeight="1" x14ac:dyDescent="0.2">
      <c r="A128" s="1"/>
      <c r="B128" s="1">
        <f>COUNTIF(B2:B124,2)</f>
        <v>5</v>
      </c>
      <c r="C128" s="1" t="s">
        <v>201</v>
      </c>
      <c r="D128" s="3"/>
      <c r="E128" s="4"/>
      <c r="F128" s="5"/>
      <c r="G128" s="1"/>
      <c r="H128" s="1"/>
      <c r="I128" s="1"/>
      <c r="J128" s="1"/>
      <c r="K128" s="1"/>
      <c r="L128" s="1"/>
      <c r="M128" s="1"/>
      <c r="N128" s="1"/>
      <c r="O128" s="1"/>
      <c r="P128" s="34"/>
      <c r="Q128" s="34"/>
      <c r="R128" s="34">
        <f>STDEV(P2:R123)</f>
        <v>0.61646447200378607</v>
      </c>
      <c r="S128" s="35"/>
      <c r="T128" s="35">
        <f>STDEV(S2:T123)</f>
        <v>0.4746846402160283</v>
      </c>
      <c r="U128" s="36"/>
      <c r="V128" s="36"/>
      <c r="W128" s="36"/>
      <c r="X128" s="36"/>
      <c r="Y128" s="36">
        <f>STDEV(U2:Y123)</f>
        <v>0.68859922121160422</v>
      </c>
      <c r="Z128" s="9"/>
      <c r="AA128" s="9">
        <f>STDEV(Z2:AA123)</f>
        <v>0.87488976377909011</v>
      </c>
      <c r="AB128" s="10"/>
      <c r="AC128" s="10">
        <f>STDEV(AB2:AC123)</f>
        <v>0.67883799347538321</v>
      </c>
      <c r="AD128" s="1"/>
      <c r="AE128" s="1"/>
      <c r="AF128" s="1">
        <f>STDEV(AD2:AF123)</f>
        <v>0.79445736963293589</v>
      </c>
      <c r="AG128" s="37"/>
      <c r="AH128" s="37"/>
      <c r="AI128" s="37">
        <f>STDEV(AG2:AI123)</f>
        <v>0.91267000575872526</v>
      </c>
      <c r="AJ128" s="1"/>
      <c r="AK128" s="12"/>
      <c r="AL128" s="12"/>
      <c r="AM128" s="12"/>
      <c r="AN128" s="12"/>
      <c r="AO128" s="12"/>
      <c r="AP128" s="1"/>
    </row>
    <row r="129" spans="1:42" ht="32.25" customHeight="1" x14ac:dyDescent="0.2">
      <c r="A129" s="1"/>
      <c r="B129" s="1">
        <f>COUNTIF(B4:B125,3)</f>
        <v>1</v>
      </c>
      <c r="C129" s="1" t="s">
        <v>202</v>
      </c>
      <c r="D129" s="3"/>
      <c r="E129" s="4"/>
      <c r="F129" s="5"/>
      <c r="G129" s="1"/>
      <c r="H129" s="1"/>
      <c r="I129" s="1"/>
      <c r="J129" s="1"/>
      <c r="K129" s="1"/>
      <c r="L129" s="1"/>
      <c r="M129" s="1"/>
      <c r="N129" s="1"/>
      <c r="O129" s="1"/>
      <c r="P129" s="34">
        <f>AVERAGE(P126:R126)</f>
        <v>4.4535519125683054</v>
      </c>
      <c r="Q129" s="34"/>
      <c r="R129" s="34"/>
      <c r="S129" s="35"/>
      <c r="T129" s="35"/>
      <c r="U129" s="36"/>
      <c r="V129" s="36"/>
      <c r="W129" s="36"/>
      <c r="X129" s="36"/>
      <c r="Y129" s="36"/>
      <c r="Z129" s="9"/>
      <c r="AA129" s="9"/>
      <c r="AB129" s="10"/>
      <c r="AC129" s="10"/>
      <c r="AD129" s="1"/>
      <c r="AE129" s="1"/>
      <c r="AF129" s="1"/>
      <c r="AG129" s="37"/>
      <c r="AH129" s="37"/>
      <c r="AI129" s="37"/>
      <c r="AJ129" s="1"/>
      <c r="AK129" s="12"/>
      <c r="AL129" s="12"/>
      <c r="AM129" s="12"/>
      <c r="AN129" s="12"/>
      <c r="AO129" s="12"/>
      <c r="AP129" s="1"/>
    </row>
    <row r="130" spans="1:42" ht="32.25" customHeight="1" x14ac:dyDescent="0.2">
      <c r="A130" s="1"/>
      <c r="B130" s="1"/>
      <c r="C130" s="1"/>
      <c r="D130" s="3"/>
      <c r="E130" s="4"/>
      <c r="F130" s="5"/>
      <c r="G130" s="1"/>
      <c r="H130" s="1"/>
      <c r="I130" s="1"/>
      <c r="J130" s="1"/>
      <c r="K130" s="1"/>
      <c r="L130" s="1"/>
      <c r="M130" s="1"/>
      <c r="N130" s="1"/>
      <c r="O130" s="1"/>
      <c r="P130" s="34"/>
      <c r="Q130" s="34"/>
      <c r="R130" s="34"/>
      <c r="S130" s="35"/>
      <c r="T130" s="35"/>
      <c r="U130" s="36"/>
      <c r="V130" s="36"/>
      <c r="W130" s="36"/>
      <c r="X130" s="36"/>
      <c r="Y130" s="36"/>
      <c r="Z130" s="9"/>
      <c r="AA130" s="9"/>
      <c r="AB130" s="10"/>
      <c r="AC130" s="10"/>
      <c r="AD130" s="1"/>
      <c r="AE130" s="1"/>
      <c r="AF130" s="1"/>
      <c r="AG130" s="37"/>
      <c r="AH130" s="37"/>
      <c r="AI130" s="37"/>
      <c r="AJ130" s="1"/>
      <c r="AK130" s="12"/>
      <c r="AL130" s="12"/>
      <c r="AM130" s="12"/>
      <c r="AN130" s="12"/>
      <c r="AO130" s="12"/>
      <c r="AP130" s="1"/>
    </row>
    <row r="131" spans="1:42" ht="32.25" customHeight="1" x14ac:dyDescent="0.2">
      <c r="A131" s="1"/>
      <c r="B131" s="1"/>
      <c r="C131" s="1"/>
      <c r="D131" s="3"/>
      <c r="E131" s="4"/>
      <c r="F131" s="5"/>
      <c r="G131" s="1"/>
      <c r="H131" s="1"/>
      <c r="I131" s="1"/>
      <c r="J131" s="1"/>
      <c r="K131" s="1"/>
      <c r="L131" s="1"/>
      <c r="M131" s="1"/>
      <c r="N131" s="1"/>
      <c r="O131" s="1"/>
      <c r="P131" s="34">
        <f>STDEVA(P127:R127)</f>
        <v>0.10891863311128951</v>
      </c>
      <c r="Q131" s="34"/>
      <c r="R131" s="34"/>
      <c r="S131" s="35"/>
      <c r="T131" s="35"/>
      <c r="U131" s="36"/>
      <c r="V131" s="36"/>
      <c r="W131" s="36"/>
      <c r="X131" s="36"/>
      <c r="Y131" s="36"/>
      <c r="Z131" s="9"/>
      <c r="AA131" s="9"/>
      <c r="AB131" s="10"/>
      <c r="AC131" s="10"/>
      <c r="AD131" s="1"/>
      <c r="AE131" s="1"/>
      <c r="AF131" s="1"/>
      <c r="AG131" s="37"/>
      <c r="AH131" s="37"/>
      <c r="AI131" s="37"/>
      <c r="AJ131" s="1"/>
      <c r="AK131" s="12"/>
      <c r="AL131" s="12"/>
      <c r="AM131" s="12"/>
      <c r="AN131" s="12"/>
      <c r="AO131" s="12"/>
      <c r="AP131" s="1"/>
    </row>
    <row r="132" spans="1:42" ht="21" customHeight="1" x14ac:dyDescent="0.2">
      <c r="A132" s="1"/>
      <c r="B132" s="1">
        <f>SUM(B127:B129)</f>
        <v>122</v>
      </c>
      <c r="C132" s="1"/>
      <c r="D132" s="3"/>
      <c r="E132" s="4"/>
      <c r="F132" s="5"/>
      <c r="G132" s="1"/>
      <c r="H132" s="1"/>
      <c r="I132" s="1"/>
      <c r="J132" s="1"/>
      <c r="K132" s="1"/>
      <c r="L132" s="1"/>
      <c r="M132" s="1"/>
      <c r="N132" s="1"/>
      <c r="O132" s="1"/>
      <c r="P132" s="34"/>
      <c r="Q132" s="34"/>
      <c r="R132" s="34"/>
      <c r="S132" s="35"/>
      <c r="T132" s="35"/>
      <c r="U132" s="36"/>
      <c r="V132" s="36"/>
      <c r="W132" s="36"/>
      <c r="X132" s="36"/>
      <c r="Y132" s="36"/>
      <c r="Z132" s="9"/>
      <c r="AA132" s="9"/>
      <c r="AB132" s="10"/>
      <c r="AC132" s="10"/>
      <c r="AD132" s="1"/>
      <c r="AE132" s="1"/>
      <c r="AF132" s="1"/>
      <c r="AG132" s="37"/>
      <c r="AH132" s="37"/>
      <c r="AI132" s="37"/>
      <c r="AJ132" s="1"/>
      <c r="AK132" s="12"/>
      <c r="AL132" s="12"/>
      <c r="AM132" s="12"/>
      <c r="AN132" s="12"/>
      <c r="AO132" s="12"/>
      <c r="AP132" s="1"/>
    </row>
    <row r="133" spans="1:42" ht="12.75" customHeight="1" x14ac:dyDescent="0.2">
      <c r="A133" s="1"/>
      <c r="B133" s="1"/>
      <c r="C133" s="1">
        <f>COUNTIF(C2:C123,"วิทยาศาสตร์")</f>
        <v>20</v>
      </c>
      <c r="D133" s="3" t="s">
        <v>203</v>
      </c>
      <c r="E133" s="4"/>
      <c r="F133" s="5"/>
      <c r="G133" s="1"/>
      <c r="H133" s="1"/>
      <c r="I133" s="1"/>
      <c r="J133" s="1"/>
      <c r="K133" s="1"/>
      <c r="L133" s="1"/>
      <c r="M133" s="1"/>
      <c r="N133" s="1"/>
      <c r="O133" s="1"/>
      <c r="P133" s="34"/>
      <c r="Q133" s="34"/>
      <c r="R133" s="34"/>
      <c r="S133" s="35"/>
      <c r="T133" s="35"/>
      <c r="U133" s="36"/>
      <c r="V133" s="36"/>
      <c r="W133" s="36"/>
      <c r="X133" s="36"/>
      <c r="Y133" s="36"/>
      <c r="Z133" s="9"/>
      <c r="AA133" s="9"/>
      <c r="AB133" s="10"/>
      <c r="AC133" s="10"/>
      <c r="AD133" s="1"/>
      <c r="AE133" s="1"/>
      <c r="AF133" s="1"/>
      <c r="AG133" s="37"/>
      <c r="AH133" s="37"/>
      <c r="AI133" s="37"/>
      <c r="AJ133" s="1"/>
      <c r="AK133" s="12"/>
      <c r="AL133" s="12"/>
      <c r="AM133" s="12"/>
      <c r="AN133" s="12"/>
      <c r="AO133" s="12"/>
      <c r="AP133" s="1"/>
    </row>
    <row r="134" spans="1:42" ht="12.75" customHeight="1" x14ac:dyDescent="0.2">
      <c r="A134" s="1"/>
      <c r="B134" s="1"/>
      <c r="C134" s="1">
        <f>COUNTIF(C2:C123,"สหเวชศาสตร์")</f>
        <v>10</v>
      </c>
      <c r="D134" s="3" t="s">
        <v>204</v>
      </c>
      <c r="E134" s="4"/>
      <c r="F134" s="5"/>
      <c r="G134" s="1"/>
      <c r="H134" s="1"/>
      <c r="I134" s="1"/>
      <c r="J134" s="1"/>
      <c r="K134" s="1"/>
      <c r="L134" s="1"/>
      <c r="M134" s="1"/>
      <c r="N134" s="1"/>
      <c r="O134" s="1"/>
      <c r="P134" s="34"/>
      <c r="Q134" s="34"/>
      <c r="R134" s="34"/>
      <c r="S134" s="35"/>
      <c r="T134" s="35"/>
      <c r="U134" s="36"/>
      <c r="V134" s="36"/>
      <c r="W134" s="36"/>
      <c r="X134" s="36"/>
      <c r="Y134" s="36"/>
      <c r="Z134" s="9"/>
      <c r="AA134" s="9"/>
      <c r="AB134" s="10"/>
      <c r="AC134" s="10"/>
      <c r="AD134" s="1"/>
      <c r="AE134" s="1"/>
      <c r="AF134" s="1"/>
      <c r="AG134" s="37"/>
      <c r="AH134" s="37"/>
      <c r="AI134" s="37"/>
      <c r="AJ134" s="1"/>
      <c r="AK134" s="12"/>
      <c r="AL134" s="12"/>
      <c r="AM134" s="12"/>
      <c r="AN134" s="12"/>
      <c r="AO134" s="12"/>
      <c r="AP134" s="1"/>
    </row>
    <row r="135" spans="1:42" ht="25.5" customHeight="1" x14ac:dyDescent="0.2">
      <c r="A135" s="1"/>
      <c r="B135" s="1"/>
      <c r="C135" s="1">
        <f>COUNTIF(C2:C123,"วิทยาศาสตร์การแพทย์")</f>
        <v>14</v>
      </c>
      <c r="D135" s="3" t="s">
        <v>205</v>
      </c>
      <c r="E135" s="4"/>
      <c r="F135" s="5"/>
      <c r="G135" s="1"/>
      <c r="H135" s="1"/>
      <c r="I135" s="1"/>
      <c r="J135" s="1"/>
      <c r="K135" s="1"/>
      <c r="L135" s="1"/>
      <c r="M135" s="1"/>
      <c r="N135" s="1"/>
      <c r="O135" s="1"/>
      <c r="P135" s="34"/>
      <c r="Q135" s="34"/>
      <c r="R135" s="34"/>
      <c r="S135" s="35"/>
      <c r="T135" s="35"/>
      <c r="U135" s="36"/>
      <c r="V135" s="36"/>
      <c r="W135" s="36"/>
      <c r="X135" s="36"/>
      <c r="Y135" s="36"/>
      <c r="Z135" s="9"/>
      <c r="AA135" s="9"/>
      <c r="AB135" s="10"/>
      <c r="AC135" s="10"/>
      <c r="AD135" s="1"/>
      <c r="AE135" s="1"/>
      <c r="AF135" s="1"/>
      <c r="AG135" s="37"/>
      <c r="AH135" s="37"/>
      <c r="AI135" s="37"/>
      <c r="AJ135" s="1"/>
      <c r="AK135" s="12"/>
      <c r="AL135" s="12"/>
      <c r="AM135" s="12"/>
      <c r="AN135" s="12"/>
      <c r="AO135" s="12"/>
      <c r="AP135" s="1"/>
    </row>
    <row r="136" spans="1:42" ht="12.75" customHeight="1" x14ac:dyDescent="0.2">
      <c r="A136" s="1"/>
      <c r="B136" s="1"/>
      <c r="C136" s="1">
        <f>COUNTIF(C2:C124,"เกษตรศาสตร์ฯ")</f>
        <v>13</v>
      </c>
      <c r="D136" s="3" t="s">
        <v>206</v>
      </c>
      <c r="E136" s="4"/>
      <c r="F136" s="5"/>
      <c r="G136" s="1"/>
      <c r="H136" s="1"/>
      <c r="I136" s="1"/>
      <c r="J136" s="1"/>
      <c r="K136" s="1"/>
      <c r="L136" s="1"/>
      <c r="M136" s="1"/>
      <c r="N136" s="1"/>
      <c r="O136" s="1"/>
      <c r="P136" s="34"/>
      <c r="Q136" s="34"/>
      <c r="R136" s="34"/>
      <c r="S136" s="35"/>
      <c r="T136" s="35"/>
      <c r="U136" s="36"/>
      <c r="V136" s="36"/>
      <c r="W136" s="36"/>
      <c r="X136" s="36"/>
      <c r="Y136" s="36"/>
      <c r="Z136" s="9"/>
      <c r="AA136" s="9"/>
      <c r="AB136" s="10"/>
      <c r="AC136" s="10"/>
      <c r="AD136" s="1"/>
      <c r="AE136" s="1"/>
      <c r="AF136" s="1"/>
      <c r="AG136" s="37"/>
      <c r="AH136" s="37"/>
      <c r="AI136" s="37"/>
      <c r="AJ136" s="1"/>
      <c r="AK136" s="12"/>
      <c r="AL136" s="12"/>
      <c r="AM136" s="12"/>
      <c r="AN136" s="12"/>
      <c r="AO136" s="12"/>
      <c r="AP136" s="1"/>
    </row>
    <row r="137" spans="1:42" ht="25.5" customHeight="1" x14ac:dyDescent="0.2">
      <c r="A137" s="1"/>
      <c r="B137" s="1"/>
      <c r="C137" s="1">
        <f>COUNTIF(C2:C125,"ครุศาสตร์ มรภ.พิบูลย์สงคราม")</f>
        <v>1</v>
      </c>
      <c r="D137" s="3" t="s">
        <v>207</v>
      </c>
      <c r="E137" s="4"/>
      <c r="F137" s="5"/>
      <c r="G137" s="1"/>
      <c r="H137" s="1"/>
      <c r="I137" s="1"/>
      <c r="J137" s="1"/>
      <c r="K137" s="1"/>
      <c r="L137" s="1"/>
      <c r="M137" s="1"/>
      <c r="N137" s="1"/>
      <c r="O137" s="1"/>
      <c r="P137" s="34"/>
      <c r="Q137" s="34"/>
      <c r="R137" s="34"/>
      <c r="S137" s="35"/>
      <c r="T137" s="35"/>
      <c r="U137" s="36"/>
      <c r="V137" s="36"/>
      <c r="W137" s="36"/>
      <c r="X137" s="36"/>
      <c r="Y137" s="36"/>
      <c r="Z137" s="9"/>
      <c r="AA137" s="9"/>
      <c r="AB137" s="10"/>
      <c r="AC137" s="10"/>
      <c r="AD137" s="1"/>
      <c r="AE137" s="1"/>
      <c r="AF137" s="1"/>
      <c r="AG137" s="37"/>
      <c r="AH137" s="37"/>
      <c r="AI137" s="37"/>
      <c r="AJ137" s="1"/>
      <c r="AK137" s="12"/>
      <c r="AL137" s="12"/>
      <c r="AM137" s="12"/>
      <c r="AN137" s="12"/>
      <c r="AO137" s="12"/>
      <c r="AP137" s="1"/>
    </row>
    <row r="138" spans="1:42" ht="12.75" customHeight="1" x14ac:dyDescent="0.2">
      <c r="A138" s="1"/>
      <c r="B138" s="1"/>
      <c r="C138" s="1">
        <f>COUNTIF(C2:C126,"ทันตแพทย์ศาสตร์")</f>
        <v>2</v>
      </c>
      <c r="D138" s="3" t="s">
        <v>208</v>
      </c>
      <c r="E138" s="4"/>
      <c r="F138" s="5"/>
      <c r="G138" s="1"/>
      <c r="H138" s="1"/>
      <c r="I138" s="1"/>
      <c r="J138" s="1"/>
      <c r="K138" s="1"/>
      <c r="L138" s="1"/>
      <c r="M138" s="1"/>
      <c r="N138" s="1"/>
      <c r="O138" s="1"/>
      <c r="P138" s="34"/>
      <c r="Q138" s="34"/>
      <c r="R138" s="34"/>
      <c r="S138" s="35"/>
      <c r="T138" s="35"/>
      <c r="U138" s="36"/>
      <c r="V138" s="36"/>
      <c r="W138" s="36"/>
      <c r="X138" s="36"/>
      <c r="Y138" s="36"/>
      <c r="Z138" s="9"/>
      <c r="AA138" s="9"/>
      <c r="AB138" s="10"/>
      <c r="AC138" s="10"/>
      <c r="AD138" s="1"/>
      <c r="AE138" s="1"/>
      <c r="AF138" s="1"/>
      <c r="AG138" s="37"/>
      <c r="AH138" s="37"/>
      <c r="AI138" s="37"/>
      <c r="AJ138" s="1"/>
      <c r="AK138" s="12"/>
      <c r="AL138" s="12"/>
      <c r="AM138" s="12"/>
      <c r="AN138" s="12"/>
      <c r="AO138" s="12"/>
      <c r="AP138" s="1"/>
    </row>
    <row r="139" spans="1:42" ht="12.75" customHeight="1" x14ac:dyDescent="0.2">
      <c r="A139" s="1"/>
      <c r="B139" s="1"/>
      <c r="C139" s="1">
        <f>COUNTIF(C2:C127,"บริหารธุรกิจฯ")</f>
        <v>7</v>
      </c>
      <c r="D139" s="3" t="s">
        <v>209</v>
      </c>
      <c r="E139" s="4"/>
      <c r="F139" s="5"/>
      <c r="G139" s="1"/>
      <c r="H139" s="1"/>
      <c r="I139" s="1"/>
      <c r="J139" s="1"/>
      <c r="K139" s="1"/>
      <c r="L139" s="1"/>
      <c r="M139" s="1"/>
      <c r="N139" s="1"/>
      <c r="O139" s="1"/>
      <c r="P139" s="34"/>
      <c r="Q139" s="34"/>
      <c r="R139" s="34"/>
      <c r="S139" s="35"/>
      <c r="T139" s="35"/>
      <c r="U139" s="36"/>
      <c r="V139" s="36"/>
      <c r="W139" s="36"/>
      <c r="X139" s="36"/>
      <c r="Y139" s="36"/>
      <c r="Z139" s="9"/>
      <c r="AA139" s="9"/>
      <c r="AB139" s="10"/>
      <c r="AC139" s="10"/>
      <c r="AD139" s="1"/>
      <c r="AE139" s="1"/>
      <c r="AF139" s="1"/>
      <c r="AG139" s="37"/>
      <c r="AH139" s="37"/>
      <c r="AI139" s="37"/>
      <c r="AJ139" s="1"/>
      <c r="AK139" s="12"/>
      <c r="AL139" s="12"/>
      <c r="AM139" s="12"/>
      <c r="AN139" s="12"/>
      <c r="AO139" s="12"/>
      <c r="AP139" s="1"/>
    </row>
    <row r="140" spans="1:42" ht="12.75" customHeight="1" x14ac:dyDescent="0.2">
      <c r="A140" s="1"/>
      <c r="B140" s="1"/>
      <c r="C140" s="1">
        <f>COUNTIF(C1:C128,"บุคคลภายนอก")</f>
        <v>1</v>
      </c>
      <c r="D140" s="3" t="s">
        <v>210</v>
      </c>
      <c r="E140" s="4"/>
      <c r="F140" s="5"/>
      <c r="G140" s="1"/>
      <c r="H140" s="1"/>
      <c r="I140" s="1"/>
      <c r="J140" s="1"/>
      <c r="K140" s="1"/>
      <c r="L140" s="1"/>
      <c r="M140" s="1"/>
      <c r="N140" s="1"/>
      <c r="O140" s="1"/>
      <c r="P140" s="34"/>
      <c r="Q140" s="34"/>
      <c r="R140" s="34"/>
      <c r="S140" s="35"/>
      <c r="T140" s="35"/>
      <c r="U140" s="36"/>
      <c r="V140" s="36"/>
      <c r="W140" s="36"/>
      <c r="X140" s="36"/>
      <c r="Y140" s="36"/>
      <c r="Z140" s="9"/>
      <c r="AA140" s="9"/>
      <c r="AB140" s="10"/>
      <c r="AC140" s="10"/>
      <c r="AD140" s="1"/>
      <c r="AE140" s="1"/>
      <c r="AF140" s="1"/>
      <c r="AG140" s="37"/>
      <c r="AH140" s="37"/>
      <c r="AI140" s="37"/>
      <c r="AJ140" s="1"/>
      <c r="AK140" s="12"/>
      <c r="AL140" s="12"/>
      <c r="AM140" s="12"/>
      <c r="AN140" s="12"/>
      <c r="AO140" s="12"/>
      <c r="AP140" s="1"/>
    </row>
    <row r="141" spans="1:42" ht="12.75" customHeight="1" x14ac:dyDescent="0.2">
      <c r="A141" s="1"/>
      <c r="B141" s="1"/>
      <c r="C141" s="1">
        <f>COUNTIF(C2:C129,"พยาบาลศาสตร์")</f>
        <v>3</v>
      </c>
      <c r="D141" s="3" t="s">
        <v>211</v>
      </c>
      <c r="E141" s="4"/>
      <c r="F141" s="5"/>
      <c r="G141" s="1"/>
      <c r="H141" s="1"/>
      <c r="I141" s="1"/>
      <c r="J141" s="1"/>
      <c r="K141" s="1"/>
      <c r="L141" s="1"/>
      <c r="M141" s="1"/>
      <c r="N141" s="1"/>
      <c r="O141" s="1"/>
      <c r="P141" s="34"/>
      <c r="Q141" s="34"/>
      <c r="R141" s="34"/>
      <c r="S141" s="35"/>
      <c r="T141" s="35"/>
      <c r="U141" s="36"/>
      <c r="V141" s="36"/>
      <c r="W141" s="36"/>
      <c r="X141" s="36"/>
      <c r="Y141" s="36"/>
      <c r="Z141" s="9"/>
      <c r="AA141" s="9"/>
      <c r="AB141" s="10"/>
      <c r="AC141" s="10"/>
      <c r="AD141" s="1"/>
      <c r="AE141" s="1"/>
      <c r="AF141" s="1"/>
      <c r="AG141" s="37"/>
      <c r="AH141" s="37"/>
      <c r="AI141" s="37"/>
      <c r="AJ141" s="1"/>
      <c r="AK141" s="12"/>
      <c r="AL141" s="12"/>
      <c r="AM141" s="12"/>
      <c r="AN141" s="12"/>
      <c r="AO141" s="12"/>
      <c r="AP141" s="1"/>
    </row>
    <row r="142" spans="1:42" ht="12.75" customHeight="1" x14ac:dyDescent="0.2">
      <c r="A142" s="1"/>
      <c r="B142" s="1"/>
      <c r="C142" s="1">
        <f>COUNTIF(C2:C130,"แพทยศาสตร์")</f>
        <v>2</v>
      </c>
      <c r="D142" s="3" t="s">
        <v>212</v>
      </c>
      <c r="E142" s="4"/>
      <c r="F142" s="5"/>
      <c r="G142" s="1"/>
      <c r="H142" s="1"/>
      <c r="I142" s="1"/>
      <c r="J142" s="1"/>
      <c r="K142" s="1"/>
      <c r="L142" s="1"/>
      <c r="M142" s="1"/>
      <c r="N142" s="1"/>
      <c r="O142" s="1"/>
      <c r="P142" s="34"/>
      <c r="Q142" s="34"/>
      <c r="R142" s="34"/>
      <c r="S142" s="35"/>
      <c r="T142" s="35"/>
      <c r="U142" s="36"/>
      <c r="V142" s="36"/>
      <c r="W142" s="36"/>
      <c r="X142" s="36"/>
      <c r="Y142" s="36"/>
      <c r="Z142" s="9"/>
      <c r="AA142" s="9"/>
      <c r="AB142" s="10"/>
      <c r="AC142" s="10"/>
      <c r="AD142" s="1"/>
      <c r="AE142" s="1"/>
      <c r="AF142" s="1"/>
      <c r="AG142" s="37"/>
      <c r="AH142" s="37"/>
      <c r="AI142" s="37"/>
      <c r="AJ142" s="1"/>
      <c r="AK142" s="12"/>
      <c r="AL142" s="12"/>
      <c r="AM142" s="12"/>
      <c r="AN142" s="12"/>
      <c r="AO142" s="12"/>
      <c r="AP142" s="1"/>
    </row>
    <row r="143" spans="1:42" ht="12.75" customHeight="1" x14ac:dyDescent="0.2">
      <c r="A143" s="1"/>
      <c r="B143" s="1"/>
      <c r="C143" s="1">
        <f>COUNTIF(C2:C131,"เภสัชศาสตร์")</f>
        <v>3</v>
      </c>
      <c r="D143" s="3" t="s">
        <v>213</v>
      </c>
      <c r="E143" s="4"/>
      <c r="F143" s="5"/>
      <c r="G143" s="1"/>
      <c r="H143" s="1"/>
      <c r="I143" s="1"/>
      <c r="J143" s="1"/>
      <c r="K143" s="1"/>
      <c r="L143" s="1"/>
      <c r="M143" s="1"/>
      <c r="N143" s="1"/>
      <c r="O143" s="1"/>
      <c r="P143" s="34"/>
      <c r="Q143" s="34"/>
      <c r="R143" s="34"/>
      <c r="S143" s="35"/>
      <c r="T143" s="35"/>
      <c r="U143" s="36"/>
      <c r="V143" s="36"/>
      <c r="W143" s="36"/>
      <c r="X143" s="36"/>
      <c r="Y143" s="36"/>
      <c r="Z143" s="9"/>
      <c r="AA143" s="9"/>
      <c r="AB143" s="10"/>
      <c r="AC143" s="10"/>
      <c r="AD143" s="1"/>
      <c r="AE143" s="1"/>
      <c r="AF143" s="1"/>
      <c r="AG143" s="37"/>
      <c r="AH143" s="37"/>
      <c r="AI143" s="37"/>
      <c r="AJ143" s="1"/>
      <c r="AK143" s="12"/>
      <c r="AL143" s="12"/>
      <c r="AM143" s="12"/>
      <c r="AN143" s="12"/>
      <c r="AO143" s="12"/>
      <c r="AP143" s="1"/>
    </row>
    <row r="144" spans="1:42" ht="12.75" customHeight="1" x14ac:dyDescent="0.2">
      <c r="A144" s="1"/>
      <c r="B144" s="1"/>
      <c r="C144" s="1">
        <f>COUNTIF(C2:C132,"มนุษยศาสตร์")</f>
        <v>8</v>
      </c>
      <c r="D144" s="3" t="s">
        <v>214</v>
      </c>
      <c r="E144" s="4"/>
      <c r="F144" s="5"/>
      <c r="G144" s="1"/>
      <c r="H144" s="1"/>
      <c r="I144" s="1"/>
      <c r="J144" s="1"/>
      <c r="K144" s="1"/>
      <c r="L144" s="1"/>
      <c r="M144" s="1"/>
      <c r="N144" s="1"/>
      <c r="O144" s="1"/>
      <c r="P144" s="34"/>
      <c r="Q144" s="34"/>
      <c r="R144" s="34"/>
      <c r="S144" s="35"/>
      <c r="T144" s="35"/>
      <c r="U144" s="36"/>
      <c r="V144" s="36"/>
      <c r="W144" s="36"/>
      <c r="X144" s="36"/>
      <c r="Y144" s="36"/>
      <c r="Z144" s="9"/>
      <c r="AA144" s="9"/>
      <c r="AB144" s="10"/>
      <c r="AC144" s="10"/>
      <c r="AD144" s="1"/>
      <c r="AE144" s="1"/>
      <c r="AF144" s="1"/>
      <c r="AG144" s="37"/>
      <c r="AH144" s="37"/>
      <c r="AI144" s="37"/>
      <c r="AJ144" s="1"/>
      <c r="AK144" s="12"/>
      <c r="AL144" s="12"/>
      <c r="AM144" s="12"/>
      <c r="AN144" s="12"/>
      <c r="AO144" s="12"/>
      <c r="AP144" s="1"/>
    </row>
    <row r="145" spans="1:42" ht="25.5" customHeight="1" x14ac:dyDescent="0.2">
      <c r="A145" s="1"/>
      <c r="B145" s="1"/>
      <c r="C145" s="1">
        <f>COUNTIF(C2:C133,"โรงเรียนมัธยมสาธิตฯ")</f>
        <v>1</v>
      </c>
      <c r="D145" s="3" t="s">
        <v>215</v>
      </c>
      <c r="E145" s="4"/>
      <c r="F145" s="5"/>
      <c r="G145" s="1"/>
      <c r="H145" s="1"/>
      <c r="I145" s="1"/>
      <c r="J145" s="1"/>
      <c r="K145" s="1"/>
      <c r="L145" s="1"/>
      <c r="M145" s="1"/>
      <c r="N145" s="1"/>
      <c r="O145" s="1"/>
      <c r="P145" s="34"/>
      <c r="Q145" s="34"/>
      <c r="R145" s="34"/>
      <c r="S145" s="35"/>
      <c r="T145" s="35"/>
      <c r="U145" s="36"/>
      <c r="V145" s="36"/>
      <c r="W145" s="36"/>
      <c r="X145" s="36"/>
      <c r="Y145" s="36"/>
      <c r="Z145" s="9"/>
      <c r="AA145" s="9"/>
      <c r="AB145" s="10"/>
      <c r="AC145" s="10"/>
      <c r="AD145" s="1"/>
      <c r="AE145" s="1"/>
      <c r="AF145" s="1"/>
      <c r="AG145" s="37"/>
      <c r="AH145" s="37"/>
      <c r="AI145" s="37"/>
      <c r="AJ145" s="1"/>
      <c r="AK145" s="12"/>
      <c r="AL145" s="12"/>
      <c r="AM145" s="12"/>
      <c r="AN145" s="12"/>
      <c r="AO145" s="12"/>
      <c r="AP145" s="1"/>
    </row>
    <row r="146" spans="1:42" ht="25.5" customHeight="1" x14ac:dyDescent="0.2">
      <c r="A146" s="1"/>
      <c r="B146" s="1"/>
      <c r="C146" s="1">
        <f>COUNTIF(C2:C134,"วิทยาลัยพลังงานทดแทน")</f>
        <v>2</v>
      </c>
      <c r="D146" s="3" t="s">
        <v>216</v>
      </c>
      <c r="E146" s="4"/>
      <c r="F146" s="5"/>
      <c r="G146" s="1"/>
      <c r="H146" s="1"/>
      <c r="I146" s="1"/>
      <c r="J146" s="1"/>
      <c r="K146" s="1"/>
      <c r="L146" s="1"/>
      <c r="M146" s="1"/>
      <c r="N146" s="1"/>
      <c r="O146" s="1"/>
      <c r="P146" s="34"/>
      <c r="Q146" s="34"/>
      <c r="R146" s="34"/>
      <c r="S146" s="35"/>
      <c r="T146" s="35"/>
      <c r="U146" s="36"/>
      <c r="V146" s="36"/>
      <c r="W146" s="36"/>
      <c r="X146" s="36"/>
      <c r="Y146" s="36"/>
      <c r="Z146" s="9"/>
      <c r="AA146" s="9"/>
      <c r="AB146" s="10"/>
      <c r="AC146" s="10"/>
      <c r="AD146" s="1"/>
      <c r="AE146" s="1"/>
      <c r="AF146" s="1"/>
      <c r="AG146" s="37"/>
      <c r="AH146" s="37"/>
      <c r="AI146" s="37"/>
      <c r="AJ146" s="1"/>
      <c r="AK146" s="12"/>
      <c r="AL146" s="12"/>
      <c r="AM146" s="12"/>
      <c r="AN146" s="12"/>
      <c r="AO146" s="12"/>
      <c r="AP146" s="1"/>
    </row>
    <row r="147" spans="1:42" ht="25.5" customHeight="1" x14ac:dyDescent="0.2">
      <c r="A147" s="1"/>
      <c r="B147" s="1"/>
      <c r="C147" s="1">
        <f>COUNTIF(C2:C135,"วิทยาศาสตร์การแพทย์")</f>
        <v>14</v>
      </c>
      <c r="D147" s="3" t="s">
        <v>217</v>
      </c>
      <c r="E147" s="4"/>
      <c r="F147" s="5"/>
      <c r="G147" s="1"/>
      <c r="H147" s="1"/>
      <c r="I147" s="1"/>
      <c r="J147" s="1"/>
      <c r="K147" s="1"/>
      <c r="L147" s="1"/>
      <c r="M147" s="1"/>
      <c r="N147" s="1"/>
      <c r="O147" s="1"/>
      <c r="P147" s="34"/>
      <c r="Q147" s="34"/>
      <c r="R147" s="34"/>
      <c r="S147" s="35"/>
      <c r="T147" s="35"/>
      <c r="U147" s="36"/>
      <c r="V147" s="36"/>
      <c r="W147" s="36"/>
      <c r="X147" s="36"/>
      <c r="Y147" s="36"/>
      <c r="Z147" s="9"/>
      <c r="AA147" s="9"/>
      <c r="AB147" s="10"/>
      <c r="AC147" s="10"/>
      <c r="AD147" s="1"/>
      <c r="AE147" s="1"/>
      <c r="AF147" s="1"/>
      <c r="AG147" s="37"/>
      <c r="AH147" s="37"/>
      <c r="AI147" s="37"/>
      <c r="AJ147" s="1"/>
      <c r="AK147" s="12"/>
      <c r="AL147" s="12"/>
      <c r="AM147" s="12"/>
      <c r="AN147" s="12"/>
      <c r="AO147" s="12"/>
      <c r="AP147" s="1"/>
    </row>
    <row r="148" spans="1:42" ht="12.75" customHeight="1" x14ac:dyDescent="0.2">
      <c r="A148" s="1"/>
      <c r="B148" s="1"/>
      <c r="C148" s="1">
        <f>COUNTIF(C2:C136,"วิศวกรรมศาสตร์")</f>
        <v>7</v>
      </c>
      <c r="D148" s="3" t="s">
        <v>218</v>
      </c>
      <c r="E148" s="4"/>
      <c r="F148" s="5"/>
      <c r="G148" s="1"/>
      <c r="H148" s="1"/>
      <c r="I148" s="1"/>
      <c r="J148" s="1"/>
      <c r="K148" s="1"/>
      <c r="L148" s="1"/>
      <c r="M148" s="1"/>
      <c r="N148" s="1"/>
      <c r="O148" s="1"/>
      <c r="P148" s="34"/>
      <c r="Q148" s="34"/>
      <c r="R148" s="34"/>
      <c r="S148" s="35"/>
      <c r="T148" s="35"/>
      <c r="U148" s="36"/>
      <c r="V148" s="36"/>
      <c r="W148" s="36"/>
      <c r="X148" s="36"/>
      <c r="Y148" s="36"/>
      <c r="Z148" s="9"/>
      <c r="AA148" s="9"/>
      <c r="AB148" s="10"/>
      <c r="AC148" s="10"/>
      <c r="AD148" s="1"/>
      <c r="AE148" s="1"/>
      <c r="AF148" s="1"/>
      <c r="AG148" s="37"/>
      <c r="AH148" s="37"/>
      <c r="AI148" s="37"/>
      <c r="AJ148" s="1"/>
      <c r="AK148" s="12"/>
      <c r="AL148" s="12"/>
      <c r="AM148" s="12"/>
      <c r="AN148" s="12"/>
      <c r="AO148" s="12"/>
      <c r="AP148" s="1"/>
    </row>
    <row r="149" spans="1:42" ht="12.75" customHeight="1" x14ac:dyDescent="0.2">
      <c r="A149" s="1"/>
      <c r="B149" s="1"/>
      <c r="C149" s="1">
        <f>COUNTIF(C2:C137,"ศึกษาศาสตร์")</f>
        <v>7</v>
      </c>
      <c r="D149" s="3" t="s">
        <v>219</v>
      </c>
      <c r="E149" s="4"/>
      <c r="F149" s="5"/>
      <c r="G149" s="1"/>
      <c r="H149" s="1"/>
      <c r="I149" s="1"/>
      <c r="J149" s="1"/>
      <c r="K149" s="1"/>
      <c r="L149" s="1"/>
      <c r="M149" s="1"/>
      <c r="N149" s="1"/>
      <c r="O149" s="1"/>
      <c r="P149" s="34"/>
      <c r="Q149" s="34"/>
      <c r="R149" s="34"/>
      <c r="S149" s="35"/>
      <c r="T149" s="35"/>
      <c r="U149" s="36"/>
      <c r="V149" s="36"/>
      <c r="W149" s="36"/>
      <c r="X149" s="36"/>
      <c r="Y149" s="36"/>
      <c r="Z149" s="9"/>
      <c r="AA149" s="9"/>
      <c r="AB149" s="10"/>
      <c r="AC149" s="10"/>
      <c r="AD149" s="1"/>
      <c r="AE149" s="1"/>
      <c r="AF149" s="1"/>
      <c r="AG149" s="37"/>
      <c r="AH149" s="37"/>
      <c r="AI149" s="37"/>
      <c r="AJ149" s="1"/>
      <c r="AK149" s="12"/>
      <c r="AL149" s="12"/>
      <c r="AM149" s="12"/>
      <c r="AN149" s="12"/>
      <c r="AO149" s="12"/>
      <c r="AP149" s="1"/>
    </row>
    <row r="150" spans="1:42" ht="25.5" customHeight="1" x14ac:dyDescent="0.2">
      <c r="A150" s="1"/>
      <c r="B150" s="1"/>
      <c r="C150" s="1">
        <f>COUNTIF(C2:C138,"สถาปัตยกรรมศาสตร์")</f>
        <v>7</v>
      </c>
      <c r="D150" s="3" t="s">
        <v>220</v>
      </c>
      <c r="E150" s="4"/>
      <c r="F150" s="5"/>
      <c r="G150" s="1"/>
      <c r="H150" s="1"/>
      <c r="I150" s="1"/>
      <c r="J150" s="1"/>
      <c r="K150" s="1"/>
      <c r="L150" s="1"/>
      <c r="M150" s="1"/>
      <c r="N150" s="1"/>
      <c r="O150" s="1"/>
      <c r="P150" s="34"/>
      <c r="Q150" s="34"/>
      <c r="R150" s="34"/>
      <c r="S150" s="35"/>
      <c r="T150" s="35"/>
      <c r="U150" s="36"/>
      <c r="V150" s="36"/>
      <c r="W150" s="36"/>
      <c r="X150" s="36"/>
      <c r="Y150" s="36"/>
      <c r="Z150" s="9"/>
      <c r="AA150" s="9"/>
      <c r="AB150" s="10"/>
      <c r="AC150" s="10"/>
      <c r="AD150" s="1"/>
      <c r="AE150" s="1"/>
      <c r="AF150" s="1"/>
      <c r="AG150" s="37"/>
      <c r="AH150" s="37"/>
      <c r="AI150" s="37"/>
      <c r="AJ150" s="1"/>
      <c r="AK150" s="12"/>
      <c r="AL150" s="12"/>
      <c r="AM150" s="12"/>
      <c r="AN150" s="12"/>
      <c r="AO150" s="12"/>
      <c r="AP150" s="1"/>
    </row>
    <row r="151" spans="1:42" ht="12.75" customHeight="1" x14ac:dyDescent="0.2">
      <c r="A151" s="1"/>
      <c r="B151" s="1"/>
      <c r="C151" s="1">
        <f>COUNTIF(C2:C139,"สหเวชศาสตร์")</f>
        <v>10</v>
      </c>
      <c r="D151" s="3" t="s">
        <v>221</v>
      </c>
      <c r="E151" s="4"/>
      <c r="F151" s="5"/>
      <c r="G151" s="1"/>
      <c r="H151" s="1"/>
      <c r="I151" s="1"/>
      <c r="J151" s="1"/>
      <c r="K151" s="1"/>
      <c r="L151" s="1"/>
      <c r="M151" s="1"/>
      <c r="N151" s="1"/>
      <c r="O151" s="1"/>
      <c r="P151" s="34"/>
      <c r="Q151" s="34"/>
      <c r="R151" s="34"/>
      <c r="S151" s="35"/>
      <c r="T151" s="35"/>
      <c r="U151" s="36"/>
      <c r="V151" s="36"/>
      <c r="W151" s="36"/>
      <c r="X151" s="36"/>
      <c r="Y151" s="36"/>
      <c r="Z151" s="9"/>
      <c r="AA151" s="9"/>
      <c r="AB151" s="10"/>
      <c r="AC151" s="10"/>
      <c r="AD151" s="1"/>
      <c r="AE151" s="1"/>
      <c r="AF151" s="1"/>
      <c r="AG151" s="37"/>
      <c r="AH151" s="37"/>
      <c r="AI151" s="37"/>
      <c r="AJ151" s="1"/>
      <c r="AK151" s="12"/>
      <c r="AL151" s="12"/>
      <c r="AM151" s="12"/>
      <c r="AN151" s="12"/>
      <c r="AO151" s="12"/>
      <c r="AP151" s="1"/>
    </row>
    <row r="152" spans="1:42" ht="12.75" customHeight="1" x14ac:dyDescent="0.2">
      <c r="A152" s="1"/>
      <c r="B152" s="1"/>
      <c r="C152" s="1">
        <f>COUNTIF(C2:C140,"สังคมศาสตร์")</f>
        <v>1</v>
      </c>
      <c r="D152" s="3" t="s">
        <v>222</v>
      </c>
      <c r="E152" s="4"/>
      <c r="F152" s="5"/>
      <c r="G152" s="1"/>
      <c r="H152" s="1"/>
      <c r="I152" s="1"/>
      <c r="J152" s="1"/>
      <c r="K152" s="1"/>
      <c r="L152" s="1"/>
      <c r="M152" s="1"/>
      <c r="N152" s="1"/>
      <c r="O152" s="1"/>
      <c r="P152" s="34"/>
      <c r="Q152" s="34"/>
      <c r="R152" s="34"/>
      <c r="S152" s="35"/>
      <c r="T152" s="35"/>
      <c r="U152" s="36"/>
      <c r="V152" s="36"/>
      <c r="W152" s="36"/>
      <c r="X152" s="36"/>
      <c r="Y152" s="36"/>
      <c r="Z152" s="9"/>
      <c r="AA152" s="9"/>
      <c r="AB152" s="10"/>
      <c r="AC152" s="10"/>
      <c r="AD152" s="1"/>
      <c r="AE152" s="1"/>
      <c r="AF152" s="1"/>
      <c r="AG152" s="37"/>
      <c r="AH152" s="37"/>
      <c r="AI152" s="37"/>
      <c r="AJ152" s="1"/>
      <c r="AK152" s="12"/>
      <c r="AL152" s="12"/>
      <c r="AM152" s="12"/>
      <c r="AN152" s="12"/>
      <c r="AO152" s="12"/>
      <c r="AP152" s="1"/>
    </row>
    <row r="153" spans="1:42" ht="12.75" customHeight="1" x14ac:dyDescent="0.2">
      <c r="A153" s="1"/>
      <c r="B153" s="1"/>
      <c r="C153" s="1">
        <f>COUNTIF(C2:C141,"สาธารณสุขศาสตร์")</f>
        <v>3</v>
      </c>
      <c r="D153" s="3" t="s">
        <v>223</v>
      </c>
      <c r="E153" s="4"/>
      <c r="F153" s="5"/>
      <c r="G153" s="1"/>
      <c r="H153" s="1"/>
      <c r="I153" s="1"/>
      <c r="J153" s="1"/>
      <c r="K153" s="1"/>
      <c r="L153" s="1"/>
      <c r="M153" s="1"/>
      <c r="N153" s="1"/>
      <c r="O153" s="1"/>
      <c r="P153" s="34"/>
      <c r="Q153" s="34"/>
      <c r="R153" s="34"/>
      <c r="S153" s="35"/>
      <c r="T153" s="35"/>
      <c r="U153" s="36"/>
      <c r="V153" s="36"/>
      <c r="W153" s="36"/>
      <c r="X153" s="36"/>
      <c r="Y153" s="36"/>
      <c r="Z153" s="9"/>
      <c r="AA153" s="9"/>
      <c r="AB153" s="10"/>
      <c r="AC153" s="10"/>
      <c r="AD153" s="1"/>
      <c r="AE153" s="1"/>
      <c r="AF153" s="1"/>
      <c r="AG153" s="37"/>
      <c r="AH153" s="37"/>
      <c r="AI153" s="37"/>
      <c r="AJ153" s="1"/>
      <c r="AK153" s="12"/>
      <c r="AL153" s="12"/>
      <c r="AM153" s="12"/>
      <c r="AN153" s="12"/>
      <c r="AO153" s="12"/>
      <c r="AP153" s="1"/>
    </row>
    <row r="154" spans="1:42" ht="12.75" customHeight="1" x14ac:dyDescent="0.2">
      <c r="A154" s="1"/>
      <c r="B154" s="1"/>
      <c r="C154" s="1"/>
      <c r="D154" s="3"/>
      <c r="E154" s="4"/>
      <c r="F154" s="5"/>
      <c r="G154" s="1"/>
      <c r="H154" s="1"/>
      <c r="I154" s="1"/>
      <c r="J154" s="1"/>
      <c r="K154" s="1"/>
      <c r="L154" s="1"/>
      <c r="M154" s="1"/>
      <c r="N154" s="1"/>
      <c r="O154" s="1"/>
      <c r="P154" s="34"/>
      <c r="Q154" s="34"/>
      <c r="R154" s="34"/>
      <c r="S154" s="35"/>
      <c r="T154" s="35"/>
      <c r="U154" s="36"/>
      <c r="V154" s="36"/>
      <c r="W154" s="36"/>
      <c r="X154" s="36"/>
      <c r="Y154" s="36"/>
      <c r="Z154" s="9"/>
      <c r="AA154" s="9"/>
      <c r="AB154" s="10"/>
      <c r="AC154" s="10"/>
      <c r="AD154" s="1"/>
      <c r="AE154" s="1"/>
      <c r="AF154" s="1"/>
      <c r="AG154" s="37"/>
      <c r="AH154" s="37"/>
      <c r="AI154" s="37"/>
      <c r="AJ154" s="1"/>
      <c r="AK154" s="12"/>
      <c r="AL154" s="12"/>
      <c r="AM154" s="12"/>
      <c r="AN154" s="12"/>
      <c r="AO154" s="12"/>
      <c r="AP154" s="1"/>
    </row>
  </sheetData>
  <autoFilter ref="A1:AQ12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57"/>
  <sheetViews>
    <sheetView tabSelected="1" workbookViewId="0">
      <selection activeCell="G10" sqref="G10"/>
    </sheetView>
  </sheetViews>
  <sheetFormatPr defaultColWidth="17.28515625" defaultRowHeight="15.75" customHeight="1" x14ac:dyDescent="0.2"/>
  <cols>
    <col min="1" max="1" width="5.42578125" customWidth="1"/>
    <col min="2" max="2" width="5.7109375" customWidth="1"/>
    <col min="3" max="10" width="7.140625" customWidth="1"/>
    <col min="11" max="11" width="9.140625" customWidth="1"/>
    <col min="12" max="12" width="10.85546875" customWidth="1"/>
  </cols>
  <sheetData>
    <row r="1" spans="1:12" ht="26.25" customHeight="1" x14ac:dyDescent="0.4">
      <c r="A1" s="246" t="s">
        <v>224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</row>
    <row r="2" spans="1:12" ht="23.25" customHeight="1" x14ac:dyDescent="0.35">
      <c r="A2" s="370" t="s">
        <v>226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</row>
    <row r="3" spans="1:12" ht="23.25" customHeight="1" x14ac:dyDescent="0.35">
      <c r="A3" s="369" t="s">
        <v>695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</row>
    <row r="4" spans="1:12" ht="23.25" customHeight="1" x14ac:dyDescent="0.35">
      <c r="A4" s="369" t="s">
        <v>696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</row>
    <row r="5" spans="1:12" ht="18.75" customHeight="1" x14ac:dyDescent="0.35">
      <c r="A5" s="39"/>
      <c r="B5" s="40"/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12" ht="21" customHeight="1" x14ac:dyDescent="0.3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2" ht="21" customHeight="1" x14ac:dyDescent="0.35">
      <c r="A7" s="39"/>
      <c r="B7" s="39"/>
      <c r="C7" s="295" t="s">
        <v>697</v>
      </c>
      <c r="D7" s="39"/>
      <c r="E7" s="39"/>
      <c r="F7" s="39"/>
      <c r="G7" s="39"/>
      <c r="H7" s="39"/>
      <c r="I7" s="39"/>
      <c r="J7" s="39"/>
      <c r="K7" s="39"/>
      <c r="L7" s="39"/>
    </row>
    <row r="8" spans="1:12" ht="21" customHeight="1" x14ac:dyDescent="0.35">
      <c r="A8" s="295" t="s">
        <v>698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</row>
    <row r="9" spans="1:12" ht="21" customHeight="1" x14ac:dyDescent="0.35">
      <c r="A9" s="295" t="s">
        <v>699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</row>
    <row r="10" spans="1:12" ht="21" customHeight="1" x14ac:dyDescent="0.35">
      <c r="A10" s="295" t="s">
        <v>700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</row>
    <row r="11" spans="1:12" ht="21" customHeight="1" x14ac:dyDescent="0.35">
      <c r="A11" s="39"/>
      <c r="B11" s="39"/>
      <c r="C11" s="295" t="s">
        <v>701</v>
      </c>
      <c r="D11" s="39"/>
      <c r="E11" s="39"/>
      <c r="F11" s="39"/>
      <c r="G11" s="39"/>
      <c r="H11" s="39"/>
      <c r="I11" s="39"/>
      <c r="J11" s="39"/>
      <c r="K11" s="39"/>
      <c r="L11" s="39"/>
    </row>
    <row r="12" spans="1:12" ht="21" customHeight="1" x14ac:dyDescent="0.35">
      <c r="A12" s="295" t="s">
        <v>702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</row>
    <row r="13" spans="1:12" ht="21" customHeight="1" x14ac:dyDescent="0.35">
      <c r="A13" s="295" t="s">
        <v>703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</row>
    <row r="14" spans="1:12" ht="21" customHeight="1" x14ac:dyDescent="0.35">
      <c r="A14" s="295" t="s">
        <v>704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</row>
    <row r="15" spans="1:12" ht="21" customHeight="1" x14ac:dyDescent="0.35">
      <c r="A15" s="39"/>
      <c r="B15" s="39"/>
      <c r="C15" s="295" t="s">
        <v>705</v>
      </c>
      <c r="D15" s="39"/>
      <c r="E15" s="39"/>
      <c r="F15" s="39"/>
      <c r="G15" s="39"/>
      <c r="H15" s="39"/>
      <c r="I15" s="39"/>
      <c r="J15" s="39"/>
      <c r="K15" s="39"/>
      <c r="L15" s="39"/>
    </row>
    <row r="16" spans="1:12" ht="21" customHeight="1" x14ac:dyDescent="0.35">
      <c r="A16" s="301" t="s">
        <v>706</v>
      </c>
      <c r="B16" s="41"/>
      <c r="C16" s="39"/>
      <c r="D16" s="39"/>
      <c r="E16" s="39"/>
      <c r="F16" s="39"/>
      <c r="G16" s="39"/>
      <c r="H16" s="39"/>
      <c r="I16" s="39"/>
      <c r="J16" s="39"/>
      <c r="K16" s="39"/>
      <c r="L16" s="39"/>
    </row>
    <row r="17" spans="1:17" ht="21" customHeight="1" x14ac:dyDescent="0.35">
      <c r="A17" s="301" t="s">
        <v>707</v>
      </c>
      <c r="B17" s="41"/>
      <c r="C17" s="39"/>
      <c r="D17" s="39"/>
      <c r="E17" s="39"/>
      <c r="F17" s="39"/>
      <c r="G17" s="39"/>
      <c r="H17" s="39"/>
      <c r="I17" s="39"/>
      <c r="J17" s="39"/>
      <c r="K17" s="39"/>
      <c r="L17" s="39"/>
    </row>
    <row r="18" spans="1:17" ht="21" customHeight="1" x14ac:dyDescent="0.35">
      <c r="A18" s="41"/>
      <c r="B18" s="41"/>
      <c r="C18" s="295" t="s">
        <v>708</v>
      </c>
      <c r="D18" s="39"/>
      <c r="E18" s="39"/>
      <c r="F18" s="39"/>
      <c r="G18" s="39"/>
      <c r="H18" s="39"/>
      <c r="I18" s="39"/>
      <c r="J18" s="39"/>
      <c r="K18" s="39"/>
      <c r="L18" s="39"/>
    </row>
    <row r="19" spans="1:17" ht="21" customHeight="1" x14ac:dyDescent="0.35">
      <c r="A19" s="373" t="s">
        <v>709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</row>
    <row r="20" spans="1:17" ht="21" customHeight="1" x14ac:dyDescent="0.35">
      <c r="A20" s="295" t="s">
        <v>710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</row>
    <row r="21" spans="1:17" ht="21" x14ac:dyDescent="0.35">
      <c r="A21" s="372" t="s">
        <v>711</v>
      </c>
    </row>
    <row r="22" spans="1:17" ht="21" x14ac:dyDescent="0.35">
      <c r="A22" s="372" t="s">
        <v>712</v>
      </c>
    </row>
    <row r="23" spans="1:17" ht="21" x14ac:dyDescent="0.35">
      <c r="A23" s="372" t="s">
        <v>713</v>
      </c>
    </row>
    <row r="24" spans="1:17" ht="21" x14ac:dyDescent="0.35">
      <c r="A24" s="372" t="s">
        <v>714</v>
      </c>
    </row>
    <row r="25" spans="1:17" ht="21" x14ac:dyDescent="0.35">
      <c r="C25" s="300" t="s">
        <v>715</v>
      </c>
      <c r="D25" s="300"/>
      <c r="E25" s="300"/>
      <c r="F25" s="300"/>
      <c r="G25" s="300"/>
      <c r="H25" s="300"/>
      <c r="I25" s="300"/>
      <c r="J25" s="300"/>
      <c r="K25" s="300"/>
      <c r="L25" s="300"/>
    </row>
    <row r="26" spans="1:17" s="300" customFormat="1" ht="21" x14ac:dyDescent="0.35">
      <c r="A26" s="300" t="s">
        <v>716</v>
      </c>
    </row>
    <row r="27" spans="1:17" s="300" customFormat="1" ht="21" x14ac:dyDescent="0.35">
      <c r="A27" s="300" t="s">
        <v>717</v>
      </c>
    </row>
    <row r="28" spans="1:17" s="300" customFormat="1" ht="21" x14ac:dyDescent="0.35">
      <c r="A28" s="300" t="s">
        <v>718</v>
      </c>
    </row>
    <row r="29" spans="1:17" s="300" customFormat="1" ht="21" x14ac:dyDescent="0.35">
      <c r="A29" s="300" t="s">
        <v>641</v>
      </c>
      <c r="C29" s="300" t="s">
        <v>719</v>
      </c>
      <c r="Q29" s="233"/>
    </row>
    <row r="30" spans="1:17" s="300" customFormat="1" ht="21" x14ac:dyDescent="0.35">
      <c r="A30" s="300" t="s">
        <v>720</v>
      </c>
      <c r="Q30" s="233"/>
    </row>
    <row r="31" spans="1:17" ht="21" x14ac:dyDescent="0.35">
      <c r="A31" s="300" t="s">
        <v>721</v>
      </c>
      <c r="B31" s="300"/>
      <c r="C31" s="300"/>
      <c r="D31" s="300"/>
      <c r="E31" s="300"/>
      <c r="F31" s="300"/>
      <c r="G31" s="300"/>
      <c r="H31" s="300"/>
      <c r="I31" s="300"/>
      <c r="J31" s="300"/>
      <c r="K31" s="300"/>
      <c r="L31" s="300"/>
      <c r="M31" s="300"/>
      <c r="N31" s="300"/>
      <c r="O31" s="300"/>
      <c r="P31" s="300"/>
      <c r="Q31" s="233"/>
    </row>
    <row r="32" spans="1:17" s="148" customFormat="1" ht="21" x14ac:dyDescent="0.35">
      <c r="A32" s="300" t="s">
        <v>722</v>
      </c>
      <c r="B32" s="300"/>
      <c r="C32" s="300"/>
      <c r="D32" s="300"/>
      <c r="E32" s="300"/>
      <c r="F32" s="300"/>
      <c r="G32" s="300"/>
      <c r="H32" s="300"/>
      <c r="I32" s="300"/>
      <c r="J32" s="300"/>
      <c r="K32" s="300"/>
      <c r="L32" s="300"/>
      <c r="M32" s="300"/>
      <c r="N32" s="300"/>
      <c r="O32" s="300"/>
      <c r="P32" s="300"/>
      <c r="Q32" s="233"/>
    </row>
    <row r="33" spans="1:17" ht="21" x14ac:dyDescent="0.35">
      <c r="A33" s="300" t="s">
        <v>723</v>
      </c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00"/>
      <c r="N33" s="300"/>
      <c r="O33" s="300"/>
      <c r="P33" s="300"/>
      <c r="Q33" s="233"/>
    </row>
    <row r="34" spans="1:17" s="148" customFormat="1" ht="21" x14ac:dyDescent="0.35">
      <c r="A34" s="300"/>
      <c r="B34" s="300"/>
      <c r="C34" s="300"/>
      <c r="D34" s="300"/>
      <c r="E34" s="300"/>
      <c r="F34" s="300"/>
      <c r="G34" s="300"/>
      <c r="H34" s="300"/>
      <c r="I34" s="300"/>
      <c r="J34" s="300"/>
      <c r="K34" s="300"/>
      <c r="L34" s="300"/>
      <c r="M34" s="300"/>
      <c r="N34" s="300"/>
      <c r="O34" s="300"/>
      <c r="P34" s="300"/>
      <c r="Q34" s="233"/>
    </row>
    <row r="35" spans="1:17" s="148" customFormat="1" ht="21" x14ac:dyDescent="0.35">
      <c r="A35" s="300"/>
      <c r="B35" s="300"/>
      <c r="C35" s="300"/>
      <c r="D35" s="300"/>
      <c r="E35" s="300"/>
      <c r="F35" s="300"/>
      <c r="G35" s="300"/>
      <c r="H35" s="300"/>
      <c r="I35" s="300"/>
      <c r="J35" s="300"/>
      <c r="K35" s="300"/>
      <c r="L35" s="300"/>
      <c r="M35" s="300"/>
      <c r="N35" s="300"/>
      <c r="O35" s="300"/>
      <c r="P35" s="300"/>
      <c r="Q35" s="233"/>
    </row>
    <row r="36" spans="1:17" s="148" customFormat="1" ht="21" x14ac:dyDescent="0.35">
      <c r="A36" s="375" t="s">
        <v>225</v>
      </c>
      <c r="B36" s="374"/>
      <c r="C36" s="374"/>
      <c r="D36" s="374"/>
      <c r="E36" s="374"/>
      <c r="F36" s="374"/>
      <c r="G36" s="374"/>
      <c r="H36" s="374"/>
      <c r="I36" s="374"/>
      <c r="J36" s="374"/>
      <c r="K36" s="374"/>
      <c r="L36" s="374"/>
      <c r="M36" s="300"/>
      <c r="N36" s="300"/>
      <c r="O36" s="300"/>
      <c r="P36" s="300"/>
      <c r="Q36" s="233"/>
    </row>
    <row r="37" spans="1:17" s="148" customFormat="1" ht="21" x14ac:dyDescent="0.35">
      <c r="A37" s="300"/>
      <c r="B37" s="300"/>
      <c r="C37" s="300"/>
      <c r="D37" s="300"/>
      <c r="E37" s="300"/>
      <c r="F37" s="300"/>
      <c r="G37" s="300"/>
      <c r="H37" s="300"/>
      <c r="I37" s="300"/>
      <c r="J37" s="300"/>
      <c r="K37" s="300"/>
      <c r="L37" s="300"/>
      <c r="M37" s="300"/>
      <c r="N37" s="300"/>
      <c r="O37" s="300"/>
      <c r="P37" s="300"/>
      <c r="Q37" s="233"/>
    </row>
    <row r="38" spans="1:17" s="148" customFormat="1" ht="21" x14ac:dyDescent="0.35">
      <c r="A38" s="300"/>
      <c r="B38" s="300"/>
      <c r="C38" s="300"/>
      <c r="D38" s="300"/>
      <c r="E38" s="300"/>
      <c r="F38" s="300"/>
      <c r="G38" s="300"/>
      <c r="H38" s="300"/>
      <c r="I38" s="300"/>
      <c r="J38" s="300"/>
      <c r="K38" s="300"/>
      <c r="L38" s="300"/>
      <c r="M38" s="300"/>
      <c r="N38" s="300"/>
      <c r="O38" s="300"/>
      <c r="P38" s="300"/>
      <c r="Q38" s="233"/>
    </row>
    <row r="39" spans="1:17" ht="21" x14ac:dyDescent="0.35">
      <c r="A39" s="300"/>
      <c r="B39" s="300"/>
      <c r="C39" s="300" t="s">
        <v>644</v>
      </c>
      <c r="D39" s="300"/>
      <c r="E39" s="300"/>
      <c r="F39" s="300"/>
      <c r="G39" s="300"/>
      <c r="H39" s="300"/>
      <c r="I39" s="300"/>
      <c r="J39" s="300"/>
      <c r="K39" s="300"/>
      <c r="L39" s="300"/>
      <c r="M39" s="300"/>
      <c r="N39" s="300"/>
      <c r="O39" s="300"/>
      <c r="P39" s="300"/>
      <c r="Q39" s="300"/>
    </row>
    <row r="40" spans="1:17" ht="21" x14ac:dyDescent="0.35">
      <c r="A40" s="300"/>
      <c r="B40" s="300"/>
      <c r="C40" s="300" t="s">
        <v>724</v>
      </c>
      <c r="D40" s="300"/>
      <c r="E40" s="300"/>
      <c r="F40" s="300"/>
      <c r="G40" s="300"/>
      <c r="H40" s="300"/>
      <c r="I40" s="300"/>
      <c r="J40" s="300"/>
      <c r="K40" s="300"/>
      <c r="L40" s="300"/>
      <c r="M40" s="300"/>
      <c r="N40" s="300"/>
      <c r="O40" s="300"/>
      <c r="P40" s="300"/>
      <c r="Q40" s="300"/>
    </row>
    <row r="41" spans="1:17" s="148" customFormat="1" ht="21" x14ac:dyDescent="0.35">
      <c r="A41" s="300" t="s">
        <v>725</v>
      </c>
      <c r="B41" s="300"/>
      <c r="C41" s="300"/>
      <c r="D41" s="300"/>
      <c r="E41" s="300"/>
      <c r="F41" s="300"/>
      <c r="G41" s="300"/>
      <c r="H41" s="300"/>
      <c r="I41" s="300"/>
      <c r="J41" s="300"/>
      <c r="K41" s="300"/>
      <c r="L41" s="300"/>
      <c r="M41" s="300"/>
      <c r="N41" s="300"/>
      <c r="O41" s="300"/>
      <c r="P41" s="300"/>
      <c r="Q41" s="300"/>
    </row>
    <row r="42" spans="1:17" ht="21" x14ac:dyDescent="0.35">
      <c r="A42" s="300" t="s">
        <v>726</v>
      </c>
      <c r="B42" s="300"/>
      <c r="C42" s="300"/>
      <c r="D42" s="300"/>
      <c r="E42" s="300"/>
      <c r="F42" s="300"/>
      <c r="G42" s="300"/>
      <c r="H42" s="300"/>
      <c r="I42" s="300"/>
      <c r="J42" s="300"/>
      <c r="K42" s="300"/>
      <c r="L42" s="300"/>
      <c r="M42" s="300"/>
      <c r="N42" s="300"/>
      <c r="O42" s="300"/>
      <c r="P42" s="300"/>
      <c r="Q42" s="300"/>
    </row>
    <row r="43" spans="1:17" s="148" customFormat="1" ht="21" x14ac:dyDescent="0.35">
      <c r="A43" s="300" t="s">
        <v>727</v>
      </c>
      <c r="B43" s="300"/>
      <c r="C43" s="300"/>
      <c r="D43" s="300"/>
      <c r="E43" s="300"/>
      <c r="F43" s="300"/>
      <c r="G43" s="300"/>
      <c r="H43" s="300"/>
      <c r="I43" s="300"/>
      <c r="J43" s="300"/>
      <c r="K43" s="300"/>
      <c r="L43" s="300"/>
      <c r="M43" s="300"/>
      <c r="N43" s="300"/>
      <c r="O43" s="300"/>
      <c r="P43" s="300"/>
      <c r="Q43" s="300"/>
    </row>
    <row r="44" spans="1:17" ht="21" x14ac:dyDescent="0.35">
      <c r="A44" s="300" t="s">
        <v>728</v>
      </c>
      <c r="B44" s="300"/>
      <c r="C44" s="300"/>
      <c r="D44" s="300"/>
      <c r="E44" s="300"/>
      <c r="F44" s="300"/>
      <c r="G44" s="300"/>
      <c r="H44" s="300"/>
      <c r="I44" s="300"/>
      <c r="J44" s="300"/>
      <c r="K44" s="300"/>
      <c r="L44" s="300"/>
      <c r="M44" s="300"/>
      <c r="N44" s="300"/>
      <c r="O44" s="300"/>
      <c r="P44" s="300"/>
      <c r="Q44" s="300"/>
    </row>
    <row r="45" spans="1:17" ht="21" x14ac:dyDescent="0.35">
      <c r="A45" s="300"/>
      <c r="B45" s="300"/>
      <c r="C45" s="300" t="s">
        <v>729</v>
      </c>
      <c r="D45" s="300"/>
      <c r="E45" s="300"/>
      <c r="F45" s="300"/>
      <c r="G45" s="300"/>
      <c r="H45" s="300"/>
      <c r="I45" s="300"/>
      <c r="J45" s="300"/>
      <c r="K45" s="300"/>
      <c r="L45" s="300"/>
      <c r="M45" s="300"/>
      <c r="N45" s="300"/>
      <c r="O45" s="300"/>
      <c r="P45" s="300"/>
      <c r="Q45" s="300"/>
    </row>
    <row r="46" spans="1:17" s="148" customFormat="1" ht="21" x14ac:dyDescent="0.35">
      <c r="A46" s="300" t="s">
        <v>730</v>
      </c>
      <c r="B46" s="300"/>
      <c r="C46" s="300"/>
      <c r="D46" s="300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00"/>
      <c r="P46" s="300"/>
      <c r="Q46" s="300"/>
    </row>
    <row r="47" spans="1:17" ht="21" x14ac:dyDescent="0.35">
      <c r="A47" s="300" t="s">
        <v>731</v>
      </c>
      <c r="B47" s="300"/>
      <c r="C47" s="300"/>
      <c r="D47" s="300"/>
      <c r="E47" s="300"/>
      <c r="F47" s="300"/>
      <c r="G47" s="300"/>
      <c r="H47" s="300"/>
      <c r="I47" s="300"/>
      <c r="J47" s="300"/>
      <c r="K47" s="300"/>
      <c r="L47" s="300"/>
      <c r="M47" s="300"/>
      <c r="N47" s="300"/>
      <c r="O47" s="300"/>
      <c r="P47" s="300"/>
      <c r="Q47" s="300"/>
    </row>
    <row r="48" spans="1:17" s="148" customFormat="1" ht="21" x14ac:dyDescent="0.35">
      <c r="A48" s="300" t="s">
        <v>733</v>
      </c>
      <c r="B48" s="300"/>
      <c r="C48" s="300"/>
      <c r="D48" s="300"/>
      <c r="E48" s="300"/>
      <c r="F48" s="300"/>
      <c r="G48" s="300"/>
      <c r="H48" s="300"/>
      <c r="I48" s="300"/>
      <c r="J48" s="300"/>
      <c r="K48" s="300"/>
      <c r="L48" s="300"/>
      <c r="M48" s="300"/>
      <c r="N48" s="300"/>
      <c r="O48" s="300"/>
      <c r="P48" s="300"/>
      <c r="Q48" s="300"/>
    </row>
    <row r="49" spans="1:17" ht="21" x14ac:dyDescent="0.35">
      <c r="A49" s="300" t="s">
        <v>732</v>
      </c>
      <c r="B49" s="300"/>
      <c r="C49" s="300"/>
      <c r="D49" s="300"/>
      <c r="E49" s="300"/>
      <c r="F49" s="300"/>
      <c r="G49" s="300"/>
      <c r="H49" s="300"/>
      <c r="I49" s="300"/>
      <c r="J49" s="300"/>
      <c r="K49" s="300"/>
      <c r="L49" s="300"/>
      <c r="M49" s="300"/>
      <c r="N49" s="300"/>
      <c r="O49" s="300"/>
      <c r="P49" s="300"/>
      <c r="Q49" s="300"/>
    </row>
    <row r="50" spans="1:17" ht="21" x14ac:dyDescent="0.35">
      <c r="A50" s="300" t="s">
        <v>734</v>
      </c>
      <c r="B50" s="300"/>
      <c r="C50" s="300"/>
      <c r="D50" s="300"/>
      <c r="E50" s="300"/>
      <c r="F50" s="300"/>
      <c r="G50" s="300"/>
      <c r="H50" s="300"/>
      <c r="I50" s="300"/>
      <c r="J50" s="300"/>
      <c r="K50" s="300"/>
      <c r="L50" s="300"/>
      <c r="M50" s="300"/>
      <c r="N50" s="300"/>
      <c r="O50" s="300"/>
      <c r="P50" s="300"/>
      <c r="Q50" s="300"/>
    </row>
    <row r="51" spans="1:17" ht="21" x14ac:dyDescent="0.35">
      <c r="A51" s="300" t="s">
        <v>735</v>
      </c>
      <c r="B51" s="300"/>
      <c r="C51" s="300"/>
      <c r="D51" s="300"/>
      <c r="E51" s="300"/>
      <c r="F51" s="300"/>
      <c r="G51" s="300"/>
      <c r="H51" s="300"/>
      <c r="I51" s="300"/>
      <c r="J51" s="300"/>
      <c r="K51" s="300"/>
      <c r="L51" s="300"/>
      <c r="M51" s="300"/>
      <c r="N51" s="300"/>
      <c r="O51" s="300"/>
      <c r="P51" s="300"/>
      <c r="Q51" s="300"/>
    </row>
    <row r="52" spans="1:17" ht="19.5" x14ac:dyDescent="0.3">
      <c r="A52" s="233"/>
      <c r="B52" s="233"/>
      <c r="C52" s="233" t="s">
        <v>736</v>
      </c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33"/>
    </row>
    <row r="53" spans="1:17" s="148" customFormat="1" ht="19.5" x14ac:dyDescent="0.3">
      <c r="A53" s="233" t="s">
        <v>737</v>
      </c>
      <c r="B53" s="233"/>
      <c r="C53" s="233"/>
      <c r="D53" s="233"/>
      <c r="E53" s="233"/>
      <c r="F53" s="233"/>
      <c r="G53" s="233"/>
      <c r="H53" s="233"/>
      <c r="I53" s="233"/>
      <c r="J53" s="233"/>
      <c r="K53" s="233"/>
      <c r="L53" s="233"/>
      <c r="M53" s="233"/>
      <c r="N53" s="233"/>
      <c r="O53" s="233"/>
      <c r="P53" s="233"/>
      <c r="Q53" s="233"/>
    </row>
    <row r="54" spans="1:17" ht="19.5" x14ac:dyDescent="0.3">
      <c r="A54" s="233" t="s">
        <v>738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</row>
    <row r="55" spans="1:17" s="148" customFormat="1" ht="19.5" x14ac:dyDescent="0.3">
      <c r="A55" s="233" t="s">
        <v>739</v>
      </c>
      <c r="B55" s="233"/>
      <c r="C55" s="233"/>
      <c r="D55" s="233"/>
      <c r="E55" s="233"/>
      <c r="F55" s="233"/>
      <c r="G55" s="233"/>
      <c r="H55" s="233"/>
      <c r="I55" s="233"/>
      <c r="J55" s="233"/>
      <c r="K55" s="233"/>
      <c r="L55" s="233"/>
      <c r="M55" s="233"/>
      <c r="N55" s="233"/>
      <c r="O55" s="233"/>
      <c r="P55" s="233"/>
      <c r="Q55" s="233"/>
    </row>
    <row r="56" spans="1:17" ht="19.5" x14ac:dyDescent="0.3">
      <c r="A56" s="233" t="s">
        <v>740</v>
      </c>
      <c r="B56" s="233"/>
      <c r="C56" s="233"/>
      <c r="D56" s="233"/>
      <c r="E56" s="233"/>
      <c r="F56" s="233"/>
      <c r="G56" s="233"/>
      <c r="H56" s="233"/>
      <c r="I56" s="233"/>
      <c r="J56" s="233"/>
      <c r="K56" s="233"/>
      <c r="L56" s="233"/>
      <c r="M56" s="233"/>
      <c r="N56" s="233"/>
      <c r="O56" s="233"/>
      <c r="P56" s="233"/>
      <c r="Q56" s="233"/>
    </row>
    <row r="57" spans="1:17" ht="15.75" customHeight="1" x14ac:dyDescent="0.3">
      <c r="A57" s="233"/>
      <c r="B57" s="233"/>
      <c r="C57" s="233"/>
      <c r="D57" s="233"/>
      <c r="E57" s="233"/>
      <c r="F57" s="233"/>
      <c r="G57" s="233"/>
      <c r="H57" s="233"/>
      <c r="I57" s="233"/>
      <c r="J57" s="233"/>
      <c r="K57" s="233"/>
      <c r="L57" s="233"/>
      <c r="M57" s="233"/>
      <c r="N57" s="233"/>
      <c r="O57" s="233"/>
      <c r="P57" s="233"/>
      <c r="Q57" s="233"/>
    </row>
  </sheetData>
  <mergeCells count="5">
    <mergeCell ref="A1:L1"/>
    <mergeCell ref="A2:L2"/>
    <mergeCell ref="A3:L3"/>
    <mergeCell ref="A4:L4"/>
    <mergeCell ref="A36:L3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view="pageBreakPreview" zoomScaleNormal="100" zoomScaleSheetLayoutView="100" workbookViewId="0">
      <selection activeCell="A2" sqref="A2:F2"/>
    </sheetView>
  </sheetViews>
  <sheetFormatPr defaultColWidth="17.28515625" defaultRowHeight="15.75" customHeight="1" x14ac:dyDescent="0.2"/>
  <cols>
    <col min="1" max="1" width="9.140625" customWidth="1"/>
    <col min="2" max="2" width="20.140625" customWidth="1"/>
    <col min="3" max="4" width="18" customWidth="1"/>
    <col min="5" max="5" width="10" customWidth="1"/>
    <col min="6" max="8" width="9.140625" customWidth="1"/>
    <col min="9" max="9" width="10.85546875" customWidth="1"/>
    <col min="10" max="18" width="9.140625" customWidth="1"/>
    <col min="19" max="19" width="19.28515625" customWidth="1"/>
  </cols>
  <sheetData>
    <row r="1" spans="1:19" ht="21" customHeight="1" x14ac:dyDescent="0.35">
      <c r="A1" s="376" t="s">
        <v>236</v>
      </c>
      <c r="B1" s="245"/>
      <c r="C1" s="245"/>
      <c r="D1" s="245"/>
      <c r="E1" s="245"/>
      <c r="F1" s="245"/>
      <c r="G1" s="42"/>
      <c r="H1" s="42"/>
      <c r="I1" s="43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ht="23.25" customHeight="1" x14ac:dyDescent="0.35">
      <c r="A2" s="248" t="s">
        <v>226</v>
      </c>
      <c r="B2" s="245"/>
      <c r="C2" s="245"/>
      <c r="D2" s="245"/>
      <c r="E2" s="245"/>
      <c r="F2" s="245"/>
      <c r="G2" s="45"/>
      <c r="H2" s="45"/>
      <c r="I2" s="46"/>
      <c r="J2" s="39"/>
      <c r="K2" s="39"/>
      <c r="L2" s="39"/>
      <c r="M2" s="39"/>
      <c r="N2" s="39"/>
      <c r="O2" s="39"/>
      <c r="P2" s="39"/>
      <c r="Q2" s="39"/>
      <c r="R2" s="39"/>
      <c r="S2" s="39"/>
    </row>
    <row r="3" spans="1:19" ht="23.25" customHeight="1" x14ac:dyDescent="0.35">
      <c r="A3" s="247" t="s">
        <v>227</v>
      </c>
      <c r="B3" s="245"/>
      <c r="C3" s="245"/>
      <c r="D3" s="245"/>
      <c r="E3" s="245"/>
      <c r="F3" s="245"/>
      <c r="G3" s="45"/>
      <c r="H3" s="45"/>
      <c r="I3" s="46"/>
      <c r="J3" s="39"/>
      <c r="K3" s="39"/>
      <c r="L3" s="39"/>
      <c r="M3" s="39"/>
      <c r="N3" s="39"/>
      <c r="O3" s="39"/>
      <c r="P3" s="39"/>
      <c r="Q3" s="39"/>
      <c r="R3" s="39"/>
      <c r="S3" s="39"/>
    </row>
    <row r="4" spans="1:19" ht="23.25" customHeight="1" x14ac:dyDescent="0.35">
      <c r="A4" s="247" t="s">
        <v>228</v>
      </c>
      <c r="B4" s="245"/>
      <c r="C4" s="245"/>
      <c r="D4" s="245"/>
      <c r="E4" s="245"/>
      <c r="F4" s="245"/>
      <c r="G4" s="45"/>
      <c r="H4" s="45"/>
      <c r="I4" s="46"/>
      <c r="J4" s="39"/>
      <c r="K4" s="39"/>
      <c r="L4" s="39"/>
      <c r="M4" s="39"/>
      <c r="N4" s="39"/>
      <c r="O4" s="39"/>
      <c r="P4" s="39"/>
      <c r="Q4" s="39"/>
      <c r="R4" s="39"/>
      <c r="S4" s="39"/>
    </row>
    <row r="5" spans="1:19" ht="21" customHeight="1" x14ac:dyDescent="0.35">
      <c r="A5" s="39"/>
      <c r="B5" s="44"/>
      <c r="C5" s="44"/>
      <c r="D5" s="44"/>
      <c r="E5" s="44"/>
      <c r="F5" s="39"/>
      <c r="G5" s="39"/>
      <c r="H5" s="39"/>
      <c r="I5" s="43"/>
      <c r="J5" s="39"/>
      <c r="K5" s="39"/>
      <c r="L5" s="39"/>
      <c r="M5" s="39"/>
      <c r="N5" s="39"/>
      <c r="O5" s="39"/>
      <c r="P5" s="39"/>
      <c r="Q5" s="39"/>
      <c r="R5" s="39"/>
      <c r="S5" s="39"/>
    </row>
    <row r="6" spans="1:19" ht="21" customHeight="1" x14ac:dyDescent="0.35">
      <c r="A6" s="39"/>
      <c r="B6" s="39" t="s">
        <v>653</v>
      </c>
      <c r="C6" s="47"/>
      <c r="D6" s="47"/>
      <c r="E6" s="39"/>
      <c r="F6" s="39"/>
      <c r="G6" s="39"/>
      <c r="H6" s="39"/>
      <c r="I6" s="43"/>
      <c r="J6" s="39"/>
      <c r="K6" s="39"/>
      <c r="L6" s="39"/>
      <c r="M6" s="39"/>
      <c r="N6" s="39"/>
      <c r="O6" s="39"/>
      <c r="P6" s="39"/>
      <c r="Q6" s="39"/>
      <c r="R6" s="39"/>
      <c r="S6" s="39"/>
    </row>
    <row r="7" spans="1:19" ht="21" customHeight="1" x14ac:dyDescent="0.35">
      <c r="A7" s="39" t="s">
        <v>654</v>
      </c>
      <c r="B7" s="39"/>
      <c r="C7" s="47"/>
      <c r="D7" s="47"/>
      <c r="E7" s="39"/>
      <c r="F7" s="39"/>
      <c r="G7" s="39"/>
      <c r="H7" s="39"/>
      <c r="I7" s="43"/>
      <c r="J7" s="39"/>
      <c r="K7" s="39"/>
      <c r="L7" s="39"/>
      <c r="M7" s="39"/>
      <c r="N7" s="39"/>
      <c r="O7" s="39"/>
      <c r="P7" s="39"/>
      <c r="Q7" s="39"/>
      <c r="R7" s="39"/>
      <c r="S7" s="39"/>
    </row>
    <row r="8" spans="1:19" ht="21" customHeight="1" x14ac:dyDescent="0.35">
      <c r="A8" s="39" t="s">
        <v>655</v>
      </c>
      <c r="B8" s="39"/>
      <c r="C8" s="47"/>
      <c r="D8" s="47"/>
      <c r="E8" s="39"/>
      <c r="F8" s="39"/>
      <c r="G8" s="39"/>
      <c r="H8" s="39"/>
      <c r="I8" s="43"/>
      <c r="J8" s="39"/>
      <c r="K8" s="39"/>
      <c r="L8" s="39"/>
      <c r="M8" s="39"/>
      <c r="N8" s="39"/>
      <c r="O8" s="39"/>
      <c r="P8" s="39"/>
      <c r="Q8" s="39"/>
      <c r="R8" s="39"/>
      <c r="S8" s="39"/>
    </row>
    <row r="9" spans="1:19" ht="21" customHeight="1" x14ac:dyDescent="0.35">
      <c r="A9" s="39" t="s">
        <v>656</v>
      </c>
      <c r="B9" s="39"/>
      <c r="C9" s="47"/>
      <c r="D9" s="47"/>
      <c r="E9" s="39"/>
      <c r="F9" s="39"/>
      <c r="G9" s="39"/>
      <c r="H9" s="39"/>
      <c r="I9" s="48">
        <v>250</v>
      </c>
      <c r="J9" s="39"/>
      <c r="K9" s="39"/>
      <c r="L9" s="39"/>
      <c r="M9" s="39"/>
      <c r="N9" s="39"/>
      <c r="O9" s="39"/>
      <c r="P9" s="39"/>
      <c r="Q9" s="39"/>
      <c r="R9" s="39"/>
      <c r="S9" s="39"/>
    </row>
    <row r="10" spans="1:19" ht="21" customHeight="1" x14ac:dyDescent="0.35">
      <c r="A10" s="39" t="s">
        <v>657</v>
      </c>
      <c r="B10" s="39"/>
      <c r="C10" s="47"/>
      <c r="D10" s="47"/>
      <c r="E10" s="39"/>
      <c r="F10" s="39"/>
      <c r="G10" s="39"/>
      <c r="H10" s="39"/>
      <c r="I10" s="48">
        <v>227</v>
      </c>
      <c r="J10" s="39"/>
      <c r="K10" s="39"/>
      <c r="L10" s="39"/>
      <c r="M10" s="39"/>
      <c r="N10" s="39"/>
      <c r="O10" s="39"/>
      <c r="P10" s="39"/>
      <c r="Q10" s="39"/>
      <c r="R10" s="39"/>
      <c r="S10" s="39"/>
    </row>
    <row r="11" spans="1:19" s="148" customFormat="1" ht="21" customHeight="1" x14ac:dyDescent="0.35">
      <c r="A11" s="142"/>
      <c r="B11" s="142"/>
      <c r="C11" s="141"/>
      <c r="D11" s="141"/>
      <c r="E11" s="142"/>
      <c r="F11" s="142"/>
      <c r="G11" s="142"/>
      <c r="H11" s="142"/>
      <c r="I11" s="302"/>
      <c r="J11" s="142"/>
      <c r="K11" s="142"/>
      <c r="L11" s="142"/>
      <c r="M11" s="142"/>
      <c r="N11" s="142"/>
      <c r="O11" s="142"/>
      <c r="P11" s="142"/>
      <c r="Q11" s="142"/>
      <c r="R11" s="142"/>
      <c r="S11" s="142"/>
    </row>
    <row r="12" spans="1:19" ht="21" customHeight="1" x14ac:dyDescent="0.35">
      <c r="A12" s="39"/>
      <c r="B12" s="39"/>
      <c r="C12" s="47"/>
      <c r="D12" s="47"/>
      <c r="E12" s="39"/>
      <c r="F12" s="39"/>
      <c r="G12" s="39"/>
      <c r="H12" s="39"/>
      <c r="I12" s="43">
        <f>SUM(I10*100/250)</f>
        <v>90.8</v>
      </c>
      <c r="J12" s="39"/>
      <c r="K12" s="39"/>
      <c r="L12" s="39"/>
      <c r="M12" s="39"/>
      <c r="N12" s="39"/>
      <c r="O12" s="39"/>
      <c r="P12" s="39"/>
      <c r="Q12" s="39"/>
      <c r="R12" s="39"/>
      <c r="S12" s="39"/>
    </row>
    <row r="13" spans="1:19" ht="21" customHeight="1" x14ac:dyDescent="0.35">
      <c r="A13" s="49" t="s">
        <v>229</v>
      </c>
      <c r="B13" s="39"/>
      <c r="C13" s="47"/>
      <c r="D13" s="47"/>
      <c r="E13" s="39"/>
      <c r="F13" s="39"/>
      <c r="G13" s="39"/>
      <c r="H13" s="39"/>
      <c r="I13" s="43"/>
      <c r="J13" s="39"/>
      <c r="K13" s="39"/>
      <c r="L13" s="39"/>
      <c r="M13" s="39"/>
      <c r="N13" s="39"/>
      <c r="O13" s="39"/>
      <c r="P13" s="39"/>
      <c r="Q13" s="39"/>
      <c r="R13" s="39"/>
      <c r="S13" s="39"/>
    </row>
    <row r="14" spans="1:19" ht="21" customHeight="1" x14ac:dyDescent="0.35">
      <c r="A14" s="39"/>
      <c r="B14" s="49"/>
      <c r="C14" s="47"/>
      <c r="D14" s="47"/>
      <c r="E14" s="39"/>
      <c r="F14" s="39"/>
      <c r="G14" s="39"/>
      <c r="H14" s="39"/>
      <c r="I14" s="48">
        <v>227</v>
      </c>
      <c r="J14" s="39"/>
      <c r="K14" s="39"/>
      <c r="L14" s="39"/>
      <c r="M14" s="39"/>
      <c r="N14" s="39"/>
      <c r="O14" s="39"/>
      <c r="P14" s="39"/>
      <c r="Q14" s="39"/>
      <c r="R14" s="39"/>
      <c r="S14" s="39"/>
    </row>
    <row r="15" spans="1:19" ht="21" customHeight="1" x14ac:dyDescent="0.35">
      <c r="A15" s="139" t="s">
        <v>658</v>
      </c>
      <c r="B15" s="39"/>
      <c r="C15" s="47"/>
      <c r="D15" s="47"/>
      <c r="E15" s="39"/>
      <c r="F15" s="39"/>
      <c r="G15" s="39"/>
      <c r="H15" s="39"/>
      <c r="I15" s="48">
        <v>122</v>
      </c>
      <c r="J15" s="39"/>
      <c r="K15" s="39"/>
      <c r="L15" s="39"/>
      <c r="M15" s="39"/>
      <c r="N15" s="39"/>
      <c r="O15" s="39"/>
      <c r="P15" s="39"/>
      <c r="Q15" s="39"/>
      <c r="R15" s="39"/>
      <c r="S15" s="39"/>
    </row>
    <row r="16" spans="1:19" ht="21" customHeight="1" x14ac:dyDescent="0.35">
      <c r="A16" s="39"/>
      <c r="B16" s="39"/>
      <c r="C16" s="47"/>
      <c r="D16" s="47"/>
      <c r="E16" s="39"/>
      <c r="F16" s="39"/>
      <c r="G16" s="39"/>
      <c r="H16" s="39"/>
      <c r="I16" s="43">
        <f>SUM(I15*100/227)</f>
        <v>53.744493392070481</v>
      </c>
      <c r="J16" s="39"/>
      <c r="K16" s="39"/>
      <c r="L16" s="39"/>
      <c r="M16" s="39"/>
      <c r="N16" s="39"/>
      <c r="O16" s="39"/>
      <c r="P16" s="39"/>
      <c r="Q16" s="39"/>
      <c r="R16" s="39"/>
      <c r="S16" s="39"/>
    </row>
    <row r="17" spans="1:19" ht="21" customHeight="1" x14ac:dyDescent="0.2">
      <c r="A17" s="50"/>
      <c r="B17" s="303" t="s">
        <v>659</v>
      </c>
      <c r="C17" s="251" t="s">
        <v>230</v>
      </c>
      <c r="D17" s="252"/>
      <c r="E17" s="50"/>
      <c r="F17" s="50"/>
      <c r="G17" s="50"/>
      <c r="H17" s="50"/>
      <c r="I17" s="52"/>
      <c r="J17" s="50"/>
      <c r="K17" s="50"/>
      <c r="L17" s="50"/>
      <c r="M17" s="50"/>
      <c r="N17" s="50"/>
      <c r="O17" s="50"/>
      <c r="P17" s="50"/>
      <c r="Q17" s="50"/>
      <c r="R17" s="50"/>
      <c r="S17" s="50"/>
    </row>
    <row r="18" spans="1:19" ht="21" customHeight="1" x14ac:dyDescent="0.35">
      <c r="A18" s="39"/>
      <c r="B18" s="250"/>
      <c r="C18" s="135" t="s">
        <v>231</v>
      </c>
      <c r="D18" s="304" t="s">
        <v>239</v>
      </c>
      <c r="E18" s="39"/>
      <c r="F18" s="39"/>
      <c r="G18" s="39"/>
      <c r="H18" s="39"/>
      <c r="I18" s="43"/>
      <c r="J18" s="39"/>
      <c r="K18" s="39"/>
      <c r="L18" s="39"/>
      <c r="M18" s="39"/>
      <c r="N18" s="39"/>
      <c r="O18" s="39"/>
      <c r="P18" s="39"/>
      <c r="Q18" s="39"/>
      <c r="R18" s="39"/>
      <c r="S18" s="39"/>
    </row>
    <row r="19" spans="1:19" ht="21" customHeight="1" x14ac:dyDescent="0.35">
      <c r="A19" s="39"/>
      <c r="B19" s="136" t="s">
        <v>232</v>
      </c>
      <c r="C19" s="51">
        <f>'6 มิ.ย.57'!$B$127</f>
        <v>116</v>
      </c>
      <c r="D19" s="54">
        <f>C19*100/$C$22</f>
        <v>95.081967213114751</v>
      </c>
      <c r="E19" s="39"/>
      <c r="F19" s="39"/>
      <c r="G19" s="39"/>
      <c r="H19" s="39"/>
      <c r="I19" s="43"/>
      <c r="J19" s="39"/>
      <c r="K19" s="39"/>
      <c r="L19" s="39"/>
      <c r="M19" s="39"/>
      <c r="N19" s="39"/>
      <c r="O19" s="39"/>
      <c r="P19" s="39"/>
      <c r="Q19" s="39"/>
      <c r="R19" s="39"/>
      <c r="S19" s="39"/>
    </row>
    <row r="20" spans="1:19" ht="21" customHeight="1" x14ac:dyDescent="0.35">
      <c r="A20" s="39"/>
      <c r="B20" s="137" t="s">
        <v>159</v>
      </c>
      <c r="C20" s="51">
        <f>'6 มิ.ย.57'!$B$128</f>
        <v>5</v>
      </c>
      <c r="D20" s="54">
        <f>C20*100/$C$22</f>
        <v>4.0983606557377046</v>
      </c>
      <c r="E20" s="39"/>
      <c r="F20" s="39"/>
      <c r="G20" s="39"/>
      <c r="H20" s="39"/>
      <c r="I20" s="43"/>
      <c r="J20" s="39"/>
      <c r="K20" s="39"/>
      <c r="L20" s="39"/>
      <c r="M20" s="39"/>
      <c r="N20" s="39"/>
      <c r="O20" s="39"/>
      <c r="P20" s="39"/>
      <c r="Q20" s="39"/>
      <c r="R20" s="39"/>
      <c r="S20" s="39"/>
    </row>
    <row r="21" spans="1:19" ht="21" customHeight="1" x14ac:dyDescent="0.35">
      <c r="A21" s="39"/>
      <c r="B21" s="53" t="s">
        <v>233</v>
      </c>
      <c r="C21" s="51">
        <f>'6 มิ.ย.57'!$B$129</f>
        <v>1</v>
      </c>
      <c r="D21" s="54">
        <f>C21*100/$C$22</f>
        <v>0.81967213114754101</v>
      </c>
      <c r="E21" s="39"/>
      <c r="F21" s="39"/>
      <c r="G21" s="39"/>
      <c r="H21" s="39"/>
      <c r="I21" s="43"/>
      <c r="J21" s="39"/>
      <c r="K21" s="39"/>
      <c r="L21" s="39"/>
      <c r="M21" s="39"/>
      <c r="N21" s="39"/>
      <c r="O21" s="39"/>
      <c r="P21" s="39"/>
      <c r="Q21" s="39"/>
      <c r="R21" s="39"/>
      <c r="S21" s="39"/>
    </row>
    <row r="22" spans="1:19" ht="21" customHeight="1" x14ac:dyDescent="0.35">
      <c r="A22" s="39"/>
      <c r="B22" s="55" t="s">
        <v>234</v>
      </c>
      <c r="C22" s="55">
        <f>SUM(C19:C21)</f>
        <v>122</v>
      </c>
      <c r="D22" s="56">
        <f>C22*100/$C$22</f>
        <v>100</v>
      </c>
      <c r="E22" s="39"/>
      <c r="F22" s="39"/>
      <c r="G22" s="39"/>
      <c r="H22" s="39"/>
      <c r="I22" s="43"/>
      <c r="J22" s="39"/>
      <c r="K22" s="39"/>
      <c r="L22" s="39"/>
      <c r="M22" s="39"/>
      <c r="N22" s="39"/>
      <c r="O22" s="39"/>
      <c r="P22" s="39"/>
      <c r="Q22" s="39"/>
      <c r="R22" s="39"/>
      <c r="S22" s="39"/>
    </row>
    <row r="23" spans="1:19" ht="21" customHeight="1" x14ac:dyDescent="0.35">
      <c r="A23" s="39"/>
      <c r="B23" s="39"/>
      <c r="C23" s="47"/>
      <c r="D23" s="47"/>
      <c r="E23" s="39"/>
      <c r="F23" s="39"/>
      <c r="G23" s="39"/>
      <c r="H23" s="39"/>
      <c r="I23" s="43"/>
      <c r="J23" s="39"/>
      <c r="K23" s="39"/>
      <c r="L23" s="39"/>
      <c r="M23" s="39"/>
      <c r="N23" s="39"/>
      <c r="O23" s="39"/>
      <c r="P23" s="39"/>
      <c r="Q23" s="39"/>
      <c r="R23" s="39"/>
      <c r="S23" s="39"/>
    </row>
    <row r="24" spans="1:19" ht="21" customHeight="1" x14ac:dyDescent="0.35">
      <c r="A24" s="41" t="s">
        <v>235</v>
      </c>
      <c r="B24" s="39" t="s">
        <v>660</v>
      </c>
      <c r="C24" s="47"/>
      <c r="D24" s="47"/>
      <c r="E24" s="39"/>
      <c r="F24" s="39"/>
      <c r="G24" s="39"/>
      <c r="H24" s="39"/>
      <c r="I24" s="43"/>
      <c r="J24" s="39"/>
      <c r="K24" s="39"/>
      <c r="L24" s="39"/>
      <c r="M24" s="39"/>
      <c r="N24" s="39"/>
      <c r="O24" s="39"/>
      <c r="P24" s="39"/>
      <c r="Q24" s="39"/>
      <c r="R24" s="39"/>
      <c r="S24" s="39"/>
    </row>
    <row r="25" spans="1:19" ht="21" customHeight="1" x14ac:dyDescent="0.35">
      <c r="A25" s="301" t="s">
        <v>652</v>
      </c>
      <c r="B25" s="39"/>
      <c r="C25" s="47"/>
      <c r="D25" s="47"/>
      <c r="E25" s="39"/>
      <c r="F25" s="39"/>
      <c r="G25" s="39"/>
      <c r="H25" s="39"/>
      <c r="I25" s="43"/>
      <c r="J25" s="39"/>
      <c r="K25" s="39"/>
      <c r="L25" s="39"/>
      <c r="M25" s="39"/>
      <c r="N25" s="39"/>
      <c r="O25" s="39"/>
      <c r="P25" s="39"/>
      <c r="Q25" s="39"/>
      <c r="R25" s="39"/>
      <c r="S25" s="39"/>
    </row>
    <row r="26" spans="1:19" ht="21" customHeight="1" x14ac:dyDescent="0.35">
      <c r="A26" s="39"/>
      <c r="B26" s="41"/>
      <c r="C26" s="47"/>
      <c r="D26" s="47"/>
      <c r="E26" s="39"/>
      <c r="F26" s="39"/>
      <c r="G26" s="39"/>
      <c r="H26" s="39"/>
      <c r="I26" s="43"/>
      <c r="J26" s="39"/>
      <c r="K26" s="39"/>
      <c r="L26" s="39"/>
      <c r="M26" s="39"/>
      <c r="N26" s="39"/>
      <c r="O26" s="39"/>
      <c r="P26" s="39"/>
      <c r="Q26" s="39"/>
      <c r="R26" s="39"/>
      <c r="S26" s="39"/>
    </row>
  </sheetData>
  <mergeCells count="6">
    <mergeCell ref="A1:F1"/>
    <mergeCell ref="A2:F2"/>
    <mergeCell ref="A3:F3"/>
    <mergeCell ref="A4:F4"/>
    <mergeCell ref="B17:B18"/>
    <mergeCell ref="C17:D1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view="pageBreakPreview" zoomScaleNormal="100" zoomScaleSheetLayoutView="100" workbookViewId="0">
      <selection activeCell="C11" sqref="C11"/>
    </sheetView>
  </sheetViews>
  <sheetFormatPr defaultColWidth="17.28515625" defaultRowHeight="15.75" customHeight="1" x14ac:dyDescent="0.2"/>
  <cols>
    <col min="1" max="1" width="23" customWidth="1"/>
    <col min="2" max="3" width="29.28515625" customWidth="1"/>
    <col min="4" max="13" width="6.42578125" customWidth="1"/>
  </cols>
  <sheetData>
    <row r="1" spans="1:13" ht="21" customHeight="1" x14ac:dyDescent="0.35">
      <c r="A1" s="377" t="s">
        <v>247</v>
      </c>
      <c r="B1" s="245"/>
      <c r="C1" s="245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s="148" customFormat="1" ht="21" customHeight="1" x14ac:dyDescent="0.35">
      <c r="A2" s="305"/>
      <c r="D2" s="142"/>
      <c r="E2" s="142"/>
      <c r="F2" s="142"/>
      <c r="G2" s="142"/>
      <c r="H2" s="142"/>
      <c r="I2" s="142"/>
      <c r="J2" s="142"/>
      <c r="K2" s="142"/>
      <c r="L2" s="142"/>
      <c r="M2" s="142"/>
    </row>
    <row r="3" spans="1:13" ht="21" customHeight="1" x14ac:dyDescent="0.35">
      <c r="A3" s="49" t="s">
        <v>237</v>
      </c>
      <c r="B3" s="47"/>
      <c r="C3" s="47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3" ht="21" customHeight="1" x14ac:dyDescent="0.35">
      <c r="A4" s="49"/>
      <c r="B4" s="47"/>
      <c r="C4" s="47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13" ht="21" customHeight="1" x14ac:dyDescent="0.35">
      <c r="A5" s="39"/>
      <c r="B5" s="47"/>
      <c r="C5" s="47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3" ht="21" customHeight="1" x14ac:dyDescent="0.2">
      <c r="A6" s="303" t="s">
        <v>9</v>
      </c>
      <c r="B6" s="254" t="s">
        <v>238</v>
      </c>
      <c r="C6" s="255" t="s">
        <v>239</v>
      </c>
      <c r="D6" s="50"/>
      <c r="E6" s="50"/>
      <c r="F6" s="50"/>
      <c r="G6" s="50"/>
      <c r="H6" s="50"/>
      <c r="I6" s="50"/>
      <c r="J6" s="50"/>
      <c r="K6" s="50"/>
      <c r="L6" s="50"/>
      <c r="M6" s="50"/>
    </row>
    <row r="7" spans="1:13" ht="21" customHeight="1" x14ac:dyDescent="0.2">
      <c r="A7" s="250"/>
      <c r="B7" s="250"/>
      <c r="C7" s="256"/>
      <c r="D7" s="50"/>
      <c r="E7" s="50"/>
      <c r="F7" s="50"/>
      <c r="G7" s="50"/>
      <c r="H7" s="50"/>
      <c r="I7" s="50"/>
      <c r="J7" s="50"/>
      <c r="K7" s="50"/>
      <c r="L7" s="50"/>
      <c r="M7" s="50"/>
    </row>
    <row r="8" spans="1:13" ht="21" customHeight="1" x14ac:dyDescent="0.2">
      <c r="A8" s="306" t="s">
        <v>3</v>
      </c>
      <c r="B8" s="58">
        <v>3</v>
      </c>
      <c r="C8" s="59">
        <f t="shared" ref="C8:C15" si="0">B8*100/$B$14</f>
        <v>2.459016393442623</v>
      </c>
      <c r="D8" s="50"/>
      <c r="E8" s="50"/>
      <c r="F8" s="50"/>
      <c r="G8" s="50"/>
      <c r="H8" s="50"/>
      <c r="I8" s="50"/>
      <c r="J8" s="50"/>
      <c r="K8" s="50"/>
      <c r="L8" s="50"/>
      <c r="M8" s="50"/>
    </row>
    <row r="9" spans="1:13" ht="21" customHeight="1" x14ac:dyDescent="0.2">
      <c r="A9" s="57" t="s">
        <v>240</v>
      </c>
      <c r="B9" s="58">
        <v>34</v>
      </c>
      <c r="C9" s="59">
        <f t="shared" si="0"/>
        <v>27.868852459016395</v>
      </c>
      <c r="D9" s="50"/>
      <c r="E9" s="50"/>
      <c r="F9" s="50"/>
      <c r="G9" s="50"/>
      <c r="H9" s="50"/>
      <c r="I9" s="50"/>
      <c r="J9" s="50"/>
      <c r="K9" s="50"/>
      <c r="L9" s="50"/>
      <c r="M9" s="50"/>
    </row>
    <row r="10" spans="1:13" ht="21" customHeight="1" x14ac:dyDescent="0.2">
      <c r="A10" s="57" t="s">
        <v>241</v>
      </c>
      <c r="B10" s="58">
        <v>4</v>
      </c>
      <c r="C10" s="59">
        <f t="shared" si="0"/>
        <v>3.278688524590164</v>
      </c>
      <c r="D10" s="50"/>
      <c r="E10" s="50"/>
      <c r="F10" s="50"/>
      <c r="G10" s="50"/>
      <c r="H10" s="50"/>
      <c r="I10" s="50"/>
      <c r="J10" s="50"/>
      <c r="K10" s="50"/>
      <c r="L10" s="50"/>
      <c r="M10" s="50"/>
    </row>
    <row r="11" spans="1:13" ht="21" customHeight="1" x14ac:dyDescent="0.2">
      <c r="A11" s="57" t="s">
        <v>242</v>
      </c>
      <c r="B11" s="58">
        <v>1</v>
      </c>
      <c r="C11" s="59">
        <f t="shared" si="0"/>
        <v>0.81967213114754101</v>
      </c>
      <c r="D11" s="50"/>
      <c r="E11" s="50"/>
      <c r="F11" s="50"/>
      <c r="G11" s="50"/>
      <c r="H11" s="50"/>
      <c r="I11" s="50"/>
      <c r="J11" s="50"/>
      <c r="K11" s="50"/>
      <c r="L11" s="50"/>
      <c r="M11" s="50"/>
    </row>
    <row r="12" spans="1:13" ht="21" customHeight="1" x14ac:dyDescent="0.2">
      <c r="A12" s="57" t="s">
        <v>243</v>
      </c>
      <c r="B12" s="58">
        <v>1</v>
      </c>
      <c r="C12" s="59">
        <f t="shared" si="0"/>
        <v>0.81967213114754101</v>
      </c>
      <c r="D12" s="50"/>
      <c r="E12" s="50"/>
      <c r="F12" s="50"/>
      <c r="G12" s="50"/>
      <c r="H12" s="50"/>
      <c r="I12" s="50"/>
      <c r="J12" s="50"/>
      <c r="K12" s="50"/>
      <c r="L12" s="50"/>
      <c r="M12" s="50"/>
    </row>
    <row r="13" spans="1:13" ht="21" customHeight="1" x14ac:dyDescent="0.2">
      <c r="A13" s="57" t="s">
        <v>244</v>
      </c>
      <c r="B13" s="58">
        <v>79</v>
      </c>
      <c r="C13" s="59">
        <f t="shared" si="0"/>
        <v>64.754098360655732</v>
      </c>
      <c r="D13" s="50"/>
      <c r="E13" s="50"/>
      <c r="F13" s="50"/>
      <c r="G13" s="50"/>
      <c r="H13" s="50"/>
      <c r="I13" s="50"/>
      <c r="J13" s="50"/>
      <c r="K13" s="50"/>
      <c r="L13" s="50"/>
      <c r="M13" s="50"/>
    </row>
    <row r="14" spans="1:13" ht="21" customHeight="1" x14ac:dyDescent="0.2">
      <c r="A14" s="55" t="s">
        <v>245</v>
      </c>
      <c r="B14" s="55">
        <f>SUM(B8:B13)</f>
        <v>122</v>
      </c>
      <c r="C14" s="60">
        <f t="shared" si="0"/>
        <v>100</v>
      </c>
      <c r="D14" s="50"/>
      <c r="E14" s="50"/>
      <c r="F14" s="50"/>
      <c r="G14" s="50"/>
      <c r="H14" s="50"/>
      <c r="I14" s="50"/>
      <c r="J14" s="50"/>
      <c r="K14" s="50"/>
      <c r="L14" s="50"/>
      <c r="M14" s="50"/>
    </row>
    <row r="15" spans="1:13" ht="21" hidden="1" customHeight="1" x14ac:dyDescent="0.2">
      <c r="A15" s="55" t="s">
        <v>246</v>
      </c>
      <c r="B15" s="55">
        <f>SUM(B14)</f>
        <v>122</v>
      </c>
      <c r="C15" s="59">
        <f t="shared" si="0"/>
        <v>100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</row>
    <row r="16" spans="1:13" ht="21" customHeight="1" x14ac:dyDescent="0.35">
      <c r="A16" s="39"/>
      <c r="B16" s="47"/>
      <c r="C16" s="47"/>
      <c r="D16" s="39"/>
      <c r="E16" s="39"/>
      <c r="F16" s="39"/>
      <c r="G16" s="39"/>
      <c r="H16" s="39"/>
      <c r="I16" s="39"/>
      <c r="J16" s="39"/>
      <c r="K16" s="39"/>
      <c r="L16" s="39"/>
      <c r="M16" s="39"/>
    </row>
    <row r="17" spans="1:13" ht="21" customHeight="1" x14ac:dyDescent="0.35">
      <c r="A17" s="143" t="s">
        <v>661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</row>
    <row r="18" spans="1:13" ht="21" customHeight="1" x14ac:dyDescent="0.35">
      <c r="A18" s="143" t="s">
        <v>662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</row>
    <row r="19" spans="1:13" ht="21" customHeight="1" x14ac:dyDescent="0.35">
      <c r="A19" s="143" t="s">
        <v>663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</row>
  </sheetData>
  <mergeCells count="4">
    <mergeCell ref="A1:C1"/>
    <mergeCell ref="A6:A7"/>
    <mergeCell ref="B6:B7"/>
    <mergeCell ref="C6:C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view="pageBreakPreview" zoomScaleNormal="100" zoomScaleSheetLayoutView="100" workbookViewId="0">
      <selection activeCell="A2" sqref="A2"/>
    </sheetView>
  </sheetViews>
  <sheetFormatPr defaultColWidth="17.28515625" defaultRowHeight="15.75" customHeight="1" x14ac:dyDescent="0.2"/>
  <cols>
    <col min="1" max="1" width="27.7109375" customWidth="1"/>
    <col min="2" max="3" width="29.28515625" customWidth="1"/>
    <col min="4" max="13" width="6.42578125" customWidth="1"/>
  </cols>
  <sheetData>
    <row r="1" spans="1:13" ht="21" customHeight="1" x14ac:dyDescent="0.35">
      <c r="A1" s="377" t="s">
        <v>271</v>
      </c>
      <c r="B1" s="245"/>
      <c r="C1" s="245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s="148" customFormat="1" ht="21" customHeight="1" x14ac:dyDescent="0.35">
      <c r="A2" s="305"/>
      <c r="D2" s="142"/>
      <c r="E2" s="142"/>
      <c r="F2" s="142"/>
      <c r="G2" s="142"/>
      <c r="H2" s="142"/>
      <c r="I2" s="142"/>
      <c r="J2" s="142"/>
      <c r="K2" s="142"/>
      <c r="L2" s="142"/>
      <c r="M2" s="142"/>
    </row>
    <row r="3" spans="1:13" ht="21" customHeight="1" x14ac:dyDescent="0.35">
      <c r="A3" s="298" t="s">
        <v>666</v>
      </c>
      <c r="B3" s="47"/>
      <c r="C3" s="47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3" ht="14.25" customHeight="1" x14ac:dyDescent="0.35">
      <c r="A4" s="49"/>
      <c r="B4" s="47"/>
      <c r="C4" s="47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13" ht="21" customHeight="1" x14ac:dyDescent="0.2">
      <c r="A5" s="307" t="s">
        <v>664</v>
      </c>
      <c r="B5" s="308" t="s">
        <v>238</v>
      </c>
      <c r="C5" s="308" t="s">
        <v>249</v>
      </c>
      <c r="D5" s="50"/>
      <c r="E5" s="50"/>
      <c r="F5" s="50"/>
      <c r="G5" s="50"/>
      <c r="H5" s="50"/>
      <c r="I5" s="50"/>
      <c r="J5" s="50"/>
      <c r="K5" s="50"/>
      <c r="L5" s="50"/>
      <c r="M5" s="50"/>
    </row>
    <row r="6" spans="1:13" ht="21" customHeight="1" x14ac:dyDescent="0.2">
      <c r="A6" s="309"/>
      <c r="B6" s="309"/>
      <c r="C6" s="309"/>
      <c r="D6" s="50"/>
      <c r="E6" s="50"/>
      <c r="F6" s="50"/>
      <c r="G6" s="50"/>
      <c r="H6" s="50"/>
      <c r="I6" s="50"/>
      <c r="J6" s="50"/>
      <c r="K6" s="50"/>
      <c r="L6" s="50"/>
      <c r="M6" s="50"/>
    </row>
    <row r="7" spans="1:13" s="148" customFormat="1" ht="21" customHeight="1" x14ac:dyDescent="0.35">
      <c r="A7" s="312" t="s">
        <v>665</v>
      </c>
      <c r="B7" s="310"/>
      <c r="C7" s="311"/>
      <c r="D7" s="147"/>
      <c r="E7" s="147"/>
      <c r="F7" s="147"/>
      <c r="G7" s="147"/>
      <c r="H7" s="147"/>
      <c r="I7" s="147"/>
      <c r="J7" s="147"/>
      <c r="K7" s="147"/>
      <c r="L7" s="147"/>
      <c r="M7" s="147"/>
    </row>
    <row r="8" spans="1:13" s="148" customFormat="1" ht="21" customHeight="1" x14ac:dyDescent="0.2">
      <c r="A8" s="138" t="s">
        <v>250</v>
      </c>
      <c r="B8" s="62">
        <f>'6 มิ.ย.57'!$C$133</f>
        <v>20</v>
      </c>
      <c r="C8" s="59">
        <f>SUM(B8*100/122)</f>
        <v>16.393442622950818</v>
      </c>
      <c r="D8" s="147"/>
      <c r="E8" s="147"/>
      <c r="F8" s="147"/>
      <c r="G8" s="147"/>
      <c r="H8" s="147"/>
      <c r="I8" s="147"/>
      <c r="J8" s="147"/>
      <c r="K8" s="147"/>
      <c r="L8" s="147"/>
      <c r="M8" s="147"/>
    </row>
    <row r="9" spans="1:13" s="148" customFormat="1" ht="21" customHeight="1" x14ac:dyDescent="0.2">
      <c r="A9" s="61" t="s">
        <v>252</v>
      </c>
      <c r="B9" s="62">
        <f>'6 มิ.ย.57'!$C$136</f>
        <v>13</v>
      </c>
      <c r="C9" s="59">
        <f>SUM(B9*100/122)</f>
        <v>10.655737704918034</v>
      </c>
      <c r="D9" s="147"/>
      <c r="E9" s="147"/>
      <c r="F9" s="147"/>
      <c r="G9" s="147"/>
      <c r="H9" s="147"/>
      <c r="I9" s="147"/>
      <c r="J9" s="147"/>
      <c r="K9" s="147"/>
      <c r="L9" s="147"/>
      <c r="M9" s="147"/>
    </row>
    <row r="10" spans="1:13" s="148" customFormat="1" ht="21" customHeight="1" x14ac:dyDescent="0.2">
      <c r="A10" s="61" t="s">
        <v>257</v>
      </c>
      <c r="B10" s="62">
        <f>'6 มิ.ย.57'!$C$148</f>
        <v>7</v>
      </c>
      <c r="C10" s="59">
        <f>SUM(B10*100/122)</f>
        <v>5.7377049180327866</v>
      </c>
      <c r="D10" s="147"/>
      <c r="E10" s="147"/>
      <c r="F10" s="147"/>
      <c r="G10" s="147"/>
      <c r="H10" s="147"/>
      <c r="I10" s="147"/>
      <c r="J10" s="147"/>
      <c r="K10" s="147"/>
      <c r="L10" s="147"/>
      <c r="M10" s="147"/>
    </row>
    <row r="11" spans="1:13" s="148" customFormat="1" ht="21" customHeight="1" x14ac:dyDescent="0.2">
      <c r="A11" s="314" t="s">
        <v>259</v>
      </c>
      <c r="B11" s="315">
        <f>'6 มิ.ย.57'!$C$150</f>
        <v>7</v>
      </c>
      <c r="C11" s="316">
        <f>SUM(B11*100/122)</f>
        <v>5.7377049180327866</v>
      </c>
      <c r="D11" s="147"/>
      <c r="E11" s="147"/>
      <c r="F11" s="147"/>
      <c r="G11" s="147"/>
      <c r="H11" s="147"/>
      <c r="I11" s="147"/>
      <c r="J11" s="147"/>
      <c r="K11" s="147"/>
      <c r="L11" s="147"/>
      <c r="M11" s="147"/>
    </row>
    <row r="12" spans="1:13" s="148" customFormat="1" ht="21" customHeight="1" x14ac:dyDescent="0.2">
      <c r="A12" s="343" t="s">
        <v>264</v>
      </c>
      <c r="B12" s="344">
        <f>'6 มิ.ย.57'!$C$146</f>
        <v>2</v>
      </c>
      <c r="C12" s="345">
        <f>SUM(B12*100/122)</f>
        <v>1.639344262295082</v>
      </c>
      <c r="D12" s="147"/>
      <c r="E12" s="147"/>
      <c r="F12" s="147"/>
      <c r="G12" s="147"/>
      <c r="H12" s="147"/>
      <c r="I12" s="147"/>
      <c r="J12" s="147"/>
      <c r="K12" s="147"/>
      <c r="L12" s="147"/>
      <c r="M12" s="147"/>
    </row>
    <row r="13" spans="1:13" s="148" customFormat="1" ht="21" customHeight="1" x14ac:dyDescent="0.2">
      <c r="A13" s="321" t="s">
        <v>668</v>
      </c>
      <c r="B13" s="326"/>
      <c r="C13" s="322"/>
      <c r="D13" s="147"/>
      <c r="E13" s="147"/>
      <c r="F13" s="147"/>
      <c r="G13" s="147"/>
      <c r="H13" s="147"/>
      <c r="I13" s="147"/>
      <c r="J13" s="147"/>
      <c r="K13" s="147"/>
      <c r="L13" s="147"/>
      <c r="M13" s="147"/>
    </row>
    <row r="14" spans="1:13" s="148" customFormat="1" ht="21" customHeight="1" x14ac:dyDescent="0.2">
      <c r="A14" s="323" t="s">
        <v>251</v>
      </c>
      <c r="B14" s="327">
        <f>'6 มิ.ย.57'!$C$135</f>
        <v>14</v>
      </c>
      <c r="C14" s="324">
        <f>SUM(B14*100/122)</f>
        <v>11.475409836065573</v>
      </c>
      <c r="D14" s="147"/>
      <c r="E14" s="147"/>
      <c r="F14" s="147"/>
      <c r="G14" s="147"/>
      <c r="H14" s="147"/>
      <c r="I14" s="147"/>
      <c r="J14" s="147"/>
      <c r="K14" s="147"/>
      <c r="L14" s="147"/>
      <c r="M14" s="147"/>
    </row>
    <row r="15" spans="1:13" s="148" customFormat="1" ht="21" customHeight="1" x14ac:dyDescent="0.2">
      <c r="A15" s="138" t="s">
        <v>253</v>
      </c>
      <c r="B15" s="317">
        <f>'6 มิ.ย.57'!$C$151</f>
        <v>10</v>
      </c>
      <c r="C15" s="318">
        <f>SUM(B15*100/122)</f>
        <v>8.1967213114754092</v>
      </c>
      <c r="D15" s="147"/>
      <c r="E15" s="147"/>
      <c r="F15" s="147"/>
      <c r="G15" s="147"/>
      <c r="H15" s="147"/>
      <c r="I15" s="147"/>
      <c r="J15" s="147"/>
      <c r="K15" s="147"/>
      <c r="L15" s="147"/>
      <c r="M15" s="147"/>
    </row>
    <row r="16" spans="1:13" s="148" customFormat="1" ht="21" customHeight="1" x14ac:dyDescent="0.2">
      <c r="A16" s="61" t="s">
        <v>260</v>
      </c>
      <c r="B16" s="63">
        <f>'6 มิ.ย.57'!$C$141</f>
        <v>3</v>
      </c>
      <c r="C16" s="59">
        <f>SUM(B16*100/122)</f>
        <v>2.459016393442623</v>
      </c>
      <c r="D16" s="147"/>
      <c r="E16" s="147"/>
      <c r="F16" s="147"/>
      <c r="G16" s="147"/>
      <c r="H16" s="147"/>
      <c r="I16" s="147"/>
      <c r="J16" s="147"/>
      <c r="K16" s="147"/>
      <c r="L16" s="147"/>
      <c r="M16" s="147"/>
    </row>
    <row r="17" spans="1:13" s="148" customFormat="1" ht="21" customHeight="1" x14ac:dyDescent="0.2">
      <c r="A17" s="61" t="s">
        <v>261</v>
      </c>
      <c r="B17" s="63">
        <f>'6 มิ.ย.57'!$C$143</f>
        <v>3</v>
      </c>
      <c r="C17" s="59">
        <f>SUM(B17*100/122)</f>
        <v>2.459016393442623</v>
      </c>
      <c r="D17" s="147"/>
      <c r="E17" s="147"/>
      <c r="F17" s="147"/>
      <c r="G17" s="147"/>
      <c r="H17" s="147"/>
      <c r="I17" s="147"/>
      <c r="J17" s="147"/>
      <c r="K17" s="147"/>
      <c r="L17" s="147"/>
      <c r="M17" s="147"/>
    </row>
    <row r="18" spans="1:13" s="148" customFormat="1" ht="21" customHeight="1" x14ac:dyDescent="0.2">
      <c r="A18" s="61" t="s">
        <v>262</v>
      </c>
      <c r="B18" s="63">
        <f>'6 มิ.ย.57'!$C$153</f>
        <v>3</v>
      </c>
      <c r="C18" s="59">
        <f>SUM(B18*100/122)</f>
        <v>2.459016393442623</v>
      </c>
      <c r="D18" s="147"/>
      <c r="E18" s="147"/>
      <c r="F18" s="147"/>
      <c r="G18" s="147"/>
      <c r="H18" s="147"/>
      <c r="I18" s="147"/>
      <c r="J18" s="147"/>
      <c r="K18" s="147"/>
      <c r="L18" s="147"/>
      <c r="M18" s="147"/>
    </row>
    <row r="19" spans="1:13" s="148" customFormat="1" ht="21" customHeight="1" x14ac:dyDescent="0.2">
      <c r="A19" s="313" t="s">
        <v>667</v>
      </c>
      <c r="B19" s="64">
        <f>'6 มิ.ย.57'!$C$138</f>
        <v>2</v>
      </c>
      <c r="C19" s="59">
        <f>SUM(B19*100/122)</f>
        <v>1.639344262295082</v>
      </c>
      <c r="D19" s="147"/>
      <c r="E19" s="147"/>
      <c r="F19" s="147"/>
      <c r="G19" s="147"/>
      <c r="H19" s="147"/>
      <c r="I19" s="147"/>
      <c r="J19" s="147"/>
      <c r="K19" s="147"/>
      <c r="L19" s="147"/>
      <c r="M19" s="147"/>
    </row>
    <row r="20" spans="1:13" s="148" customFormat="1" ht="21" customHeight="1" x14ac:dyDescent="0.2">
      <c r="A20" s="314" t="s">
        <v>263</v>
      </c>
      <c r="B20" s="315">
        <f>'6 มิ.ย.57'!$C$142</f>
        <v>2</v>
      </c>
      <c r="C20" s="316">
        <f>SUM(B20*100/122)</f>
        <v>1.639344262295082</v>
      </c>
      <c r="D20" s="147"/>
      <c r="E20" s="147"/>
      <c r="F20" s="147"/>
      <c r="G20" s="147"/>
      <c r="H20" s="147"/>
      <c r="I20" s="147"/>
      <c r="J20" s="147"/>
      <c r="K20" s="147"/>
      <c r="L20" s="147"/>
      <c r="M20" s="147"/>
    </row>
    <row r="21" spans="1:13" s="148" customFormat="1" ht="21" customHeight="1" x14ac:dyDescent="0.35">
      <c r="A21" s="328" t="s">
        <v>669</v>
      </c>
      <c r="B21" s="311"/>
      <c r="C21" s="329"/>
      <c r="D21" s="147"/>
      <c r="E21" s="147"/>
      <c r="F21" s="147"/>
      <c r="G21" s="147"/>
      <c r="H21" s="147"/>
      <c r="I21" s="147"/>
      <c r="J21" s="147"/>
      <c r="K21" s="147"/>
      <c r="L21" s="147"/>
      <c r="M21" s="147"/>
    </row>
    <row r="22" spans="1:13" ht="21" customHeight="1" x14ac:dyDescent="0.2">
      <c r="A22" s="323" t="s">
        <v>255</v>
      </c>
      <c r="B22" s="331">
        <f>'6 มิ.ย.57'!$C$144</f>
        <v>8</v>
      </c>
      <c r="C22" s="324">
        <f>SUM(B22*100/122)</f>
        <v>6.557377049180328</v>
      </c>
      <c r="D22" s="50"/>
      <c r="E22" s="50"/>
      <c r="F22" s="50"/>
      <c r="G22" s="50"/>
      <c r="H22" s="50"/>
      <c r="I22" s="50"/>
      <c r="J22" s="50"/>
      <c r="K22" s="50"/>
      <c r="L22" s="50"/>
      <c r="M22" s="50"/>
    </row>
    <row r="23" spans="1:13" ht="21" customHeight="1" x14ac:dyDescent="0.2">
      <c r="A23" s="138" t="s">
        <v>256</v>
      </c>
      <c r="B23" s="317">
        <f>'6 มิ.ย.57'!$C$139</f>
        <v>7</v>
      </c>
      <c r="C23" s="318">
        <f>SUM(B23*100/122)</f>
        <v>5.7377049180327866</v>
      </c>
      <c r="D23" s="50"/>
      <c r="E23" s="50"/>
      <c r="F23" s="50"/>
      <c r="G23" s="50"/>
      <c r="H23" s="50"/>
      <c r="I23" s="50"/>
      <c r="J23" s="50"/>
      <c r="K23" s="50"/>
      <c r="L23" s="50"/>
      <c r="M23" s="50"/>
    </row>
    <row r="24" spans="1:13" s="148" customFormat="1" ht="21" customHeight="1" x14ac:dyDescent="0.2">
      <c r="A24" s="314" t="s">
        <v>258</v>
      </c>
      <c r="B24" s="346">
        <f>'6 มิ.ย.57'!$C$149</f>
        <v>7</v>
      </c>
      <c r="C24" s="316">
        <f>SUM(B24*100/122)</f>
        <v>5.7377049180327866</v>
      </c>
      <c r="D24" s="147"/>
      <c r="E24" s="147"/>
      <c r="F24" s="147"/>
      <c r="G24" s="147"/>
      <c r="H24" s="147"/>
      <c r="I24" s="147"/>
      <c r="J24" s="147"/>
      <c r="K24" s="147"/>
      <c r="L24" s="147"/>
      <c r="M24" s="147"/>
    </row>
    <row r="25" spans="1:13" s="148" customFormat="1" ht="21" customHeight="1" x14ac:dyDescent="0.2">
      <c r="A25" s="343" t="s">
        <v>265</v>
      </c>
      <c r="B25" s="344">
        <f>'6 มิ.ย.57'!$C$152</f>
        <v>1</v>
      </c>
      <c r="C25" s="345">
        <f>SUM(B25*100/122)</f>
        <v>0.81967213114754101</v>
      </c>
      <c r="D25" s="147"/>
      <c r="E25" s="147"/>
      <c r="F25" s="147"/>
      <c r="G25" s="147"/>
      <c r="H25" s="147"/>
      <c r="I25" s="147"/>
      <c r="J25" s="147"/>
      <c r="K25" s="147"/>
      <c r="L25" s="147"/>
      <c r="M25" s="147"/>
    </row>
    <row r="26" spans="1:13" s="148" customFormat="1" ht="21" customHeight="1" x14ac:dyDescent="0.35">
      <c r="A26" s="330" t="s">
        <v>670</v>
      </c>
      <c r="B26" s="333"/>
      <c r="C26" s="332"/>
      <c r="D26" s="147"/>
      <c r="E26" s="147"/>
      <c r="F26" s="147"/>
      <c r="G26" s="147"/>
      <c r="H26" s="147"/>
      <c r="I26" s="147"/>
      <c r="J26" s="147"/>
      <c r="K26" s="147"/>
      <c r="L26" s="147"/>
      <c r="M26" s="147"/>
    </row>
    <row r="27" spans="1:13" ht="21" customHeight="1" x14ac:dyDescent="0.2">
      <c r="A27" s="323" t="s">
        <v>266</v>
      </c>
      <c r="B27" s="334">
        <f>'6 มิ.ย.57'!$C$145</f>
        <v>1</v>
      </c>
      <c r="C27" s="324">
        <f>SUM(B27*100/122)</f>
        <v>0.81967213114754101</v>
      </c>
      <c r="D27" s="50"/>
      <c r="E27" s="50"/>
      <c r="F27" s="50"/>
      <c r="G27" s="50"/>
      <c r="H27" s="50"/>
      <c r="I27" s="50"/>
      <c r="J27" s="50"/>
      <c r="K27" s="50"/>
      <c r="L27" s="50"/>
      <c r="M27" s="50"/>
    </row>
    <row r="28" spans="1:13" s="148" customFormat="1" ht="21" customHeight="1" x14ac:dyDescent="0.2">
      <c r="A28" s="341" t="s">
        <v>267</v>
      </c>
      <c r="B28" s="315">
        <f>'6 มิ.ย.57'!$C$137</f>
        <v>1</v>
      </c>
      <c r="C28" s="316">
        <f>SUM(B28*100/122)</f>
        <v>0.81967213114754101</v>
      </c>
      <c r="D28" s="147"/>
      <c r="E28" s="147"/>
      <c r="F28" s="147"/>
      <c r="G28" s="147"/>
      <c r="H28" s="147"/>
      <c r="I28" s="147"/>
      <c r="J28" s="147"/>
      <c r="K28" s="147"/>
      <c r="L28" s="147"/>
      <c r="M28" s="147"/>
    </row>
    <row r="29" spans="1:13" ht="21" customHeight="1" x14ac:dyDescent="0.2">
      <c r="A29" s="319" t="s">
        <v>268</v>
      </c>
      <c r="B29" s="325">
        <f>'6 มิ.ย.57'!$C$140</f>
        <v>1</v>
      </c>
      <c r="C29" s="320">
        <f>SUM(B29*100/122)</f>
        <v>0.81967213114754101</v>
      </c>
      <c r="D29" s="50"/>
      <c r="E29" s="50"/>
      <c r="F29" s="50"/>
      <c r="G29" s="50"/>
      <c r="H29" s="50"/>
      <c r="I29" s="50"/>
      <c r="J29" s="50"/>
      <c r="K29" s="50"/>
      <c r="L29" s="50"/>
      <c r="M29" s="50"/>
    </row>
    <row r="30" spans="1:13" ht="21" customHeight="1" x14ac:dyDescent="0.2">
      <c r="A30" s="338" t="s">
        <v>254</v>
      </c>
      <c r="B30" s="339">
        <v>10</v>
      </c>
      <c r="C30" s="340">
        <f t="shared" ref="C30" si="0">SUM(B30*100/122)</f>
        <v>8.1967213114754092</v>
      </c>
      <c r="D30" s="50"/>
      <c r="E30" s="50"/>
      <c r="F30" s="50"/>
      <c r="G30" s="50"/>
      <c r="H30" s="50"/>
      <c r="I30" s="50"/>
      <c r="J30" s="50"/>
      <c r="K30" s="50"/>
      <c r="L30" s="50"/>
      <c r="M30" s="50"/>
    </row>
    <row r="31" spans="1:13" ht="21" customHeight="1" x14ac:dyDescent="0.2">
      <c r="A31" s="335" t="s">
        <v>269</v>
      </c>
      <c r="B31" s="336">
        <f ca="1">SUM(B8:B32)</f>
        <v>122</v>
      </c>
      <c r="C31" s="337">
        <f ca="1">SUM(C8:C32)</f>
        <v>100.00000000000003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</row>
    <row r="32" spans="1:13" ht="21" customHeight="1" x14ac:dyDescent="0.2">
      <c r="D32" s="50"/>
      <c r="E32" s="50"/>
      <c r="F32" s="50"/>
      <c r="G32" s="50"/>
      <c r="H32" s="50"/>
      <c r="I32" s="50"/>
      <c r="J32" s="50"/>
      <c r="K32" s="50"/>
      <c r="L32" s="50"/>
      <c r="M32" s="50"/>
    </row>
    <row r="33" spans="1:13" ht="21" hidden="1" customHeight="1" x14ac:dyDescent="0.2">
      <c r="A33" s="55" t="s">
        <v>270</v>
      </c>
      <c r="B33" s="55">
        <f ca="1">SUM(B31)</f>
        <v>122</v>
      </c>
      <c r="C33" s="59">
        <f ca="1">B33*100/$B$31</f>
        <v>100</v>
      </c>
      <c r="D33" s="50"/>
      <c r="E33" s="144"/>
      <c r="F33" s="147"/>
      <c r="G33" s="50"/>
      <c r="H33" s="50"/>
      <c r="I33" s="50"/>
      <c r="J33" s="50"/>
      <c r="K33" s="50"/>
      <c r="L33" s="50"/>
      <c r="M33" s="50"/>
    </row>
    <row r="34" spans="1:13" ht="21" customHeight="1" x14ac:dyDescent="0.35">
      <c r="A34" s="342" t="s">
        <v>671</v>
      </c>
      <c r="B34" s="47"/>
      <c r="C34" s="47"/>
      <c r="D34" s="47"/>
      <c r="E34" s="146"/>
      <c r="F34" s="141"/>
      <c r="G34" s="47"/>
      <c r="H34" s="47"/>
      <c r="I34" s="47"/>
      <c r="J34" s="47"/>
      <c r="K34" s="47"/>
      <c r="L34" s="47"/>
      <c r="M34" s="47"/>
    </row>
    <row r="35" spans="1:13" ht="21" customHeight="1" x14ac:dyDescent="0.35">
      <c r="A35" s="342" t="s">
        <v>672</v>
      </c>
      <c r="B35" s="47"/>
      <c r="C35" s="47"/>
      <c r="D35" s="47"/>
      <c r="E35" s="146"/>
      <c r="F35" s="141"/>
      <c r="G35" s="47"/>
      <c r="H35" s="47"/>
      <c r="I35" s="47"/>
      <c r="J35" s="47"/>
      <c r="K35" s="47"/>
      <c r="L35" s="47"/>
      <c r="M35" s="47"/>
    </row>
    <row r="36" spans="1:13" ht="21" customHeight="1" x14ac:dyDescent="0.35">
      <c r="A36" s="143" t="s">
        <v>593</v>
      </c>
      <c r="B36" s="47"/>
      <c r="C36" s="47"/>
      <c r="D36" s="47"/>
      <c r="E36" s="146"/>
      <c r="F36" s="141"/>
      <c r="G36" s="47"/>
      <c r="H36" s="47"/>
      <c r="I36" s="47"/>
      <c r="J36" s="47"/>
      <c r="K36" s="47"/>
      <c r="L36" s="47"/>
      <c r="M36" s="47"/>
    </row>
    <row r="37" spans="1:13" ht="21" customHeight="1" x14ac:dyDescent="0.35">
      <c r="A37" s="39"/>
      <c r="B37" s="47"/>
      <c r="C37" s="47"/>
      <c r="D37" s="39"/>
      <c r="E37" s="145"/>
      <c r="F37" s="142"/>
      <c r="G37" s="39"/>
      <c r="H37" s="39"/>
      <c r="I37" s="39"/>
      <c r="J37" s="39"/>
      <c r="K37" s="39"/>
      <c r="L37" s="39"/>
      <c r="M37" s="39"/>
    </row>
  </sheetData>
  <mergeCells count="4">
    <mergeCell ref="A1:C1"/>
    <mergeCell ref="A5:A6"/>
    <mergeCell ref="B5:B6"/>
    <mergeCell ref="C5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208 วิทย์เทค</vt:lpstr>
      <vt:lpstr>209วิทย์สุข</vt:lpstr>
      <vt:lpstr>210สังคม</vt:lpstr>
      <vt:lpstr>Sheet11</vt:lpstr>
      <vt:lpstr>6 มิ.ย.57</vt:lpstr>
      <vt:lpstr>เริ่มพิมพ์(บทสรุป)</vt:lpstr>
      <vt:lpstr>ตาราง 1</vt:lpstr>
      <vt:lpstr>ตาราง  2.</vt:lpstr>
      <vt:lpstr>ตาราง  3.</vt:lpstr>
      <vt:lpstr>ตาราง  4..</vt:lpstr>
      <vt:lpstr>แยกห้อง</vt:lpstr>
      <vt:lpstr>ตอนที่ 3</vt:lpstr>
      <vt:lpstr>ตอนที่ 3-4</vt:lpstr>
      <vt:lpstr>Sheet4</vt:lpstr>
      <vt:lpstr>Sheet10</vt:lpstr>
      <vt:lpstr>ตาราง  3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Ornusa Bumrungthai</cp:lastModifiedBy>
  <cp:lastPrinted>2014-07-23T07:28:46Z</cp:lastPrinted>
  <dcterms:created xsi:type="dcterms:W3CDTF">2014-07-21T08:27:44Z</dcterms:created>
  <dcterms:modified xsi:type="dcterms:W3CDTF">2014-07-23T08:55:59Z</dcterms:modified>
</cp:coreProperties>
</file>